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showPivotChartFilter="1"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00B24A45-426E-47F5-B521-AD80B5180AB3}" xr6:coauthVersionLast="47" xr6:coauthVersionMax="47" xr10:uidLastSave="{00000000-0000-0000-0000-000000000000}"/>
  <bookViews>
    <workbookView xWindow="-120" yWindow="-120" windowWidth="20730" windowHeight="11160" xr2:uid="{00000000-000D-0000-FFFF-FFFF00000000}"/>
  </bookViews>
  <sheets>
    <sheet name="Dashboard" sheetId="21" r:id="rId1"/>
    <sheet name="pivot" sheetId="23" r:id="rId2"/>
    <sheet name="FoodSales" sheetId="16" r:id="rId3"/>
  </sheets>
  <definedNames>
    <definedName name="Slicer_OrderDate">#N/A</definedName>
    <definedName name="Slicer_Regi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H107" i="23"/>
  <c r="B102" i="23"/>
  <c r="F4" i="23"/>
  <c r="F107" i="23"/>
  <c r="A102" i="23"/>
  <c r="C102" i="23"/>
  <c r="F106" i="23"/>
  <c r="H106" i="23"/>
  <c r="F8" i="23"/>
  <c r="F5" i="23"/>
  <c r="F7" i="23"/>
  <c r="F6" i="23"/>
  <c r="G106" i="23" l="1"/>
  <c r="G107" i="23"/>
  <c r="G4" i="23"/>
  <c r="G5" i="23"/>
  <c r="G6" i="23"/>
  <c r="G7" i="23"/>
  <c r="G8" i="23"/>
</calcChain>
</file>

<file path=xl/sharedStrings.xml><?xml version="1.0" encoding="utf-8"?>
<sst xmlns="http://schemas.openxmlformats.org/spreadsheetml/2006/main" count="1078" uniqueCount="57">
  <si>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</si>
  <si>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</si>
  <si>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</si>
  <si>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</si>
  <si>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</si>
  <si>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</si>
  <si>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</si>
  <si>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</si>
  <si>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</si>
  <si>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</si>
  <si>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</si>
  <si>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</si>
  <si>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</si>
  <si>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</si>
  <si>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</si>
  <si>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</si>
  <si>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</si>
  <si>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</si>
  <si>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</si>
  <si>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</si>
  <si>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</si>
  <si>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</si>
  <si>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</si>
  <si>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</si>
  <si>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</si>
  <si>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</si>
  <si>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</si>
  <si>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Row Labels</t>
  </si>
  <si>
    <t>Grand Total</t>
  </si>
  <si>
    <t>Sum of TotalPrice</t>
  </si>
  <si>
    <t>Sum of UnitPrice</t>
  </si>
  <si>
    <t>Sum of Quantity</t>
  </si>
  <si>
    <t>Jan</t>
  </si>
  <si>
    <t>Feb</t>
  </si>
  <si>
    <t>May</t>
  </si>
  <si>
    <t>Aug</t>
  </si>
  <si>
    <t>Sep</t>
  </si>
  <si>
    <t>Oct</t>
  </si>
  <si>
    <t>Nov</t>
  </si>
  <si>
    <t>Dec</t>
  </si>
  <si>
    <t>2021</t>
  </si>
  <si>
    <t>Apr</t>
  </si>
  <si>
    <t>Jul</t>
  </si>
  <si>
    <t>Jun</t>
  </si>
  <si>
    <t>Mar</t>
  </si>
  <si>
    <t>Column Labels</t>
  </si>
  <si>
    <t>Total Sum of Quantity</t>
  </si>
  <si>
    <t>Total Sum of UnitPrice</t>
  </si>
  <si>
    <t>Panel 1</t>
  </si>
  <si>
    <t>Panel 2</t>
  </si>
  <si>
    <t>Panel 3</t>
  </si>
  <si>
    <t>Panel 4</t>
  </si>
  <si>
    <t>Panel 5</t>
  </si>
  <si>
    <t>Panel Profil</t>
  </si>
  <si>
    <t>Grafik Persen</t>
  </si>
  <si>
    <t>Total Sum of TotalPrice</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</si>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</sst>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u/>
      <sz val="11"/>
      <color indexed="12"/>
      <name val="Calibri"/>
      <family val="2"/>
      <scheme val="minor"/>
    </font>
    <font>
      <sz val="11"/>
      <color theme="1"/>
      <name val="Calibri"/>
      <family val="2"/>
      <scheme val="minor"/>
    </font>
    <font>
      <sz val="11"/>
      <color theme="2"/>
      <name val="Calibri"/>
      <family val="2"/>
      <scheme val="minor"/>
    </font>
  </fonts>
  <fills count="3">
    <fill>
      <patternFill patternType="none"/>
    </fill>
    <fill>
      <patternFill patternType="gray125"/>
    </fill>
    <fill>
      <patternFill patternType="solid">
        <fgColor rgb="FF0D0D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xf numFmtId="9" fontId="2"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9" fontId="0" fillId="0" borderId="0" xfId="3" applyFont="1"/>
    <xf numFmtId="9" fontId="0" fillId="0" borderId="0" xfId="0" applyNumberFormat="1"/>
    <xf numFmtId="9" fontId="0" fillId="0" borderId="1" xfId="3" applyFont="1" applyBorder="1" applyAlignment="1">
      <alignment horizontal="center"/>
    </xf>
    <xf numFmtId="9" fontId="0" fillId="0" borderId="1" xfId="0" applyNumberFormat="1" applyBorder="1"/>
    <xf numFmtId="0" fontId="0" fillId="0" borderId="1" xfId="0" applyBorder="1"/>
    <xf numFmtId="0" fontId="0" fillId="2" borderId="0" xfId="0" applyFont="1" applyFill="1"/>
    <xf numFmtId="0" fontId="0" fillId="2" borderId="0" xfId="0" applyFill="1"/>
    <xf numFmtId="0" fontId="3" fillId="2" borderId="0" xfId="0" applyFont="1" applyFill="1" applyAlignment="1">
      <alignment horizontal="center" vertical="center"/>
    </xf>
  </cellXfs>
  <cellStyles count="4">
    <cellStyle name="Ctx_Hyperlink" xfId="1" xr:uid="{00000000-0005-0000-0000-000000000000}"/>
    <cellStyle name="Normal" xfId="0" builtinId="0"/>
    <cellStyle name="Normal 4" xfId="2" xr:uid="{83A69A24-6CFC-4827-9531-061ECEF8C8B1}"/>
    <cellStyle name="Percent" xfId="3" builtinId="5"/>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m/dd/yyyy"/>
    </dxf>
    <dxf>
      <numFmt numFmtId="0" formatCode="General"/>
    </dxf>
    <dxf>
      <font>
        <color theme="2"/>
      </font>
      <border>
        <bottom style="thin">
          <color theme="8"/>
        </bottom>
        <vertical/>
        <horizontal/>
      </border>
    </dxf>
    <dxf>
      <font>
        <color theme="1"/>
      </font>
      <fill>
        <patternFill>
          <bgColor rgb="FF200371"/>
        </patternFill>
      </fill>
      <border>
        <left style="thin">
          <color theme="8"/>
        </left>
        <right style="thin">
          <color theme="8"/>
        </right>
        <top style="thin">
          <color theme="8"/>
        </top>
        <bottom style="thin">
          <color theme="8"/>
        </bottom>
        <vertical/>
        <horizontal/>
      </border>
    </dxf>
  </dxfs>
  <tableStyles count="1" defaultTableStyle="TableStyleMedium9" defaultPivotStyle="PivotStyleLight16">
    <tableStyle name="SlicerStyleDark5 2" pivot="0" table="0" count="10" xr9:uid="{BBEAA089-FF47-4BF3-904D-8765847F22B1}">
      <tableStyleElement type="wholeTable" dxfId="11"/>
      <tableStyleElement type="headerRow" dxfId="10"/>
    </tableStyle>
  </tableStyles>
  <colors>
    <mruColors>
      <color rgb="FFFFFFFF"/>
      <color rgb="FF3CFD2D"/>
      <color rgb="FF200371"/>
      <color rgb="FF9106FA"/>
      <color rgb="FF0D0D21"/>
      <color rgb="FF191A43"/>
      <color rgb="FF000054"/>
      <color rgb="FFFB9243"/>
      <color rgb="FF191D4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[SDAB-65_Eko Purwanto_MA 14.xlsx]pivot!PivotTable3</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rgbClr val="00B0F0"/>
          </a:solidFill>
          <a:ln>
            <a:noFill/>
          </a:ln>
          <a:effectLst/>
        </c:spPr>
      </c:pivotFmt>
      <c:pivotFmt>
        <c:idx val="215"/>
        <c:spPr>
          <a:solidFill>
            <a:srgbClr val="00B0F0"/>
          </a:solidFill>
          <a:ln>
            <a:noFill/>
          </a:ln>
          <a:effectLst/>
        </c:spPr>
      </c:pivotFmt>
      <c:pivotFmt>
        <c:idx val="216"/>
        <c:spPr>
          <a:solidFill>
            <a:srgbClr val="00B0F0"/>
          </a:solidFill>
          <a:ln>
            <a:noFill/>
          </a:ln>
          <a:effectLst/>
        </c:spPr>
      </c:pivotFmt>
    </c:pivotFmts>
    <c:plotArea>
      <c:layout/>
      <c:barChart>
        <c:barDir val="col"/>
        <c:grouping val="clustered"/>
        <c:varyColors val="0"/>
        <c:ser>
          <c:idx val="0"/>
          <c:order val="0"/>
          <c:tx>
            <c:strRef>
              <c:f>pivot!$B$3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Carrot</c:v>
                </c:pt>
                <c:pt idx="1">
                  <c:v>Oatmeal Raisin</c:v>
                </c:pt>
                <c:pt idx="2">
                  <c:v>Arrowroot</c:v>
                </c:pt>
                <c:pt idx="3">
                  <c:v>Chocolate Chip</c:v>
                </c:pt>
                <c:pt idx="4">
                  <c:v>Whole Wheat</c:v>
                </c:pt>
              </c:strCache>
            </c:strRef>
          </c:cat>
          <c:val>
            <c:numRef>
              <c:f>pivot!$B$4:$B$9</c:f>
              <c:numCache>
                <c:formatCode>General</c:formatCode>
                <c:ptCount val="5"/>
                <c:pt idx="0">
                  <c:v>7410.9900000000007</c:v>
                </c:pt>
                <c:pt idx="1">
                  <c:v>7310.1599999999989</c:v>
                </c:pt>
                <c:pt idx="2">
                  <c:v>5330.0999999999995</c:v>
                </c:pt>
                <c:pt idx="3">
                  <c:v>4572.1500000000005</c:v>
                </c:pt>
                <c:pt idx="4">
                  <c:v>3339.9299999999994</c:v>
                </c:pt>
              </c:numCache>
            </c:numRef>
          </c:val>
          <c:extLst>
            <c:ext xmlns:c16="http://schemas.microsoft.com/office/drawing/2014/chart" uri="{C3380CC4-5D6E-409C-BE32-E72D297353CC}">
              <c16:uniqueId val="{00000000-21B5-4D16-B4AF-DFE38E5403AB}"/>
            </c:ext>
          </c:extLst>
        </c:ser>
        <c:dLbls>
          <c:dLblPos val="outEnd"/>
          <c:showLegendKey val="0"/>
          <c:showVal val="1"/>
          <c:showCatName val="0"/>
          <c:showSerName val="0"/>
          <c:showPercent val="0"/>
          <c:showBubbleSize val="0"/>
        </c:dLbls>
        <c:gapWidth val="219"/>
        <c:overlap val="-27"/>
        <c:axId val="263050192"/>
        <c:axId val="263041040"/>
      </c:barChart>
      <c:catAx>
        <c:axId val="2630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41040"/>
        <c:crosses val="autoZero"/>
        <c:auto val="1"/>
        <c:lblAlgn val="ctr"/>
        <c:lblOffset val="100"/>
        <c:noMultiLvlLbl val="0"/>
      </c:catAx>
      <c:valAx>
        <c:axId val="263041040"/>
        <c:scaling>
          <c:orientation val="minMax"/>
        </c:scaling>
        <c:delete val="0"/>
        <c:axPos val="l"/>
        <c:majorGridlines>
          <c:spPr>
            <a:ln w="9525" cap="flat" cmpd="sng" algn="ctr">
              <a:solidFill>
                <a:schemeClr val="tx1">
                  <a:lumMod val="65000"/>
                  <a:lumOff val="3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[SDAB-65_Eko Purwanto_MA 14.xlsx]pivot!PivotTable7</c:name>
    <c:fmtId val="21"/>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F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CFD2D"/>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CF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CF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CF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pivot!$B$79:$B$81</c:f>
              <c:strCache>
                <c:ptCount val="1"/>
                <c:pt idx="0">
                  <c:v>Sum of UnitPrice - 2020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pivot!$B$82:$B$94</c:f>
              <c:numCache>
                <c:formatCode>General</c:formatCode>
                <c:ptCount val="12"/>
                <c:pt idx="0">
                  <c:v>23.509999999999998</c:v>
                </c:pt>
                <c:pt idx="1">
                  <c:v>19.979999999999997</c:v>
                </c:pt>
                <c:pt idx="2">
                  <c:v>21.87</c:v>
                </c:pt>
                <c:pt idx="3">
                  <c:v>19.059999999999999</c:v>
                </c:pt>
                <c:pt idx="4">
                  <c:v>24.6</c:v>
                </c:pt>
                <c:pt idx="5">
                  <c:v>23.39</c:v>
                </c:pt>
                <c:pt idx="6">
                  <c:v>22.520000000000003</c:v>
                </c:pt>
                <c:pt idx="7">
                  <c:v>23.020000000000003</c:v>
                </c:pt>
                <c:pt idx="8">
                  <c:v>21.58</c:v>
                </c:pt>
                <c:pt idx="9">
                  <c:v>25.459999999999997</c:v>
                </c:pt>
                <c:pt idx="10">
                  <c:v>20.169999999999998</c:v>
                </c:pt>
                <c:pt idx="11">
                  <c:v>22.33</c:v>
                </c:pt>
              </c:numCache>
            </c:numRef>
          </c:val>
          <c:extLst>
            <c:ext xmlns:c16="http://schemas.microsoft.com/office/drawing/2014/chart" uri="{C3380CC4-5D6E-409C-BE32-E72D297353CC}">
              <c16:uniqueId val="{00000000-CE99-4EC8-9461-08DDEE7E2032}"/>
            </c:ext>
          </c:extLst>
        </c:ser>
        <c:ser>
          <c:idx val="1"/>
          <c:order val="1"/>
          <c:tx>
            <c:strRef>
              <c:f>pivot!$C$79:$C$81</c:f>
              <c:strCache>
                <c:ptCount val="1"/>
                <c:pt idx="0">
                  <c:v>Sum of UnitPrice - 2021</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pivot!$C$82:$C$94</c:f>
              <c:numCache>
                <c:formatCode>General</c:formatCode>
                <c:ptCount val="12"/>
                <c:pt idx="0">
                  <c:v>22.789999999999996</c:v>
                </c:pt>
                <c:pt idx="1">
                  <c:v>20.99</c:v>
                </c:pt>
                <c:pt idx="2">
                  <c:v>19.869999999999997</c:v>
                </c:pt>
                <c:pt idx="3">
                  <c:v>22.080000000000002</c:v>
                </c:pt>
                <c:pt idx="4">
                  <c:v>24.209999999999997</c:v>
                </c:pt>
                <c:pt idx="5">
                  <c:v>24.08</c:v>
                </c:pt>
                <c:pt idx="6">
                  <c:v>22.31</c:v>
                </c:pt>
                <c:pt idx="7">
                  <c:v>22.139999999999997</c:v>
                </c:pt>
                <c:pt idx="8">
                  <c:v>21.950000000000003</c:v>
                </c:pt>
                <c:pt idx="9">
                  <c:v>23.29</c:v>
                </c:pt>
                <c:pt idx="10">
                  <c:v>21.709999999999997</c:v>
                </c:pt>
                <c:pt idx="11">
                  <c:v>24.09</c:v>
                </c:pt>
              </c:numCache>
            </c:numRef>
          </c:val>
          <c:extLst>
            <c:ext xmlns:c16="http://schemas.microsoft.com/office/drawing/2014/chart" uri="{C3380CC4-5D6E-409C-BE32-E72D297353CC}">
              <c16:uniqueId val="{00000001-CE99-4EC8-9461-08DDEE7E2032}"/>
            </c:ext>
          </c:extLst>
        </c:ser>
        <c:ser>
          <c:idx val="2"/>
          <c:order val="2"/>
          <c:tx>
            <c:strRef>
              <c:f>pivot!$D$79:$D$81</c:f>
              <c:strCache>
                <c:ptCount val="1"/>
                <c:pt idx="0">
                  <c:v>Sum of Quantity - 2020</c:v>
                </c:pt>
              </c:strCache>
            </c:strRef>
          </c:tx>
          <c:spPr>
            <a:solidFill>
              <a:srgbClr val="3CFD2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pivot!$D$82:$D$94</c:f>
              <c:numCache>
                <c:formatCode>General</c:formatCode>
                <c:ptCount val="12"/>
                <c:pt idx="0">
                  <c:v>716</c:v>
                </c:pt>
                <c:pt idx="1">
                  <c:v>394</c:v>
                </c:pt>
                <c:pt idx="2">
                  <c:v>743</c:v>
                </c:pt>
                <c:pt idx="3">
                  <c:v>587</c:v>
                </c:pt>
                <c:pt idx="4">
                  <c:v>635</c:v>
                </c:pt>
                <c:pt idx="5">
                  <c:v>1034</c:v>
                </c:pt>
                <c:pt idx="6">
                  <c:v>599</c:v>
                </c:pt>
                <c:pt idx="7">
                  <c:v>684</c:v>
                </c:pt>
                <c:pt idx="8">
                  <c:v>739</c:v>
                </c:pt>
                <c:pt idx="9">
                  <c:v>821</c:v>
                </c:pt>
                <c:pt idx="10">
                  <c:v>640</c:v>
                </c:pt>
                <c:pt idx="11">
                  <c:v>733</c:v>
                </c:pt>
              </c:numCache>
            </c:numRef>
          </c:val>
          <c:extLst>
            <c:ext xmlns:c16="http://schemas.microsoft.com/office/drawing/2014/chart" uri="{C3380CC4-5D6E-409C-BE32-E72D297353CC}">
              <c16:uniqueId val="{00000002-CE99-4EC8-9461-08DDEE7E2032}"/>
            </c:ext>
          </c:extLst>
        </c:ser>
        <c:ser>
          <c:idx val="3"/>
          <c:order val="3"/>
          <c:tx>
            <c:strRef>
              <c:f>pivot!$E$79:$E$81</c:f>
              <c:strCache>
                <c:ptCount val="1"/>
                <c:pt idx="0">
                  <c:v>Sum of Quantity - 2021</c:v>
                </c:pt>
              </c:strCache>
            </c:strRef>
          </c:tx>
          <c:spPr>
            <a:solidFill>
              <a:srgbClr val="3CFD2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pivot!$E$82:$E$94</c:f>
              <c:numCache>
                <c:formatCode>General</c:formatCode>
                <c:ptCount val="12"/>
                <c:pt idx="0">
                  <c:v>573</c:v>
                </c:pt>
                <c:pt idx="1">
                  <c:v>561</c:v>
                </c:pt>
                <c:pt idx="2">
                  <c:v>690</c:v>
                </c:pt>
                <c:pt idx="3">
                  <c:v>683</c:v>
                </c:pt>
                <c:pt idx="4">
                  <c:v>592</c:v>
                </c:pt>
                <c:pt idx="5">
                  <c:v>464</c:v>
                </c:pt>
                <c:pt idx="6">
                  <c:v>389</c:v>
                </c:pt>
                <c:pt idx="7">
                  <c:v>567</c:v>
                </c:pt>
                <c:pt idx="8">
                  <c:v>371</c:v>
                </c:pt>
                <c:pt idx="9">
                  <c:v>605</c:v>
                </c:pt>
                <c:pt idx="10">
                  <c:v>938</c:v>
                </c:pt>
                <c:pt idx="11">
                  <c:v>684</c:v>
                </c:pt>
              </c:numCache>
            </c:numRef>
          </c:val>
          <c:extLst>
            <c:ext xmlns:c16="http://schemas.microsoft.com/office/drawing/2014/chart" uri="{C3380CC4-5D6E-409C-BE32-E72D297353CC}">
              <c16:uniqueId val="{00000001-7642-4FDF-8BB1-00773EAC33DC}"/>
            </c:ext>
          </c:extLst>
        </c:ser>
        <c:ser>
          <c:idx val="4"/>
          <c:order val="4"/>
          <c:tx>
            <c:strRef>
              <c:f>pivot!$F$79:$F$81</c:f>
              <c:strCache>
                <c:ptCount val="1"/>
                <c:pt idx="0">
                  <c:v>Sum of TotalPrice - 2020</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pivot!$F$82:$F$94</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extLst>
            <c:ext xmlns:c16="http://schemas.microsoft.com/office/drawing/2014/chart" uri="{C3380CC4-5D6E-409C-BE32-E72D297353CC}">
              <c16:uniqueId val="{00000002-7642-4FDF-8BB1-00773EAC33DC}"/>
            </c:ext>
          </c:extLst>
        </c:ser>
        <c:ser>
          <c:idx val="5"/>
          <c:order val="5"/>
          <c:tx>
            <c:strRef>
              <c:f>pivot!$G$79:$G$81</c:f>
              <c:strCache>
                <c:ptCount val="1"/>
                <c:pt idx="0">
                  <c:v>Sum of TotalPrice - 2021</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pivot!$G$82:$G$94</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extLst>
            <c:ext xmlns:c16="http://schemas.microsoft.com/office/drawing/2014/chart" uri="{C3380CC4-5D6E-409C-BE32-E72D297353CC}">
              <c16:uniqueId val="{00000003-7642-4FDF-8BB1-00773EAC33DC}"/>
            </c:ext>
          </c:extLst>
        </c:ser>
        <c:dLbls>
          <c:dLblPos val="outEnd"/>
          <c:showLegendKey val="0"/>
          <c:showVal val="1"/>
          <c:showCatName val="0"/>
          <c:showSerName val="0"/>
          <c:showPercent val="0"/>
          <c:showBubbleSize val="0"/>
        </c:dLbls>
        <c:gapWidth val="219"/>
        <c:overlap val="-27"/>
        <c:axId val="1042512048"/>
        <c:axId val="1042523696"/>
      </c:barChart>
      <c:catAx>
        <c:axId val="104251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42523696"/>
        <c:crosses val="autoZero"/>
        <c:auto val="1"/>
        <c:lblAlgn val="ctr"/>
        <c:lblOffset val="100"/>
        <c:noMultiLvlLbl val="0"/>
      </c:catAx>
      <c:valAx>
        <c:axId val="1042523696"/>
        <c:scaling>
          <c:orientation val="minMax"/>
        </c:scaling>
        <c:delete val="1"/>
        <c:axPos val="l"/>
        <c:majorGridlines>
          <c:spPr>
            <a:ln w="9525" cap="flat" cmpd="sng" algn="ctr">
              <a:solidFill>
                <a:schemeClr val="bg1">
                  <a:lumMod val="50000"/>
                </a:schemeClr>
              </a:solidFill>
              <a:prstDash val="sysDash"/>
              <a:round/>
            </a:ln>
            <a:effectLst/>
          </c:spPr>
        </c:majorGridlines>
        <c:numFmt formatCode="General" sourceLinked="1"/>
        <c:majorTickMark val="none"/>
        <c:minorTickMark val="none"/>
        <c:tickLblPos val="nextTo"/>
        <c:crossAx val="104251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3999525439811E-2"/>
          <c:y val="0"/>
          <c:w val="0.75724410471961401"/>
          <c:h val="0.96715462113627548"/>
        </c:manualLayout>
      </c:layout>
      <c:doughnutChart>
        <c:varyColors val="1"/>
        <c:dLbls>
          <c:showLegendKey val="0"/>
          <c:showVal val="0"/>
          <c:showCatName val="0"/>
          <c:showSerName val="0"/>
          <c:showPercent val="0"/>
          <c:showBubbleSize val="0"/>
          <c:showLeaderLines val="0"/>
        </c:dLbls>
        <c:firstSliceAng val="16"/>
        <c:holeSize val="66"/>
      </c:doughnutChart>
      <c:spPr>
        <a:noFill/>
        <a:ln>
          <a:noFill/>
        </a:ln>
        <a:effectLst>
          <a:glow rad="1905000">
            <a:schemeClr val="accent1">
              <a:alpha val="0"/>
            </a:schemeClr>
          </a:glow>
          <a:softEdge rad="12700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3999525439811E-2"/>
          <c:y val="0"/>
          <c:w val="0.75724410471961401"/>
          <c:h val="0.96715462113627548"/>
        </c:manualLayout>
      </c:layout>
      <c:doughnutChart>
        <c:varyColors val="1"/>
        <c:dLbls>
          <c:showLegendKey val="0"/>
          <c:showVal val="0"/>
          <c:showCatName val="0"/>
          <c:showSerName val="0"/>
          <c:showPercent val="0"/>
          <c:showBubbleSize val="0"/>
          <c:showLeaderLines val="0"/>
        </c:dLbls>
        <c:firstSliceAng val="16"/>
        <c:holeSize val="66"/>
      </c:doughnutChart>
      <c:spPr>
        <a:noFill/>
        <a:ln>
          <a:noFill/>
        </a:ln>
        <a:effectLst>
          <a:glow rad="1905000">
            <a:schemeClr val="accent1">
              <a:alpha val="0"/>
            </a:schemeClr>
          </a:glow>
          <a:softEdge rad="12700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4"/>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838437686121699E-3"/>
          <c:y val="0"/>
          <c:w val="0.99321615623138781"/>
          <c:h val="1"/>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2-1BDE-44DC-A0DE-1531B958FA5A}"/>
              </c:ext>
            </c:extLst>
          </c:dPt>
          <c:val>
            <c:numRef>
              <c:f>pivot!$A$102</c:f>
              <c:numCache>
                <c:formatCode>General</c:formatCode>
                <c:ptCount val="1"/>
                <c:pt idx="0">
                  <c:v>15442</c:v>
                </c:pt>
              </c:numCache>
            </c:numRef>
          </c:val>
          <c:extLst>
            <c:ext xmlns:c16="http://schemas.microsoft.com/office/drawing/2014/chart" uri="{C3380CC4-5D6E-409C-BE32-E72D297353CC}">
              <c16:uniqueId val="{00000000-1BDE-44DC-A0DE-1531B958FA5A}"/>
            </c:ext>
          </c:extLst>
        </c:ser>
        <c:dLbls>
          <c:showLegendKey val="0"/>
          <c:showVal val="0"/>
          <c:showCatName val="0"/>
          <c:showSerName val="0"/>
          <c:showPercent val="0"/>
          <c:showBubbleSize val="0"/>
        </c:dLbls>
        <c:gapWidth val="0"/>
        <c:axId val="307440655"/>
        <c:axId val="307437743"/>
      </c:barChart>
      <c:catAx>
        <c:axId val="307440655"/>
        <c:scaling>
          <c:orientation val="minMax"/>
        </c:scaling>
        <c:delete val="1"/>
        <c:axPos val="l"/>
        <c:majorTickMark val="none"/>
        <c:minorTickMark val="none"/>
        <c:tickLblPos val="nextTo"/>
        <c:crossAx val="307437743"/>
        <c:crosses val="autoZero"/>
        <c:auto val="1"/>
        <c:lblAlgn val="ctr"/>
        <c:lblOffset val="100"/>
        <c:noMultiLvlLbl val="0"/>
      </c:catAx>
      <c:valAx>
        <c:axId val="307437743"/>
        <c:scaling>
          <c:orientation val="minMax"/>
        </c:scaling>
        <c:delete val="1"/>
        <c:axPos val="b"/>
        <c:numFmt formatCode="General" sourceLinked="1"/>
        <c:majorTickMark val="none"/>
        <c:minorTickMark val="none"/>
        <c:tickLblPos val="nextTo"/>
        <c:crossAx val="307440655"/>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838437686121699E-3"/>
          <c:y val="0"/>
          <c:w val="0.99321615623138781"/>
          <c:h val="1"/>
        </c:manualLayout>
      </c:layout>
      <c:barChart>
        <c:barDir val="bar"/>
        <c:grouping val="clustered"/>
        <c:varyColors val="0"/>
        <c:ser>
          <c:idx val="0"/>
          <c:order val="0"/>
          <c:spPr>
            <a:solidFill>
              <a:srgbClr val="3CFD2D"/>
            </a:solidFill>
            <a:ln>
              <a:noFill/>
            </a:ln>
            <a:effectLst/>
          </c:spPr>
          <c:invertIfNegative val="0"/>
          <c:dPt>
            <c:idx val="0"/>
            <c:invertIfNegative val="0"/>
            <c:bubble3D val="0"/>
            <c:spPr>
              <a:solidFill>
                <a:srgbClr val="3CFD2D"/>
              </a:solidFill>
              <a:ln>
                <a:noFill/>
              </a:ln>
              <a:effectLst/>
            </c:spPr>
            <c:extLst>
              <c:ext xmlns:c16="http://schemas.microsoft.com/office/drawing/2014/chart" uri="{C3380CC4-5D6E-409C-BE32-E72D297353CC}">
                <c16:uniqueId val="{00000001-3C63-4034-B469-BF156D537069}"/>
              </c:ext>
            </c:extLst>
          </c:dPt>
          <c:val>
            <c:numRef>
              <c:f>pivot!$C$102</c:f>
              <c:numCache>
                <c:formatCode>General</c:formatCode>
                <c:ptCount val="1"/>
                <c:pt idx="0">
                  <c:v>33325.579999999987</c:v>
                </c:pt>
              </c:numCache>
            </c:numRef>
          </c:val>
          <c:extLst>
            <c:ext xmlns:c16="http://schemas.microsoft.com/office/drawing/2014/chart" uri="{C3380CC4-5D6E-409C-BE32-E72D297353CC}">
              <c16:uniqueId val="{00000002-3C63-4034-B469-BF156D537069}"/>
            </c:ext>
          </c:extLst>
        </c:ser>
        <c:dLbls>
          <c:showLegendKey val="0"/>
          <c:showVal val="0"/>
          <c:showCatName val="0"/>
          <c:showSerName val="0"/>
          <c:showPercent val="0"/>
          <c:showBubbleSize val="0"/>
        </c:dLbls>
        <c:gapWidth val="0"/>
        <c:axId val="307440655"/>
        <c:axId val="307437743"/>
      </c:barChart>
      <c:catAx>
        <c:axId val="307440655"/>
        <c:scaling>
          <c:orientation val="minMax"/>
        </c:scaling>
        <c:delete val="1"/>
        <c:axPos val="l"/>
        <c:majorTickMark val="none"/>
        <c:minorTickMark val="none"/>
        <c:tickLblPos val="nextTo"/>
        <c:crossAx val="307437743"/>
        <c:crosses val="autoZero"/>
        <c:auto val="1"/>
        <c:lblAlgn val="ctr"/>
        <c:lblOffset val="100"/>
        <c:noMultiLvlLbl val="0"/>
      </c:catAx>
      <c:valAx>
        <c:axId val="307437743"/>
        <c:scaling>
          <c:orientation val="minMax"/>
        </c:scaling>
        <c:delete val="1"/>
        <c:axPos val="b"/>
        <c:numFmt formatCode="General" sourceLinked="1"/>
        <c:majorTickMark val="none"/>
        <c:minorTickMark val="none"/>
        <c:tickLblPos val="nextTo"/>
        <c:crossAx val="307440655"/>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[SDAB-65_Eko Purwanto_MA 14.xlsx]pivot!PivotTable4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FFFF"/>
                </a:solidFill>
              </a:rPr>
              <a:t>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pivot!$B$21:$B$33</c:f>
              <c:numCache>
                <c:formatCode>General</c:formatCode>
                <c:ptCount val="12"/>
                <c:pt idx="0">
                  <c:v>716</c:v>
                </c:pt>
                <c:pt idx="1">
                  <c:v>394</c:v>
                </c:pt>
                <c:pt idx="2">
                  <c:v>743</c:v>
                </c:pt>
                <c:pt idx="3">
                  <c:v>587</c:v>
                </c:pt>
                <c:pt idx="4">
                  <c:v>635</c:v>
                </c:pt>
                <c:pt idx="5">
                  <c:v>1034</c:v>
                </c:pt>
                <c:pt idx="6">
                  <c:v>599</c:v>
                </c:pt>
                <c:pt idx="7">
                  <c:v>684</c:v>
                </c:pt>
                <c:pt idx="8">
                  <c:v>739</c:v>
                </c:pt>
                <c:pt idx="9">
                  <c:v>821</c:v>
                </c:pt>
                <c:pt idx="10">
                  <c:v>640</c:v>
                </c:pt>
                <c:pt idx="11">
                  <c:v>733</c:v>
                </c:pt>
              </c:numCache>
            </c:numRef>
          </c:val>
          <c:smooth val="0"/>
          <c:extLst>
            <c:ext xmlns:c16="http://schemas.microsoft.com/office/drawing/2014/chart" uri="{C3380CC4-5D6E-409C-BE32-E72D297353CC}">
              <c16:uniqueId val="{00000000-5C09-491D-BA89-71A7DA741EE9}"/>
            </c:ext>
          </c:extLst>
        </c:ser>
        <c:ser>
          <c:idx val="1"/>
          <c:order val="1"/>
          <c:tx>
            <c:strRef>
              <c:f>pivot!$C$19:$C$20</c:f>
              <c:strCache>
                <c:ptCount val="1"/>
                <c:pt idx="0">
                  <c:v>2021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pivot!$C$21:$C$33</c:f>
              <c:numCache>
                <c:formatCode>General</c:formatCode>
                <c:ptCount val="12"/>
                <c:pt idx="0">
                  <c:v>573</c:v>
                </c:pt>
                <c:pt idx="1">
                  <c:v>561</c:v>
                </c:pt>
                <c:pt idx="2">
                  <c:v>690</c:v>
                </c:pt>
                <c:pt idx="3">
                  <c:v>683</c:v>
                </c:pt>
                <c:pt idx="4">
                  <c:v>592</c:v>
                </c:pt>
                <c:pt idx="5">
                  <c:v>464</c:v>
                </c:pt>
                <c:pt idx="6">
                  <c:v>389</c:v>
                </c:pt>
                <c:pt idx="7">
                  <c:v>567</c:v>
                </c:pt>
                <c:pt idx="8">
                  <c:v>371</c:v>
                </c:pt>
                <c:pt idx="9">
                  <c:v>605</c:v>
                </c:pt>
                <c:pt idx="10">
                  <c:v>938</c:v>
                </c:pt>
                <c:pt idx="11">
                  <c:v>684</c:v>
                </c:pt>
              </c:numCache>
            </c:numRef>
          </c:val>
          <c:smooth val="0"/>
          <c:extLst>
            <c:ext xmlns:c16="http://schemas.microsoft.com/office/drawing/2014/chart" uri="{C3380CC4-5D6E-409C-BE32-E72D297353CC}">
              <c16:uniqueId val="{00000001-6917-4254-8F30-BB1D7B75422B}"/>
            </c:ext>
          </c:extLst>
        </c:ser>
        <c:dLbls>
          <c:dLblPos val="t"/>
          <c:showLegendKey val="0"/>
          <c:showVal val="1"/>
          <c:showCatName val="0"/>
          <c:showSerName val="0"/>
          <c:showPercent val="0"/>
          <c:showBubbleSize val="0"/>
        </c:dLbls>
        <c:marker val="1"/>
        <c:smooth val="0"/>
        <c:axId val="263042288"/>
        <c:axId val="263051440"/>
      </c:lineChart>
      <c:catAx>
        <c:axId val="26304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51440"/>
        <c:crosses val="autoZero"/>
        <c:auto val="1"/>
        <c:lblAlgn val="ctr"/>
        <c:lblOffset val="100"/>
        <c:noMultiLvlLbl val="0"/>
      </c:catAx>
      <c:valAx>
        <c:axId val="263051440"/>
        <c:scaling>
          <c:orientation val="minMax"/>
        </c:scaling>
        <c:delete val="0"/>
        <c:axPos val="l"/>
        <c:majorGridlines>
          <c:spPr>
            <a:ln w="9525" cap="flat" cmpd="sng" algn="ctr">
              <a:solidFill>
                <a:schemeClr val="bg1">
                  <a:lumMod val="50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42288"/>
        <c:crosses val="autoZero"/>
        <c:crossBetween val="between"/>
      </c:valAx>
      <c:spPr>
        <a:noFill/>
        <a:ln>
          <a:noFill/>
          <a:prstDash val="sys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[SDAB-65_Eko Purwanto_MA 14.xlsx]pivot!PivotTable5</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noFill/>
          </a:ln>
          <a:effectLst/>
        </c:spPr>
      </c:pivotFmt>
      <c:pivotFmt>
        <c:idx val="16"/>
        <c:spPr>
          <a:solidFill>
            <a:schemeClr val="accent1"/>
          </a:solidFill>
          <a:ln w="19050">
            <a:noFill/>
          </a:ln>
          <a:effectLst/>
        </c:spPr>
        <c:dLbl>
          <c:idx val="0"/>
          <c:layout>
            <c:manualLayout>
              <c:x val="-0.13920902963946588"/>
              <c:y val="-3.288489045447436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noFill/>
          </a:ln>
          <a:effectLst/>
        </c:spPr>
      </c:pivotFmt>
      <c:pivotFmt>
        <c:idx val="18"/>
        <c:spPr>
          <a:solidFill>
            <a:schemeClr val="accent1"/>
          </a:solidFill>
          <a:ln w="19050">
            <a:noFill/>
          </a:ln>
          <a:effectLst/>
        </c:spPr>
        <c:dLbl>
          <c:idx val="0"/>
          <c:layout>
            <c:manualLayout>
              <c:x val="-0.141694905168742"/>
              <c:y val="9.207769327252822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031264876105528"/>
                  <c:h val="0.22563074255636262"/>
                </c:manualLayout>
              </c15:layout>
            </c:ext>
          </c:extLst>
        </c:dLbl>
      </c:pivotFmt>
    </c:pivotFmts>
    <c:plotArea>
      <c:layout/>
      <c:pieChart>
        <c:varyColors val="1"/>
        <c:ser>
          <c:idx val="0"/>
          <c:order val="0"/>
          <c:tx>
            <c:strRef>
              <c:f>pivot!$B$37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ADC2-4C80-98FA-F976373F65B7}"/>
              </c:ext>
            </c:extLst>
          </c:dPt>
          <c:dPt>
            <c:idx val="1"/>
            <c:bubble3D val="0"/>
            <c:spPr>
              <a:solidFill>
                <a:schemeClr val="accent2"/>
              </a:solidFill>
              <a:ln w="19050">
                <a:noFill/>
              </a:ln>
              <a:effectLst/>
            </c:spPr>
            <c:extLst>
              <c:ext xmlns:c16="http://schemas.microsoft.com/office/drawing/2014/chart" uri="{C3380CC4-5D6E-409C-BE32-E72D297353CC}">
                <c16:uniqueId val="{00000003-ADC2-4C80-98FA-F976373F65B7}"/>
              </c:ext>
            </c:extLst>
          </c:dPt>
          <c:dPt>
            <c:idx val="2"/>
            <c:bubble3D val="0"/>
            <c:spPr>
              <a:solidFill>
                <a:schemeClr val="accent3"/>
              </a:solidFill>
              <a:ln w="19050">
                <a:noFill/>
              </a:ln>
              <a:effectLst/>
            </c:spPr>
            <c:extLst>
              <c:ext xmlns:c16="http://schemas.microsoft.com/office/drawing/2014/chart" uri="{C3380CC4-5D6E-409C-BE32-E72D297353CC}">
                <c16:uniqueId val="{00000005-ADC2-4C80-98FA-F976373F65B7}"/>
              </c:ext>
            </c:extLst>
          </c:dPt>
          <c:dPt>
            <c:idx val="3"/>
            <c:bubble3D val="0"/>
            <c:spPr>
              <a:solidFill>
                <a:schemeClr val="accent4"/>
              </a:solidFill>
              <a:ln w="19050">
                <a:noFill/>
              </a:ln>
              <a:effectLst/>
            </c:spPr>
            <c:extLst>
              <c:ext xmlns:c16="http://schemas.microsoft.com/office/drawing/2014/chart" uri="{C3380CC4-5D6E-409C-BE32-E72D297353CC}">
                <c16:uniqueId val="{00000007-ADC2-4C80-98FA-F976373F65B7}"/>
              </c:ext>
            </c:extLst>
          </c:dPt>
          <c:dLbls>
            <c:dLbl>
              <c:idx val="1"/>
              <c:layout>
                <c:manualLayout>
                  <c:x val="-0.13920902963946588"/>
                  <c:y val="-3.28848904544743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C2-4C80-98FA-F976373F65B7}"/>
                </c:ext>
              </c:extLst>
            </c:dLbl>
            <c:dLbl>
              <c:idx val="3"/>
              <c:layout>
                <c:manualLayout>
                  <c:x val="-0.141694905168742"/>
                  <c:y val="9.207769327252822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031264876105528"/>
                      <c:h val="0.22563074255636262"/>
                    </c:manualLayout>
                  </c15:layout>
                </c:ext>
                <c:ext xmlns:c16="http://schemas.microsoft.com/office/drawing/2014/chart" uri="{C3380CC4-5D6E-409C-BE32-E72D297353CC}">
                  <c16:uniqueId val="{00000007-ADC2-4C80-98FA-F976373F65B7}"/>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pivot!$A$38:$A$42</c:f>
              <c:strCache>
                <c:ptCount val="4"/>
                <c:pt idx="0">
                  <c:v>Boston</c:v>
                </c:pt>
                <c:pt idx="1">
                  <c:v>Los Angeles</c:v>
                </c:pt>
                <c:pt idx="2">
                  <c:v>New York</c:v>
                </c:pt>
                <c:pt idx="3">
                  <c:v>San Diego</c:v>
                </c:pt>
              </c:strCache>
            </c:strRef>
          </c:cat>
          <c:val>
            <c:numRef>
              <c:f>pivot!$B$38:$B$42</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ADC2-4C80-98FA-F976373F65B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[SDAB-65_Eko Purwanto_MA 14.xlsx]pivot!PivotTable6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dLbl>
          <c:idx val="0"/>
          <c:layout>
            <c:manualLayout>
              <c:x val="5.2537339776626675E-2"/>
              <c:y val="0.124153653343448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dLbl>
          <c:idx val="0"/>
          <c:layout>
            <c:manualLayout>
              <c:x val="1.3134334944156629E-2"/>
              <c:y val="4.13845511144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3028329484961704E-2"/>
              <c:y val="1.2415365334344812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6000785904371532E-2"/>
                  <c:h val="0.10747600510691878"/>
                </c:manualLayout>
              </c15:layout>
            </c:ext>
          </c:extLst>
        </c:dLbl>
      </c:pivotFmt>
      <c:pivotFmt>
        <c:idx val="30"/>
        <c:spPr>
          <a:solidFill>
            <a:schemeClr val="accent1"/>
          </a:solidFill>
          <a:ln>
            <a:noFill/>
          </a:ln>
          <a:effectLst/>
        </c:spPr>
        <c:dLbl>
          <c:idx val="0"/>
          <c:layout>
            <c:manualLayout>
              <c:x val="-3.4959669066817703E-2"/>
              <c:y val="1.655382044579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pivot!$B$52:$B$53</c:f>
              <c:strCache>
                <c:ptCount val="1"/>
                <c:pt idx="0">
                  <c:v>Arrowroot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pivot!$B$54:$B$58</c:f>
              <c:numCache>
                <c:formatCode>General</c:formatCode>
                <c:ptCount val="4"/>
                <c:pt idx="1">
                  <c:v>2445</c:v>
                </c:pt>
              </c:numCache>
            </c:numRef>
          </c:val>
          <c:extLst>
            <c:ext xmlns:c16="http://schemas.microsoft.com/office/drawing/2014/chart" uri="{C3380CC4-5D6E-409C-BE32-E72D297353CC}">
              <c16:uniqueId val="{00000000-082F-4A5B-8153-AEA0CA821371}"/>
            </c:ext>
          </c:extLst>
        </c:ser>
        <c:ser>
          <c:idx val="1"/>
          <c:order val="1"/>
          <c:tx>
            <c:strRef>
              <c:f>pivot!$C$52:$C$53</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pivot!$C$54:$C$58</c:f>
              <c:numCache>
                <c:formatCode>General</c:formatCode>
                <c:ptCount val="4"/>
                <c:pt idx="0">
                  <c:v>79</c:v>
                </c:pt>
              </c:numCache>
            </c:numRef>
          </c:val>
          <c:extLst>
            <c:ext xmlns:c16="http://schemas.microsoft.com/office/drawing/2014/chart" uri="{C3380CC4-5D6E-409C-BE32-E72D297353CC}">
              <c16:uniqueId val="{00000005-85C2-49A1-89F3-E3B275C302DA}"/>
            </c:ext>
          </c:extLst>
        </c:ser>
        <c:ser>
          <c:idx val="2"/>
          <c:order val="2"/>
          <c:tx>
            <c:strRef>
              <c:f>pivot!$D$52:$D$53</c:f>
              <c:strCache>
                <c:ptCount val="1"/>
                <c:pt idx="0">
                  <c:v>Bran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pivot!$D$54:$D$58</c:f>
              <c:numCache>
                <c:formatCode>General</c:formatCode>
                <c:ptCount val="4"/>
                <c:pt idx="0">
                  <c:v>1575</c:v>
                </c:pt>
              </c:numCache>
            </c:numRef>
          </c:val>
          <c:extLst>
            <c:ext xmlns:c16="http://schemas.microsoft.com/office/drawing/2014/chart" uri="{C3380CC4-5D6E-409C-BE32-E72D297353CC}">
              <c16:uniqueId val="{00000006-85C2-49A1-89F3-E3B275C302DA}"/>
            </c:ext>
          </c:extLst>
        </c:ser>
        <c:ser>
          <c:idx val="3"/>
          <c:order val="3"/>
          <c:tx>
            <c:strRef>
              <c:f>pivot!$E$52:$E$53</c:f>
              <c:strCache>
                <c:ptCount val="1"/>
                <c:pt idx="0">
                  <c:v>Carrot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pivot!$E$54:$E$58</c:f>
              <c:numCache>
                <c:formatCode>General</c:formatCode>
                <c:ptCount val="4"/>
                <c:pt idx="0">
                  <c:v>4187</c:v>
                </c:pt>
              </c:numCache>
            </c:numRef>
          </c:val>
          <c:extLst>
            <c:ext xmlns:c16="http://schemas.microsoft.com/office/drawing/2014/chart" uri="{C3380CC4-5D6E-409C-BE32-E72D297353CC}">
              <c16:uniqueId val="{00000007-85C2-49A1-89F3-E3B275C302DA}"/>
            </c:ext>
          </c:extLst>
        </c:ser>
        <c:ser>
          <c:idx val="4"/>
          <c:order val="4"/>
          <c:tx>
            <c:strRef>
              <c:f>pivot!$F$52:$F$53</c:f>
              <c:strCache>
                <c:ptCount val="1"/>
                <c:pt idx="0">
                  <c:v>Chocolate Chip</c:v>
                </c:pt>
              </c:strCache>
            </c:strRef>
          </c:tx>
          <c:spPr>
            <a:solidFill>
              <a:schemeClr val="accent5"/>
            </a:solidFill>
            <a:ln>
              <a:noFill/>
            </a:ln>
            <a:effectLst/>
          </c:spPr>
          <c:invertIfNegative val="0"/>
          <c:dPt>
            <c:idx val="1"/>
            <c:invertIfNegative val="0"/>
            <c:bubble3D val="0"/>
            <c:spPr>
              <a:solidFill>
                <a:schemeClr val="accent5"/>
              </a:solidFill>
              <a:ln>
                <a:noFill/>
              </a:ln>
              <a:effectLst/>
            </c:spPr>
          </c:dPt>
          <c:dLbls>
            <c:dLbl>
              <c:idx val="1"/>
              <c:layout>
                <c:manualLayout>
                  <c:x val="1.3134334944156629E-2"/>
                  <c:y val="4.13845511144827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pivot!$F$54:$F$58</c:f>
              <c:numCache>
                <c:formatCode>General</c:formatCode>
                <c:ptCount val="4"/>
                <c:pt idx="1">
                  <c:v>2445</c:v>
                </c:pt>
              </c:numCache>
            </c:numRef>
          </c:val>
          <c:extLst>
            <c:ext xmlns:c16="http://schemas.microsoft.com/office/drawing/2014/chart" uri="{C3380CC4-5D6E-409C-BE32-E72D297353CC}">
              <c16:uniqueId val="{00000008-85C2-49A1-89F3-E3B275C302DA}"/>
            </c:ext>
          </c:extLst>
        </c:ser>
        <c:ser>
          <c:idx val="5"/>
          <c:order val="5"/>
          <c:tx>
            <c:strRef>
              <c:f>pivot!$G$52:$G$53</c:f>
              <c:strCache>
                <c:ptCount val="1"/>
                <c:pt idx="0">
                  <c:v>Oatmeal Raisin</c:v>
                </c:pt>
              </c:strCache>
            </c:strRef>
          </c:tx>
          <c:spPr>
            <a:solidFill>
              <a:schemeClr val="accent6"/>
            </a:solidFill>
            <a:ln>
              <a:noFill/>
            </a:ln>
            <a:effectLst/>
          </c:spPr>
          <c:invertIfNegative val="0"/>
          <c:dPt>
            <c:idx val="1"/>
            <c:invertIfNegative val="0"/>
            <c:bubble3D val="0"/>
            <c:spPr>
              <a:solidFill>
                <a:schemeClr val="accent6"/>
              </a:solidFill>
              <a:ln>
                <a:noFill/>
              </a:ln>
              <a:effectLst/>
            </c:spPr>
          </c:dPt>
          <c:dLbls>
            <c:dLbl>
              <c:idx val="1"/>
              <c:layout>
                <c:manualLayout>
                  <c:x val="5.2537339776626675E-2"/>
                  <c:y val="0.12415365334344804"/>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pivot!$G$54:$G$58</c:f>
              <c:numCache>
                <c:formatCode>General</c:formatCode>
                <c:ptCount val="4"/>
                <c:pt idx="1">
                  <c:v>2574</c:v>
                </c:pt>
              </c:numCache>
            </c:numRef>
          </c:val>
          <c:extLst>
            <c:ext xmlns:c16="http://schemas.microsoft.com/office/drawing/2014/chart" uri="{C3380CC4-5D6E-409C-BE32-E72D297353CC}">
              <c16:uniqueId val="{00000009-85C2-49A1-89F3-E3B275C302DA}"/>
            </c:ext>
          </c:extLst>
        </c:ser>
        <c:ser>
          <c:idx val="6"/>
          <c:order val="6"/>
          <c:tx>
            <c:strRef>
              <c:f>pivot!$H$52:$H$53</c:f>
              <c:strCache>
                <c:ptCount val="1"/>
                <c:pt idx="0">
                  <c:v>Potato Chips</c:v>
                </c:pt>
              </c:strCache>
            </c:strRef>
          </c:tx>
          <c:spPr>
            <a:solidFill>
              <a:schemeClr val="accent1">
                <a:lumMod val="60000"/>
              </a:schemeClr>
            </a:solidFill>
            <a:ln>
              <a:noFill/>
            </a:ln>
            <a:effectLst/>
          </c:spPr>
          <c:invertIfNegative val="0"/>
          <c:dPt>
            <c:idx val="3"/>
            <c:invertIfNegative val="0"/>
            <c:bubble3D val="0"/>
          </c:dPt>
          <c:dLbls>
            <c:dLbl>
              <c:idx val="3"/>
              <c:layout>
                <c:manualLayout>
                  <c:x val="-3.4959669066817703E-2"/>
                  <c:y val="1.65538204457930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pivot!$H$54:$H$58</c:f>
              <c:numCache>
                <c:formatCode>General</c:formatCode>
                <c:ptCount val="4"/>
                <c:pt idx="3">
                  <c:v>994</c:v>
                </c:pt>
              </c:numCache>
            </c:numRef>
          </c:val>
          <c:extLst>
            <c:ext xmlns:c16="http://schemas.microsoft.com/office/drawing/2014/chart" uri="{C3380CC4-5D6E-409C-BE32-E72D297353CC}">
              <c16:uniqueId val="{0000000A-85C2-49A1-89F3-E3B275C302DA}"/>
            </c:ext>
          </c:extLst>
        </c:ser>
        <c:ser>
          <c:idx val="7"/>
          <c:order val="7"/>
          <c:tx>
            <c:strRef>
              <c:f>pivot!$I$52:$I$53</c:f>
              <c:strCache>
                <c:ptCount val="1"/>
                <c:pt idx="0">
                  <c:v>Pretzels</c:v>
                </c:pt>
              </c:strCache>
            </c:strRef>
          </c:tx>
          <c:spPr>
            <a:solidFill>
              <a:schemeClr val="accent2">
                <a:lumMod val="60000"/>
              </a:schemeClr>
            </a:solidFill>
            <a:ln>
              <a:noFill/>
            </a:ln>
            <a:effectLst/>
          </c:spPr>
          <c:invertIfNegative val="0"/>
          <c:dPt>
            <c:idx val="3"/>
            <c:invertIfNegative val="0"/>
            <c:bubble3D val="0"/>
          </c:dPt>
          <c:dLbls>
            <c:dLbl>
              <c:idx val="3"/>
              <c:layout>
                <c:manualLayout>
                  <c:x val="1.3028329484961704E-2"/>
                  <c:y val="1.2415365334344812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6000785904371532E-2"/>
                      <c:h val="0.10747600510691878"/>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pivot!$I$54:$I$58</c:f>
              <c:numCache>
                <c:formatCode>General</c:formatCode>
                <c:ptCount val="4"/>
                <c:pt idx="3">
                  <c:v>186</c:v>
                </c:pt>
              </c:numCache>
            </c:numRef>
          </c:val>
          <c:extLst>
            <c:ext xmlns:c16="http://schemas.microsoft.com/office/drawing/2014/chart" uri="{C3380CC4-5D6E-409C-BE32-E72D297353CC}">
              <c16:uniqueId val="{0000000B-85C2-49A1-89F3-E3B275C302DA}"/>
            </c:ext>
          </c:extLst>
        </c:ser>
        <c:ser>
          <c:idx val="8"/>
          <c:order val="8"/>
          <c:tx>
            <c:strRef>
              <c:f>pivot!$J$52:$J$53</c:f>
              <c:strCache>
                <c:ptCount val="1"/>
                <c:pt idx="0">
                  <c:v>Whole Wheat</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pivot!$A$54:$A$58</c:f>
              <c:strCache>
                <c:ptCount val="4"/>
                <c:pt idx="0">
                  <c:v>Bars</c:v>
                </c:pt>
                <c:pt idx="1">
                  <c:v>Cookies</c:v>
                </c:pt>
                <c:pt idx="2">
                  <c:v>Crackers</c:v>
                </c:pt>
                <c:pt idx="3">
                  <c:v>Snacks</c:v>
                </c:pt>
              </c:strCache>
            </c:strRef>
          </c:cat>
          <c:val>
            <c:numRef>
              <c:f>pivot!$J$54:$J$58</c:f>
              <c:numCache>
                <c:formatCode>General</c:formatCode>
                <c:ptCount val="4"/>
                <c:pt idx="2">
                  <c:v>957</c:v>
                </c:pt>
              </c:numCache>
            </c:numRef>
          </c:val>
          <c:extLst>
            <c:ext xmlns:c16="http://schemas.microsoft.com/office/drawing/2014/chart" uri="{C3380CC4-5D6E-409C-BE32-E72D297353CC}">
              <c16:uniqueId val="{0000000C-85C2-49A1-89F3-E3B275C302DA}"/>
            </c:ext>
          </c:extLst>
        </c:ser>
        <c:dLbls>
          <c:dLblPos val="outEnd"/>
          <c:showLegendKey val="0"/>
          <c:showVal val="1"/>
          <c:showCatName val="0"/>
          <c:showSerName val="0"/>
          <c:showPercent val="0"/>
          <c:showBubbleSize val="0"/>
        </c:dLbls>
        <c:gapWidth val="219"/>
        <c:overlap val="-27"/>
        <c:axId val="583002319"/>
        <c:axId val="582999407"/>
      </c:barChart>
      <c:catAx>
        <c:axId val="5830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99407"/>
        <c:crosses val="autoZero"/>
        <c:auto val="1"/>
        <c:lblAlgn val="ctr"/>
        <c:lblOffset val="100"/>
        <c:noMultiLvlLbl val="0"/>
      </c:catAx>
      <c:valAx>
        <c:axId val="582999407"/>
        <c:scaling>
          <c:orientation val="minMax"/>
        </c:scaling>
        <c:delete val="1"/>
        <c:axPos val="l"/>
        <c:majorGridlines>
          <c:spPr>
            <a:ln w="9525" cap="flat" cmpd="sng" algn="ctr">
              <a:solidFill>
                <a:schemeClr val="tx1">
                  <a:lumMod val="75000"/>
                  <a:lumOff val="25000"/>
                </a:schemeClr>
              </a:solidFill>
              <a:prstDash val="sysDash"/>
              <a:round/>
            </a:ln>
            <a:effectLst/>
          </c:spPr>
        </c:majorGridlines>
        <c:numFmt formatCode="General" sourceLinked="1"/>
        <c:majorTickMark val="none"/>
        <c:minorTickMark val="none"/>
        <c:tickLblPos val="nextTo"/>
        <c:crossAx val="583002319"/>
        <c:crosses val="autoZero"/>
        <c:crossBetween val="between"/>
      </c:valAx>
      <c:spPr>
        <a:noFill/>
        <a:ln>
          <a:noFill/>
          <a:prstDash val="sys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342034</xdr:colOff>
      <xdr:row>13</xdr:row>
      <xdr:rowOff>48492</xdr:rowOff>
    </xdr:from>
    <xdr:to>
      <xdr:col>18</xdr:col>
      <xdr:colOff>308264</xdr:colOff>
      <xdr:row>20</xdr:row>
      <xdr:rowOff>103910</xdr:rowOff>
    </xdr:to>
    <xdr:sp macro="" textlink="">
      <xdr:nvSpPr>
        <xdr:cNvPr id="29" name="Rectangle 28">
          <a:extLst>
            <a:ext uri="{FF2B5EF4-FFF2-40B4-BE49-F238E27FC236}">
              <a16:creationId xmlns:a16="http://schemas.microsoft.com/office/drawing/2014/main" id="{7B5539AE-5D7A-423C-BEC1-C08D63EAAB19}"/>
            </a:ext>
          </a:extLst>
        </xdr:cNvPr>
        <xdr:cNvSpPr/>
      </xdr:nvSpPr>
      <xdr:spPr>
        <a:xfrm>
          <a:off x="9096375" y="2524992"/>
          <a:ext cx="2390775" cy="1388918"/>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336839</xdr:colOff>
      <xdr:row>0</xdr:row>
      <xdr:rowOff>1</xdr:rowOff>
    </xdr:from>
    <xdr:to>
      <xdr:col>18</xdr:col>
      <xdr:colOff>303069</xdr:colOff>
      <xdr:row>13</xdr:row>
      <xdr:rowOff>1</xdr:rowOff>
    </xdr:to>
    <xdr:sp macro="" textlink="">
      <xdr:nvSpPr>
        <xdr:cNvPr id="24" name="Rectangle 23">
          <a:extLst>
            <a:ext uri="{FF2B5EF4-FFF2-40B4-BE49-F238E27FC236}">
              <a16:creationId xmlns:a16="http://schemas.microsoft.com/office/drawing/2014/main" id="{7ECA3E31-93AC-4BFA-A71D-FDED7DFCC98B}"/>
            </a:ext>
          </a:extLst>
        </xdr:cNvPr>
        <xdr:cNvSpPr/>
      </xdr:nvSpPr>
      <xdr:spPr>
        <a:xfrm>
          <a:off x="9091180" y="1"/>
          <a:ext cx="2390775" cy="2476500"/>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31174</xdr:colOff>
      <xdr:row>12</xdr:row>
      <xdr:rowOff>39834</xdr:rowOff>
    </xdr:from>
    <xdr:to>
      <xdr:col>14</xdr:col>
      <xdr:colOff>299604</xdr:colOff>
      <xdr:row>20</xdr:row>
      <xdr:rowOff>112568</xdr:rowOff>
    </xdr:to>
    <xdr:sp macro="" textlink="">
      <xdr:nvSpPr>
        <xdr:cNvPr id="78" name="Rectangle 77">
          <a:extLst>
            <a:ext uri="{FF2B5EF4-FFF2-40B4-BE49-F238E27FC236}">
              <a16:creationId xmlns:a16="http://schemas.microsoft.com/office/drawing/2014/main" id="{00000000-0008-0000-0200-00004E000000}"/>
            </a:ext>
          </a:extLst>
        </xdr:cNvPr>
        <xdr:cNvSpPr/>
      </xdr:nvSpPr>
      <xdr:spPr>
        <a:xfrm>
          <a:off x="5754833" y="2325834"/>
          <a:ext cx="3299112" cy="1596734"/>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0</xdr:row>
      <xdr:rowOff>0</xdr:rowOff>
    </xdr:from>
    <xdr:to>
      <xdr:col>3</xdr:col>
      <xdr:colOff>206463</xdr:colOff>
      <xdr:row>20</xdr:row>
      <xdr:rowOff>121227</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28575" y="0"/>
          <a:ext cx="1996297" cy="3931227"/>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233797</xdr:colOff>
      <xdr:row>0</xdr:row>
      <xdr:rowOff>2</xdr:rowOff>
    </xdr:from>
    <xdr:to>
      <xdr:col>9</xdr:col>
      <xdr:colOff>8659</xdr:colOff>
      <xdr:row>12</xdr:row>
      <xdr:rowOff>17318</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2052206" y="2"/>
          <a:ext cx="3680112" cy="2303316"/>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43297</xdr:colOff>
      <xdr:row>0</xdr:row>
      <xdr:rowOff>1</xdr:rowOff>
    </xdr:from>
    <xdr:to>
      <xdr:col>14</xdr:col>
      <xdr:colOff>311727</xdr:colOff>
      <xdr:row>12</xdr:row>
      <xdr:rowOff>1</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5766956" y="1"/>
          <a:ext cx="3299112" cy="2286000"/>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394856</xdr:colOff>
      <xdr:row>2</xdr:row>
      <xdr:rowOff>178377</xdr:rowOff>
    </xdr:from>
    <xdr:to>
      <xdr:col>8</xdr:col>
      <xdr:colOff>426976</xdr:colOff>
      <xdr:row>12</xdr:row>
      <xdr:rowOff>44718</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454</xdr:colOff>
      <xdr:row>2</xdr:row>
      <xdr:rowOff>83878</xdr:rowOff>
    </xdr:from>
    <xdr:to>
      <xdr:col>11</xdr:col>
      <xdr:colOff>253562</xdr:colOff>
      <xdr:row>5</xdr:row>
      <xdr:rowOff>192088</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454</xdr:colOff>
      <xdr:row>2</xdr:row>
      <xdr:rowOff>83878</xdr:rowOff>
    </xdr:from>
    <xdr:to>
      <xdr:col>11</xdr:col>
      <xdr:colOff>253562</xdr:colOff>
      <xdr:row>5</xdr:row>
      <xdr:rowOff>192088</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115154</xdr:colOff>
      <xdr:row>1</xdr:row>
      <xdr:rowOff>108438</xdr:rowOff>
    </xdr:from>
    <xdr:to>
      <xdr:col>11</xdr:col>
      <xdr:colOff>570036</xdr:colOff>
      <xdr:row>6</xdr:row>
      <xdr:rowOff>156797</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77932</xdr:colOff>
      <xdr:row>0</xdr:row>
      <xdr:rowOff>103910</xdr:rowOff>
    </xdr:from>
    <xdr:to>
      <xdr:col>7</xdr:col>
      <xdr:colOff>535304</xdr:colOff>
      <xdr:row>2</xdr:row>
      <xdr:rowOff>132732</xdr:rowOff>
    </xdr:to>
    <xdr:sp macro="" textlink="">
      <xdr:nvSpPr>
        <xdr:cNvPr id="56" name="Title 1">
          <a:extLst>
            <a:ext uri="{FF2B5EF4-FFF2-40B4-BE49-F238E27FC236}">
              <a16:creationId xmlns:a16="http://schemas.microsoft.com/office/drawing/2014/main" id="{00000000-0008-0000-0200-000038000000}"/>
            </a:ext>
          </a:extLst>
        </xdr:cNvPr>
        <xdr:cNvSpPr>
          <a:spLocks noGrp="1"/>
        </xdr:cNvSpPr>
      </xdr:nvSpPr>
      <xdr:spPr>
        <a:xfrm>
          <a:off x="3377046" y="103910"/>
          <a:ext cx="1669644" cy="409822"/>
        </a:xfrm>
        <a:prstGeom prst="rect">
          <a:avLst/>
        </a:prstGeom>
      </xdr:spPr>
      <xdr:txBody>
        <a:bodyPr vert="horz" wrap="square" lIns="91440" tIns="45720" rIns="91440" bIns="45720" rtlCol="0" anchor="ctr">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1400">
              <a:solidFill>
                <a:schemeClr val="bg1"/>
              </a:solidFill>
            </a:rPr>
            <a:t>Top 5 </a:t>
          </a:r>
          <a:r>
            <a:rPr lang="en-US" sz="1100">
              <a:solidFill>
                <a:schemeClr val="bg1"/>
              </a:solidFill>
            </a:rPr>
            <a:t>Product</a:t>
          </a:r>
          <a:endParaRPr lang="en-US" sz="1400">
            <a:solidFill>
              <a:schemeClr val="bg1"/>
            </a:solidFill>
          </a:endParaRPr>
        </a:p>
      </xdr:txBody>
    </xdr:sp>
    <xdr:clientData/>
  </xdr:twoCellAnchor>
  <xdr:twoCellAnchor>
    <xdr:from>
      <xdr:col>15</xdr:col>
      <xdr:colOff>100199</xdr:colOff>
      <xdr:row>15</xdr:row>
      <xdr:rowOff>74950</xdr:rowOff>
    </xdr:from>
    <xdr:to>
      <xdr:col>18</xdr:col>
      <xdr:colOff>155288</xdr:colOff>
      <xdr:row>16</xdr:row>
      <xdr:rowOff>97477</xdr:rowOff>
    </xdr:to>
    <xdr:graphicFrame macro="">
      <xdr:nvGraphicFramePr>
        <xdr:cNvPr id="58" name="Chart 57">
          <a:extLst>
            <a:ext uri="{FF2B5EF4-FFF2-40B4-BE49-F238E27FC236}">
              <a16:creationId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88516</xdr:colOff>
      <xdr:row>18</xdr:row>
      <xdr:rowOff>46183</xdr:rowOff>
    </xdr:from>
    <xdr:to>
      <xdr:col>18</xdr:col>
      <xdr:colOff>141240</xdr:colOff>
      <xdr:row>19</xdr:row>
      <xdr:rowOff>78991</xdr:rowOff>
    </xdr:to>
    <xdr:graphicFrame macro="">
      <xdr:nvGraphicFramePr>
        <xdr:cNvPr id="60" name="Chart 59">
          <a:extLst>
            <a:ext uri="{FF2B5EF4-FFF2-40B4-BE49-F238E27FC236}">
              <a16:creationId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329046</xdr:colOff>
      <xdr:row>14</xdr:row>
      <xdr:rowOff>112568</xdr:rowOff>
    </xdr:from>
    <xdr:to>
      <xdr:col>18</xdr:col>
      <xdr:colOff>181842</xdr:colOff>
      <xdr:row>15</xdr:row>
      <xdr:rowOff>69272</xdr:rowOff>
    </xdr:to>
    <xdr:sp macro="" textlink="pivot!$A$102">
      <xdr:nvSpPr>
        <xdr:cNvPr id="61" name="Rectangle 60">
          <a:extLst>
            <a:ext uri="{FF2B5EF4-FFF2-40B4-BE49-F238E27FC236}">
              <a16:creationId xmlns:a16="http://schemas.microsoft.com/office/drawing/2014/main" id="{00000000-0008-0000-0200-00003D000000}"/>
            </a:ext>
          </a:extLst>
        </xdr:cNvPr>
        <xdr:cNvSpPr/>
      </xdr:nvSpPr>
      <xdr:spPr>
        <a:xfrm>
          <a:off x="10901796" y="2779568"/>
          <a:ext cx="458932" cy="1472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ACF88BF9-75AA-494A-A350-69C4C290F4A3}" type="TxLink">
            <a:rPr lang="en-US" sz="1000" b="0" i="0" u="none" strike="noStrike">
              <a:solidFill>
                <a:schemeClr val="bg1"/>
              </a:solidFill>
              <a:latin typeface="Calibri"/>
              <a:cs typeface="Calibri"/>
            </a:rPr>
            <a:pPr algn="ctr"/>
            <a:t>15442</a:t>
          </a:fld>
          <a:endParaRPr lang="en-US" sz="1000">
            <a:solidFill>
              <a:schemeClr val="bg1"/>
            </a:solidFill>
          </a:endParaRPr>
        </a:p>
      </xdr:txBody>
    </xdr:sp>
    <xdr:clientData/>
  </xdr:twoCellAnchor>
  <xdr:twoCellAnchor>
    <xdr:from>
      <xdr:col>17</xdr:col>
      <xdr:colOff>374074</xdr:colOff>
      <xdr:row>17</xdr:row>
      <xdr:rowOff>36370</xdr:rowOff>
    </xdr:from>
    <xdr:to>
      <xdr:col>18</xdr:col>
      <xdr:colOff>226870</xdr:colOff>
      <xdr:row>17</xdr:row>
      <xdr:rowOff>183574</xdr:rowOff>
    </xdr:to>
    <xdr:sp macro="" textlink="pivot!$C$102">
      <xdr:nvSpPr>
        <xdr:cNvPr id="63" name="Rectangle 62">
          <a:extLst>
            <a:ext uri="{FF2B5EF4-FFF2-40B4-BE49-F238E27FC236}">
              <a16:creationId xmlns:a16="http://schemas.microsoft.com/office/drawing/2014/main" id="{00000000-0008-0000-0200-00003F000000}"/>
            </a:ext>
          </a:extLst>
        </xdr:cNvPr>
        <xdr:cNvSpPr/>
      </xdr:nvSpPr>
      <xdr:spPr>
        <a:xfrm>
          <a:off x="10946824" y="3274870"/>
          <a:ext cx="458932" cy="1472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5966A29E-3D43-4975-AE2B-7455EA1D2C76}" type="TxLink">
            <a:rPr lang="en-US" sz="900" b="0" i="0" u="none" strike="noStrike">
              <a:solidFill>
                <a:schemeClr val="bg1"/>
              </a:solidFill>
              <a:latin typeface="Calibri"/>
              <a:cs typeface="Calibri"/>
            </a:rPr>
            <a:pPr algn="ctr"/>
            <a:t>33325.58</a:t>
          </a:fld>
          <a:endParaRPr lang="en-US" sz="700">
            <a:solidFill>
              <a:schemeClr val="bg1"/>
            </a:solidFill>
          </a:endParaRPr>
        </a:p>
      </xdr:txBody>
    </xdr:sp>
    <xdr:clientData/>
  </xdr:twoCellAnchor>
  <xdr:twoCellAnchor>
    <xdr:from>
      <xdr:col>14</xdr:col>
      <xdr:colOff>554182</xdr:colOff>
      <xdr:row>13</xdr:row>
      <xdr:rowOff>66050</xdr:rowOff>
    </xdr:from>
    <xdr:to>
      <xdr:col>17</xdr:col>
      <xdr:colOff>121228</xdr:colOff>
      <xdr:row>15</xdr:row>
      <xdr:rowOff>46808</xdr:rowOff>
    </xdr:to>
    <xdr:sp macro="" textlink="">
      <xdr:nvSpPr>
        <xdr:cNvPr id="64" name="Title 1">
          <a:extLst>
            <a:ext uri="{FF2B5EF4-FFF2-40B4-BE49-F238E27FC236}">
              <a16:creationId xmlns:a16="http://schemas.microsoft.com/office/drawing/2014/main" id="{00000000-0008-0000-0200-000040000000}"/>
            </a:ext>
          </a:extLst>
        </xdr:cNvPr>
        <xdr:cNvSpPr>
          <a:spLocks noGrp="1"/>
        </xdr:cNvSpPr>
      </xdr:nvSpPr>
      <xdr:spPr>
        <a:xfrm>
          <a:off x="9308523" y="2542550"/>
          <a:ext cx="1385455" cy="361758"/>
        </a:xfrm>
        <a:prstGeom prst="rect">
          <a:avLst/>
        </a:prstGeom>
      </xdr:spPr>
      <xdr:txBody>
        <a:bodyPr vert="horz" wrap="square" lIns="91440" tIns="45720" rIns="91440" bIns="45720" rtlCol="0" anchor="ctr">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900">
              <a:solidFill>
                <a:schemeClr val="bg1"/>
              </a:solidFill>
            </a:rPr>
            <a:t>Total Quantity</a:t>
          </a:r>
        </a:p>
      </xdr:txBody>
    </xdr:sp>
    <xdr:clientData/>
  </xdr:twoCellAnchor>
  <xdr:twoCellAnchor>
    <xdr:from>
      <xdr:col>14</xdr:col>
      <xdr:colOff>446810</xdr:colOff>
      <xdr:row>16</xdr:row>
      <xdr:rowOff>123200</xdr:rowOff>
    </xdr:from>
    <xdr:to>
      <xdr:col>17</xdr:col>
      <xdr:colOff>13856</xdr:colOff>
      <xdr:row>18</xdr:row>
      <xdr:rowOff>103958</xdr:rowOff>
    </xdr:to>
    <xdr:sp macro="" textlink="">
      <xdr:nvSpPr>
        <xdr:cNvPr id="65" name="Title 1">
          <a:extLst>
            <a:ext uri="{FF2B5EF4-FFF2-40B4-BE49-F238E27FC236}">
              <a16:creationId xmlns:a16="http://schemas.microsoft.com/office/drawing/2014/main" id="{00000000-0008-0000-0200-000041000000}"/>
            </a:ext>
          </a:extLst>
        </xdr:cNvPr>
        <xdr:cNvSpPr>
          <a:spLocks noGrp="1"/>
        </xdr:cNvSpPr>
      </xdr:nvSpPr>
      <xdr:spPr>
        <a:xfrm>
          <a:off x="9201151" y="3171200"/>
          <a:ext cx="1385455" cy="361758"/>
        </a:xfrm>
        <a:prstGeom prst="rect">
          <a:avLst/>
        </a:prstGeom>
      </xdr:spPr>
      <xdr:txBody>
        <a:bodyPr vert="horz" wrap="square" lIns="91440" tIns="45720" rIns="91440" bIns="45720" rtlCol="0" anchor="ctr">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900">
              <a:solidFill>
                <a:schemeClr val="bg1"/>
              </a:solidFill>
            </a:rPr>
            <a:t>Total Price</a:t>
          </a:r>
        </a:p>
      </xdr:txBody>
    </xdr:sp>
    <xdr:clientData/>
  </xdr:twoCellAnchor>
  <xdr:twoCellAnchor>
    <xdr:from>
      <xdr:col>3</xdr:col>
      <xdr:colOff>238992</xdr:colOff>
      <xdr:row>12</xdr:row>
      <xdr:rowOff>48493</xdr:rowOff>
    </xdr:from>
    <xdr:to>
      <xdr:col>9</xdr:col>
      <xdr:colOff>8659</xdr:colOff>
      <xdr:row>20</xdr:row>
      <xdr:rowOff>121226</xdr:rowOff>
    </xdr:to>
    <xdr:sp macro="" textlink="">
      <xdr:nvSpPr>
        <xdr:cNvPr id="68" name="Rectangle 67">
          <a:extLst>
            <a:ext uri="{FF2B5EF4-FFF2-40B4-BE49-F238E27FC236}">
              <a16:creationId xmlns:a16="http://schemas.microsoft.com/office/drawing/2014/main" id="{00000000-0008-0000-0200-000044000000}"/>
            </a:ext>
          </a:extLst>
        </xdr:cNvPr>
        <xdr:cNvSpPr/>
      </xdr:nvSpPr>
      <xdr:spPr>
        <a:xfrm>
          <a:off x="2057401" y="2334493"/>
          <a:ext cx="3674917" cy="1596733"/>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372341</xdr:colOff>
      <xdr:row>13</xdr:row>
      <xdr:rowOff>76862</xdr:rowOff>
    </xdr:from>
    <xdr:to>
      <xdr:col>8</xdr:col>
      <xdr:colOff>355022</xdr:colOff>
      <xdr:row>20</xdr:row>
      <xdr:rowOff>138545</xdr:rowOff>
    </xdr:to>
    <xdr:graphicFrame macro="">
      <xdr:nvGraphicFramePr>
        <xdr:cNvPr id="67" name="Chart 66">
          <a:extLst>
            <a:ext uri="{FF2B5EF4-FFF2-40B4-BE49-F238E27FC236}">
              <a16:creationId xmlns:a16="http://schemas.microsoft.com/office/drawing/2014/main" id="{00000000-0008-0000-02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450273</xdr:colOff>
      <xdr:row>3</xdr:row>
      <xdr:rowOff>121226</xdr:rowOff>
    </xdr:from>
    <xdr:to>
      <xdr:col>18</xdr:col>
      <xdr:colOff>355023</xdr:colOff>
      <xdr:row>12</xdr:row>
      <xdr:rowOff>77931</xdr:rowOff>
    </xdr:to>
    <xdr:graphicFrame macro="">
      <xdr:nvGraphicFramePr>
        <xdr:cNvPr id="70" name="Chart 69">
          <a:extLst>
            <a:ext uri="{FF2B5EF4-FFF2-40B4-BE49-F238E27FC236}">
              <a16:creationId xmlns:a16="http://schemas.microsoft.com/office/drawing/2014/main" id="{00000000-0008-0000-02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135084</xdr:colOff>
      <xdr:row>1</xdr:row>
      <xdr:rowOff>51955</xdr:rowOff>
    </xdr:from>
    <xdr:to>
      <xdr:col>17</xdr:col>
      <xdr:colOff>592455</xdr:colOff>
      <xdr:row>3</xdr:row>
      <xdr:rowOff>80777</xdr:rowOff>
    </xdr:to>
    <xdr:sp macro="" textlink="">
      <xdr:nvSpPr>
        <xdr:cNvPr id="75" name="Title 1">
          <a:extLst>
            <a:ext uri="{FF2B5EF4-FFF2-40B4-BE49-F238E27FC236}">
              <a16:creationId xmlns:a16="http://schemas.microsoft.com/office/drawing/2014/main" id="{00000000-0008-0000-0200-00004B000000}"/>
            </a:ext>
          </a:extLst>
        </xdr:cNvPr>
        <xdr:cNvSpPr>
          <a:spLocks noGrp="1"/>
        </xdr:cNvSpPr>
      </xdr:nvSpPr>
      <xdr:spPr>
        <a:xfrm>
          <a:off x="9495561" y="242455"/>
          <a:ext cx="1669644" cy="409822"/>
        </a:xfrm>
        <a:prstGeom prst="rect">
          <a:avLst/>
        </a:prstGeom>
      </xdr:spPr>
      <xdr:txBody>
        <a:bodyPr vert="horz" wrap="square" lIns="91440" tIns="45720" rIns="91440" bIns="45720" rtlCol="0" anchor="ctr">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1100">
              <a:solidFill>
                <a:schemeClr val="bg1"/>
              </a:solidFill>
            </a:rPr>
            <a:t>Contribution of total price of city</a:t>
          </a:r>
        </a:p>
      </xdr:txBody>
    </xdr:sp>
    <xdr:clientData/>
  </xdr:twoCellAnchor>
  <xdr:twoCellAnchor>
    <xdr:from>
      <xdr:col>4</xdr:col>
      <xdr:colOff>610179</xdr:colOff>
      <xdr:row>12</xdr:row>
      <xdr:rowOff>24823</xdr:rowOff>
    </xdr:from>
    <xdr:to>
      <xdr:col>7</xdr:col>
      <xdr:colOff>192982</xdr:colOff>
      <xdr:row>14</xdr:row>
      <xdr:rowOff>53645</xdr:rowOff>
    </xdr:to>
    <xdr:sp macro="" textlink="">
      <xdr:nvSpPr>
        <xdr:cNvPr id="77" name="Title 1">
          <a:extLst>
            <a:ext uri="{FF2B5EF4-FFF2-40B4-BE49-F238E27FC236}">
              <a16:creationId xmlns:a16="http://schemas.microsoft.com/office/drawing/2014/main" id="{00000000-0008-0000-0200-00004D000000}"/>
            </a:ext>
          </a:extLst>
        </xdr:cNvPr>
        <xdr:cNvSpPr>
          <a:spLocks noGrp="1"/>
        </xdr:cNvSpPr>
      </xdr:nvSpPr>
      <xdr:spPr>
        <a:xfrm>
          <a:off x="3048579" y="2310823"/>
          <a:ext cx="1678303" cy="409822"/>
        </a:xfrm>
        <a:prstGeom prst="rect">
          <a:avLst/>
        </a:prstGeom>
      </xdr:spPr>
      <xdr:txBody>
        <a:bodyPr vert="horz" wrap="square" lIns="91440" tIns="45720" rIns="91440" bIns="45720" rtlCol="0" anchor="ctr">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1200">
              <a:solidFill>
                <a:schemeClr val="bg1"/>
              </a:solidFill>
            </a:rPr>
            <a:t>Trend of Quantity</a:t>
          </a:r>
        </a:p>
      </xdr:txBody>
    </xdr:sp>
    <xdr:clientData/>
  </xdr:twoCellAnchor>
  <xdr:twoCellAnchor>
    <xdr:from>
      <xdr:col>9</xdr:col>
      <xdr:colOff>181841</xdr:colOff>
      <xdr:row>12</xdr:row>
      <xdr:rowOff>173183</xdr:rowOff>
    </xdr:from>
    <xdr:to>
      <xdr:col>14</xdr:col>
      <xdr:colOff>51953</xdr:colOff>
      <xdr:row>20</xdr:row>
      <xdr:rowOff>183572</xdr:rowOff>
    </xdr:to>
    <xdr:graphicFrame macro="">
      <xdr:nvGraphicFramePr>
        <xdr:cNvPr id="79" name="Chart 78">
          <a:extLst>
            <a:ext uri="{FF2B5EF4-FFF2-40B4-BE49-F238E27FC236}">
              <a16:creationId xmlns:a16="http://schemas.microsoft.com/office/drawing/2014/main" id="{00000000-0008-0000-02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174915</xdr:colOff>
      <xdr:row>12</xdr:row>
      <xdr:rowOff>10391</xdr:rowOff>
    </xdr:from>
    <xdr:to>
      <xdr:col>13</xdr:col>
      <xdr:colOff>26149</xdr:colOff>
      <xdr:row>14</xdr:row>
      <xdr:rowOff>39213</xdr:rowOff>
    </xdr:to>
    <xdr:sp macro="" textlink="">
      <xdr:nvSpPr>
        <xdr:cNvPr id="80" name="Title 1">
          <a:extLst>
            <a:ext uri="{FF2B5EF4-FFF2-40B4-BE49-F238E27FC236}">
              <a16:creationId xmlns:a16="http://schemas.microsoft.com/office/drawing/2014/main" id="{00000000-0008-0000-0200-000050000000}"/>
            </a:ext>
          </a:extLst>
        </xdr:cNvPr>
        <xdr:cNvSpPr>
          <a:spLocks noGrp="1"/>
        </xdr:cNvSpPr>
      </xdr:nvSpPr>
      <xdr:spPr>
        <a:xfrm>
          <a:off x="6504710" y="2296391"/>
          <a:ext cx="1669644" cy="409822"/>
        </a:xfrm>
        <a:prstGeom prst="rect">
          <a:avLst/>
        </a:prstGeom>
      </xdr:spPr>
      <xdr:txBody>
        <a:bodyPr vert="horz" wrap="square" lIns="91440" tIns="45720" rIns="91440" bIns="45720" rtlCol="0" anchor="ctr">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1000">
              <a:solidFill>
                <a:schemeClr val="bg1"/>
              </a:solidFill>
            </a:rPr>
            <a:t>Product Category</a:t>
          </a:r>
        </a:p>
      </xdr:txBody>
    </xdr:sp>
    <xdr:clientData/>
  </xdr:twoCellAnchor>
  <xdr:twoCellAnchor>
    <xdr:from>
      <xdr:col>10</xdr:col>
      <xdr:colOff>316924</xdr:colOff>
      <xdr:row>0</xdr:row>
      <xdr:rowOff>109106</xdr:rowOff>
    </xdr:from>
    <xdr:to>
      <xdr:col>13</xdr:col>
      <xdr:colOff>168158</xdr:colOff>
      <xdr:row>2</xdr:row>
      <xdr:rowOff>137928</xdr:rowOff>
    </xdr:to>
    <xdr:sp macro="" textlink="">
      <xdr:nvSpPr>
        <xdr:cNvPr id="28" name="Title 1">
          <a:extLst>
            <a:ext uri="{FF2B5EF4-FFF2-40B4-BE49-F238E27FC236}">
              <a16:creationId xmlns:a16="http://schemas.microsoft.com/office/drawing/2014/main" id="{190092B0-31BA-4CBE-A546-E92EE31E9622}"/>
            </a:ext>
          </a:extLst>
        </xdr:cNvPr>
        <xdr:cNvSpPr>
          <a:spLocks noGrp="1"/>
        </xdr:cNvSpPr>
      </xdr:nvSpPr>
      <xdr:spPr>
        <a:xfrm>
          <a:off x="6646719" y="109106"/>
          <a:ext cx="1669644" cy="409822"/>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1050">
              <a:solidFill>
                <a:schemeClr val="bg1"/>
              </a:solidFill>
            </a:rPr>
            <a:t>Compare quantity, unit price and total price</a:t>
          </a:r>
        </a:p>
      </xdr:txBody>
    </xdr:sp>
    <xdr:clientData/>
  </xdr:twoCellAnchor>
  <xdr:twoCellAnchor>
    <xdr:from>
      <xdr:col>9</xdr:col>
      <xdr:colOff>95250</xdr:colOff>
      <xdr:row>2</xdr:row>
      <xdr:rowOff>43295</xdr:rowOff>
    </xdr:from>
    <xdr:to>
      <xdr:col>14</xdr:col>
      <xdr:colOff>233795</xdr:colOff>
      <xdr:row>11</xdr:row>
      <xdr:rowOff>105640</xdr:rowOff>
    </xdr:to>
    <xdr:graphicFrame macro="">
      <xdr:nvGraphicFramePr>
        <xdr:cNvPr id="32" name="Chart 31">
          <a:extLst>
            <a:ext uri="{FF2B5EF4-FFF2-40B4-BE49-F238E27FC236}">
              <a16:creationId xmlns:a16="http://schemas.microsoft.com/office/drawing/2014/main" id="{22393E11-0270-407A-84A2-0DF7AF999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152400</xdr:colOff>
      <xdr:row>0</xdr:row>
      <xdr:rowOff>143740</xdr:rowOff>
    </xdr:from>
    <xdr:to>
      <xdr:col>3</xdr:col>
      <xdr:colOff>69273</xdr:colOff>
      <xdr:row>4</xdr:row>
      <xdr:rowOff>43295</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E2DB7E3C-027C-4760-8854-79995F2E83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2400" y="143740"/>
              <a:ext cx="1735282" cy="661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117764</xdr:colOff>
      <xdr:row>4</xdr:row>
      <xdr:rowOff>148937</xdr:rowOff>
    </xdr:from>
    <xdr:to>
      <xdr:col>3</xdr:col>
      <xdr:colOff>128155</xdr:colOff>
      <xdr:row>14</xdr:row>
      <xdr:rowOff>173182</xdr:rowOff>
    </xdr:to>
    <mc:AlternateContent xmlns:mc="http://schemas.openxmlformats.org/markup-compatibility/2006" xmlns:a14="http://schemas.microsoft.com/office/drawing/2010/main">
      <mc:Choice Requires="a14">
        <xdr:graphicFrame macro="">
          <xdr:nvGraphicFramePr>
            <xdr:cNvPr id="5" name="OrderDate">
              <a:extLst>
                <a:ext uri="{FF2B5EF4-FFF2-40B4-BE49-F238E27FC236}">
                  <a16:creationId xmlns:a16="http://schemas.microsoft.com/office/drawing/2014/main" id="{001E666A-91FD-4A1C-BE3A-7202A319490C}"/>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117764" y="910937"/>
              <a:ext cx="1828800" cy="1929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126423</xdr:colOff>
      <xdr:row>15</xdr:row>
      <xdr:rowOff>27710</xdr:rowOff>
    </xdr:from>
    <xdr:to>
      <xdr:col>3</xdr:col>
      <xdr:colOff>136814</xdr:colOff>
      <xdr:row>20</xdr:row>
      <xdr:rowOff>25978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571DEE3-CDE0-4816-A956-90C4DAD2F4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423" y="2885210"/>
              <a:ext cx="1828800" cy="950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39.803035763885" createdVersion="7" refreshedVersion="7" minRefreshableVersion="3" recordCount="244" xr:uid="{F2B51260-D850-41B7-AB4B-DC87CE989ADE}">
  <cacheSource type="worksheet">
    <worksheetSource name="Sales_Data"/>
  </cacheSource>
  <cacheFields count="9">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8"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1361777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699999999999998"/>
    <x v="0"/>
  </r>
  <r>
    <x v="1"/>
    <x v="0"/>
    <x v="0"/>
    <x v="1"/>
    <x v="1"/>
    <n v="87"/>
    <n v="3.4899999999999998"/>
    <x v="1"/>
  </r>
  <r>
    <x v="2"/>
    <x v="1"/>
    <x v="1"/>
    <x v="2"/>
    <x v="2"/>
    <n v="58"/>
    <n v="1.8699999999999999"/>
    <x v="2"/>
  </r>
  <r>
    <x v="3"/>
    <x v="0"/>
    <x v="2"/>
    <x v="2"/>
    <x v="2"/>
    <n v="82"/>
    <n v="1.87"/>
    <x v="3"/>
  </r>
  <r>
    <x v="4"/>
    <x v="0"/>
    <x v="0"/>
    <x v="2"/>
    <x v="3"/>
    <n v="38"/>
    <n v="2.1800000000000002"/>
    <x v="4"/>
  </r>
  <r>
    <x v="5"/>
    <x v="0"/>
    <x v="0"/>
    <x v="0"/>
    <x v="0"/>
    <n v="54"/>
    <n v="1.77"/>
    <x v="5"/>
  </r>
  <r>
    <x v="6"/>
    <x v="0"/>
    <x v="0"/>
    <x v="1"/>
    <x v="1"/>
    <n v="149"/>
    <n v="3.4899999999999998"/>
    <x v="6"/>
  </r>
  <r>
    <x v="7"/>
    <x v="1"/>
    <x v="1"/>
    <x v="0"/>
    <x v="0"/>
    <n v="51"/>
    <n v="1.77"/>
    <x v="7"/>
  </r>
  <r>
    <x v="8"/>
    <x v="0"/>
    <x v="2"/>
    <x v="0"/>
    <x v="0"/>
    <n v="100"/>
    <n v="1.77"/>
    <x v="8"/>
  </r>
  <r>
    <x v="9"/>
    <x v="0"/>
    <x v="2"/>
    <x v="3"/>
    <x v="4"/>
    <n v="28"/>
    <n v="1.35"/>
    <x v="9"/>
  </r>
  <r>
    <x v="10"/>
    <x v="0"/>
    <x v="0"/>
    <x v="2"/>
    <x v="3"/>
    <n v="36"/>
    <n v="2.1800000000000002"/>
    <x v="10"/>
  </r>
  <r>
    <x v="11"/>
    <x v="0"/>
    <x v="0"/>
    <x v="2"/>
    <x v="2"/>
    <n v="31"/>
    <n v="1.8699999999999999"/>
    <x v="11"/>
  </r>
  <r>
    <x v="12"/>
    <x v="0"/>
    <x v="0"/>
    <x v="1"/>
    <x v="1"/>
    <n v="28"/>
    <n v="3.4899999999999998"/>
    <x v="12"/>
  </r>
  <r>
    <x v="13"/>
    <x v="1"/>
    <x v="1"/>
    <x v="0"/>
    <x v="0"/>
    <n v="44"/>
    <n v="1.7699999999999998"/>
    <x v="13"/>
  </r>
  <r>
    <x v="14"/>
    <x v="0"/>
    <x v="2"/>
    <x v="0"/>
    <x v="0"/>
    <n v="23"/>
    <n v="1.77"/>
    <x v="14"/>
  </r>
  <r>
    <x v="15"/>
    <x v="0"/>
    <x v="2"/>
    <x v="3"/>
    <x v="4"/>
    <n v="27"/>
    <n v="1.35"/>
    <x v="15"/>
  </r>
  <r>
    <x v="16"/>
    <x v="0"/>
    <x v="0"/>
    <x v="2"/>
    <x v="3"/>
    <n v="43"/>
    <n v="2.1799999999999997"/>
    <x v="16"/>
  </r>
  <r>
    <x v="17"/>
    <x v="0"/>
    <x v="0"/>
    <x v="2"/>
    <x v="5"/>
    <n v="123"/>
    <n v="2.84"/>
    <x v="17"/>
  </r>
  <r>
    <x v="18"/>
    <x v="1"/>
    <x v="1"/>
    <x v="0"/>
    <x v="6"/>
    <n v="42"/>
    <n v="1.87"/>
    <x v="18"/>
  </r>
  <r>
    <x v="19"/>
    <x v="1"/>
    <x v="1"/>
    <x v="2"/>
    <x v="5"/>
    <n v="33"/>
    <n v="2.84"/>
    <x v="19"/>
  </r>
  <r>
    <x v="20"/>
    <x v="0"/>
    <x v="2"/>
    <x v="2"/>
    <x v="2"/>
    <n v="85"/>
    <n v="1.8699999999999999"/>
    <x v="20"/>
  </r>
  <r>
    <x v="21"/>
    <x v="1"/>
    <x v="3"/>
    <x v="2"/>
    <x v="5"/>
    <n v="30"/>
    <n v="2.8400000000000003"/>
    <x v="21"/>
  </r>
  <r>
    <x v="22"/>
    <x v="0"/>
    <x v="0"/>
    <x v="0"/>
    <x v="0"/>
    <n v="61"/>
    <n v="1.77"/>
    <x v="22"/>
  </r>
  <r>
    <x v="23"/>
    <x v="0"/>
    <x v="0"/>
    <x v="1"/>
    <x v="1"/>
    <n v="40"/>
    <n v="3.4899999999999998"/>
    <x v="23"/>
  </r>
  <r>
    <x v="24"/>
    <x v="1"/>
    <x v="1"/>
    <x v="2"/>
    <x v="2"/>
    <n v="86"/>
    <n v="1.8699999999999999"/>
    <x v="24"/>
  </r>
  <r>
    <x v="25"/>
    <x v="0"/>
    <x v="2"/>
    <x v="0"/>
    <x v="0"/>
    <n v="38"/>
    <n v="1.7700000000000002"/>
    <x v="25"/>
  </r>
  <r>
    <x v="26"/>
    <x v="0"/>
    <x v="2"/>
    <x v="3"/>
    <x v="4"/>
    <n v="68"/>
    <n v="1.68"/>
    <x v="26"/>
  </r>
  <r>
    <x v="27"/>
    <x v="1"/>
    <x v="3"/>
    <x v="2"/>
    <x v="2"/>
    <n v="39"/>
    <n v="1.87"/>
    <x v="27"/>
  </r>
  <r>
    <x v="28"/>
    <x v="0"/>
    <x v="0"/>
    <x v="0"/>
    <x v="6"/>
    <n v="103"/>
    <n v="1.87"/>
    <x v="28"/>
  </r>
  <r>
    <x v="29"/>
    <x v="0"/>
    <x v="0"/>
    <x v="2"/>
    <x v="5"/>
    <n v="193"/>
    <n v="2.84"/>
    <x v="29"/>
  </r>
  <r>
    <x v="30"/>
    <x v="1"/>
    <x v="1"/>
    <x v="0"/>
    <x v="0"/>
    <n v="58"/>
    <n v="1.77"/>
    <x v="30"/>
  </r>
  <r>
    <x v="31"/>
    <x v="1"/>
    <x v="1"/>
    <x v="3"/>
    <x v="4"/>
    <n v="68"/>
    <n v="1.68"/>
    <x v="26"/>
  </r>
  <r>
    <x v="32"/>
    <x v="0"/>
    <x v="2"/>
    <x v="0"/>
    <x v="0"/>
    <n v="91"/>
    <n v="1.77"/>
    <x v="31"/>
  </r>
  <r>
    <x v="33"/>
    <x v="0"/>
    <x v="2"/>
    <x v="1"/>
    <x v="1"/>
    <n v="23"/>
    <n v="3.4899999999999998"/>
    <x v="32"/>
  </r>
  <r>
    <x v="34"/>
    <x v="1"/>
    <x v="3"/>
    <x v="3"/>
    <x v="4"/>
    <n v="28"/>
    <n v="1.68"/>
    <x v="33"/>
  </r>
  <r>
    <x v="35"/>
    <x v="0"/>
    <x v="0"/>
    <x v="0"/>
    <x v="0"/>
    <n v="48"/>
    <n v="1.7699999999999998"/>
    <x v="34"/>
  </r>
  <r>
    <x v="36"/>
    <x v="0"/>
    <x v="0"/>
    <x v="3"/>
    <x v="4"/>
    <n v="134"/>
    <n v="1.68"/>
    <x v="35"/>
  </r>
  <r>
    <x v="37"/>
    <x v="1"/>
    <x v="1"/>
    <x v="0"/>
    <x v="0"/>
    <n v="20"/>
    <n v="1.77"/>
    <x v="36"/>
  </r>
  <r>
    <x v="38"/>
    <x v="0"/>
    <x v="2"/>
    <x v="0"/>
    <x v="0"/>
    <n v="53"/>
    <n v="1.77"/>
    <x v="37"/>
  </r>
  <r>
    <x v="39"/>
    <x v="0"/>
    <x v="2"/>
    <x v="3"/>
    <x v="4"/>
    <n v="64"/>
    <n v="1.68"/>
    <x v="38"/>
  </r>
  <r>
    <x v="40"/>
    <x v="1"/>
    <x v="3"/>
    <x v="2"/>
    <x v="2"/>
    <n v="63"/>
    <n v="1.87"/>
    <x v="39"/>
  </r>
  <r>
    <x v="41"/>
    <x v="0"/>
    <x v="0"/>
    <x v="0"/>
    <x v="6"/>
    <n v="105"/>
    <n v="1.8699999999999999"/>
    <x v="40"/>
  </r>
  <r>
    <x v="42"/>
    <x v="0"/>
    <x v="0"/>
    <x v="2"/>
    <x v="5"/>
    <n v="138"/>
    <n v="2.8400000000000003"/>
    <x v="41"/>
  </r>
  <r>
    <x v="43"/>
    <x v="1"/>
    <x v="1"/>
    <x v="0"/>
    <x v="0"/>
    <n v="25"/>
    <n v="1.77"/>
    <x v="42"/>
  </r>
  <r>
    <x v="44"/>
    <x v="1"/>
    <x v="1"/>
    <x v="1"/>
    <x v="1"/>
    <n v="21"/>
    <n v="3.49"/>
    <x v="43"/>
  </r>
  <r>
    <x v="45"/>
    <x v="0"/>
    <x v="2"/>
    <x v="0"/>
    <x v="0"/>
    <n v="61"/>
    <n v="1.77"/>
    <x v="22"/>
  </r>
  <r>
    <x v="46"/>
    <x v="0"/>
    <x v="2"/>
    <x v="3"/>
    <x v="4"/>
    <n v="49"/>
    <n v="1.68"/>
    <x v="44"/>
  </r>
  <r>
    <x v="47"/>
    <x v="1"/>
    <x v="3"/>
    <x v="2"/>
    <x v="2"/>
    <n v="55"/>
    <n v="1.8699999999999999"/>
    <x v="45"/>
  </r>
  <r>
    <x v="48"/>
    <x v="0"/>
    <x v="0"/>
    <x v="2"/>
    <x v="3"/>
    <n v="27"/>
    <n v="2.1800000000000002"/>
    <x v="46"/>
  </r>
  <r>
    <x v="49"/>
    <x v="0"/>
    <x v="0"/>
    <x v="0"/>
    <x v="0"/>
    <n v="58"/>
    <n v="1.77"/>
    <x v="30"/>
  </r>
  <r>
    <x v="50"/>
    <x v="0"/>
    <x v="0"/>
    <x v="1"/>
    <x v="1"/>
    <n v="33"/>
    <n v="3.49"/>
    <x v="47"/>
  </r>
  <r>
    <x v="51"/>
    <x v="1"/>
    <x v="1"/>
    <x v="2"/>
    <x v="5"/>
    <n v="288"/>
    <n v="2.84"/>
    <x v="48"/>
  </r>
  <r>
    <x v="52"/>
    <x v="0"/>
    <x v="2"/>
    <x v="2"/>
    <x v="2"/>
    <n v="76"/>
    <n v="1.87"/>
    <x v="49"/>
  </r>
  <r>
    <x v="53"/>
    <x v="1"/>
    <x v="3"/>
    <x v="0"/>
    <x v="0"/>
    <n v="42"/>
    <n v="1.77"/>
    <x v="50"/>
  </r>
  <r>
    <x v="54"/>
    <x v="1"/>
    <x v="3"/>
    <x v="1"/>
    <x v="1"/>
    <n v="20"/>
    <n v="3.4899999999999998"/>
    <x v="51"/>
  </r>
  <r>
    <x v="55"/>
    <x v="0"/>
    <x v="0"/>
    <x v="0"/>
    <x v="0"/>
    <n v="75"/>
    <n v="1.77"/>
    <x v="52"/>
  </r>
  <r>
    <x v="56"/>
    <x v="0"/>
    <x v="0"/>
    <x v="1"/>
    <x v="1"/>
    <n v="38"/>
    <n v="3.49"/>
    <x v="53"/>
  </r>
  <r>
    <x v="57"/>
    <x v="1"/>
    <x v="1"/>
    <x v="0"/>
    <x v="0"/>
    <n v="306"/>
    <n v="1.77"/>
    <x v="54"/>
  </r>
  <r>
    <x v="58"/>
    <x v="1"/>
    <x v="1"/>
    <x v="3"/>
    <x v="4"/>
    <n v="28"/>
    <n v="1.68"/>
    <x v="33"/>
  </r>
  <r>
    <x v="59"/>
    <x v="0"/>
    <x v="2"/>
    <x v="0"/>
    <x v="6"/>
    <n v="110"/>
    <n v="1.8699999999999999"/>
    <x v="55"/>
  </r>
  <r>
    <x v="60"/>
    <x v="0"/>
    <x v="2"/>
    <x v="2"/>
    <x v="5"/>
    <n v="51"/>
    <n v="2.84"/>
    <x v="56"/>
  </r>
  <r>
    <x v="61"/>
    <x v="1"/>
    <x v="3"/>
    <x v="0"/>
    <x v="0"/>
    <n v="52"/>
    <n v="1.77"/>
    <x v="57"/>
  </r>
  <r>
    <x v="62"/>
    <x v="1"/>
    <x v="3"/>
    <x v="1"/>
    <x v="1"/>
    <n v="28"/>
    <n v="3.4899999999999998"/>
    <x v="12"/>
  </r>
  <r>
    <x v="63"/>
    <x v="0"/>
    <x v="0"/>
    <x v="0"/>
    <x v="0"/>
    <n v="136"/>
    <n v="1.77"/>
    <x v="58"/>
  </r>
  <r>
    <x v="64"/>
    <x v="0"/>
    <x v="0"/>
    <x v="1"/>
    <x v="1"/>
    <n v="42"/>
    <n v="3.49"/>
    <x v="59"/>
  </r>
  <r>
    <x v="65"/>
    <x v="1"/>
    <x v="1"/>
    <x v="2"/>
    <x v="2"/>
    <n v="75"/>
    <n v="1.87"/>
    <x v="60"/>
  </r>
  <r>
    <x v="66"/>
    <x v="0"/>
    <x v="2"/>
    <x v="0"/>
    <x v="6"/>
    <n v="72"/>
    <n v="1.8699999999999999"/>
    <x v="61"/>
  </r>
  <r>
    <x v="67"/>
    <x v="0"/>
    <x v="2"/>
    <x v="2"/>
    <x v="5"/>
    <n v="56"/>
    <n v="2.84"/>
    <x v="62"/>
  </r>
  <r>
    <x v="68"/>
    <x v="1"/>
    <x v="3"/>
    <x v="0"/>
    <x v="6"/>
    <n v="51"/>
    <n v="1.87"/>
    <x v="63"/>
  </r>
  <r>
    <x v="69"/>
    <x v="1"/>
    <x v="3"/>
    <x v="3"/>
    <x v="4"/>
    <n v="31"/>
    <n v="1.68"/>
    <x v="64"/>
  </r>
  <r>
    <x v="70"/>
    <x v="0"/>
    <x v="0"/>
    <x v="0"/>
    <x v="6"/>
    <n v="56"/>
    <n v="1.8699999999999999"/>
    <x v="65"/>
  </r>
  <r>
    <x v="71"/>
    <x v="0"/>
    <x v="0"/>
    <x v="2"/>
    <x v="5"/>
    <n v="137"/>
    <n v="2.84"/>
    <x v="66"/>
  </r>
  <r>
    <x v="72"/>
    <x v="1"/>
    <x v="1"/>
    <x v="2"/>
    <x v="2"/>
    <n v="107"/>
    <n v="1.87"/>
    <x v="67"/>
  </r>
  <r>
    <x v="73"/>
    <x v="0"/>
    <x v="2"/>
    <x v="0"/>
    <x v="0"/>
    <n v="24"/>
    <n v="1.7699999999999998"/>
    <x v="68"/>
  </r>
  <r>
    <x v="74"/>
    <x v="0"/>
    <x v="2"/>
    <x v="1"/>
    <x v="1"/>
    <n v="30"/>
    <n v="3.49"/>
    <x v="69"/>
  </r>
  <r>
    <x v="75"/>
    <x v="1"/>
    <x v="3"/>
    <x v="2"/>
    <x v="2"/>
    <n v="70"/>
    <n v="1.87"/>
    <x v="70"/>
  </r>
  <r>
    <x v="76"/>
    <x v="0"/>
    <x v="0"/>
    <x v="2"/>
    <x v="3"/>
    <n v="31"/>
    <n v="2.1800000000000002"/>
    <x v="71"/>
  </r>
  <r>
    <x v="77"/>
    <x v="0"/>
    <x v="0"/>
    <x v="0"/>
    <x v="0"/>
    <n v="109"/>
    <n v="1.77"/>
    <x v="72"/>
  </r>
  <r>
    <x v="78"/>
    <x v="0"/>
    <x v="0"/>
    <x v="1"/>
    <x v="1"/>
    <n v="21"/>
    <n v="3.49"/>
    <x v="43"/>
  </r>
  <r>
    <x v="79"/>
    <x v="1"/>
    <x v="1"/>
    <x v="2"/>
    <x v="2"/>
    <n v="80"/>
    <n v="1.8699999999999999"/>
    <x v="73"/>
  </r>
  <r>
    <x v="80"/>
    <x v="0"/>
    <x v="2"/>
    <x v="0"/>
    <x v="6"/>
    <n v="75"/>
    <n v="1.87"/>
    <x v="60"/>
  </r>
  <r>
    <x v="81"/>
    <x v="0"/>
    <x v="2"/>
    <x v="2"/>
    <x v="5"/>
    <n v="74"/>
    <n v="2.84"/>
    <x v="74"/>
  </r>
  <r>
    <x v="82"/>
    <x v="1"/>
    <x v="3"/>
    <x v="0"/>
    <x v="0"/>
    <n v="45"/>
    <n v="1.77"/>
    <x v="75"/>
  </r>
  <r>
    <x v="83"/>
    <x v="0"/>
    <x v="0"/>
    <x v="2"/>
    <x v="3"/>
    <n v="28"/>
    <n v="2.1800000000000002"/>
    <x v="76"/>
  </r>
  <r>
    <x v="84"/>
    <x v="0"/>
    <x v="0"/>
    <x v="0"/>
    <x v="0"/>
    <n v="143"/>
    <n v="1.77"/>
    <x v="77"/>
  </r>
  <r>
    <x v="85"/>
    <x v="0"/>
    <x v="0"/>
    <x v="3"/>
    <x v="7"/>
    <n v="27"/>
    <n v="3.15"/>
    <x v="78"/>
  </r>
  <r>
    <x v="86"/>
    <x v="1"/>
    <x v="1"/>
    <x v="0"/>
    <x v="0"/>
    <n v="133"/>
    <n v="1.77"/>
    <x v="79"/>
  </r>
  <r>
    <x v="87"/>
    <x v="0"/>
    <x v="2"/>
    <x v="2"/>
    <x v="3"/>
    <n v="110"/>
    <n v="2.1800000000000002"/>
    <x v="80"/>
  </r>
  <r>
    <x v="88"/>
    <x v="0"/>
    <x v="2"/>
    <x v="2"/>
    <x v="2"/>
    <n v="65"/>
    <n v="1.8699999999999999"/>
    <x v="81"/>
  </r>
  <r>
    <x v="89"/>
    <x v="1"/>
    <x v="3"/>
    <x v="0"/>
    <x v="6"/>
    <n v="33"/>
    <n v="1.87"/>
    <x v="82"/>
  </r>
  <r>
    <x v="90"/>
    <x v="0"/>
    <x v="0"/>
    <x v="2"/>
    <x v="3"/>
    <n v="81"/>
    <n v="2.1800000000000002"/>
    <x v="83"/>
  </r>
  <r>
    <x v="91"/>
    <x v="0"/>
    <x v="0"/>
    <x v="0"/>
    <x v="0"/>
    <n v="77"/>
    <n v="1.7699999999999998"/>
    <x v="84"/>
  </r>
  <r>
    <x v="92"/>
    <x v="0"/>
    <x v="0"/>
    <x v="1"/>
    <x v="1"/>
    <n v="38"/>
    <n v="3.49"/>
    <x v="53"/>
  </r>
  <r>
    <x v="93"/>
    <x v="1"/>
    <x v="1"/>
    <x v="0"/>
    <x v="0"/>
    <n v="40"/>
    <n v="1.77"/>
    <x v="85"/>
  </r>
  <r>
    <x v="94"/>
    <x v="1"/>
    <x v="1"/>
    <x v="3"/>
    <x v="4"/>
    <n v="114"/>
    <n v="1.6800000000000002"/>
    <x v="86"/>
  </r>
  <r>
    <x v="95"/>
    <x v="0"/>
    <x v="2"/>
    <x v="2"/>
    <x v="3"/>
    <n v="224"/>
    <n v="2.1800000000000002"/>
    <x v="87"/>
  </r>
  <r>
    <x v="96"/>
    <x v="0"/>
    <x v="2"/>
    <x v="0"/>
    <x v="0"/>
    <n v="141"/>
    <n v="1.77"/>
    <x v="88"/>
  </r>
  <r>
    <x v="97"/>
    <x v="0"/>
    <x v="2"/>
    <x v="1"/>
    <x v="1"/>
    <n v="32"/>
    <n v="3.49"/>
    <x v="89"/>
  </r>
  <r>
    <x v="98"/>
    <x v="1"/>
    <x v="3"/>
    <x v="0"/>
    <x v="0"/>
    <n v="20"/>
    <n v="1.77"/>
    <x v="36"/>
  </r>
  <r>
    <x v="99"/>
    <x v="0"/>
    <x v="0"/>
    <x v="2"/>
    <x v="3"/>
    <n v="40"/>
    <n v="2.1800000000000002"/>
    <x v="90"/>
  </r>
  <r>
    <x v="100"/>
    <x v="0"/>
    <x v="0"/>
    <x v="2"/>
    <x v="2"/>
    <n v="49"/>
    <n v="1.8699999999999999"/>
    <x v="91"/>
  </r>
  <r>
    <x v="101"/>
    <x v="0"/>
    <x v="0"/>
    <x v="1"/>
    <x v="1"/>
    <n v="46"/>
    <n v="3.4899999999999998"/>
    <x v="92"/>
  </r>
  <r>
    <x v="102"/>
    <x v="1"/>
    <x v="1"/>
    <x v="0"/>
    <x v="0"/>
    <n v="39"/>
    <n v="1.77"/>
    <x v="93"/>
  </r>
  <r>
    <x v="103"/>
    <x v="1"/>
    <x v="1"/>
    <x v="3"/>
    <x v="4"/>
    <n v="62"/>
    <n v="1.68"/>
    <x v="94"/>
  </r>
  <r>
    <x v="104"/>
    <x v="0"/>
    <x v="2"/>
    <x v="0"/>
    <x v="0"/>
    <n v="90"/>
    <n v="1.77"/>
    <x v="95"/>
  </r>
  <r>
    <x v="105"/>
    <x v="1"/>
    <x v="3"/>
    <x v="2"/>
    <x v="3"/>
    <n v="103"/>
    <n v="2.1799999999999997"/>
    <x v="96"/>
  </r>
  <r>
    <x v="106"/>
    <x v="1"/>
    <x v="3"/>
    <x v="2"/>
    <x v="5"/>
    <n v="32"/>
    <n v="2.84"/>
    <x v="97"/>
  </r>
  <r>
    <x v="107"/>
    <x v="0"/>
    <x v="0"/>
    <x v="0"/>
    <x v="6"/>
    <n v="66"/>
    <n v="1.87"/>
    <x v="98"/>
  </r>
  <r>
    <x v="108"/>
    <x v="0"/>
    <x v="0"/>
    <x v="2"/>
    <x v="5"/>
    <n v="97"/>
    <n v="2.8400000000000003"/>
    <x v="99"/>
  </r>
  <r>
    <x v="109"/>
    <x v="1"/>
    <x v="1"/>
    <x v="0"/>
    <x v="0"/>
    <n v="30"/>
    <n v="1.77"/>
    <x v="100"/>
  </r>
  <r>
    <x v="110"/>
    <x v="1"/>
    <x v="1"/>
    <x v="3"/>
    <x v="4"/>
    <n v="29"/>
    <n v="1.68"/>
    <x v="101"/>
  </r>
  <r>
    <x v="111"/>
    <x v="0"/>
    <x v="2"/>
    <x v="0"/>
    <x v="0"/>
    <n v="92"/>
    <n v="1.77"/>
    <x v="102"/>
  </r>
  <r>
    <x v="112"/>
    <x v="1"/>
    <x v="3"/>
    <x v="2"/>
    <x v="3"/>
    <n v="139"/>
    <n v="2.1799999999999997"/>
    <x v="103"/>
  </r>
  <r>
    <x v="113"/>
    <x v="1"/>
    <x v="3"/>
    <x v="2"/>
    <x v="5"/>
    <n v="29"/>
    <n v="2.84"/>
    <x v="104"/>
  </r>
  <r>
    <x v="114"/>
    <x v="0"/>
    <x v="0"/>
    <x v="0"/>
    <x v="8"/>
    <n v="30"/>
    <n v="2.27"/>
    <x v="105"/>
  </r>
  <r>
    <x v="115"/>
    <x v="0"/>
    <x v="0"/>
    <x v="2"/>
    <x v="2"/>
    <n v="36"/>
    <n v="1.8699999999999999"/>
    <x v="106"/>
  </r>
  <r>
    <x v="116"/>
    <x v="0"/>
    <x v="0"/>
    <x v="1"/>
    <x v="1"/>
    <n v="41"/>
    <n v="3.49"/>
    <x v="107"/>
  </r>
  <r>
    <x v="117"/>
    <x v="1"/>
    <x v="1"/>
    <x v="0"/>
    <x v="0"/>
    <n v="44"/>
    <n v="1.7699999999999998"/>
    <x v="13"/>
  </r>
  <r>
    <x v="118"/>
    <x v="1"/>
    <x v="1"/>
    <x v="3"/>
    <x v="4"/>
    <n v="29"/>
    <n v="1.68"/>
    <x v="101"/>
  </r>
  <r>
    <x v="119"/>
    <x v="0"/>
    <x v="2"/>
    <x v="2"/>
    <x v="3"/>
    <n v="237"/>
    <n v="2.1799999999999997"/>
    <x v="108"/>
  </r>
  <r>
    <x v="120"/>
    <x v="0"/>
    <x v="2"/>
    <x v="2"/>
    <x v="2"/>
    <n v="65"/>
    <n v="1.8699999999999999"/>
    <x v="81"/>
  </r>
  <r>
    <x v="121"/>
    <x v="1"/>
    <x v="3"/>
    <x v="2"/>
    <x v="3"/>
    <n v="83"/>
    <n v="2.1800000000000002"/>
    <x v="109"/>
  </r>
  <r>
    <x v="122"/>
    <x v="0"/>
    <x v="0"/>
    <x v="2"/>
    <x v="3"/>
    <n v="32"/>
    <n v="2.1800000000000002"/>
    <x v="110"/>
  </r>
  <r>
    <x v="123"/>
    <x v="0"/>
    <x v="0"/>
    <x v="0"/>
    <x v="0"/>
    <n v="63"/>
    <n v="1.77"/>
    <x v="111"/>
  </r>
  <r>
    <x v="124"/>
    <x v="0"/>
    <x v="0"/>
    <x v="3"/>
    <x v="7"/>
    <n v="29"/>
    <n v="3.15"/>
    <x v="112"/>
  </r>
  <r>
    <x v="125"/>
    <x v="1"/>
    <x v="1"/>
    <x v="0"/>
    <x v="6"/>
    <n v="77"/>
    <n v="1.87"/>
    <x v="113"/>
  </r>
  <r>
    <x v="126"/>
    <x v="1"/>
    <x v="1"/>
    <x v="2"/>
    <x v="5"/>
    <n v="80"/>
    <n v="2.84"/>
    <x v="114"/>
  </r>
  <r>
    <x v="127"/>
    <x v="0"/>
    <x v="2"/>
    <x v="0"/>
    <x v="0"/>
    <n v="102"/>
    <n v="1.77"/>
    <x v="115"/>
  </r>
  <r>
    <x v="128"/>
    <x v="0"/>
    <x v="2"/>
    <x v="1"/>
    <x v="1"/>
    <n v="31"/>
    <n v="3.4899999999999998"/>
    <x v="116"/>
  </r>
  <r>
    <x v="129"/>
    <x v="1"/>
    <x v="3"/>
    <x v="0"/>
    <x v="0"/>
    <n v="56"/>
    <n v="1.77"/>
    <x v="117"/>
  </r>
  <r>
    <x v="130"/>
    <x v="0"/>
    <x v="0"/>
    <x v="2"/>
    <x v="3"/>
    <n v="52"/>
    <n v="2.1800000000000002"/>
    <x v="118"/>
  </r>
  <r>
    <x v="131"/>
    <x v="0"/>
    <x v="0"/>
    <x v="0"/>
    <x v="0"/>
    <n v="51"/>
    <n v="1.77"/>
    <x v="7"/>
  </r>
  <r>
    <x v="132"/>
    <x v="0"/>
    <x v="0"/>
    <x v="3"/>
    <x v="4"/>
    <n v="24"/>
    <n v="1.68"/>
    <x v="119"/>
  </r>
  <r>
    <x v="133"/>
    <x v="1"/>
    <x v="1"/>
    <x v="2"/>
    <x v="3"/>
    <n v="58"/>
    <n v="2.1800000000000002"/>
    <x v="120"/>
  </r>
  <r>
    <x v="134"/>
    <x v="1"/>
    <x v="1"/>
    <x v="2"/>
    <x v="2"/>
    <n v="34"/>
    <n v="1.8699999999999999"/>
    <x v="121"/>
  </r>
  <r>
    <x v="135"/>
    <x v="0"/>
    <x v="2"/>
    <x v="0"/>
    <x v="0"/>
    <n v="34"/>
    <n v="1.77"/>
    <x v="122"/>
  </r>
  <r>
    <x v="136"/>
    <x v="0"/>
    <x v="2"/>
    <x v="3"/>
    <x v="4"/>
    <n v="21"/>
    <n v="1.6800000000000002"/>
    <x v="123"/>
  </r>
  <r>
    <x v="137"/>
    <x v="1"/>
    <x v="3"/>
    <x v="2"/>
    <x v="5"/>
    <n v="29"/>
    <n v="2.84"/>
    <x v="104"/>
  </r>
  <r>
    <x v="138"/>
    <x v="0"/>
    <x v="0"/>
    <x v="0"/>
    <x v="0"/>
    <n v="68"/>
    <n v="1.77"/>
    <x v="124"/>
  </r>
  <r>
    <x v="139"/>
    <x v="0"/>
    <x v="0"/>
    <x v="3"/>
    <x v="7"/>
    <n v="31"/>
    <n v="3.1500000000000004"/>
    <x v="125"/>
  </r>
  <r>
    <x v="140"/>
    <x v="1"/>
    <x v="1"/>
    <x v="2"/>
    <x v="3"/>
    <n v="30"/>
    <n v="2.1800000000000002"/>
    <x v="126"/>
  </r>
  <r>
    <x v="141"/>
    <x v="1"/>
    <x v="1"/>
    <x v="2"/>
    <x v="2"/>
    <n v="232"/>
    <n v="1.8699999999999999"/>
    <x v="127"/>
  </r>
  <r>
    <x v="142"/>
    <x v="0"/>
    <x v="2"/>
    <x v="0"/>
    <x v="6"/>
    <n v="68"/>
    <n v="1.8699999999999999"/>
    <x v="128"/>
  </r>
  <r>
    <x v="143"/>
    <x v="0"/>
    <x v="2"/>
    <x v="2"/>
    <x v="5"/>
    <n v="97"/>
    <n v="2.8400000000000003"/>
    <x v="99"/>
  </r>
  <r>
    <x v="144"/>
    <x v="1"/>
    <x v="3"/>
    <x v="0"/>
    <x v="6"/>
    <n v="86"/>
    <n v="1.8699999999999999"/>
    <x v="24"/>
  </r>
  <r>
    <x v="145"/>
    <x v="1"/>
    <x v="3"/>
    <x v="3"/>
    <x v="4"/>
    <n v="41"/>
    <n v="1.68"/>
    <x v="129"/>
  </r>
  <r>
    <x v="146"/>
    <x v="0"/>
    <x v="0"/>
    <x v="0"/>
    <x v="0"/>
    <n v="93"/>
    <n v="1.7700000000000002"/>
    <x v="130"/>
  </r>
  <r>
    <x v="147"/>
    <x v="0"/>
    <x v="0"/>
    <x v="3"/>
    <x v="4"/>
    <n v="47"/>
    <n v="1.68"/>
    <x v="131"/>
  </r>
  <r>
    <x v="148"/>
    <x v="1"/>
    <x v="1"/>
    <x v="0"/>
    <x v="0"/>
    <n v="103"/>
    <n v="1.77"/>
    <x v="132"/>
  </r>
  <r>
    <x v="149"/>
    <x v="1"/>
    <x v="1"/>
    <x v="3"/>
    <x v="4"/>
    <n v="33"/>
    <n v="1.68"/>
    <x v="133"/>
  </r>
  <r>
    <x v="150"/>
    <x v="0"/>
    <x v="2"/>
    <x v="0"/>
    <x v="6"/>
    <n v="57"/>
    <n v="1.87"/>
    <x v="134"/>
  </r>
  <r>
    <x v="151"/>
    <x v="0"/>
    <x v="2"/>
    <x v="2"/>
    <x v="5"/>
    <n v="65"/>
    <n v="2.84"/>
    <x v="135"/>
  </r>
  <r>
    <x v="152"/>
    <x v="1"/>
    <x v="3"/>
    <x v="0"/>
    <x v="0"/>
    <n v="118"/>
    <n v="1.77"/>
    <x v="136"/>
  </r>
  <r>
    <x v="153"/>
    <x v="0"/>
    <x v="0"/>
    <x v="2"/>
    <x v="3"/>
    <n v="36"/>
    <n v="2.1800000000000002"/>
    <x v="10"/>
  </r>
  <r>
    <x v="154"/>
    <x v="0"/>
    <x v="0"/>
    <x v="2"/>
    <x v="5"/>
    <n v="123"/>
    <n v="2.84"/>
    <x v="17"/>
  </r>
  <r>
    <x v="155"/>
    <x v="1"/>
    <x v="1"/>
    <x v="0"/>
    <x v="0"/>
    <n v="90"/>
    <n v="1.77"/>
    <x v="95"/>
  </r>
  <r>
    <x v="156"/>
    <x v="1"/>
    <x v="1"/>
    <x v="1"/>
    <x v="1"/>
    <n v="21"/>
    <n v="3.49"/>
    <x v="43"/>
  </r>
  <r>
    <x v="157"/>
    <x v="0"/>
    <x v="2"/>
    <x v="0"/>
    <x v="0"/>
    <n v="48"/>
    <n v="1.7699999999999998"/>
    <x v="34"/>
  </r>
  <r>
    <x v="158"/>
    <x v="0"/>
    <x v="2"/>
    <x v="3"/>
    <x v="4"/>
    <n v="24"/>
    <n v="1.68"/>
    <x v="119"/>
  </r>
  <r>
    <x v="159"/>
    <x v="1"/>
    <x v="3"/>
    <x v="2"/>
    <x v="2"/>
    <n v="67"/>
    <n v="1.87"/>
    <x v="137"/>
  </r>
  <r>
    <x v="160"/>
    <x v="0"/>
    <x v="0"/>
    <x v="0"/>
    <x v="6"/>
    <n v="27"/>
    <n v="1.87"/>
    <x v="138"/>
  </r>
  <r>
    <x v="161"/>
    <x v="0"/>
    <x v="0"/>
    <x v="2"/>
    <x v="5"/>
    <n v="129"/>
    <n v="2.8400000000000003"/>
    <x v="139"/>
  </r>
  <r>
    <x v="162"/>
    <x v="1"/>
    <x v="1"/>
    <x v="2"/>
    <x v="3"/>
    <n v="77"/>
    <n v="2.1800000000000002"/>
    <x v="140"/>
  </r>
  <r>
    <x v="163"/>
    <x v="1"/>
    <x v="1"/>
    <x v="2"/>
    <x v="2"/>
    <n v="58"/>
    <n v="1.8699999999999999"/>
    <x v="2"/>
  </r>
  <r>
    <x v="164"/>
    <x v="0"/>
    <x v="2"/>
    <x v="0"/>
    <x v="6"/>
    <n v="47"/>
    <n v="1.87"/>
    <x v="141"/>
  </r>
  <r>
    <x v="165"/>
    <x v="0"/>
    <x v="2"/>
    <x v="2"/>
    <x v="5"/>
    <n v="33"/>
    <n v="2.84"/>
    <x v="19"/>
  </r>
  <r>
    <x v="166"/>
    <x v="1"/>
    <x v="3"/>
    <x v="2"/>
    <x v="2"/>
    <n v="82"/>
    <n v="1.87"/>
    <x v="3"/>
  </r>
  <r>
    <x v="167"/>
    <x v="0"/>
    <x v="0"/>
    <x v="0"/>
    <x v="0"/>
    <n v="58"/>
    <n v="1.77"/>
    <x v="30"/>
  </r>
  <r>
    <x v="168"/>
    <x v="0"/>
    <x v="0"/>
    <x v="3"/>
    <x v="7"/>
    <n v="30"/>
    <n v="3.15"/>
    <x v="142"/>
  </r>
  <r>
    <x v="169"/>
    <x v="1"/>
    <x v="1"/>
    <x v="2"/>
    <x v="2"/>
    <n v="43"/>
    <n v="1.8699999999999999"/>
    <x v="143"/>
  </r>
  <r>
    <x v="170"/>
    <x v="0"/>
    <x v="2"/>
    <x v="0"/>
    <x v="0"/>
    <n v="84"/>
    <n v="1.77"/>
    <x v="144"/>
  </r>
  <r>
    <x v="171"/>
    <x v="1"/>
    <x v="3"/>
    <x v="2"/>
    <x v="3"/>
    <n v="36"/>
    <n v="2.1800000000000002"/>
    <x v="10"/>
  </r>
  <r>
    <x v="172"/>
    <x v="1"/>
    <x v="3"/>
    <x v="2"/>
    <x v="5"/>
    <n v="44"/>
    <n v="2.84"/>
    <x v="145"/>
  </r>
  <r>
    <x v="173"/>
    <x v="0"/>
    <x v="0"/>
    <x v="0"/>
    <x v="6"/>
    <n v="27"/>
    <n v="1.87"/>
    <x v="138"/>
  </r>
  <r>
    <x v="174"/>
    <x v="0"/>
    <x v="0"/>
    <x v="2"/>
    <x v="5"/>
    <n v="120"/>
    <n v="2.8400000000000003"/>
    <x v="146"/>
  </r>
  <r>
    <x v="175"/>
    <x v="0"/>
    <x v="0"/>
    <x v="1"/>
    <x v="1"/>
    <n v="26"/>
    <n v="3.4899999999999998"/>
    <x v="147"/>
  </r>
  <r>
    <x v="176"/>
    <x v="1"/>
    <x v="1"/>
    <x v="0"/>
    <x v="0"/>
    <n v="73"/>
    <n v="1.77"/>
    <x v="148"/>
  </r>
  <r>
    <x v="177"/>
    <x v="0"/>
    <x v="2"/>
    <x v="0"/>
    <x v="6"/>
    <n v="38"/>
    <n v="1.87"/>
    <x v="149"/>
  </r>
  <r>
    <x v="178"/>
    <x v="0"/>
    <x v="2"/>
    <x v="2"/>
    <x v="5"/>
    <n v="40"/>
    <n v="2.84"/>
    <x v="150"/>
  </r>
  <r>
    <x v="179"/>
    <x v="1"/>
    <x v="3"/>
    <x v="0"/>
    <x v="0"/>
    <n v="41"/>
    <n v="1.7699999999999998"/>
    <x v="151"/>
  </r>
  <r>
    <x v="180"/>
    <x v="0"/>
    <x v="0"/>
    <x v="0"/>
    <x v="8"/>
    <n v="27"/>
    <n v="2.27"/>
    <x v="152"/>
  </r>
  <r>
    <x v="181"/>
    <x v="0"/>
    <x v="0"/>
    <x v="2"/>
    <x v="2"/>
    <n v="38"/>
    <n v="1.87"/>
    <x v="149"/>
  </r>
  <r>
    <x v="182"/>
    <x v="0"/>
    <x v="0"/>
    <x v="1"/>
    <x v="1"/>
    <n v="34"/>
    <n v="3.4899999999999998"/>
    <x v="153"/>
  </r>
  <r>
    <x v="183"/>
    <x v="1"/>
    <x v="1"/>
    <x v="0"/>
    <x v="6"/>
    <n v="65"/>
    <n v="1.8699999999999999"/>
    <x v="81"/>
  </r>
  <r>
    <x v="184"/>
    <x v="1"/>
    <x v="1"/>
    <x v="2"/>
    <x v="5"/>
    <n v="60"/>
    <n v="2.8400000000000003"/>
    <x v="154"/>
  </r>
  <r>
    <x v="185"/>
    <x v="0"/>
    <x v="2"/>
    <x v="2"/>
    <x v="3"/>
    <n v="37"/>
    <n v="2.1799999999999997"/>
    <x v="155"/>
  </r>
  <r>
    <x v="186"/>
    <x v="0"/>
    <x v="2"/>
    <x v="2"/>
    <x v="2"/>
    <n v="40"/>
    <n v="1.8699999999999999"/>
    <x v="156"/>
  </r>
  <r>
    <x v="187"/>
    <x v="1"/>
    <x v="3"/>
    <x v="0"/>
    <x v="6"/>
    <n v="26"/>
    <n v="1.8699999999999999"/>
    <x v="157"/>
  </r>
  <r>
    <x v="188"/>
    <x v="0"/>
    <x v="0"/>
    <x v="0"/>
    <x v="8"/>
    <n v="22"/>
    <n v="2.27"/>
    <x v="158"/>
  </r>
  <r>
    <x v="189"/>
    <x v="0"/>
    <x v="0"/>
    <x v="2"/>
    <x v="2"/>
    <n v="32"/>
    <n v="1.87"/>
    <x v="159"/>
  </r>
  <r>
    <x v="190"/>
    <x v="0"/>
    <x v="0"/>
    <x v="1"/>
    <x v="1"/>
    <n v="23"/>
    <n v="3.4899999999999998"/>
    <x v="32"/>
  </r>
  <r>
    <x v="191"/>
    <x v="1"/>
    <x v="1"/>
    <x v="2"/>
    <x v="3"/>
    <n v="20"/>
    <n v="2.1800000000000002"/>
    <x v="160"/>
  </r>
  <r>
    <x v="192"/>
    <x v="1"/>
    <x v="1"/>
    <x v="2"/>
    <x v="2"/>
    <n v="64"/>
    <n v="1.87"/>
    <x v="161"/>
  </r>
  <r>
    <x v="193"/>
    <x v="0"/>
    <x v="2"/>
    <x v="0"/>
    <x v="0"/>
    <n v="71"/>
    <n v="1.77"/>
    <x v="162"/>
  </r>
  <r>
    <x v="194"/>
    <x v="1"/>
    <x v="3"/>
    <x v="2"/>
    <x v="3"/>
    <n v="90"/>
    <n v="2.1799999999999997"/>
    <x v="163"/>
  </r>
  <r>
    <x v="195"/>
    <x v="1"/>
    <x v="3"/>
    <x v="2"/>
    <x v="5"/>
    <n v="38"/>
    <n v="2.84"/>
    <x v="164"/>
  </r>
  <r>
    <x v="196"/>
    <x v="0"/>
    <x v="0"/>
    <x v="0"/>
    <x v="0"/>
    <n v="55"/>
    <n v="1.7699999999999998"/>
    <x v="165"/>
  </r>
  <r>
    <x v="197"/>
    <x v="0"/>
    <x v="0"/>
    <x v="3"/>
    <x v="7"/>
    <n v="22"/>
    <n v="3.15"/>
    <x v="166"/>
  </r>
  <r>
    <x v="198"/>
    <x v="1"/>
    <x v="1"/>
    <x v="0"/>
    <x v="0"/>
    <n v="34"/>
    <n v="1.77"/>
    <x v="122"/>
  </r>
  <r>
    <x v="199"/>
    <x v="0"/>
    <x v="2"/>
    <x v="0"/>
    <x v="6"/>
    <n v="39"/>
    <n v="1.87"/>
    <x v="27"/>
  </r>
  <r>
    <x v="200"/>
    <x v="0"/>
    <x v="2"/>
    <x v="2"/>
    <x v="5"/>
    <n v="41"/>
    <n v="2.84"/>
    <x v="167"/>
  </r>
  <r>
    <x v="201"/>
    <x v="1"/>
    <x v="3"/>
    <x v="0"/>
    <x v="0"/>
    <n v="41"/>
    <n v="1.7699999999999998"/>
    <x v="151"/>
  </r>
  <r>
    <x v="202"/>
    <x v="0"/>
    <x v="0"/>
    <x v="2"/>
    <x v="3"/>
    <n v="136"/>
    <n v="2.1800000000000002"/>
    <x v="168"/>
  </r>
  <r>
    <x v="203"/>
    <x v="0"/>
    <x v="0"/>
    <x v="0"/>
    <x v="0"/>
    <n v="25"/>
    <n v="1.77"/>
    <x v="42"/>
  </r>
  <r>
    <x v="204"/>
    <x v="0"/>
    <x v="0"/>
    <x v="3"/>
    <x v="7"/>
    <n v="26"/>
    <n v="3.1500000000000004"/>
    <x v="169"/>
  </r>
  <r>
    <x v="205"/>
    <x v="1"/>
    <x v="1"/>
    <x v="0"/>
    <x v="6"/>
    <n v="50"/>
    <n v="1.87"/>
    <x v="170"/>
  </r>
  <r>
    <x v="206"/>
    <x v="1"/>
    <x v="1"/>
    <x v="2"/>
    <x v="5"/>
    <n v="79"/>
    <n v="2.8400000000000003"/>
    <x v="171"/>
  </r>
  <r>
    <x v="207"/>
    <x v="0"/>
    <x v="2"/>
    <x v="0"/>
    <x v="0"/>
    <n v="30"/>
    <n v="1.77"/>
    <x v="100"/>
  </r>
  <r>
    <x v="208"/>
    <x v="0"/>
    <x v="2"/>
    <x v="3"/>
    <x v="4"/>
    <n v="20"/>
    <n v="1.6800000000000002"/>
    <x v="172"/>
  </r>
  <r>
    <x v="209"/>
    <x v="1"/>
    <x v="3"/>
    <x v="0"/>
    <x v="0"/>
    <n v="49"/>
    <n v="1.77"/>
    <x v="173"/>
  </r>
  <r>
    <x v="210"/>
    <x v="0"/>
    <x v="0"/>
    <x v="2"/>
    <x v="3"/>
    <n v="40"/>
    <n v="2.1800000000000002"/>
    <x v="90"/>
  </r>
  <r>
    <x v="211"/>
    <x v="0"/>
    <x v="0"/>
    <x v="0"/>
    <x v="0"/>
    <n v="31"/>
    <n v="1.77"/>
    <x v="174"/>
  </r>
  <r>
    <x v="212"/>
    <x v="0"/>
    <x v="0"/>
    <x v="3"/>
    <x v="7"/>
    <n v="21"/>
    <n v="3.1500000000000004"/>
    <x v="175"/>
  </r>
  <r>
    <x v="213"/>
    <x v="1"/>
    <x v="1"/>
    <x v="0"/>
    <x v="6"/>
    <n v="43"/>
    <n v="1.8699999999999999"/>
    <x v="143"/>
  </r>
  <r>
    <x v="214"/>
    <x v="1"/>
    <x v="1"/>
    <x v="2"/>
    <x v="5"/>
    <n v="47"/>
    <n v="2.84"/>
    <x v="176"/>
  </r>
  <r>
    <x v="215"/>
    <x v="0"/>
    <x v="2"/>
    <x v="2"/>
    <x v="3"/>
    <n v="175"/>
    <n v="2.1800000000000002"/>
    <x v="177"/>
  </r>
  <r>
    <x v="216"/>
    <x v="0"/>
    <x v="2"/>
    <x v="2"/>
    <x v="2"/>
    <n v="23"/>
    <n v="1.8699999999999999"/>
    <x v="178"/>
  </r>
  <r>
    <x v="217"/>
    <x v="1"/>
    <x v="3"/>
    <x v="0"/>
    <x v="0"/>
    <n v="40"/>
    <n v="1.77"/>
    <x v="85"/>
  </r>
  <r>
    <x v="218"/>
    <x v="0"/>
    <x v="0"/>
    <x v="2"/>
    <x v="3"/>
    <n v="87"/>
    <n v="2.1800000000000002"/>
    <x v="179"/>
  </r>
  <r>
    <x v="219"/>
    <x v="0"/>
    <x v="0"/>
    <x v="0"/>
    <x v="0"/>
    <n v="43"/>
    <n v="1.77"/>
    <x v="180"/>
  </r>
  <r>
    <x v="220"/>
    <x v="0"/>
    <x v="0"/>
    <x v="1"/>
    <x v="1"/>
    <n v="30"/>
    <n v="3.49"/>
    <x v="69"/>
  </r>
  <r>
    <x v="221"/>
    <x v="1"/>
    <x v="1"/>
    <x v="0"/>
    <x v="0"/>
    <n v="35"/>
    <n v="1.77"/>
    <x v="181"/>
  </r>
  <r>
    <x v="222"/>
    <x v="0"/>
    <x v="2"/>
    <x v="0"/>
    <x v="6"/>
    <n v="57"/>
    <n v="1.87"/>
    <x v="134"/>
  </r>
  <r>
    <x v="223"/>
    <x v="0"/>
    <x v="2"/>
    <x v="3"/>
    <x v="4"/>
    <n v="25"/>
    <n v="1.68"/>
    <x v="182"/>
  </r>
  <r>
    <x v="224"/>
    <x v="1"/>
    <x v="3"/>
    <x v="2"/>
    <x v="2"/>
    <n v="24"/>
    <n v="1.87"/>
    <x v="183"/>
  </r>
  <r>
    <x v="225"/>
    <x v="0"/>
    <x v="0"/>
    <x v="0"/>
    <x v="6"/>
    <n v="83"/>
    <n v="1.87"/>
    <x v="184"/>
  </r>
  <r>
    <x v="226"/>
    <x v="0"/>
    <x v="0"/>
    <x v="2"/>
    <x v="5"/>
    <n v="124"/>
    <n v="2.8400000000000003"/>
    <x v="185"/>
  </r>
  <r>
    <x v="227"/>
    <x v="1"/>
    <x v="1"/>
    <x v="0"/>
    <x v="0"/>
    <n v="137"/>
    <n v="1.77"/>
    <x v="186"/>
  </r>
  <r>
    <x v="228"/>
    <x v="0"/>
    <x v="2"/>
    <x v="2"/>
    <x v="3"/>
    <n v="146"/>
    <n v="2.1799999999999997"/>
    <x v="187"/>
  </r>
  <r>
    <x v="229"/>
    <x v="0"/>
    <x v="2"/>
    <x v="2"/>
    <x v="2"/>
    <n v="34"/>
    <n v="1.8699999999999999"/>
    <x v="121"/>
  </r>
  <r>
    <x v="230"/>
    <x v="1"/>
    <x v="3"/>
    <x v="0"/>
    <x v="0"/>
    <n v="20"/>
    <n v="1.77"/>
    <x v="36"/>
  </r>
  <r>
    <x v="231"/>
    <x v="0"/>
    <x v="0"/>
    <x v="2"/>
    <x v="3"/>
    <n v="139"/>
    <n v="2.1799999999999997"/>
    <x v="103"/>
  </r>
  <r>
    <x v="232"/>
    <x v="0"/>
    <x v="0"/>
    <x v="2"/>
    <x v="2"/>
    <n v="211"/>
    <n v="1.8699999999999999"/>
    <x v="188"/>
  </r>
  <r>
    <x v="233"/>
    <x v="0"/>
    <x v="0"/>
    <x v="1"/>
    <x v="1"/>
    <n v="20"/>
    <n v="3.4899999999999998"/>
    <x v="51"/>
  </r>
  <r>
    <x v="234"/>
    <x v="1"/>
    <x v="1"/>
    <x v="0"/>
    <x v="6"/>
    <n v="42"/>
    <n v="1.87"/>
    <x v="18"/>
  </r>
  <r>
    <x v="235"/>
    <x v="1"/>
    <x v="1"/>
    <x v="2"/>
    <x v="5"/>
    <n v="100"/>
    <n v="2.84"/>
    <x v="189"/>
  </r>
  <r>
    <x v="236"/>
    <x v="0"/>
    <x v="2"/>
    <x v="0"/>
    <x v="0"/>
    <n v="38"/>
    <n v="1.7700000000000002"/>
    <x v="25"/>
  </r>
  <r>
    <x v="237"/>
    <x v="0"/>
    <x v="2"/>
    <x v="1"/>
    <x v="1"/>
    <n v="25"/>
    <n v="3.49"/>
    <x v="190"/>
  </r>
  <r>
    <x v="238"/>
    <x v="1"/>
    <x v="3"/>
    <x v="2"/>
    <x v="2"/>
    <n v="96"/>
    <n v="1.87"/>
    <x v="191"/>
  </r>
  <r>
    <x v="239"/>
    <x v="0"/>
    <x v="0"/>
    <x v="2"/>
    <x v="3"/>
    <n v="34"/>
    <n v="2.1800000000000002"/>
    <x v="192"/>
  </r>
  <r>
    <x v="240"/>
    <x v="0"/>
    <x v="0"/>
    <x v="2"/>
    <x v="2"/>
    <n v="245"/>
    <n v="1.8699999999999999"/>
    <x v="193"/>
  </r>
  <r>
    <x v="241"/>
    <x v="0"/>
    <x v="0"/>
    <x v="1"/>
    <x v="1"/>
    <n v="30"/>
    <n v="3.49"/>
    <x v="69"/>
  </r>
  <r>
    <x v="242"/>
    <x v="1"/>
    <x v="1"/>
    <x v="0"/>
    <x v="6"/>
    <n v="30"/>
    <n v="1.87"/>
    <x v="194"/>
  </r>
  <r>
    <x v="243"/>
    <x v="1"/>
    <x v="1"/>
    <x v="2"/>
    <x v="5"/>
    <n v="44"/>
    <n v="2.84"/>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A8F68-9812-4275-999B-939CF3D6137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6:B10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showAll="0"/>
    <pivotField showAll="0"/>
    <pivotField showAll="0"/>
    <pivotField showAll="0"/>
    <pivotField dataField="1" showAll="0"/>
    <pivotField showAll="0" defaultSubtotal="0">
      <items count="4">
        <item h="1" x="0"/>
        <item x="1"/>
        <item x="2"/>
        <item h="1" x="3"/>
      </items>
    </pivotField>
  </pivotFields>
  <rowFields count="1">
    <field x="1"/>
  </rowFields>
  <rowItems count="3">
    <i>
      <x/>
    </i>
    <i>
      <x v="1"/>
    </i>
    <i t="grand">
      <x/>
    </i>
  </rowItems>
  <colItems count="1">
    <i/>
  </colItems>
  <dataFields count="1">
    <dataField name="Sum of Total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1A3B3-4C3F-4617-A3FF-2CCF13FCE81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5">
        <item h="1" x="0"/>
        <item x="1"/>
        <item x="2"/>
        <item h="1" x="3"/>
        <item t="default"/>
      </items>
    </pivotField>
  </pivotFields>
  <rowFields count="1">
    <field x="4"/>
  </rowFields>
  <rowItems count="6">
    <i>
      <x v="3"/>
    </i>
    <i>
      <x v="5"/>
    </i>
    <i>
      <x/>
    </i>
    <i>
      <x v="4"/>
    </i>
    <i>
      <x v="8"/>
    </i>
    <i t="grand">
      <x/>
    </i>
  </rowItems>
  <colItems count="1">
    <i/>
  </colItems>
  <dataFields count="1">
    <dataField name="Sum of TotalPrice" fld="7" baseField="0" baseItem="0"/>
  </dataFields>
  <formats count="1">
    <format dxfId="9">
      <pivotArea collapsedLevelsAreSubtotals="1" fieldPosition="0">
        <references count="1">
          <reference field="4" count="0"/>
        </references>
      </pivotArea>
    </format>
  </formats>
  <chartFormats count="4">
    <chartFormat chart="2" format="213" series="1">
      <pivotArea type="data" outline="0" fieldPosition="0">
        <references count="1">
          <reference field="4294967294" count="1" selected="0">
            <x v="0"/>
          </reference>
        </references>
      </pivotArea>
    </chartFormat>
    <chartFormat chart="2" format="214">
      <pivotArea type="data" outline="0" fieldPosition="0">
        <references count="2">
          <reference field="4294967294" count="1" selected="0">
            <x v="0"/>
          </reference>
          <reference field="4" count="1" selected="0">
            <x v="3"/>
          </reference>
        </references>
      </pivotArea>
    </chartFormat>
    <chartFormat chart="2" format="215">
      <pivotArea type="data" outline="0" fieldPosition="0">
        <references count="2">
          <reference field="4294967294" count="1" selected="0">
            <x v="0"/>
          </reference>
          <reference field="4" count="1" selected="0">
            <x v="5"/>
          </reference>
        </references>
      </pivotArea>
    </chartFormat>
    <chartFormat chart="2" format="21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BC06E7-545E-4EBD-935C-BF347B0B8B6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7:B42"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1"/>
        <item x="2"/>
        <item x="3"/>
        <item t="default"/>
      </items>
    </pivotField>
    <pivotField showAll="0"/>
    <pivotField showAll="0">
      <items count="10">
        <item x="3"/>
        <item x="8"/>
        <item x="6"/>
        <item x="0"/>
        <item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5">
        <item h="1" x="0"/>
        <item x="1"/>
        <item x="2"/>
        <item h="1" x="3"/>
        <item t="default"/>
      </items>
    </pivotField>
  </pivotFields>
  <rowFields count="1">
    <field x="2"/>
  </rowFields>
  <rowItems count="5">
    <i>
      <x/>
    </i>
    <i>
      <x v="1"/>
    </i>
    <i>
      <x v="2"/>
    </i>
    <i>
      <x v="3"/>
    </i>
    <i t="grand">
      <x/>
    </i>
  </rowItems>
  <colItems count="1">
    <i/>
  </colItems>
  <dataFields count="1">
    <dataField name="Sum of TotalPrice" fld="7" baseField="0" baseItem="0"/>
  </dataFields>
  <chartFormats count="5">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2" count="1" selected="0">
            <x v="0"/>
          </reference>
        </references>
      </pivotArea>
    </chartFormat>
    <chartFormat chart="7" format="16">
      <pivotArea type="data" outline="0" fieldPosition="0">
        <references count="2">
          <reference field="4294967294" count="1" selected="0">
            <x v="0"/>
          </reference>
          <reference field="2" count="1" selected="0">
            <x v="1"/>
          </reference>
        </references>
      </pivotArea>
    </chartFormat>
    <chartFormat chart="7" format="17">
      <pivotArea type="data" outline="0" fieldPosition="0">
        <references count="2">
          <reference field="4294967294" count="1" selected="0">
            <x v="0"/>
          </reference>
          <reference field="2" count="1" selected="0">
            <x v="2"/>
          </reference>
        </references>
      </pivotArea>
    </chartFormat>
    <chartFormat chart="7" format="1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C3A292-E78E-49BF-88F3-4BA08D4FDDF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9:C100" firstHeaderRow="0" firstDataRow="1" firstDataCol="0"/>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dataField="1" showAll="0"/>
    <pivotField dataField="1" showAll="0"/>
    <pivotField dataField="1" showAll="0"/>
    <pivotField showAll="0" defaultSubtotal="0">
      <items count="4">
        <item h="1" x="0"/>
        <item x="1"/>
        <item x="2"/>
        <item h="1" x="3"/>
      </items>
    </pivotField>
  </pivotFields>
  <rowItems count="1">
    <i/>
  </rowItems>
  <colFields count="1">
    <field x="-2"/>
  </colFields>
  <colItems count="3">
    <i>
      <x/>
    </i>
    <i i="1">
      <x v="1"/>
    </i>
    <i i="2">
      <x v="2"/>
    </i>
  </colItems>
  <dataFields count="3">
    <dataField name="Sum of Quantity" fld="5" baseField="0" baseItem="0"/>
    <dataField name="Sum of UnitPrice" fld="6" baseField="0" baseItem="0"/>
    <dataField name="Sum of Total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0A273-3A1F-43E0-99C0-C2D05766AB7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2:K58" firstHeaderRow="1" firstDataRow="2"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axis="axisCol" showAll="0">
      <items count="10">
        <item x="3"/>
        <item x="8"/>
        <item x="6"/>
        <item x="0"/>
        <item x="2"/>
        <item x="5"/>
        <item x="4"/>
        <item x="7"/>
        <item x="1"/>
        <item t="default"/>
      </items>
    </pivotField>
    <pivotField dataField="1" showAll="0"/>
    <pivotField showAll="0"/>
    <pivotField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5">
        <item h="1" x="0"/>
        <item x="1"/>
        <item x="2"/>
        <item h="1" x="3"/>
        <item t="default"/>
      </items>
    </pivotField>
  </pivotFields>
  <rowFields count="1">
    <field x="3"/>
  </rowFields>
  <rowItems count="5">
    <i>
      <x/>
    </i>
    <i>
      <x v="1"/>
    </i>
    <i>
      <x v="2"/>
    </i>
    <i>
      <x v="3"/>
    </i>
    <i t="grand">
      <x/>
    </i>
  </rowItems>
  <colFields count="1">
    <field x="4"/>
  </colFields>
  <colItems count="10">
    <i>
      <x/>
    </i>
    <i>
      <x v="1"/>
    </i>
    <i>
      <x v="2"/>
    </i>
    <i>
      <x v="3"/>
    </i>
    <i>
      <x v="4"/>
    </i>
    <i>
      <x v="5"/>
    </i>
    <i>
      <x v="6"/>
    </i>
    <i>
      <x v="7"/>
    </i>
    <i>
      <x v="8"/>
    </i>
    <i t="grand">
      <x/>
    </i>
  </colItems>
  <dataFields count="1">
    <dataField name="Sum of Quantity" fld="5" baseField="0" baseItem="0"/>
  </dataFields>
  <chartFormats count="41">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8"/>
          </reference>
        </references>
      </pivotArea>
    </chartFormat>
    <chartFormat chart="4" format="18" series="1">
      <pivotArea type="data" outline="0" fieldPosition="0">
        <references count="2">
          <reference field="4294967294" count="1" selected="0">
            <x v="0"/>
          </reference>
          <reference field="4" count="1" selected="0">
            <x v="0"/>
          </reference>
        </references>
      </pivotArea>
    </chartFormat>
    <chartFormat chart="4" format="19" series="1">
      <pivotArea type="data" outline="0" fieldPosition="0">
        <references count="2">
          <reference field="4294967294" count="1" selected="0">
            <x v="0"/>
          </reference>
          <reference field="4" count="1" selected="0">
            <x v="1"/>
          </reference>
        </references>
      </pivotArea>
    </chartFormat>
    <chartFormat chart="4" format="20" series="1">
      <pivotArea type="data" outline="0" fieldPosition="0">
        <references count="2">
          <reference field="4294967294" count="1" selected="0">
            <x v="0"/>
          </reference>
          <reference field="4" count="1" selected="0">
            <x v="2"/>
          </reference>
        </references>
      </pivotArea>
    </chartFormat>
    <chartFormat chart="4" format="21" series="1">
      <pivotArea type="data" outline="0" fieldPosition="0">
        <references count="2">
          <reference field="4294967294" count="1" selected="0">
            <x v="0"/>
          </reference>
          <reference field="4" count="1" selected="0">
            <x v="3"/>
          </reference>
        </references>
      </pivotArea>
    </chartFormat>
    <chartFormat chart="4" format="22" series="1">
      <pivotArea type="data" outline="0" fieldPosition="0">
        <references count="2">
          <reference field="4294967294" count="1" selected="0">
            <x v="0"/>
          </reference>
          <reference field="4" count="1" selected="0">
            <x v="4"/>
          </reference>
        </references>
      </pivotArea>
    </chartFormat>
    <chartFormat chart="4" format="23" series="1">
      <pivotArea type="data" outline="0" fieldPosition="0">
        <references count="2">
          <reference field="4294967294" count="1" selected="0">
            <x v="0"/>
          </reference>
          <reference field="4" count="1" selected="0">
            <x v="5"/>
          </reference>
        </references>
      </pivotArea>
    </chartFormat>
    <chartFormat chart="4" format="24" series="1">
      <pivotArea type="data" outline="0" fieldPosition="0">
        <references count="2">
          <reference field="4294967294" count="1" selected="0">
            <x v="0"/>
          </reference>
          <reference field="4" count="1" selected="0">
            <x v="6"/>
          </reference>
        </references>
      </pivotArea>
    </chartFormat>
    <chartFormat chart="4" format="25" series="1">
      <pivotArea type="data" outline="0" fieldPosition="0">
        <references count="2">
          <reference field="4294967294" count="1" selected="0">
            <x v="0"/>
          </reference>
          <reference field="4" count="1" selected="0">
            <x v="7"/>
          </reference>
        </references>
      </pivotArea>
    </chartFormat>
    <chartFormat chart="4" format="26" series="1">
      <pivotArea type="data" outline="0" fieldPosition="0">
        <references count="2">
          <reference field="4294967294" count="1" selected="0">
            <x v="0"/>
          </reference>
          <reference field="4" count="1" selected="0">
            <x v="8"/>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5" format="5" series="1">
      <pivotArea type="data" outline="0" fieldPosition="0">
        <references count="2">
          <reference field="4294967294" count="1" selected="0">
            <x v="0"/>
          </reference>
          <reference field="4" count="1" selected="0">
            <x v="5"/>
          </reference>
        </references>
      </pivotArea>
    </chartFormat>
    <chartFormat chart="5" format="6" series="1">
      <pivotArea type="data" outline="0" fieldPosition="0">
        <references count="2">
          <reference field="4294967294" count="1" selected="0">
            <x v="0"/>
          </reference>
          <reference field="4" count="1" selected="0">
            <x v="6"/>
          </reference>
        </references>
      </pivotArea>
    </chartFormat>
    <chartFormat chart="5" format="7" series="1">
      <pivotArea type="data" outline="0" fieldPosition="0">
        <references count="2">
          <reference field="4294967294" count="1" selected="0">
            <x v="0"/>
          </reference>
          <reference field="4" count="1" selected="0">
            <x v="7"/>
          </reference>
        </references>
      </pivotArea>
    </chartFormat>
    <chartFormat chart="5" format="8" series="1">
      <pivotArea type="data" outline="0" fieldPosition="0">
        <references count="2">
          <reference field="4294967294" count="1" selected="0">
            <x v="0"/>
          </reference>
          <reference field="4" count="1" selected="0">
            <x v="8"/>
          </reference>
        </references>
      </pivotArea>
    </chartFormat>
    <chartFormat chart="7" format="18" series="1">
      <pivotArea type="data" outline="0" fieldPosition="0">
        <references count="2">
          <reference field="4294967294" count="1" selected="0">
            <x v="0"/>
          </reference>
          <reference field="4" count="1" selected="0">
            <x v="0"/>
          </reference>
        </references>
      </pivotArea>
    </chartFormat>
    <chartFormat chart="7" format="19" series="1">
      <pivotArea type="data" outline="0" fieldPosition="0">
        <references count="2">
          <reference field="4294967294" count="1" selected="0">
            <x v="0"/>
          </reference>
          <reference field="4" count="1" selected="0">
            <x v="1"/>
          </reference>
        </references>
      </pivotArea>
    </chartFormat>
    <chartFormat chart="7" format="20" series="1">
      <pivotArea type="data" outline="0" fieldPosition="0">
        <references count="2">
          <reference field="4294967294" count="1" selected="0">
            <x v="0"/>
          </reference>
          <reference field="4" count="1" selected="0">
            <x v="2"/>
          </reference>
        </references>
      </pivotArea>
    </chartFormat>
    <chartFormat chart="7" format="21" series="1">
      <pivotArea type="data" outline="0" fieldPosition="0">
        <references count="2">
          <reference field="4294967294" count="1" selected="0">
            <x v="0"/>
          </reference>
          <reference field="4" count="1" selected="0">
            <x v="3"/>
          </reference>
        </references>
      </pivotArea>
    </chartFormat>
    <chartFormat chart="7" format="22" series="1">
      <pivotArea type="data" outline="0" fieldPosition="0">
        <references count="2">
          <reference field="4294967294" count="1" selected="0">
            <x v="0"/>
          </reference>
          <reference field="4" count="1" selected="0">
            <x v="4"/>
          </reference>
        </references>
      </pivotArea>
    </chartFormat>
    <chartFormat chart="7" format="23" series="1">
      <pivotArea type="data" outline="0" fieldPosition="0">
        <references count="2">
          <reference field="4294967294" count="1" selected="0">
            <x v="0"/>
          </reference>
          <reference field="4" count="1" selected="0">
            <x v="5"/>
          </reference>
        </references>
      </pivotArea>
    </chartFormat>
    <chartFormat chart="7" format="24" series="1">
      <pivotArea type="data" outline="0" fieldPosition="0">
        <references count="2">
          <reference field="4294967294" count="1" selected="0">
            <x v="0"/>
          </reference>
          <reference field="4" count="1" selected="0">
            <x v="6"/>
          </reference>
        </references>
      </pivotArea>
    </chartFormat>
    <chartFormat chart="7" format="25" series="1">
      <pivotArea type="data" outline="0" fieldPosition="0">
        <references count="2">
          <reference field="4294967294" count="1" selected="0">
            <x v="0"/>
          </reference>
          <reference field="4" count="1" selected="0">
            <x v="7"/>
          </reference>
        </references>
      </pivotArea>
    </chartFormat>
    <chartFormat chart="7" format="26" series="1">
      <pivotArea type="data" outline="0" fieldPosition="0">
        <references count="2">
          <reference field="4294967294" count="1" selected="0">
            <x v="0"/>
          </reference>
          <reference field="4" count="1" selected="0">
            <x v="8"/>
          </reference>
        </references>
      </pivotArea>
    </chartFormat>
    <chartFormat chart="7" format="27">
      <pivotArea type="data" outline="0" fieldPosition="0">
        <references count="3">
          <reference field="4294967294" count="1" selected="0">
            <x v="0"/>
          </reference>
          <reference field="3" count="1" selected="0">
            <x v="1"/>
          </reference>
          <reference field="4" count="1" selected="0">
            <x v="5"/>
          </reference>
        </references>
      </pivotArea>
    </chartFormat>
    <chartFormat chart="7" format="28">
      <pivotArea type="data" outline="0" fieldPosition="0">
        <references count="3">
          <reference field="4294967294" count="1" selected="0">
            <x v="0"/>
          </reference>
          <reference field="3" count="1" selected="0">
            <x v="1"/>
          </reference>
          <reference field="4" count="1" selected="0">
            <x v="4"/>
          </reference>
        </references>
      </pivotArea>
    </chartFormat>
    <chartFormat chart="7" format="29">
      <pivotArea type="data" outline="0" fieldPosition="0">
        <references count="3">
          <reference field="4294967294" count="1" selected="0">
            <x v="0"/>
          </reference>
          <reference field="3" count="1" selected="0">
            <x v="3"/>
          </reference>
          <reference field="4" count="1" selected="0">
            <x v="7"/>
          </reference>
        </references>
      </pivotArea>
    </chartFormat>
    <chartFormat chart="7" format="30">
      <pivotArea type="data" outline="0" fieldPosition="0">
        <references count="3">
          <reference field="4294967294" count="1" selected="0">
            <x v="0"/>
          </reference>
          <reference field="3" count="1" selected="0">
            <x v="3"/>
          </reference>
          <reference field="4" count="1" selected="0">
            <x v="6"/>
          </reference>
        </references>
      </pivotArea>
    </chartFormat>
    <chartFormat chart="7"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CEA8F9-AE7F-4452-A172-243074766FC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79:J94" firstHeaderRow="1" firstDataRow="3" firstDataCol="1"/>
  <pivotFields count="9">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dataField="1"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axis="axisCol" showAll="0">
      <items count="5">
        <item h="1" sd="0" x="0"/>
        <item sd="0" x="1"/>
        <item sd="0" x="2"/>
        <item h="1" sd="0" x="3"/>
        <item t="default"/>
      </items>
    </pivotField>
  </pivotFields>
  <rowFields count="1">
    <field x="0"/>
  </rowFields>
  <rowItems count="13">
    <i>
      <x v="1"/>
    </i>
    <i>
      <x v="2"/>
    </i>
    <i>
      <x v="3"/>
    </i>
    <i>
      <x v="4"/>
    </i>
    <i>
      <x v="5"/>
    </i>
    <i>
      <x v="6"/>
    </i>
    <i>
      <x v="7"/>
    </i>
    <i>
      <x v="8"/>
    </i>
    <i>
      <x v="9"/>
    </i>
    <i>
      <x v="10"/>
    </i>
    <i>
      <x v="11"/>
    </i>
    <i>
      <x v="12"/>
    </i>
    <i t="grand">
      <x/>
    </i>
  </rowItems>
  <colFields count="2">
    <field x="-2"/>
    <field x="8"/>
  </colFields>
  <colItems count="9">
    <i>
      <x/>
      <x v="1"/>
    </i>
    <i r="1">
      <x v="2"/>
    </i>
    <i i="1">
      <x v="1"/>
      <x v="1"/>
    </i>
    <i r="1" i="1">
      <x v="2"/>
    </i>
    <i i="2">
      <x v="2"/>
      <x v="1"/>
    </i>
    <i r="1" i="2">
      <x v="2"/>
    </i>
    <i t="grand">
      <x/>
    </i>
    <i t="grand" i="1">
      <x/>
    </i>
    <i t="grand" i="2">
      <x/>
    </i>
  </colItems>
  <dataFields count="3">
    <dataField name="Sum of UnitPrice" fld="6" baseField="0" baseItem="0"/>
    <dataField name="Sum of Quantity" fld="5" baseField="0" baseItem="0"/>
    <dataField name="Sum of TotalPrice" fld="7" baseField="0" baseItem="0"/>
  </dataFields>
  <chartFormats count="9">
    <chartFormat chart="21" format="7" series="1">
      <pivotArea type="data" outline="0" fieldPosition="0">
        <references count="2">
          <reference field="4294967294" count="1" selected="0">
            <x v="0"/>
          </reference>
          <reference field="8" count="1" selected="0">
            <x v="1"/>
          </reference>
        </references>
      </pivotArea>
    </chartFormat>
    <chartFormat chart="21" format="8" series="1">
      <pivotArea type="data" outline="0" fieldPosition="0">
        <references count="2">
          <reference field="4294967294" count="1" selected="0">
            <x v="1"/>
          </reference>
          <reference field="8" count="1" selected="0">
            <x v="1"/>
          </reference>
        </references>
      </pivotArea>
    </chartFormat>
    <chartFormat chart="21" format="9" series="1">
      <pivotArea type="data" outline="0" fieldPosition="0">
        <references count="2">
          <reference field="4294967294" count="1" selected="0">
            <x v="2"/>
          </reference>
          <reference field="8" count="1" selected="0">
            <x v="1"/>
          </reference>
        </references>
      </pivotArea>
    </chartFormat>
    <chartFormat chart="21" format="10" series="1">
      <pivotArea type="data" outline="0" fieldPosition="0">
        <references count="2">
          <reference field="4294967294" count="1" selected="0">
            <x v="1"/>
          </reference>
          <reference field="8" count="1" selected="0">
            <x v="2"/>
          </reference>
        </references>
      </pivotArea>
    </chartFormat>
    <chartFormat chart="21" format="11" series="1">
      <pivotArea type="data" outline="0" fieldPosition="0">
        <references count="2">
          <reference field="4294967294" count="1" selected="0">
            <x v="2"/>
          </reference>
          <reference field="8" count="1" selected="0">
            <x v="2"/>
          </reference>
        </references>
      </pivotArea>
    </chartFormat>
    <chartFormat chart="21" format="12" series="1">
      <pivotArea type="data" outline="0" fieldPosition="0">
        <references count="2">
          <reference field="4294967294" count="1" selected="0">
            <x v="0"/>
          </reference>
          <reference field="8" count="1" selected="0">
            <x v="2"/>
          </reference>
        </references>
      </pivotArea>
    </chartFormat>
    <chartFormat chart="21" format="13" series="1">
      <pivotArea type="data" grandCol="1" outline="0" fieldPosition="0">
        <references count="1">
          <reference field="4294967294" count="1" selected="0">
            <x v="0"/>
          </reference>
        </references>
      </pivotArea>
    </chartFormat>
    <chartFormat chart="21" format="14" series="1">
      <pivotArea type="data" grandCol="1" outline="0" fieldPosition="0">
        <references count="1">
          <reference field="4294967294" count="1" selected="0">
            <x v="1"/>
          </reference>
        </references>
      </pivotArea>
    </chartFormat>
    <chartFormat chart="21" format="15" series="1">
      <pivotArea type="data" grandCol="1"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FB9CFD-1295-4E58-82AD-9FD90875D79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33" firstHeaderRow="1" firstDataRow="2" firstDataCol="1"/>
  <pivotFields count="9">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items count="10">
        <item x="3"/>
        <item x="8"/>
        <item x="6"/>
        <item x="0"/>
        <item x="2"/>
        <item x="5"/>
        <item x="4"/>
        <item x="7"/>
        <item x="1"/>
        <item t="default"/>
      </items>
    </pivotField>
    <pivotField dataField="1" showAll="0"/>
    <pivotField showAll="0"/>
    <pivotField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axis="axisCol" showAll="0">
      <items count="5">
        <item h="1" x="0"/>
        <item x="1"/>
        <item x="2"/>
        <item h="1" x="3"/>
        <item t="default"/>
      </items>
    </pivotField>
  </pivotFields>
  <rowFields count="1">
    <field x="0"/>
  </rowFields>
  <rowItems count="13">
    <i>
      <x v="1"/>
    </i>
    <i>
      <x v="2"/>
    </i>
    <i>
      <x v="3"/>
    </i>
    <i>
      <x v="4"/>
    </i>
    <i>
      <x v="5"/>
    </i>
    <i>
      <x v="6"/>
    </i>
    <i>
      <x v="7"/>
    </i>
    <i>
      <x v="8"/>
    </i>
    <i>
      <x v="9"/>
    </i>
    <i>
      <x v="10"/>
    </i>
    <i>
      <x v="11"/>
    </i>
    <i>
      <x v="12"/>
    </i>
    <i t="grand">
      <x/>
    </i>
  </rowItems>
  <colFields count="1">
    <field x="8"/>
  </colFields>
  <colItems count="3">
    <i>
      <x v="1"/>
    </i>
    <i>
      <x v="2"/>
    </i>
    <i t="grand">
      <x/>
    </i>
  </colItems>
  <dataFields count="1">
    <dataField name="Sum of Quantity" fld="5" baseField="0" baseItem="0"/>
  </dataFields>
  <chartFormats count="5">
    <chartFormat chart="2" format="15" series="1">
      <pivotArea type="data" outline="0" fieldPosition="0">
        <references count="2">
          <reference field="4294967294" count="1" selected="0">
            <x v="0"/>
          </reference>
          <reference field="8" count="1" selected="0">
            <x v="1"/>
          </reference>
        </references>
      </pivotArea>
    </chartFormat>
    <chartFormat chart="2" format="16"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1"/>
          </reference>
        </references>
      </pivotArea>
    </chartFormat>
    <chartFormat chart="3" format="20" series="1">
      <pivotArea type="data" outline="0" fieldPosition="0">
        <references count="2">
          <reference field="4294967294" count="1" selected="0">
            <x v="0"/>
          </reference>
          <reference field="8" count="1" selected="0">
            <x v="2"/>
          </reference>
        </references>
      </pivotArea>
    </chartFormat>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2EEEF8C-34E0-467F-947A-C393ACEB27D4}" sourceName="Years">
  <pivotTables>
    <pivotTable tabId="23" name="PivotTable3"/>
    <pivotTable tabId="23" name="PivotTable1"/>
    <pivotTable tabId="23" name="PivotTable2"/>
    <pivotTable tabId="23" name="PivotTable4"/>
    <pivotTable tabId="23" name="PivotTable5"/>
    <pivotTable tabId="23" name="PivotTable6"/>
    <pivotTable tabId="23" name="PivotTable7"/>
  </pivotTables>
  <data>
    <tabular pivotCacheId="1361777280">
      <items count="4">
        <i x="1" s="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9DAE5A-B17D-4323-ADD6-7C04604215E7}" sourceName="Region">
  <pivotTables>
    <pivotTable tabId="23" name="PivotTable7"/>
    <pivotTable tabId="23" name="PivotTable1"/>
    <pivotTable tabId="23" name="PivotTable2"/>
    <pivotTable tabId="23" name="PivotTable3"/>
    <pivotTable tabId="23" name="PivotTable4"/>
    <pivotTable tabId="23" name="PivotTable5"/>
    <pivotTable tabId="23" name="PivotTable6"/>
  </pivotTables>
  <data>
    <tabular pivotCacheId="13617772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BE8B6473-DE3A-4C2C-83FD-232B4E083BAA}" sourceName="OrderDate">
  <pivotTables>
    <pivotTable tabId="23" name="PivotTable7"/>
    <pivotTable tabId="23" name="PivotTable1"/>
    <pivotTable tabId="23" name="PivotTable2"/>
    <pivotTable tabId="23" name="PivotTable3"/>
    <pivotTable tabId="23" name="PivotTable4"/>
    <pivotTable tabId="23" name="PivotTable5"/>
    <pivotTable tabId="23" name="PivotTable6"/>
  </pivotTables>
  <data>
    <tabular pivotCacheId="136177728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27C3784A-C846-4F85-B691-15B5290CCC5D}" cache="Slicer_Years" caption="Years" columnCount="2" style="SlicerStyleDark5 2" rowHeight="241300"/>
  <slicer name="Region" xr10:uid="{C7F63026-C6D6-4D18-AFB4-2B90FE372CC0}" cache="Slicer_Region" caption="Region" style="SlicerStyleDark5 2" rowHeight="241300"/>
  <slicer name="OrderDate" xr10:uid="{18CAF1B7-034C-4A02-86E7-F7AB4B35DA5B}" cache="Slicer_OrderDate" caption="OrderDate" columnCount="2" style="SlicerStyleDark5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5" totalsRowShown="0">
  <autoFilter ref="A1:H245" xr:uid="{00000000-0009-0000-0100-000001000000}"/>
  <tableColumns count="8">
    <tableColumn id="1" xr3:uid="{E1990182-224E-4205-8756-42D045CCF3B8}" name="OrderDate" dataDxfId="8"/>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7"/>
    <tableColumn id="14" xr3:uid="{9065C0FD-4252-47E8-9EB5-9AF5DCC90C17}" name="TotalPrice" dataDxfId="6">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7DCA-67D2-4D60-87E4-B9F2D4D82396}">
  <dimension ref="E3:O18"/>
  <sheetViews>
    <sheetView tabSelected="1" zoomScale="110" zoomScaleNormal="110" workbookViewId="0">
      <selection activeCell="N24" sqref="N24"/>
    </sheetView>
  </sheetViews>
  <sheetFormatPr defaultRowHeight="15" x14ac:dyDescent="0.25"/>
  <cols>
    <col min="1" max="4" width="9.140625" style="12"/>
    <col min="5" max="5" width="13.140625" style="12" bestFit="1" customWidth="1"/>
    <col min="6" max="16384" width="9.140625" style="12"/>
  </cols>
  <sheetData>
    <row r="3" spans="15:15" x14ac:dyDescent="0.25">
      <c r="O3" s="11"/>
    </row>
    <row r="18" spans="5:5" x14ac:dyDescent="0.25">
      <c r="E18" s="13"/>
    </row>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D19E-0ACE-4749-923E-3CC03784C3E0}">
  <dimension ref="A1:K109"/>
  <sheetViews>
    <sheetView topLeftCell="A46" workbookViewId="0">
      <selection activeCell="A52" sqref="A52:K58"/>
    </sheetView>
  </sheetViews>
  <sheetFormatPr defaultRowHeight="15" x14ac:dyDescent="0.25"/>
  <cols>
    <col min="1" max="1" width="13.140625" bestFit="1" customWidth="1"/>
    <col min="2" max="2" width="16.28515625" bestFit="1" customWidth="1"/>
    <col min="3" max="3" width="7" bestFit="1" customWidth="1"/>
    <col min="4" max="4" width="15.42578125" bestFit="1" customWidth="1"/>
    <col min="5" max="5" width="5" bestFit="1" customWidth="1"/>
    <col min="6" max="6" width="16.5703125" bestFit="1" customWidth="1"/>
    <col min="7" max="7" width="9" bestFit="1" customWidth="1"/>
    <col min="8" max="8" width="21" bestFit="1" customWidth="1"/>
    <col min="9" max="9" width="20.42578125" bestFit="1" customWidth="1"/>
    <col min="10" max="10" width="21.7109375" bestFit="1" customWidth="1"/>
    <col min="11" max="11" width="11.28515625" bestFit="1" customWidth="1"/>
    <col min="12" max="13" width="5" bestFit="1" customWidth="1"/>
    <col min="14" max="14" width="11.28515625" bestFit="1" customWidth="1"/>
    <col min="15" max="18" width="6" bestFit="1" customWidth="1"/>
    <col min="19" max="19" width="7" bestFit="1" customWidth="1"/>
    <col min="20" max="23" width="6" bestFit="1" customWidth="1"/>
    <col min="24" max="24" width="5" bestFit="1" customWidth="1"/>
    <col min="25" max="28" width="6" bestFit="1" customWidth="1"/>
    <col min="29" max="29" width="7" bestFit="1" customWidth="1"/>
    <col min="30" max="33" width="6" bestFit="1" customWidth="1"/>
    <col min="34" max="34" width="7" bestFit="1" customWidth="1"/>
    <col min="35" max="35" width="5" bestFit="1" customWidth="1"/>
    <col min="36" max="36" width="6" bestFit="1" customWidth="1"/>
    <col min="37" max="37" width="7" bestFit="1" customWidth="1"/>
    <col min="38" max="39" width="6" bestFit="1" customWidth="1"/>
    <col min="40" max="40" width="5" bestFit="1" customWidth="1"/>
    <col min="41" max="42" width="6" bestFit="1" customWidth="1"/>
    <col min="43" max="43" width="5" bestFit="1" customWidth="1"/>
    <col min="44" max="46" width="6" bestFit="1" customWidth="1"/>
    <col min="47" max="50" width="7" bestFit="1" customWidth="1"/>
    <col min="51" max="52" width="6" bestFit="1" customWidth="1"/>
    <col min="53" max="53" width="5" bestFit="1" customWidth="1"/>
    <col min="54" max="54" width="6" bestFit="1" customWidth="1"/>
    <col min="55" max="57" width="7" bestFit="1" customWidth="1"/>
    <col min="58" max="59" width="6" bestFit="1" customWidth="1"/>
    <col min="60" max="61" width="7" bestFit="1" customWidth="1"/>
    <col min="62" max="62" width="6" bestFit="1" customWidth="1"/>
    <col min="63" max="63" width="5" bestFit="1" customWidth="1"/>
    <col min="64" max="64" width="6" bestFit="1" customWidth="1"/>
    <col min="65" max="65" width="7" bestFit="1" customWidth="1"/>
    <col min="66" max="66" width="6" bestFit="1" customWidth="1"/>
    <col min="67" max="67" width="7" bestFit="1" customWidth="1"/>
    <col min="68" max="68" width="6" bestFit="1" customWidth="1"/>
    <col min="69" max="69" width="5" bestFit="1" customWidth="1"/>
    <col min="70" max="73" width="6" bestFit="1" customWidth="1"/>
    <col min="74" max="74" width="7" bestFit="1" customWidth="1"/>
    <col min="75" max="79" width="6" bestFit="1" customWidth="1"/>
    <col min="80" max="80" width="5" bestFit="1" customWidth="1"/>
    <col min="81" max="81" width="7" bestFit="1" customWidth="1"/>
    <col min="82" max="83" width="6" bestFit="1" customWidth="1"/>
    <col min="84" max="84" width="5" bestFit="1" customWidth="1"/>
    <col min="85" max="88" width="6" bestFit="1" customWidth="1"/>
    <col min="89" max="89" width="7" bestFit="1" customWidth="1"/>
    <col min="90" max="90" width="6" bestFit="1" customWidth="1"/>
    <col min="91" max="93" width="7" bestFit="1" customWidth="1"/>
    <col min="94" max="94" width="6" bestFit="1" customWidth="1"/>
    <col min="95" max="104" width="7" bestFit="1" customWidth="1"/>
    <col min="105" max="105" width="6" bestFit="1" customWidth="1"/>
    <col min="106" max="120" width="7" bestFit="1" customWidth="1"/>
    <col min="121" max="121" width="6" bestFit="1" customWidth="1"/>
    <col min="122" max="126" width="7" bestFit="1" customWidth="1"/>
    <col min="127" max="127" width="6" bestFit="1" customWidth="1"/>
    <col min="128" max="134" width="7" bestFit="1" customWidth="1"/>
    <col min="135" max="135" width="6" bestFit="1" customWidth="1"/>
    <col min="136" max="139" width="7" bestFit="1" customWidth="1"/>
    <col min="140" max="140" width="6" bestFit="1" customWidth="1"/>
    <col min="141" max="146" width="7" bestFit="1" customWidth="1"/>
    <col min="147" max="147" width="6" bestFit="1" customWidth="1"/>
    <col min="148" max="148" width="7" bestFit="1" customWidth="1"/>
    <col min="149" max="149" width="4" bestFit="1" customWidth="1"/>
    <col min="150" max="153" width="7" bestFit="1" customWidth="1"/>
    <col min="154" max="154" width="6" bestFit="1" customWidth="1"/>
    <col min="155" max="158" width="7" bestFit="1" customWidth="1"/>
    <col min="159" max="159" width="6" bestFit="1" customWidth="1"/>
    <col min="160" max="161" width="7" bestFit="1" customWidth="1"/>
    <col min="162" max="162" width="6" bestFit="1" customWidth="1"/>
    <col min="163" max="167" width="7" bestFit="1" customWidth="1"/>
    <col min="168" max="168" width="6" bestFit="1" customWidth="1"/>
    <col min="169" max="169" width="7" bestFit="1" customWidth="1"/>
    <col min="170" max="170" width="6" bestFit="1" customWidth="1"/>
    <col min="171" max="175" width="7" bestFit="1" customWidth="1"/>
    <col min="176" max="176" width="4" bestFit="1" customWidth="1"/>
    <col min="177" max="180" width="7" bestFit="1" customWidth="1"/>
    <col min="181" max="181" width="6" bestFit="1" customWidth="1"/>
    <col min="182" max="184" width="7" bestFit="1" customWidth="1"/>
    <col min="185" max="185" width="6" bestFit="1" customWidth="1"/>
    <col min="186" max="196" width="7" bestFit="1" customWidth="1"/>
    <col min="197" max="197" width="11.28515625" bestFit="1" customWidth="1"/>
  </cols>
  <sheetData>
    <row r="1" spans="1:7" x14ac:dyDescent="0.25">
      <c r="A1" t="s">
        <v>48</v>
      </c>
    </row>
    <row r="3" spans="1:7" x14ac:dyDescent="0.25">
      <c r="A3" s="2" t="s">
        <v>27</v>
      </c>
      <c r="B3" t="s">
        <v>29</v>
      </c>
    </row>
    <row r="4" spans="1:7" x14ac:dyDescent="0.25">
      <c r="A4" s="3" t="s">
        <v>12</v>
      </c>
      <c r="B4" s="4">
        <v>7410.9900000000007</v>
      </c>
      <c r="F4" s="6">
        <f>GETPIVOTDATA("TotalPrice",$A$3,"Product","Carrot")/GETPIVOTDATA("TotalPrice",$A$3)</f>
        <v>0.26502530278046282</v>
      </c>
      <c r="G4" s="7">
        <f>1-F4</f>
        <v>0.73497469721953723</v>
      </c>
    </row>
    <row r="5" spans="1:7" x14ac:dyDescent="0.25">
      <c r="A5" s="3" t="s">
        <v>15</v>
      </c>
      <c r="B5" s="4">
        <v>7310.1599999999989</v>
      </c>
      <c r="F5" s="6">
        <f>GETPIVOTDATA("TotalPrice",$A$3,"Product","Oatmeal Raisin")/GETPIVOTDATA("TotalPrice",$A$3)</f>
        <v>0.26141950904988775</v>
      </c>
      <c r="G5" s="7">
        <f>1-F5</f>
        <v>0.73858049095011225</v>
      </c>
    </row>
    <row r="6" spans="1:7" x14ac:dyDescent="0.25">
      <c r="A6" s="3" t="s">
        <v>8</v>
      </c>
      <c r="B6" s="4">
        <v>5330.0999999999995</v>
      </c>
      <c r="F6" s="6">
        <f>GETPIVOTDATA("TotalPrice",$A$3,"Product","Arrowroot")/GETPIVOTDATA("TotalPrice",$A$3)</f>
        <v>0.19061034576354099</v>
      </c>
      <c r="G6" s="7">
        <f>1-F6</f>
        <v>0.80938965423645903</v>
      </c>
    </row>
    <row r="7" spans="1:7" x14ac:dyDescent="0.25">
      <c r="A7" s="3" t="s">
        <v>14</v>
      </c>
      <c r="B7" s="4">
        <v>4572.1500000000005</v>
      </c>
      <c r="F7" s="6">
        <f>GETPIVOTDATA("TotalPrice",$A$3,"Product","Chocolate Chip")/GETPIVOTDATA("TotalPrice",$A$3)</f>
        <v>0.16350520485221182</v>
      </c>
      <c r="G7" s="7">
        <f>1-F7</f>
        <v>0.83649479514778813</v>
      </c>
    </row>
    <row r="8" spans="1:7" x14ac:dyDescent="0.25">
      <c r="A8" s="3" t="s">
        <v>23</v>
      </c>
      <c r="B8" s="4">
        <v>3339.9299999999994</v>
      </c>
      <c r="F8" s="6">
        <f>GETPIVOTDATA("TotalPrice",$A$3,"Product","Whole Wheat")/GETPIVOTDATA("TotalPrice",$A$3)</f>
        <v>0.11943963755389644</v>
      </c>
      <c r="G8" s="7">
        <f>1-F8</f>
        <v>0.88056036244610358</v>
      </c>
    </row>
    <row r="9" spans="1:7" x14ac:dyDescent="0.25">
      <c r="A9" s="3" t="s">
        <v>28</v>
      </c>
      <c r="B9" s="4">
        <v>27963.33</v>
      </c>
    </row>
    <row r="18" spans="1:4" x14ac:dyDescent="0.25">
      <c r="A18" t="s">
        <v>49</v>
      </c>
    </row>
    <row r="19" spans="1:4" x14ac:dyDescent="0.25">
      <c r="A19" s="2" t="s">
        <v>31</v>
      </c>
      <c r="B19" s="2" t="s">
        <v>45</v>
      </c>
    </row>
    <row r="20" spans="1:4" x14ac:dyDescent="0.25">
      <c r="A20" s="2" t="s">
        <v>27</v>
      </c>
      <c r="B20" t="s">
        <v>56</v>
      </c>
      <c r="C20" t="s">
        <v>40</v>
      </c>
      <c r="D20" t="s">
        <v>28</v>
      </c>
    </row>
    <row r="21" spans="1:4" x14ac:dyDescent="0.25">
      <c r="A21" s="5" t="s">
        <v>32</v>
      </c>
      <c r="B21" s="4">
        <v>716</v>
      </c>
      <c r="C21" s="4">
        <v>573</v>
      </c>
      <c r="D21" s="4">
        <v>1289</v>
      </c>
    </row>
    <row r="22" spans="1:4" x14ac:dyDescent="0.25">
      <c r="A22" s="5" t="s">
        <v>33</v>
      </c>
      <c r="B22" s="4">
        <v>394</v>
      </c>
      <c r="C22" s="4">
        <v>561</v>
      </c>
      <c r="D22" s="4">
        <v>955</v>
      </c>
    </row>
    <row r="23" spans="1:4" x14ac:dyDescent="0.25">
      <c r="A23" s="5" t="s">
        <v>44</v>
      </c>
      <c r="B23" s="4">
        <v>743</v>
      </c>
      <c r="C23" s="4">
        <v>690</v>
      </c>
      <c r="D23" s="4">
        <v>1433</v>
      </c>
    </row>
    <row r="24" spans="1:4" x14ac:dyDescent="0.25">
      <c r="A24" s="5" t="s">
        <v>41</v>
      </c>
      <c r="B24" s="4">
        <v>587</v>
      </c>
      <c r="C24" s="4">
        <v>683</v>
      </c>
      <c r="D24" s="4">
        <v>1270</v>
      </c>
    </row>
    <row r="25" spans="1:4" x14ac:dyDescent="0.25">
      <c r="A25" s="5" t="s">
        <v>34</v>
      </c>
      <c r="B25" s="4">
        <v>635</v>
      </c>
      <c r="C25" s="4">
        <v>592</v>
      </c>
      <c r="D25" s="4">
        <v>1227</v>
      </c>
    </row>
    <row r="26" spans="1:4" x14ac:dyDescent="0.25">
      <c r="A26" s="5" t="s">
        <v>43</v>
      </c>
      <c r="B26" s="4">
        <v>1034</v>
      </c>
      <c r="C26" s="4">
        <v>464</v>
      </c>
      <c r="D26" s="4">
        <v>1498</v>
      </c>
    </row>
    <row r="27" spans="1:4" x14ac:dyDescent="0.25">
      <c r="A27" s="5" t="s">
        <v>42</v>
      </c>
      <c r="B27" s="4">
        <v>599</v>
      </c>
      <c r="C27" s="4">
        <v>389</v>
      </c>
      <c r="D27" s="4">
        <v>988</v>
      </c>
    </row>
    <row r="28" spans="1:4" x14ac:dyDescent="0.25">
      <c r="A28" s="5" t="s">
        <v>35</v>
      </c>
      <c r="B28" s="4">
        <v>684</v>
      </c>
      <c r="C28" s="4">
        <v>567</v>
      </c>
      <c r="D28" s="4">
        <v>1251</v>
      </c>
    </row>
    <row r="29" spans="1:4" x14ac:dyDescent="0.25">
      <c r="A29" s="5" t="s">
        <v>36</v>
      </c>
      <c r="B29" s="4">
        <v>739</v>
      </c>
      <c r="C29" s="4">
        <v>371</v>
      </c>
      <c r="D29" s="4">
        <v>1110</v>
      </c>
    </row>
    <row r="30" spans="1:4" x14ac:dyDescent="0.25">
      <c r="A30" s="5" t="s">
        <v>37</v>
      </c>
      <c r="B30" s="4">
        <v>821</v>
      </c>
      <c r="C30" s="4">
        <v>605</v>
      </c>
      <c r="D30" s="4">
        <v>1426</v>
      </c>
    </row>
    <row r="31" spans="1:4" x14ac:dyDescent="0.25">
      <c r="A31" s="5" t="s">
        <v>38</v>
      </c>
      <c r="B31" s="4">
        <v>640</v>
      </c>
      <c r="C31" s="4">
        <v>938</v>
      </c>
      <c r="D31" s="4">
        <v>1578</v>
      </c>
    </row>
    <row r="32" spans="1:4" x14ac:dyDescent="0.25">
      <c r="A32" s="5" t="s">
        <v>39</v>
      </c>
      <c r="B32" s="4">
        <v>733</v>
      </c>
      <c r="C32" s="4">
        <v>684</v>
      </c>
      <c r="D32" s="4">
        <v>1417</v>
      </c>
    </row>
    <row r="33" spans="1:4" x14ac:dyDescent="0.25">
      <c r="A33" s="5" t="s">
        <v>28</v>
      </c>
      <c r="B33" s="4">
        <v>8325</v>
      </c>
      <c r="C33" s="4">
        <v>7117</v>
      </c>
      <c r="D33" s="4">
        <v>15442</v>
      </c>
    </row>
    <row r="35" spans="1:4" x14ac:dyDescent="0.25">
      <c r="A35" s="5" t="s">
        <v>50</v>
      </c>
    </row>
    <row r="37" spans="1:4" x14ac:dyDescent="0.25">
      <c r="A37" s="2" t="s">
        <v>27</v>
      </c>
      <c r="B37" t="s">
        <v>29</v>
      </c>
    </row>
    <row r="38" spans="1:4" x14ac:dyDescent="0.25">
      <c r="A38" s="3" t="s">
        <v>7</v>
      </c>
      <c r="B38" s="4">
        <v>13265.53</v>
      </c>
    </row>
    <row r="39" spans="1:4" x14ac:dyDescent="0.25">
      <c r="A39" s="3" t="s">
        <v>20</v>
      </c>
      <c r="B39" s="4">
        <v>7687.3199999999979</v>
      </c>
    </row>
    <row r="40" spans="1:4" x14ac:dyDescent="0.25">
      <c r="A40" s="3" t="s">
        <v>18</v>
      </c>
      <c r="B40" s="4">
        <v>8258.8300000000017</v>
      </c>
    </row>
    <row r="41" spans="1:4" x14ac:dyDescent="0.25">
      <c r="A41" s="3" t="s">
        <v>21</v>
      </c>
      <c r="B41" s="4">
        <v>4113.9000000000015</v>
      </c>
    </row>
    <row r="42" spans="1:4" x14ac:dyDescent="0.25">
      <c r="A42" s="3" t="s">
        <v>28</v>
      </c>
      <c r="B42" s="4">
        <v>33325.58</v>
      </c>
    </row>
    <row r="50" spans="1:11" x14ac:dyDescent="0.25">
      <c r="A50" t="s">
        <v>51</v>
      </c>
    </row>
    <row r="52" spans="1:11" x14ac:dyDescent="0.25">
      <c r="A52" s="2" t="s">
        <v>31</v>
      </c>
      <c r="B52" s="2" t="s">
        <v>45</v>
      </c>
    </row>
    <row r="53" spans="1:11" x14ac:dyDescent="0.25">
      <c r="A53" s="2" t="s">
        <v>27</v>
      </c>
      <c r="B53" t="s">
        <v>8</v>
      </c>
      <c r="C53" t="s">
        <v>10</v>
      </c>
      <c r="D53" t="s">
        <v>11</v>
      </c>
      <c r="E53" t="s">
        <v>12</v>
      </c>
      <c r="F53" t="s">
        <v>14</v>
      </c>
      <c r="G53" t="s">
        <v>15</v>
      </c>
      <c r="H53" t="s">
        <v>17</v>
      </c>
      <c r="I53" t="s">
        <v>24</v>
      </c>
      <c r="J53" t="s">
        <v>23</v>
      </c>
      <c r="K53" t="s">
        <v>28</v>
      </c>
    </row>
    <row r="54" spans="1:11" x14ac:dyDescent="0.25">
      <c r="A54" s="3" t="s">
        <v>9</v>
      </c>
      <c r="B54" s="4"/>
      <c r="C54" s="4">
        <v>79</v>
      </c>
      <c r="D54" s="4">
        <v>1575</v>
      </c>
      <c r="E54" s="4">
        <v>4187</v>
      </c>
      <c r="F54" s="4"/>
      <c r="G54" s="4"/>
      <c r="H54" s="4"/>
      <c r="I54" s="4"/>
      <c r="J54" s="4"/>
      <c r="K54" s="4">
        <v>5841</v>
      </c>
    </row>
    <row r="55" spans="1:11" x14ac:dyDescent="0.25">
      <c r="A55" s="3" t="s">
        <v>13</v>
      </c>
      <c r="B55" s="4">
        <v>2445</v>
      </c>
      <c r="C55" s="4"/>
      <c r="D55" s="4"/>
      <c r="E55" s="4"/>
      <c r="F55" s="4">
        <v>2445</v>
      </c>
      <c r="G55" s="4">
        <v>2574</v>
      </c>
      <c r="H55" s="4"/>
      <c r="I55" s="4"/>
      <c r="J55" s="4"/>
      <c r="K55" s="4">
        <v>7464</v>
      </c>
    </row>
    <row r="56" spans="1:11" x14ac:dyDescent="0.25">
      <c r="A56" s="3" t="s">
        <v>22</v>
      </c>
      <c r="B56" s="4"/>
      <c r="C56" s="4"/>
      <c r="D56" s="4"/>
      <c r="E56" s="4"/>
      <c r="F56" s="4"/>
      <c r="G56" s="4"/>
      <c r="H56" s="4"/>
      <c r="I56" s="4"/>
      <c r="J56" s="4">
        <v>957</v>
      </c>
      <c r="K56" s="4">
        <v>957</v>
      </c>
    </row>
    <row r="57" spans="1:11" x14ac:dyDescent="0.25">
      <c r="A57" s="3" t="s">
        <v>16</v>
      </c>
      <c r="B57" s="4"/>
      <c r="C57" s="4"/>
      <c r="D57" s="4"/>
      <c r="E57" s="4"/>
      <c r="F57" s="4"/>
      <c r="G57" s="4"/>
      <c r="H57" s="4">
        <v>994</v>
      </c>
      <c r="I57" s="4">
        <v>186</v>
      </c>
      <c r="J57" s="4"/>
      <c r="K57" s="4">
        <v>1180</v>
      </c>
    </row>
    <row r="58" spans="1:11" x14ac:dyDescent="0.25">
      <c r="A58" s="3" t="s">
        <v>28</v>
      </c>
      <c r="B58" s="4">
        <v>2445</v>
      </c>
      <c r="C58" s="4">
        <v>79</v>
      </c>
      <c r="D58" s="4">
        <v>1575</v>
      </c>
      <c r="E58" s="4">
        <v>4187</v>
      </c>
      <c r="F58" s="4">
        <v>2445</v>
      </c>
      <c r="G58" s="4">
        <v>2574</v>
      </c>
      <c r="H58" s="4">
        <v>994</v>
      </c>
      <c r="I58" s="4">
        <v>186</v>
      </c>
      <c r="J58" s="4">
        <v>957</v>
      </c>
      <c r="K58" s="4">
        <v>15442</v>
      </c>
    </row>
    <row r="78" spans="1:10" x14ac:dyDescent="0.25">
      <c r="A78" t="s">
        <v>52</v>
      </c>
    </row>
    <row r="79" spans="1:10" x14ac:dyDescent="0.25">
      <c r="B79" s="2" t="s">
        <v>45</v>
      </c>
    </row>
    <row r="80" spans="1:10" x14ac:dyDescent="0.25">
      <c r="B80" t="s">
        <v>30</v>
      </c>
      <c r="D80" t="s">
        <v>31</v>
      </c>
      <c r="F80" t="s">
        <v>29</v>
      </c>
      <c r="H80" t="s">
        <v>47</v>
      </c>
      <c r="I80" t="s">
        <v>46</v>
      </c>
      <c r="J80" t="s">
        <v>55</v>
      </c>
    </row>
    <row r="81" spans="1:10" x14ac:dyDescent="0.25">
      <c r="A81" s="2" t="s">
        <v>27</v>
      </c>
      <c r="B81" t="s">
        <v>56</v>
      </c>
      <c r="C81" t="s">
        <v>40</v>
      </c>
      <c r="D81" t="s">
        <v>56</v>
      </c>
      <c r="E81" t="s">
        <v>40</v>
      </c>
      <c r="F81" t="s">
        <v>56</v>
      </c>
      <c r="G81" t="s">
        <v>40</v>
      </c>
    </row>
    <row r="82" spans="1:10" x14ac:dyDescent="0.25">
      <c r="A82" s="5" t="s">
        <v>32</v>
      </c>
      <c r="B82" s="4">
        <v>23.509999999999998</v>
      </c>
      <c r="C82" s="4">
        <v>22.789999999999996</v>
      </c>
      <c r="D82" s="4">
        <v>716</v>
      </c>
      <c r="E82" s="4">
        <v>573</v>
      </c>
      <c r="F82" s="4">
        <v>1705.82</v>
      </c>
      <c r="G82" s="4">
        <v>1235.29</v>
      </c>
      <c r="H82" s="4">
        <v>46.3</v>
      </c>
      <c r="I82" s="4">
        <v>1289</v>
      </c>
      <c r="J82" s="4">
        <v>2941.1099999999997</v>
      </c>
    </row>
    <row r="83" spans="1:10" x14ac:dyDescent="0.25">
      <c r="A83" s="5" t="s">
        <v>33</v>
      </c>
      <c r="B83" s="4">
        <v>19.979999999999997</v>
      </c>
      <c r="C83" s="4">
        <v>20.99</v>
      </c>
      <c r="D83" s="4">
        <v>394</v>
      </c>
      <c r="E83" s="4">
        <v>561</v>
      </c>
      <c r="F83" s="4">
        <v>926.05</v>
      </c>
      <c r="G83" s="4">
        <v>1125.4100000000001</v>
      </c>
      <c r="H83" s="4">
        <v>40.97</v>
      </c>
      <c r="I83" s="4">
        <v>955</v>
      </c>
      <c r="J83" s="4">
        <v>2051.46</v>
      </c>
    </row>
    <row r="84" spans="1:10" x14ac:dyDescent="0.25">
      <c r="A84" s="5" t="s">
        <v>44</v>
      </c>
      <c r="B84" s="4">
        <v>21.87</v>
      </c>
      <c r="C84" s="4">
        <v>19.869999999999997</v>
      </c>
      <c r="D84" s="4">
        <v>743</v>
      </c>
      <c r="E84" s="4">
        <v>690</v>
      </c>
      <c r="F84" s="4">
        <v>1647.6999999999998</v>
      </c>
      <c r="G84" s="4">
        <v>1404.85</v>
      </c>
      <c r="H84" s="4">
        <v>41.739999999999995</v>
      </c>
      <c r="I84" s="4">
        <v>1433</v>
      </c>
      <c r="J84" s="4">
        <v>3052.5499999999997</v>
      </c>
    </row>
    <row r="85" spans="1:10" x14ac:dyDescent="0.25">
      <c r="A85" s="5" t="s">
        <v>41</v>
      </c>
      <c r="B85" s="4">
        <v>19.059999999999999</v>
      </c>
      <c r="C85" s="4">
        <v>22.080000000000002</v>
      </c>
      <c r="D85" s="4">
        <v>587</v>
      </c>
      <c r="E85" s="4">
        <v>683</v>
      </c>
      <c r="F85" s="4">
        <v>1052.0899999999999</v>
      </c>
      <c r="G85" s="4">
        <v>1536.67</v>
      </c>
      <c r="H85" s="4">
        <v>41.14</v>
      </c>
      <c r="I85" s="4">
        <v>1270</v>
      </c>
      <c r="J85" s="4">
        <v>2588.7600000000002</v>
      </c>
    </row>
    <row r="86" spans="1:10" x14ac:dyDescent="0.25">
      <c r="A86" s="5" t="s">
        <v>34</v>
      </c>
      <c r="B86" s="4">
        <v>24.6</v>
      </c>
      <c r="C86" s="4">
        <v>24.209999999999997</v>
      </c>
      <c r="D86" s="4">
        <v>635</v>
      </c>
      <c r="E86" s="4">
        <v>592</v>
      </c>
      <c r="F86" s="4">
        <v>1393.4499999999998</v>
      </c>
      <c r="G86" s="4">
        <v>1240.96</v>
      </c>
      <c r="H86" s="4">
        <v>48.81</v>
      </c>
      <c r="I86" s="4">
        <v>1227</v>
      </c>
      <c r="J86" s="4">
        <v>2634.41</v>
      </c>
    </row>
    <row r="87" spans="1:10" x14ac:dyDescent="0.25">
      <c r="A87" s="5" t="s">
        <v>43</v>
      </c>
      <c r="B87" s="4">
        <v>23.39</v>
      </c>
      <c r="C87" s="4">
        <v>24.08</v>
      </c>
      <c r="D87" s="4">
        <v>1034</v>
      </c>
      <c r="E87" s="4">
        <v>464</v>
      </c>
      <c r="F87" s="4">
        <v>2308.7499999999995</v>
      </c>
      <c r="G87" s="4">
        <v>1119.48</v>
      </c>
      <c r="H87" s="4">
        <v>47.47</v>
      </c>
      <c r="I87" s="4">
        <v>1498</v>
      </c>
      <c r="J87" s="4">
        <v>3428.2299999999996</v>
      </c>
    </row>
    <row r="88" spans="1:10" x14ac:dyDescent="0.25">
      <c r="A88" s="5" t="s">
        <v>42</v>
      </c>
      <c r="B88" s="4">
        <v>22.520000000000003</v>
      </c>
      <c r="C88" s="4">
        <v>22.31</v>
      </c>
      <c r="D88" s="4">
        <v>599</v>
      </c>
      <c r="E88" s="4">
        <v>389</v>
      </c>
      <c r="F88" s="4">
        <v>1263.1600000000001</v>
      </c>
      <c r="G88" s="4">
        <v>849.36000000000013</v>
      </c>
      <c r="H88" s="4">
        <v>44.83</v>
      </c>
      <c r="I88" s="4">
        <v>988</v>
      </c>
      <c r="J88" s="4">
        <v>2112.5200000000004</v>
      </c>
    </row>
    <row r="89" spans="1:10" x14ac:dyDescent="0.25">
      <c r="A89" s="5" t="s">
        <v>35</v>
      </c>
      <c r="B89" s="4">
        <v>23.020000000000003</v>
      </c>
      <c r="C89" s="4">
        <v>22.139999999999997</v>
      </c>
      <c r="D89" s="4">
        <v>684</v>
      </c>
      <c r="E89" s="4">
        <v>567</v>
      </c>
      <c r="F89" s="4">
        <v>1490.8999999999999</v>
      </c>
      <c r="G89" s="4">
        <v>1215.04</v>
      </c>
      <c r="H89" s="4">
        <v>45.16</v>
      </c>
      <c r="I89" s="4">
        <v>1251</v>
      </c>
      <c r="J89" s="4">
        <v>2705.9399999999996</v>
      </c>
    </row>
    <row r="90" spans="1:10" x14ac:dyDescent="0.25">
      <c r="A90" s="5" t="s">
        <v>36</v>
      </c>
      <c r="B90" s="4">
        <v>21.58</v>
      </c>
      <c r="C90" s="4">
        <v>21.950000000000003</v>
      </c>
      <c r="D90" s="4">
        <v>739</v>
      </c>
      <c r="E90" s="4">
        <v>371</v>
      </c>
      <c r="F90" s="4">
        <v>1524.06</v>
      </c>
      <c r="G90" s="4">
        <v>825.66000000000008</v>
      </c>
      <c r="H90" s="4">
        <v>43.53</v>
      </c>
      <c r="I90" s="4">
        <v>1110</v>
      </c>
      <c r="J90" s="4">
        <v>2349.7200000000003</v>
      </c>
    </row>
    <row r="91" spans="1:10" x14ac:dyDescent="0.25">
      <c r="A91" s="5" t="s">
        <v>37</v>
      </c>
      <c r="B91" s="4">
        <v>25.459999999999997</v>
      </c>
      <c r="C91" s="4">
        <v>23.29</v>
      </c>
      <c r="D91" s="4">
        <v>821</v>
      </c>
      <c r="E91" s="4">
        <v>605</v>
      </c>
      <c r="F91" s="4">
        <v>1755.5700000000002</v>
      </c>
      <c r="G91" s="4">
        <v>1290.2099999999998</v>
      </c>
      <c r="H91" s="4">
        <v>48.75</v>
      </c>
      <c r="I91" s="4">
        <v>1426</v>
      </c>
      <c r="J91" s="4">
        <v>3045.7799999999997</v>
      </c>
    </row>
    <row r="92" spans="1:10" x14ac:dyDescent="0.25">
      <c r="A92" s="5" t="s">
        <v>38</v>
      </c>
      <c r="B92" s="4">
        <v>20.169999999999998</v>
      </c>
      <c r="C92" s="4">
        <v>21.709999999999997</v>
      </c>
      <c r="D92" s="4">
        <v>640</v>
      </c>
      <c r="E92" s="4">
        <v>938</v>
      </c>
      <c r="F92" s="4">
        <v>1311.4699999999998</v>
      </c>
      <c r="G92" s="4">
        <v>1979.3899999999999</v>
      </c>
      <c r="H92" s="4">
        <v>41.879999999999995</v>
      </c>
      <c r="I92" s="4">
        <v>1578</v>
      </c>
      <c r="J92" s="4">
        <v>3290.8599999999997</v>
      </c>
    </row>
    <row r="93" spans="1:10" x14ac:dyDescent="0.25">
      <c r="A93" s="5" t="s">
        <v>39</v>
      </c>
      <c r="B93" s="4">
        <v>22.33</v>
      </c>
      <c r="C93" s="4">
        <v>24.09</v>
      </c>
      <c r="D93" s="4">
        <v>733</v>
      </c>
      <c r="E93" s="4">
        <v>684</v>
      </c>
      <c r="F93" s="4">
        <v>1609.64</v>
      </c>
      <c r="G93" s="4">
        <v>1514.6</v>
      </c>
      <c r="H93" s="4">
        <v>46.42</v>
      </c>
      <c r="I93" s="4">
        <v>1417</v>
      </c>
      <c r="J93" s="4">
        <v>3124.24</v>
      </c>
    </row>
    <row r="94" spans="1:10" x14ac:dyDescent="0.25">
      <c r="A94" s="5" t="s">
        <v>28</v>
      </c>
      <c r="B94" s="4">
        <v>267.49</v>
      </c>
      <c r="C94" s="4">
        <v>269.50999999999993</v>
      </c>
      <c r="D94" s="4">
        <v>8325</v>
      </c>
      <c r="E94" s="4">
        <v>7117</v>
      </c>
      <c r="F94" s="4">
        <v>17988.659999999996</v>
      </c>
      <c r="G94" s="4">
        <v>15336.92</v>
      </c>
      <c r="H94" s="4">
        <v>536.99999999999989</v>
      </c>
      <c r="I94" s="4">
        <v>15442</v>
      </c>
      <c r="J94" s="4">
        <v>33325.579999999994</v>
      </c>
    </row>
    <row r="98" spans="1:8" x14ac:dyDescent="0.25">
      <c r="A98" t="s">
        <v>53</v>
      </c>
    </row>
    <row r="99" spans="1:8" x14ac:dyDescent="0.25">
      <c r="A99" t="s">
        <v>31</v>
      </c>
      <c r="B99" t="s">
        <v>30</v>
      </c>
      <c r="C99" t="s">
        <v>29</v>
      </c>
    </row>
    <row r="100" spans="1:8" x14ac:dyDescent="0.25">
      <c r="A100" s="4">
        <v>15442</v>
      </c>
      <c r="B100" s="4">
        <v>536.99999999999966</v>
      </c>
      <c r="C100" s="4">
        <v>33325.579999999987</v>
      </c>
    </row>
    <row r="101" spans="1:8" x14ac:dyDescent="0.25">
      <c r="A101" s="4"/>
      <c r="B101" s="4"/>
      <c r="C101" s="4"/>
    </row>
    <row r="102" spans="1:8" x14ac:dyDescent="0.25">
      <c r="A102">
        <f>GETPIVOTDATA("Sum of Quantity",$A$99)</f>
        <v>15442</v>
      </c>
      <c r="B102">
        <f>GETPIVOTDATA("Sum of UnitPrice",$A$99)</f>
        <v>536.99999999999966</v>
      </c>
      <c r="C102">
        <f>GETPIVOTDATA("Sum of TotalPrice",$A$99)</f>
        <v>33325.579999999987</v>
      </c>
    </row>
    <row r="105" spans="1:8" x14ac:dyDescent="0.25">
      <c r="A105" t="s">
        <v>54</v>
      </c>
    </row>
    <row r="106" spans="1:8" x14ac:dyDescent="0.25">
      <c r="A106" s="2" t="s">
        <v>27</v>
      </c>
      <c r="B106" t="s">
        <v>29</v>
      </c>
      <c r="F106" s="8">
        <f>GETPIVOTDATA("TotalPrice",$A$106,"Region","East")/GETPIVOTDATA("TotalPrice",$A$106)</f>
        <v>0.64588103192802637</v>
      </c>
      <c r="G106" s="9">
        <f>1-F106</f>
        <v>0.35411896807197363</v>
      </c>
      <c r="H106" s="10">
        <f>GETPIVOTDATA("TotalPrice",$A$106,"Region","East")</f>
        <v>21524.35999999999</v>
      </c>
    </row>
    <row r="107" spans="1:8" x14ac:dyDescent="0.25">
      <c r="A107" s="3" t="s">
        <v>6</v>
      </c>
      <c r="B107" s="4">
        <v>21524.35999999999</v>
      </c>
      <c r="F107" s="8">
        <f>GETPIVOTDATA("TotalPrice",$A$106,"Region","West")/GETPIVOTDATA("TotalPrice",$A$106)</f>
        <v>0.35411896807197357</v>
      </c>
      <c r="G107" s="9">
        <f>1-F107</f>
        <v>0.64588103192802637</v>
      </c>
      <c r="H107" s="10">
        <f>GETPIVOTDATA("TotalPrice",$A$106,"Region","West")</f>
        <v>11801.219999999996</v>
      </c>
    </row>
    <row r="108" spans="1:8" x14ac:dyDescent="0.25">
      <c r="A108" s="3" t="s">
        <v>19</v>
      </c>
      <c r="B108" s="4">
        <v>11801.219999999996</v>
      </c>
    </row>
    <row r="109" spans="1:8" x14ac:dyDescent="0.25">
      <c r="A109" s="3" t="s">
        <v>28</v>
      </c>
      <c r="B109" s="4">
        <v>33325.579999999987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5"/>
  <sheetViews>
    <sheetView zoomScaleNormal="100" zoomScaleSheetLayoutView="80" workbookViewId="0">
      <pane ySplit="1" topLeftCell="A2" activePane="bottomLeft" state="frozen"/>
      <selection pane="bottomLeft"/>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25</v>
      </c>
      <c r="G1" t="s">
        <v>26</v>
      </c>
      <c r="H1" t="s">
        <v>5</v>
      </c>
    </row>
    <row r="2" spans="1:8" x14ac:dyDescent="0.25">
      <c r="A2" s="1">
        <v>43831</v>
      </c>
      <c r="B2" t="s">
        <v>6</v>
      </c>
      <c r="C2" t="s">
        <v>7</v>
      </c>
      <c r="D2" t="s">
        <v>9</v>
      </c>
      <c r="E2" t="s">
        <v>12</v>
      </c>
      <c r="F2">
        <v>33</v>
      </c>
      <c r="G2">
        <v>1.7699999999999998</v>
      </c>
      <c r="H2">
        <f>Sales_Data[[#This Row],[Quantity]]*Sales_Data[[#This Row],[UnitPrice]]</f>
        <v>58.41</v>
      </c>
    </row>
    <row r="3" spans="1:8" x14ac:dyDescent="0.25">
      <c r="A3" s="1">
        <v>43834</v>
      </c>
      <c r="B3" t="s">
        <v>6</v>
      </c>
      <c r="C3" t="s">
        <v>7</v>
      </c>
      <c r="D3" t="s">
        <v>22</v>
      </c>
      <c r="E3" t="s">
        <v>23</v>
      </c>
      <c r="F3">
        <v>87</v>
      </c>
      <c r="G3">
        <v>3.4899999999999998</v>
      </c>
      <c r="H3">
        <f>Sales_Data[[#This Row],[Quantity]]*Sales_Data[[#This Row],[UnitPrice]]</f>
        <v>303.63</v>
      </c>
    </row>
    <row r="4" spans="1:8" x14ac:dyDescent="0.25">
      <c r="A4" s="1">
        <v>43837</v>
      </c>
      <c r="B4" t="s">
        <v>19</v>
      </c>
      <c r="C4" t="s">
        <v>20</v>
      </c>
      <c r="D4" t="s">
        <v>13</v>
      </c>
      <c r="E4" t="s">
        <v>14</v>
      </c>
      <c r="F4">
        <v>58</v>
      </c>
      <c r="G4">
        <v>1.8699999999999999</v>
      </c>
      <c r="H4">
        <f>Sales_Data[[#This Row],[Quantity]]*Sales_Data[[#This Row],[UnitPrice]]</f>
        <v>108.46</v>
      </c>
    </row>
    <row r="5" spans="1:8" x14ac:dyDescent="0.25">
      <c r="A5" s="1">
        <v>43840</v>
      </c>
      <c r="B5" t="s">
        <v>6</v>
      </c>
      <c r="C5" t="s">
        <v>18</v>
      </c>
      <c r="D5" t="s">
        <v>13</v>
      </c>
      <c r="E5" t="s">
        <v>14</v>
      </c>
      <c r="F5">
        <v>82</v>
      </c>
      <c r="G5">
        <v>1.87</v>
      </c>
      <c r="H5">
        <f>Sales_Data[[#This Row],[Quantity]]*Sales_Data[[#This Row],[UnitPrice]]</f>
        <v>153.34</v>
      </c>
    </row>
    <row r="6" spans="1:8"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x14ac:dyDescent="0.25">
      <c r="A11" s="1">
        <v>43858</v>
      </c>
      <c r="B11" t="s">
        <v>6</v>
      </c>
      <c r="C11" t="s">
        <v>18</v>
      </c>
      <c r="D11" t="s">
        <v>16</v>
      </c>
      <c r="E11" t="s">
        <v>17</v>
      </c>
      <c r="F11">
        <v>28</v>
      </c>
      <c r="G11">
        <v>1.35</v>
      </c>
      <c r="H11">
        <f>Sales_Data[[#This Row],[Quantity]]*Sales_Data[[#This Row],[UnitPrice]]</f>
        <v>37.800000000000004</v>
      </c>
    </row>
    <row r="12" spans="1:8" x14ac:dyDescent="0.25">
      <c r="A12" s="1">
        <v>43861</v>
      </c>
      <c r="B12" t="s">
        <v>6</v>
      </c>
      <c r="C12" t="s">
        <v>7</v>
      </c>
      <c r="D12" t="s">
        <v>13</v>
      </c>
      <c r="E12" t="s">
        <v>8</v>
      </c>
      <c r="F12">
        <v>36</v>
      </c>
      <c r="G12">
        <v>2.1800000000000002</v>
      </c>
      <c r="H12">
        <f>Sales_Data[[#This Row],[Quantity]]*Sales_Data[[#This Row],[UnitPrice]]</f>
        <v>78.48</v>
      </c>
    </row>
    <row r="13" spans="1:8" x14ac:dyDescent="0.25">
      <c r="A13" s="1">
        <v>43864</v>
      </c>
      <c r="B13" t="s">
        <v>6</v>
      </c>
      <c r="C13" t="s">
        <v>7</v>
      </c>
      <c r="D13" t="s">
        <v>13</v>
      </c>
      <c r="E13" t="s">
        <v>14</v>
      </c>
      <c r="F13">
        <v>31</v>
      </c>
      <c r="G13">
        <v>1.8699999999999999</v>
      </c>
      <c r="H13">
        <f>Sales_Data[[#This Row],[Quantity]]*Sales_Data[[#This Row],[UnitPrice]]</f>
        <v>57.97</v>
      </c>
    </row>
    <row r="14" spans="1:8"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x14ac:dyDescent="0.25">
      <c r="A17" s="1">
        <v>43876</v>
      </c>
      <c r="B17" t="s">
        <v>6</v>
      </c>
      <c r="C17" t="s">
        <v>18</v>
      </c>
      <c r="D17" t="s">
        <v>16</v>
      </c>
      <c r="E17" t="s">
        <v>17</v>
      </c>
      <c r="F17">
        <v>27</v>
      </c>
      <c r="G17">
        <v>1.35</v>
      </c>
      <c r="H17">
        <f>Sales_Data[[#This Row],[Quantity]]*Sales_Data[[#This Row],[UnitPrice]]</f>
        <v>36.450000000000003</v>
      </c>
    </row>
    <row r="18" spans="1:8" x14ac:dyDescent="0.25">
      <c r="A18" s="1">
        <v>43879</v>
      </c>
      <c r="B18" t="s">
        <v>6</v>
      </c>
      <c r="C18" t="s">
        <v>7</v>
      </c>
      <c r="D18" t="s">
        <v>13</v>
      </c>
      <c r="E18" t="s">
        <v>8</v>
      </c>
      <c r="F18">
        <v>43</v>
      </c>
      <c r="G18">
        <v>2.1799999999999997</v>
      </c>
      <c r="H18">
        <f>Sales_Data[[#This Row],[Quantity]]*Sales_Data[[#This Row],[UnitPrice]]</f>
        <v>93.739999999999981</v>
      </c>
    </row>
    <row r="19" spans="1:8" x14ac:dyDescent="0.25">
      <c r="A19" s="1">
        <v>43882</v>
      </c>
      <c r="B19" t="s">
        <v>6</v>
      </c>
      <c r="C19" t="s">
        <v>7</v>
      </c>
      <c r="D19" t="s">
        <v>13</v>
      </c>
      <c r="E19" t="s">
        <v>15</v>
      </c>
      <c r="F19">
        <v>123</v>
      </c>
      <c r="G19">
        <v>2.84</v>
      </c>
      <c r="H19">
        <f>Sales_Data[[#This Row],[Quantity]]*Sales_Data[[#This Row],[UnitPrice]]</f>
        <v>349.32</v>
      </c>
    </row>
    <row r="20" spans="1:8" x14ac:dyDescent="0.25">
      <c r="A20" s="1">
        <v>43885</v>
      </c>
      <c r="B20" t="s">
        <v>19</v>
      </c>
      <c r="C20" t="s">
        <v>20</v>
      </c>
      <c r="D20" t="s">
        <v>9</v>
      </c>
      <c r="E20" t="s">
        <v>11</v>
      </c>
      <c r="F20">
        <v>42</v>
      </c>
      <c r="G20">
        <v>1.87</v>
      </c>
      <c r="H20">
        <f>Sales_Data[[#This Row],[Quantity]]*Sales_Data[[#This Row],[UnitPrice]]</f>
        <v>78.540000000000006</v>
      </c>
    </row>
    <row r="21" spans="1:8" x14ac:dyDescent="0.25">
      <c r="A21" s="1">
        <v>43888</v>
      </c>
      <c r="B21" t="s">
        <v>19</v>
      </c>
      <c r="C21" t="s">
        <v>20</v>
      </c>
      <c r="D21" t="s">
        <v>13</v>
      </c>
      <c r="E21" t="s">
        <v>15</v>
      </c>
      <c r="F21">
        <v>33</v>
      </c>
      <c r="G21">
        <v>2.84</v>
      </c>
      <c r="H21">
        <f>Sales_Data[[#This Row],[Quantity]]*Sales_Data[[#This Row],[UnitPrice]]</f>
        <v>93.72</v>
      </c>
    </row>
    <row r="22" spans="1:8" x14ac:dyDescent="0.25">
      <c r="A22" s="1">
        <v>43892</v>
      </c>
      <c r="B22" t="s">
        <v>6</v>
      </c>
      <c r="C22" t="s">
        <v>18</v>
      </c>
      <c r="D22" t="s">
        <v>13</v>
      </c>
      <c r="E22" t="s">
        <v>14</v>
      </c>
      <c r="F22">
        <v>85</v>
      </c>
      <c r="G22">
        <v>1.8699999999999999</v>
      </c>
      <c r="H22">
        <f>Sales_Data[[#This Row],[Quantity]]*Sales_Data[[#This Row],[UnitPrice]]</f>
        <v>158.94999999999999</v>
      </c>
    </row>
    <row r="23" spans="1:8"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x14ac:dyDescent="0.25">
      <c r="A25" s="1">
        <v>43901</v>
      </c>
      <c r="B25" t="s">
        <v>6</v>
      </c>
      <c r="C25" t="s">
        <v>7</v>
      </c>
      <c r="D25" t="s">
        <v>22</v>
      </c>
      <c r="E25" t="s">
        <v>23</v>
      </c>
      <c r="F25">
        <v>40</v>
      </c>
      <c r="G25">
        <v>3.4899999999999998</v>
      </c>
      <c r="H25">
        <f>Sales_Data[[#This Row],[Quantity]]*Sales_Data[[#This Row],[UnitPrice]]</f>
        <v>139.6</v>
      </c>
    </row>
    <row r="26" spans="1:8"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x14ac:dyDescent="0.25">
      <c r="A28" s="1">
        <v>43910</v>
      </c>
      <c r="B28" t="s">
        <v>6</v>
      </c>
      <c r="C28" t="s">
        <v>18</v>
      </c>
      <c r="D28" t="s">
        <v>16</v>
      </c>
      <c r="E28" t="s">
        <v>17</v>
      </c>
      <c r="F28">
        <v>68</v>
      </c>
      <c r="G28">
        <v>1.68</v>
      </c>
      <c r="H28">
        <f>Sales_Data[[#This Row],[Quantity]]*Sales_Data[[#This Row],[UnitPrice]]</f>
        <v>114.24</v>
      </c>
    </row>
    <row r="29" spans="1:8" x14ac:dyDescent="0.25">
      <c r="A29" s="1">
        <v>43913</v>
      </c>
      <c r="B29" t="s">
        <v>19</v>
      </c>
      <c r="C29" t="s">
        <v>21</v>
      </c>
      <c r="D29" t="s">
        <v>13</v>
      </c>
      <c r="E29" t="s">
        <v>14</v>
      </c>
      <c r="F29">
        <v>39</v>
      </c>
      <c r="G29">
        <v>1.87</v>
      </c>
      <c r="H29">
        <f>Sales_Data[[#This Row],[Quantity]]*Sales_Data[[#This Row],[UnitPrice]]</f>
        <v>72.930000000000007</v>
      </c>
    </row>
    <row r="30" spans="1:8" x14ac:dyDescent="0.25">
      <c r="A30" s="1">
        <v>43916</v>
      </c>
      <c r="B30" t="s">
        <v>6</v>
      </c>
      <c r="C30" t="s">
        <v>7</v>
      </c>
      <c r="D30" t="s">
        <v>9</v>
      </c>
      <c r="E30" t="s">
        <v>11</v>
      </c>
      <c r="F30">
        <v>103</v>
      </c>
      <c r="G30">
        <v>1.87</v>
      </c>
      <c r="H30">
        <f>Sales_Data[[#This Row],[Quantity]]*Sales_Data[[#This Row],[UnitPrice]]</f>
        <v>192.61</v>
      </c>
    </row>
    <row r="31" spans="1:8"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x14ac:dyDescent="0.25">
      <c r="A35" s="1">
        <v>43931</v>
      </c>
      <c r="B35" t="s">
        <v>6</v>
      </c>
      <c r="C35" t="s">
        <v>18</v>
      </c>
      <c r="D35" t="s">
        <v>22</v>
      </c>
      <c r="E35" t="s">
        <v>23</v>
      </c>
      <c r="F35">
        <v>23</v>
      </c>
      <c r="G35">
        <v>3.4899999999999998</v>
      </c>
      <c r="H35">
        <f>Sales_Data[[#This Row],[Quantity]]*Sales_Data[[#This Row],[UnitPrice]]</f>
        <v>80.27</v>
      </c>
    </row>
    <row r="36" spans="1:8"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x14ac:dyDescent="0.25">
      <c r="A41" s="1">
        <v>43949</v>
      </c>
      <c r="B41" t="s">
        <v>6</v>
      </c>
      <c r="C41" t="s">
        <v>18</v>
      </c>
      <c r="D41" t="s">
        <v>16</v>
      </c>
      <c r="E41" t="s">
        <v>17</v>
      </c>
      <c r="F41">
        <v>64</v>
      </c>
      <c r="G41">
        <v>1.68</v>
      </c>
      <c r="H41">
        <f>Sales_Data[[#This Row],[Quantity]]*Sales_Data[[#This Row],[UnitPrice]]</f>
        <v>107.52</v>
      </c>
    </row>
    <row r="42" spans="1:8" x14ac:dyDescent="0.25">
      <c r="A42" s="1">
        <v>43952</v>
      </c>
      <c r="B42" t="s">
        <v>19</v>
      </c>
      <c r="C42" t="s">
        <v>21</v>
      </c>
      <c r="D42" t="s">
        <v>13</v>
      </c>
      <c r="E42" t="s">
        <v>14</v>
      </c>
      <c r="F42">
        <v>63</v>
      </c>
      <c r="G42">
        <v>1.87</v>
      </c>
      <c r="H42">
        <f>Sales_Data[[#This Row],[Quantity]]*Sales_Data[[#This Row],[UnitPrice]]</f>
        <v>117.81</v>
      </c>
    </row>
    <row r="43" spans="1:8" x14ac:dyDescent="0.25">
      <c r="A43" s="1">
        <v>43955</v>
      </c>
      <c r="B43" t="s">
        <v>6</v>
      </c>
      <c r="C43" t="s">
        <v>7</v>
      </c>
      <c r="D43" t="s">
        <v>9</v>
      </c>
      <c r="E43" t="s">
        <v>11</v>
      </c>
      <c r="F43">
        <v>105</v>
      </c>
      <c r="G43">
        <v>1.8699999999999999</v>
      </c>
      <c r="H43">
        <f>Sales_Data[[#This Row],[Quantity]]*Sales_Data[[#This Row],[UnitPrice]]</f>
        <v>196.35</v>
      </c>
    </row>
    <row r="44" spans="1:8"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x14ac:dyDescent="0.25">
      <c r="A48" s="1">
        <v>43970</v>
      </c>
      <c r="B48" t="s">
        <v>6</v>
      </c>
      <c r="C48" t="s">
        <v>18</v>
      </c>
      <c r="D48" t="s">
        <v>16</v>
      </c>
      <c r="E48" t="s">
        <v>17</v>
      </c>
      <c r="F48">
        <v>49</v>
      </c>
      <c r="G48">
        <v>1.68</v>
      </c>
      <c r="H48">
        <f>Sales_Data[[#This Row],[Quantity]]*Sales_Data[[#This Row],[UnitPrice]]</f>
        <v>82.32</v>
      </c>
    </row>
    <row r="49" spans="1:8" x14ac:dyDescent="0.25">
      <c r="A49" s="1">
        <v>43973</v>
      </c>
      <c r="B49" t="s">
        <v>19</v>
      </c>
      <c r="C49" t="s">
        <v>21</v>
      </c>
      <c r="D49" t="s">
        <v>13</v>
      </c>
      <c r="E49" t="s">
        <v>14</v>
      </c>
      <c r="F49">
        <v>55</v>
      </c>
      <c r="G49">
        <v>1.8699999999999999</v>
      </c>
      <c r="H49">
        <f>Sales_Data[[#This Row],[Quantity]]*Sales_Data[[#This Row],[UnitPrice]]</f>
        <v>102.85</v>
      </c>
    </row>
    <row r="50" spans="1:8"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x14ac:dyDescent="0.25">
      <c r="A52" s="1">
        <v>43982</v>
      </c>
      <c r="B52" t="s">
        <v>6</v>
      </c>
      <c r="C52" t="s">
        <v>7</v>
      </c>
      <c r="D52" t="s">
        <v>22</v>
      </c>
      <c r="E52" t="s">
        <v>23</v>
      </c>
      <c r="F52">
        <v>33</v>
      </c>
      <c r="G52">
        <v>3.49</v>
      </c>
      <c r="H52">
        <f>Sales_Data[[#This Row],[Quantity]]*Sales_Data[[#This Row],[UnitPrice]]</f>
        <v>115.17</v>
      </c>
    </row>
    <row r="53" spans="1:8" x14ac:dyDescent="0.25">
      <c r="A53" s="1">
        <v>43985</v>
      </c>
      <c r="B53" t="s">
        <v>19</v>
      </c>
      <c r="C53" t="s">
        <v>20</v>
      </c>
      <c r="D53" t="s">
        <v>13</v>
      </c>
      <c r="E53" t="s">
        <v>15</v>
      </c>
      <c r="F53">
        <v>288</v>
      </c>
      <c r="G53">
        <v>2.84</v>
      </c>
      <c r="H53">
        <f>Sales_Data[[#This Row],[Quantity]]*Sales_Data[[#This Row],[UnitPrice]]</f>
        <v>817.92</v>
      </c>
    </row>
    <row r="54" spans="1:8"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x14ac:dyDescent="0.25">
      <c r="A60" s="1">
        <v>44006</v>
      </c>
      <c r="B60" t="s">
        <v>19</v>
      </c>
      <c r="C60" t="s">
        <v>20</v>
      </c>
      <c r="D60" t="s">
        <v>16</v>
      </c>
      <c r="E60" t="s">
        <v>17</v>
      </c>
      <c r="F60">
        <v>28</v>
      </c>
      <c r="G60">
        <v>1.68</v>
      </c>
      <c r="H60">
        <f>Sales_Data[[#This Row],[Quantity]]*Sales_Data[[#This Row],[UnitPrice]]</f>
        <v>47.04</v>
      </c>
    </row>
    <row r="61" spans="1:8" x14ac:dyDescent="0.25">
      <c r="A61" s="1">
        <v>44009</v>
      </c>
      <c r="B61" t="s">
        <v>6</v>
      </c>
      <c r="C61" t="s">
        <v>18</v>
      </c>
      <c r="D61" t="s">
        <v>9</v>
      </c>
      <c r="E61" t="s">
        <v>11</v>
      </c>
      <c r="F61">
        <v>110</v>
      </c>
      <c r="G61">
        <v>1.8699999999999999</v>
      </c>
      <c r="H61">
        <f>Sales_Data[[#This Row],[Quantity]]*Sales_Data[[#This Row],[UnitPrice]]</f>
        <v>205.7</v>
      </c>
    </row>
    <row r="62" spans="1:8"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x14ac:dyDescent="0.25">
      <c r="A66" s="1">
        <v>44024</v>
      </c>
      <c r="B66" t="s">
        <v>6</v>
      </c>
      <c r="C66" t="s">
        <v>7</v>
      </c>
      <c r="D66" t="s">
        <v>22</v>
      </c>
      <c r="E66" t="s">
        <v>23</v>
      </c>
      <c r="F66">
        <v>42</v>
      </c>
      <c r="G66">
        <v>3.49</v>
      </c>
      <c r="H66">
        <f>Sales_Data[[#This Row],[Quantity]]*Sales_Data[[#This Row],[UnitPrice]]</f>
        <v>146.58000000000001</v>
      </c>
    </row>
    <row r="67" spans="1:8" x14ac:dyDescent="0.25">
      <c r="A67" s="1">
        <v>44027</v>
      </c>
      <c r="B67" t="s">
        <v>19</v>
      </c>
      <c r="C67" t="s">
        <v>20</v>
      </c>
      <c r="D67" t="s">
        <v>13</v>
      </c>
      <c r="E67" t="s">
        <v>14</v>
      </c>
      <c r="F67">
        <v>75</v>
      </c>
      <c r="G67">
        <v>1.87</v>
      </c>
      <c r="H67">
        <f>Sales_Data[[#This Row],[Quantity]]*Sales_Data[[#This Row],[UnitPrice]]</f>
        <v>140.25</v>
      </c>
    </row>
    <row r="68" spans="1:8" x14ac:dyDescent="0.25">
      <c r="A68" s="1">
        <v>44030</v>
      </c>
      <c r="B68" t="s">
        <v>6</v>
      </c>
      <c r="C68" t="s">
        <v>18</v>
      </c>
      <c r="D68" t="s">
        <v>9</v>
      </c>
      <c r="E68" t="s">
        <v>11</v>
      </c>
      <c r="F68">
        <v>72</v>
      </c>
      <c r="G68">
        <v>1.8699999999999999</v>
      </c>
      <c r="H68">
        <f>Sales_Data[[#This Row],[Quantity]]*Sales_Data[[#This Row],[UnitPrice]]</f>
        <v>134.63999999999999</v>
      </c>
    </row>
    <row r="69" spans="1:8" x14ac:dyDescent="0.25">
      <c r="A69" s="1">
        <v>44033</v>
      </c>
      <c r="B69" t="s">
        <v>6</v>
      </c>
      <c r="C69" t="s">
        <v>18</v>
      </c>
      <c r="D69" t="s">
        <v>13</v>
      </c>
      <c r="E69" t="s">
        <v>15</v>
      </c>
      <c r="F69">
        <v>56</v>
      </c>
      <c r="G69">
        <v>2.84</v>
      </c>
      <c r="H69">
        <f>Sales_Data[[#This Row],[Quantity]]*Sales_Data[[#This Row],[UnitPrice]]</f>
        <v>159.04</v>
      </c>
    </row>
    <row r="70" spans="1:8" x14ac:dyDescent="0.25">
      <c r="A70" s="1">
        <v>44036</v>
      </c>
      <c r="B70" t="s">
        <v>19</v>
      </c>
      <c r="C70" t="s">
        <v>21</v>
      </c>
      <c r="D70" t="s">
        <v>9</v>
      </c>
      <c r="E70" t="s">
        <v>11</v>
      </c>
      <c r="F70">
        <v>51</v>
      </c>
      <c r="G70">
        <v>1.87</v>
      </c>
      <c r="H70">
        <f>Sales_Data[[#This Row],[Quantity]]*Sales_Data[[#This Row],[UnitPrice]]</f>
        <v>95.37</v>
      </c>
    </row>
    <row r="71" spans="1:8" x14ac:dyDescent="0.25">
      <c r="A71" s="1">
        <v>44039</v>
      </c>
      <c r="B71" t="s">
        <v>19</v>
      </c>
      <c r="C71" t="s">
        <v>21</v>
      </c>
      <c r="D71" t="s">
        <v>16</v>
      </c>
      <c r="E71" t="s">
        <v>17</v>
      </c>
      <c r="F71">
        <v>31</v>
      </c>
      <c r="G71">
        <v>1.68</v>
      </c>
      <c r="H71">
        <f>Sales_Data[[#This Row],[Quantity]]*Sales_Data[[#This Row],[UnitPrice]]</f>
        <v>52.08</v>
      </c>
    </row>
    <row r="72" spans="1:8" x14ac:dyDescent="0.25">
      <c r="A72" s="1">
        <v>44042</v>
      </c>
      <c r="B72" t="s">
        <v>6</v>
      </c>
      <c r="C72" t="s">
        <v>7</v>
      </c>
      <c r="D72" t="s">
        <v>9</v>
      </c>
      <c r="E72" t="s">
        <v>11</v>
      </c>
      <c r="F72">
        <v>56</v>
      </c>
      <c r="G72">
        <v>1.8699999999999999</v>
      </c>
      <c r="H72">
        <f>Sales_Data[[#This Row],[Quantity]]*Sales_Data[[#This Row],[UnitPrice]]</f>
        <v>104.72</v>
      </c>
    </row>
    <row r="73" spans="1:8" x14ac:dyDescent="0.25">
      <c r="A73" s="1">
        <v>44045</v>
      </c>
      <c r="B73" t="s">
        <v>6</v>
      </c>
      <c r="C73" t="s">
        <v>7</v>
      </c>
      <c r="D73" t="s">
        <v>13</v>
      </c>
      <c r="E73" t="s">
        <v>15</v>
      </c>
      <c r="F73">
        <v>137</v>
      </c>
      <c r="G73">
        <v>2.84</v>
      </c>
      <c r="H73">
        <f>Sales_Data[[#This Row],[Quantity]]*Sales_Data[[#This Row],[UnitPrice]]</f>
        <v>389.08</v>
      </c>
    </row>
    <row r="74" spans="1:8"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x14ac:dyDescent="0.25">
      <c r="A76" s="1">
        <v>44054</v>
      </c>
      <c r="B76" t="s">
        <v>6</v>
      </c>
      <c r="C76" t="s">
        <v>18</v>
      </c>
      <c r="D76" t="s">
        <v>22</v>
      </c>
      <c r="E76" t="s">
        <v>23</v>
      </c>
      <c r="F76">
        <v>30</v>
      </c>
      <c r="G76">
        <v>3.49</v>
      </c>
      <c r="H76">
        <f>Sales_Data[[#This Row],[Quantity]]*Sales_Data[[#This Row],[UnitPrice]]</f>
        <v>104.7</v>
      </c>
    </row>
    <row r="77" spans="1:8" x14ac:dyDescent="0.25">
      <c r="A77" s="1">
        <v>44057</v>
      </c>
      <c r="B77" t="s">
        <v>19</v>
      </c>
      <c r="C77" t="s">
        <v>21</v>
      </c>
      <c r="D77" t="s">
        <v>13</v>
      </c>
      <c r="E77" t="s">
        <v>14</v>
      </c>
      <c r="F77">
        <v>70</v>
      </c>
      <c r="G77">
        <v>1.87</v>
      </c>
      <c r="H77">
        <f>Sales_Data[[#This Row],[Quantity]]*Sales_Data[[#This Row],[UnitPrice]]</f>
        <v>130.9</v>
      </c>
    </row>
    <row r="78" spans="1:8"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x14ac:dyDescent="0.25">
      <c r="A80" s="1">
        <v>44066</v>
      </c>
      <c r="B80" t="s">
        <v>6</v>
      </c>
      <c r="C80" t="s">
        <v>7</v>
      </c>
      <c r="D80" t="s">
        <v>22</v>
      </c>
      <c r="E80" t="s">
        <v>23</v>
      </c>
      <c r="F80">
        <v>21</v>
      </c>
      <c r="G80">
        <v>3.49</v>
      </c>
      <c r="H80">
        <f>Sales_Data[[#This Row],[Quantity]]*Sales_Data[[#This Row],[UnitPrice]]</f>
        <v>73.290000000000006</v>
      </c>
    </row>
    <row r="81" spans="1:8" x14ac:dyDescent="0.25">
      <c r="A81" s="1">
        <v>44069</v>
      </c>
      <c r="B81" t="s">
        <v>19</v>
      </c>
      <c r="C81" t="s">
        <v>20</v>
      </c>
      <c r="D81" t="s">
        <v>13</v>
      </c>
      <c r="E81" t="s">
        <v>14</v>
      </c>
      <c r="F81">
        <v>80</v>
      </c>
      <c r="G81">
        <v>1.8699999999999999</v>
      </c>
      <c r="H81">
        <f>Sales_Data[[#This Row],[Quantity]]*Sales_Data[[#This Row],[UnitPrice]]</f>
        <v>149.6</v>
      </c>
    </row>
    <row r="82" spans="1:8" x14ac:dyDescent="0.25">
      <c r="A82" s="1">
        <v>44072</v>
      </c>
      <c r="B82" t="s">
        <v>6</v>
      </c>
      <c r="C82" t="s">
        <v>18</v>
      </c>
      <c r="D82" t="s">
        <v>9</v>
      </c>
      <c r="E82" t="s">
        <v>11</v>
      </c>
      <c r="F82">
        <v>75</v>
      </c>
      <c r="G82">
        <v>1.87</v>
      </c>
      <c r="H82">
        <f>Sales_Data[[#This Row],[Quantity]]*Sales_Data[[#This Row],[UnitPrice]]</f>
        <v>140.25</v>
      </c>
    </row>
    <row r="83" spans="1:8"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x14ac:dyDescent="0.25">
      <c r="A89" s="1">
        <v>44093</v>
      </c>
      <c r="B89" t="s">
        <v>6</v>
      </c>
      <c r="C89" t="s">
        <v>18</v>
      </c>
      <c r="D89" t="s">
        <v>13</v>
      </c>
      <c r="E89" t="s">
        <v>8</v>
      </c>
      <c r="F89">
        <v>110</v>
      </c>
      <c r="G89">
        <v>2.1800000000000002</v>
      </c>
      <c r="H89">
        <f>Sales_Data[[#This Row],[Quantity]]*Sales_Data[[#This Row],[UnitPrice]]</f>
        <v>239.8</v>
      </c>
    </row>
    <row r="90" spans="1:8" x14ac:dyDescent="0.25">
      <c r="A90" s="1">
        <v>44096</v>
      </c>
      <c r="B90" t="s">
        <v>6</v>
      </c>
      <c r="C90" t="s">
        <v>18</v>
      </c>
      <c r="D90" t="s">
        <v>13</v>
      </c>
      <c r="E90" t="s">
        <v>14</v>
      </c>
      <c r="F90">
        <v>65</v>
      </c>
      <c r="G90">
        <v>1.8699999999999999</v>
      </c>
      <c r="H90">
        <f>Sales_Data[[#This Row],[Quantity]]*Sales_Data[[#This Row],[UnitPrice]]</f>
        <v>121.55</v>
      </c>
    </row>
    <row r="91" spans="1:8" x14ac:dyDescent="0.25">
      <c r="A91" s="1">
        <v>44099</v>
      </c>
      <c r="B91" t="s">
        <v>19</v>
      </c>
      <c r="C91" t="s">
        <v>21</v>
      </c>
      <c r="D91" t="s">
        <v>9</v>
      </c>
      <c r="E91" t="s">
        <v>11</v>
      </c>
      <c r="F91">
        <v>33</v>
      </c>
      <c r="G91">
        <v>1.87</v>
      </c>
      <c r="H91">
        <f>Sales_Data[[#This Row],[Quantity]]*Sales_Data[[#This Row],[UnitPrice]]</f>
        <v>61.71</v>
      </c>
    </row>
    <row r="92" spans="1:8"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x14ac:dyDescent="0.25">
      <c r="A96" s="1">
        <v>44114</v>
      </c>
      <c r="B96" t="s">
        <v>19</v>
      </c>
      <c r="C96" t="s">
        <v>20</v>
      </c>
      <c r="D96" t="s">
        <v>16</v>
      </c>
      <c r="E96" t="s">
        <v>17</v>
      </c>
      <c r="F96">
        <v>114</v>
      </c>
      <c r="G96">
        <v>1.6800000000000002</v>
      </c>
      <c r="H96">
        <f>Sales_Data[[#This Row],[Quantity]]*Sales_Data[[#This Row],[UnitPrice]]</f>
        <v>191.52</v>
      </c>
    </row>
    <row r="97" spans="1:8"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x14ac:dyDescent="0.25">
      <c r="A101" s="1">
        <v>44129</v>
      </c>
      <c r="B101" t="s">
        <v>6</v>
      </c>
      <c r="C101" t="s">
        <v>7</v>
      </c>
      <c r="D101" t="s">
        <v>13</v>
      </c>
      <c r="E101" t="s">
        <v>8</v>
      </c>
      <c r="F101">
        <v>40</v>
      </c>
      <c r="G101">
        <v>2.1800000000000002</v>
      </c>
      <c r="H101">
        <f>Sales_Data[[#This Row],[Quantity]]*Sales_Data[[#This Row],[UnitPrice]]</f>
        <v>87.2</v>
      </c>
    </row>
    <row r="102" spans="1:8" x14ac:dyDescent="0.25">
      <c r="A102" s="1">
        <v>44132</v>
      </c>
      <c r="B102" t="s">
        <v>6</v>
      </c>
      <c r="C102" t="s">
        <v>7</v>
      </c>
      <c r="D102" t="s">
        <v>13</v>
      </c>
      <c r="E102" t="s">
        <v>14</v>
      </c>
      <c r="F102">
        <v>49</v>
      </c>
      <c r="G102">
        <v>1.8699999999999999</v>
      </c>
      <c r="H102">
        <f>Sales_Data[[#This Row],[Quantity]]*Sales_Data[[#This Row],[UnitPrice]]</f>
        <v>91.63</v>
      </c>
    </row>
    <row r="103" spans="1:8"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x14ac:dyDescent="0.25">
      <c r="A107" s="1">
        <v>44147</v>
      </c>
      <c r="B107" t="s">
        <v>19</v>
      </c>
      <c r="C107" t="s">
        <v>21</v>
      </c>
      <c r="D107" t="s">
        <v>13</v>
      </c>
      <c r="E107" t="s">
        <v>8</v>
      </c>
      <c r="F107">
        <v>103</v>
      </c>
      <c r="G107">
        <v>2.1799999999999997</v>
      </c>
      <c r="H107">
        <f>Sales_Data[[#This Row],[Quantity]]*Sales_Data[[#This Row],[UnitPrice]]</f>
        <v>224.53999999999996</v>
      </c>
    </row>
    <row r="108" spans="1:8" x14ac:dyDescent="0.25">
      <c r="A108" s="1">
        <v>44150</v>
      </c>
      <c r="B108" t="s">
        <v>19</v>
      </c>
      <c r="C108" t="s">
        <v>21</v>
      </c>
      <c r="D108" t="s">
        <v>13</v>
      </c>
      <c r="E108" t="s">
        <v>15</v>
      </c>
      <c r="F108">
        <v>32</v>
      </c>
      <c r="G108">
        <v>2.84</v>
      </c>
      <c r="H108">
        <f>Sales_Data[[#This Row],[Quantity]]*Sales_Data[[#This Row],[UnitPrice]]</f>
        <v>90.88</v>
      </c>
    </row>
    <row r="109" spans="1:8" x14ac:dyDescent="0.25">
      <c r="A109" s="1">
        <v>44153</v>
      </c>
      <c r="B109" t="s">
        <v>6</v>
      </c>
      <c r="C109" t="s">
        <v>7</v>
      </c>
      <c r="D109" t="s">
        <v>9</v>
      </c>
      <c r="E109" t="s">
        <v>11</v>
      </c>
      <c r="F109">
        <v>66</v>
      </c>
      <c r="G109">
        <v>1.87</v>
      </c>
      <c r="H109">
        <f>Sales_Data[[#This Row],[Quantity]]*Sales_Data[[#This Row],[UnitPrice]]</f>
        <v>123.42</v>
      </c>
    </row>
    <row r="110" spans="1:8"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x14ac:dyDescent="0.25">
      <c r="A114" s="1">
        <v>44168</v>
      </c>
      <c r="B114" t="s">
        <v>19</v>
      </c>
      <c r="C114" t="s">
        <v>21</v>
      </c>
      <c r="D114" t="s">
        <v>13</v>
      </c>
      <c r="E114" t="s">
        <v>8</v>
      </c>
      <c r="F114">
        <v>139</v>
      </c>
      <c r="G114">
        <v>2.1799999999999997</v>
      </c>
      <c r="H114">
        <f>Sales_Data[[#This Row],[Quantity]]*Sales_Data[[#This Row],[UnitPrice]]</f>
        <v>303.02</v>
      </c>
    </row>
    <row r="115" spans="1:8" x14ac:dyDescent="0.25">
      <c r="A115" s="1">
        <v>44171</v>
      </c>
      <c r="B115" t="s">
        <v>19</v>
      </c>
      <c r="C115" t="s">
        <v>21</v>
      </c>
      <c r="D115" t="s">
        <v>13</v>
      </c>
      <c r="E115" t="s">
        <v>15</v>
      </c>
      <c r="F115">
        <v>29</v>
      </c>
      <c r="G115">
        <v>2.84</v>
      </c>
      <c r="H115">
        <f>Sales_Data[[#This Row],[Quantity]]*Sales_Data[[#This Row],[UnitPrice]]</f>
        <v>82.36</v>
      </c>
    </row>
    <row r="116" spans="1:8" x14ac:dyDescent="0.25">
      <c r="A116" s="1">
        <v>44174</v>
      </c>
      <c r="B116" t="s">
        <v>6</v>
      </c>
      <c r="C116" t="s">
        <v>7</v>
      </c>
      <c r="D116" t="s">
        <v>9</v>
      </c>
      <c r="E116" t="s">
        <v>10</v>
      </c>
      <c r="F116">
        <v>30</v>
      </c>
      <c r="G116">
        <v>2.27</v>
      </c>
      <c r="H116">
        <f>Sales_Data[[#This Row],[Quantity]]*Sales_Data[[#This Row],[UnitPrice]]</f>
        <v>68.099999999999994</v>
      </c>
    </row>
    <row r="117" spans="1:8" x14ac:dyDescent="0.25">
      <c r="A117" s="1">
        <v>44177</v>
      </c>
      <c r="B117" t="s">
        <v>6</v>
      </c>
      <c r="C117" t="s">
        <v>7</v>
      </c>
      <c r="D117" t="s">
        <v>13</v>
      </c>
      <c r="E117" t="s">
        <v>14</v>
      </c>
      <c r="F117">
        <v>36</v>
      </c>
      <c r="G117">
        <v>1.8699999999999999</v>
      </c>
      <c r="H117">
        <f>Sales_Data[[#This Row],[Quantity]]*Sales_Data[[#This Row],[UnitPrice]]</f>
        <v>67.319999999999993</v>
      </c>
    </row>
    <row r="118" spans="1:8"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x14ac:dyDescent="0.25">
      <c r="A120" s="1">
        <v>44186</v>
      </c>
      <c r="B120" t="s">
        <v>19</v>
      </c>
      <c r="C120" t="s">
        <v>20</v>
      </c>
      <c r="D120" t="s">
        <v>16</v>
      </c>
      <c r="E120" t="s">
        <v>17</v>
      </c>
      <c r="F120">
        <v>29</v>
      </c>
      <c r="G120">
        <v>1.68</v>
      </c>
      <c r="H120">
        <f>Sales_Data[[#This Row],[Quantity]]*Sales_Data[[#This Row],[UnitPrice]]</f>
        <v>48.72</v>
      </c>
    </row>
    <row r="121" spans="1:8" x14ac:dyDescent="0.25">
      <c r="A121" s="1">
        <v>44189</v>
      </c>
      <c r="B121" t="s">
        <v>6</v>
      </c>
      <c r="C121" t="s">
        <v>18</v>
      </c>
      <c r="D121" t="s">
        <v>13</v>
      </c>
      <c r="E121" t="s">
        <v>8</v>
      </c>
      <c r="F121">
        <v>237</v>
      </c>
      <c r="G121">
        <v>2.1799999999999997</v>
      </c>
      <c r="H121">
        <f>Sales_Data[[#This Row],[Quantity]]*Sales_Data[[#This Row],[UnitPrice]]</f>
        <v>516.66</v>
      </c>
    </row>
    <row r="122" spans="1:8" x14ac:dyDescent="0.25">
      <c r="A122" s="1">
        <v>44192</v>
      </c>
      <c r="B122" t="s">
        <v>6</v>
      </c>
      <c r="C122" t="s">
        <v>18</v>
      </c>
      <c r="D122" t="s">
        <v>13</v>
      </c>
      <c r="E122" t="s">
        <v>14</v>
      </c>
      <c r="F122">
        <v>65</v>
      </c>
      <c r="G122">
        <v>1.8699999999999999</v>
      </c>
      <c r="H122">
        <f>Sales_Data[[#This Row],[Quantity]]*Sales_Data[[#This Row],[UnitPrice]]</f>
        <v>121.55</v>
      </c>
    </row>
    <row r="123" spans="1:8" x14ac:dyDescent="0.25">
      <c r="A123" s="1">
        <v>44195</v>
      </c>
      <c r="B123" t="s">
        <v>19</v>
      </c>
      <c r="C123" t="s">
        <v>21</v>
      </c>
      <c r="D123" t="s">
        <v>13</v>
      </c>
      <c r="E123" t="s">
        <v>8</v>
      </c>
      <c r="F123">
        <v>83</v>
      </c>
      <c r="G123">
        <v>2.1800000000000002</v>
      </c>
      <c r="H123">
        <f>Sales_Data[[#This Row],[Quantity]]*Sales_Data[[#This Row],[UnitPrice]]</f>
        <v>180.94000000000003</v>
      </c>
    </row>
    <row r="124" spans="1:8"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x14ac:dyDescent="0.25">
      <c r="A126" s="1">
        <v>44204</v>
      </c>
      <c r="B126" t="s">
        <v>6</v>
      </c>
      <c r="C126" t="s">
        <v>7</v>
      </c>
      <c r="D126" t="s">
        <v>16</v>
      </c>
      <c r="E126" t="s">
        <v>24</v>
      </c>
      <c r="F126">
        <v>29</v>
      </c>
      <c r="G126">
        <v>3.15</v>
      </c>
      <c r="H126">
        <f>Sales_Data[[#This Row],[Quantity]]*Sales_Data[[#This Row],[UnitPrice]]</f>
        <v>91.35</v>
      </c>
    </row>
    <row r="127" spans="1:8" x14ac:dyDescent="0.25">
      <c r="A127" s="1">
        <v>44207</v>
      </c>
      <c r="B127" t="s">
        <v>19</v>
      </c>
      <c r="C127" t="s">
        <v>20</v>
      </c>
      <c r="D127" t="s">
        <v>9</v>
      </c>
      <c r="E127" t="s">
        <v>11</v>
      </c>
      <c r="F127">
        <v>77</v>
      </c>
      <c r="G127">
        <v>1.87</v>
      </c>
      <c r="H127">
        <f>Sales_Data[[#This Row],[Quantity]]*Sales_Data[[#This Row],[UnitPrice]]</f>
        <v>143.99</v>
      </c>
    </row>
    <row r="128" spans="1:8"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x14ac:dyDescent="0.25">
      <c r="A134" s="1">
        <v>44228</v>
      </c>
      <c r="B134" t="s">
        <v>6</v>
      </c>
      <c r="C134" t="s">
        <v>7</v>
      </c>
      <c r="D134" t="s">
        <v>16</v>
      </c>
      <c r="E134" t="s">
        <v>17</v>
      </c>
      <c r="F134">
        <v>24</v>
      </c>
      <c r="G134">
        <v>1.68</v>
      </c>
      <c r="H134">
        <f>Sales_Data[[#This Row],[Quantity]]*Sales_Data[[#This Row],[UnitPrice]]</f>
        <v>40.32</v>
      </c>
    </row>
    <row r="135" spans="1:8" x14ac:dyDescent="0.25">
      <c r="A135" s="1">
        <v>44231</v>
      </c>
      <c r="B135" t="s">
        <v>19</v>
      </c>
      <c r="C135" t="s">
        <v>20</v>
      </c>
      <c r="D135" t="s">
        <v>13</v>
      </c>
      <c r="E135" t="s">
        <v>8</v>
      </c>
      <c r="F135">
        <v>58</v>
      </c>
      <c r="G135">
        <v>2.1800000000000002</v>
      </c>
      <c r="H135">
        <f>Sales_Data[[#This Row],[Quantity]]*Sales_Data[[#This Row],[UnitPrice]]</f>
        <v>126.44000000000001</v>
      </c>
    </row>
    <row r="136" spans="1:8"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x14ac:dyDescent="0.25">
      <c r="A138" s="1">
        <v>44240</v>
      </c>
      <c r="B138" t="s">
        <v>6</v>
      </c>
      <c r="C138" t="s">
        <v>18</v>
      </c>
      <c r="D138" t="s">
        <v>16</v>
      </c>
      <c r="E138" t="s">
        <v>17</v>
      </c>
      <c r="F138">
        <v>21</v>
      </c>
      <c r="G138">
        <v>1.6800000000000002</v>
      </c>
      <c r="H138">
        <f>Sales_Data[[#This Row],[Quantity]]*Sales_Data[[#This Row],[UnitPrice]]</f>
        <v>35.28</v>
      </c>
    </row>
    <row r="139" spans="1:8"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x14ac:dyDescent="0.25">
      <c r="A141" s="1">
        <v>44249</v>
      </c>
      <c r="B141" t="s">
        <v>6</v>
      </c>
      <c r="C141" t="s">
        <v>7</v>
      </c>
      <c r="D141" t="s">
        <v>16</v>
      </c>
      <c r="E141" t="s">
        <v>24</v>
      </c>
      <c r="F141">
        <v>31</v>
      </c>
      <c r="G141">
        <v>3.1500000000000004</v>
      </c>
      <c r="H141">
        <f>Sales_Data[[#This Row],[Quantity]]*Sales_Data[[#This Row],[UnitPrice]]</f>
        <v>97.65</v>
      </c>
    </row>
    <row r="142" spans="1:8" x14ac:dyDescent="0.25">
      <c r="A142" s="1">
        <v>44252</v>
      </c>
      <c r="B142" t="s">
        <v>19</v>
      </c>
      <c r="C142" t="s">
        <v>20</v>
      </c>
      <c r="D142" t="s">
        <v>13</v>
      </c>
      <c r="E142" t="s">
        <v>8</v>
      </c>
      <c r="F142">
        <v>30</v>
      </c>
      <c r="G142">
        <v>2.1800000000000002</v>
      </c>
      <c r="H142">
        <f>Sales_Data[[#This Row],[Quantity]]*Sales_Data[[#This Row],[UnitPrice]]</f>
        <v>65.400000000000006</v>
      </c>
    </row>
    <row r="143" spans="1:8" x14ac:dyDescent="0.25">
      <c r="A143" s="1">
        <v>44255</v>
      </c>
      <c r="B143" t="s">
        <v>19</v>
      </c>
      <c r="C143" t="s">
        <v>20</v>
      </c>
      <c r="D143" t="s">
        <v>13</v>
      </c>
      <c r="E143" t="s">
        <v>14</v>
      </c>
      <c r="F143">
        <v>232</v>
      </c>
      <c r="G143">
        <v>1.8699999999999999</v>
      </c>
      <c r="H143">
        <f>Sales_Data[[#This Row],[Quantity]]*Sales_Data[[#This Row],[UnitPrice]]</f>
        <v>433.84</v>
      </c>
    </row>
    <row r="144" spans="1:8" x14ac:dyDescent="0.25">
      <c r="A144" s="1">
        <v>44257</v>
      </c>
      <c r="B144" t="s">
        <v>6</v>
      </c>
      <c r="C144" t="s">
        <v>18</v>
      </c>
      <c r="D144" t="s">
        <v>9</v>
      </c>
      <c r="E144" t="s">
        <v>11</v>
      </c>
      <c r="F144">
        <v>68</v>
      </c>
      <c r="G144">
        <v>1.8699999999999999</v>
      </c>
      <c r="H144">
        <f>Sales_Data[[#This Row],[Quantity]]*Sales_Data[[#This Row],[UnitPrice]]</f>
        <v>127.16</v>
      </c>
    </row>
    <row r="145" spans="1:8" x14ac:dyDescent="0.25">
      <c r="A145" s="1">
        <v>44260</v>
      </c>
      <c r="B145" t="s">
        <v>6</v>
      </c>
      <c r="C145" t="s">
        <v>18</v>
      </c>
      <c r="D145" t="s">
        <v>13</v>
      </c>
      <c r="E145" t="s">
        <v>15</v>
      </c>
      <c r="F145">
        <v>97</v>
      </c>
      <c r="G145">
        <v>2.8400000000000003</v>
      </c>
      <c r="H145">
        <f>Sales_Data[[#This Row],[Quantity]]*Sales_Data[[#This Row],[UnitPrice]]</f>
        <v>275.48</v>
      </c>
    </row>
    <row r="146" spans="1:8" x14ac:dyDescent="0.25">
      <c r="A146" s="1">
        <v>44263</v>
      </c>
      <c r="B146" t="s">
        <v>19</v>
      </c>
      <c r="C146" t="s">
        <v>21</v>
      </c>
      <c r="D146" t="s">
        <v>9</v>
      </c>
      <c r="E146" t="s">
        <v>11</v>
      </c>
      <c r="F146">
        <v>86</v>
      </c>
      <c r="G146">
        <v>1.8699999999999999</v>
      </c>
      <c r="H146">
        <f>Sales_Data[[#This Row],[Quantity]]*Sales_Data[[#This Row],[UnitPrice]]</f>
        <v>160.82</v>
      </c>
    </row>
    <row r="147" spans="1:8"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x14ac:dyDescent="0.25">
      <c r="A151" s="1">
        <v>44278</v>
      </c>
      <c r="B151" t="s">
        <v>19</v>
      </c>
      <c r="C151" t="s">
        <v>20</v>
      </c>
      <c r="D151" t="s">
        <v>16</v>
      </c>
      <c r="E151" t="s">
        <v>17</v>
      </c>
      <c r="F151">
        <v>33</v>
      </c>
      <c r="G151">
        <v>1.68</v>
      </c>
      <c r="H151">
        <f>Sales_Data[[#This Row],[Quantity]]*Sales_Data[[#This Row],[UnitPrice]]</f>
        <v>55.44</v>
      </c>
    </row>
    <row r="152" spans="1:8" x14ac:dyDescent="0.25">
      <c r="A152" s="1">
        <v>44281</v>
      </c>
      <c r="B152" t="s">
        <v>6</v>
      </c>
      <c r="C152" t="s">
        <v>18</v>
      </c>
      <c r="D152" t="s">
        <v>9</v>
      </c>
      <c r="E152" t="s">
        <v>11</v>
      </c>
      <c r="F152">
        <v>57</v>
      </c>
      <c r="G152">
        <v>1.87</v>
      </c>
      <c r="H152">
        <f>Sales_Data[[#This Row],[Quantity]]*Sales_Data[[#This Row],[UnitPrice]]</f>
        <v>106.59</v>
      </c>
    </row>
    <row r="153" spans="1:8"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x14ac:dyDescent="0.25">
      <c r="A155" s="1">
        <v>44290</v>
      </c>
      <c r="B155" t="s">
        <v>6</v>
      </c>
      <c r="C155" t="s">
        <v>7</v>
      </c>
      <c r="D155" t="s">
        <v>13</v>
      </c>
      <c r="E155" t="s">
        <v>8</v>
      </c>
      <c r="F155">
        <v>36</v>
      </c>
      <c r="G155">
        <v>2.1800000000000002</v>
      </c>
      <c r="H155">
        <f>Sales_Data[[#This Row],[Quantity]]*Sales_Data[[#This Row],[UnitPrice]]</f>
        <v>78.48</v>
      </c>
    </row>
    <row r="156" spans="1:8"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x14ac:dyDescent="0.25">
      <c r="A160" s="1">
        <v>44305</v>
      </c>
      <c r="B160" t="s">
        <v>6</v>
      </c>
      <c r="C160" t="s">
        <v>18</v>
      </c>
      <c r="D160" t="s">
        <v>16</v>
      </c>
      <c r="E160" t="s">
        <v>17</v>
      </c>
      <c r="F160">
        <v>24</v>
      </c>
      <c r="G160">
        <v>1.68</v>
      </c>
      <c r="H160">
        <f>Sales_Data[[#This Row],[Quantity]]*Sales_Data[[#This Row],[UnitPrice]]</f>
        <v>40.32</v>
      </c>
    </row>
    <row r="161" spans="1:8" x14ac:dyDescent="0.25">
      <c r="A161" s="1">
        <v>44308</v>
      </c>
      <c r="B161" t="s">
        <v>19</v>
      </c>
      <c r="C161" t="s">
        <v>21</v>
      </c>
      <c r="D161" t="s">
        <v>13</v>
      </c>
      <c r="E161" t="s">
        <v>14</v>
      </c>
      <c r="F161">
        <v>67</v>
      </c>
      <c r="G161">
        <v>1.87</v>
      </c>
      <c r="H161">
        <f>Sales_Data[[#This Row],[Quantity]]*Sales_Data[[#This Row],[UnitPrice]]</f>
        <v>125.29</v>
      </c>
    </row>
    <row r="162" spans="1:8" x14ac:dyDescent="0.25">
      <c r="A162" s="1">
        <v>44311</v>
      </c>
      <c r="B162" t="s">
        <v>6</v>
      </c>
      <c r="C162" t="s">
        <v>7</v>
      </c>
      <c r="D162" t="s">
        <v>9</v>
      </c>
      <c r="E162" t="s">
        <v>11</v>
      </c>
      <c r="F162">
        <v>27</v>
      </c>
      <c r="G162">
        <v>1.87</v>
      </c>
      <c r="H162">
        <f>Sales_Data[[#This Row],[Quantity]]*Sales_Data[[#This Row],[UnitPrice]]</f>
        <v>50.49</v>
      </c>
    </row>
    <row r="163" spans="1:8" x14ac:dyDescent="0.25">
      <c r="A163" s="1">
        <v>44314</v>
      </c>
      <c r="B163" t="s">
        <v>6</v>
      </c>
      <c r="C163" t="s">
        <v>7</v>
      </c>
      <c r="D163" t="s">
        <v>13</v>
      </c>
      <c r="E163" t="s">
        <v>15</v>
      </c>
      <c r="F163">
        <v>129</v>
      </c>
      <c r="G163">
        <v>2.8400000000000003</v>
      </c>
      <c r="H163">
        <f>Sales_Data[[#This Row],[Quantity]]*Sales_Data[[#This Row],[UnitPrice]]</f>
        <v>366.36</v>
      </c>
    </row>
    <row r="164" spans="1:8" x14ac:dyDescent="0.25">
      <c r="A164" s="1">
        <v>44317</v>
      </c>
      <c r="B164" t="s">
        <v>19</v>
      </c>
      <c r="C164" t="s">
        <v>20</v>
      </c>
      <c r="D164" t="s">
        <v>13</v>
      </c>
      <c r="E164" t="s">
        <v>8</v>
      </c>
      <c r="F164">
        <v>77</v>
      </c>
      <c r="G164">
        <v>2.1800000000000002</v>
      </c>
      <c r="H164">
        <f>Sales_Data[[#This Row],[Quantity]]*Sales_Data[[#This Row],[UnitPrice]]</f>
        <v>167.86</v>
      </c>
    </row>
    <row r="165" spans="1:8" x14ac:dyDescent="0.25">
      <c r="A165" s="1">
        <v>44320</v>
      </c>
      <c r="B165" t="s">
        <v>19</v>
      </c>
      <c r="C165" t="s">
        <v>20</v>
      </c>
      <c r="D165" t="s">
        <v>13</v>
      </c>
      <c r="E165" t="s">
        <v>14</v>
      </c>
      <c r="F165">
        <v>58</v>
      </c>
      <c r="G165">
        <v>1.8699999999999999</v>
      </c>
      <c r="H165">
        <f>Sales_Data[[#This Row],[Quantity]]*Sales_Data[[#This Row],[UnitPrice]]</f>
        <v>108.46</v>
      </c>
    </row>
    <row r="166" spans="1:8" x14ac:dyDescent="0.25">
      <c r="A166" s="1">
        <v>44323</v>
      </c>
      <c r="B166" t="s">
        <v>6</v>
      </c>
      <c r="C166" t="s">
        <v>18</v>
      </c>
      <c r="D166" t="s">
        <v>9</v>
      </c>
      <c r="E166" t="s">
        <v>11</v>
      </c>
      <c r="F166">
        <v>47</v>
      </c>
      <c r="G166">
        <v>1.87</v>
      </c>
      <c r="H166">
        <f>Sales_Data[[#This Row],[Quantity]]*Sales_Data[[#This Row],[UnitPrice]]</f>
        <v>87.89</v>
      </c>
    </row>
    <row r="167" spans="1:8" x14ac:dyDescent="0.25">
      <c r="A167" s="1">
        <v>44326</v>
      </c>
      <c r="B167" t="s">
        <v>6</v>
      </c>
      <c r="C167" t="s">
        <v>18</v>
      </c>
      <c r="D167" t="s">
        <v>13</v>
      </c>
      <c r="E167" t="s">
        <v>15</v>
      </c>
      <c r="F167">
        <v>33</v>
      </c>
      <c r="G167">
        <v>2.84</v>
      </c>
      <c r="H167">
        <f>Sales_Data[[#This Row],[Quantity]]*Sales_Data[[#This Row],[UnitPrice]]</f>
        <v>93.72</v>
      </c>
    </row>
    <row r="168" spans="1:8"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x14ac:dyDescent="0.25">
      <c r="A170" s="1">
        <v>44335</v>
      </c>
      <c r="B170" t="s">
        <v>6</v>
      </c>
      <c r="C170" t="s">
        <v>7</v>
      </c>
      <c r="D170" t="s">
        <v>16</v>
      </c>
      <c r="E170" t="s">
        <v>24</v>
      </c>
      <c r="F170">
        <v>30</v>
      </c>
      <c r="G170">
        <v>3.15</v>
      </c>
      <c r="H170">
        <f>Sales_Data[[#This Row],[Quantity]]*Sales_Data[[#This Row],[UnitPrice]]</f>
        <v>94.5</v>
      </c>
    </row>
    <row r="171" spans="1:8"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x14ac:dyDescent="0.25">
      <c r="A173" s="1">
        <v>44344</v>
      </c>
      <c r="B173" t="s">
        <v>19</v>
      </c>
      <c r="C173" t="s">
        <v>21</v>
      </c>
      <c r="D173" t="s">
        <v>13</v>
      </c>
      <c r="E173" t="s">
        <v>8</v>
      </c>
      <c r="F173">
        <v>36</v>
      </c>
      <c r="G173">
        <v>2.1800000000000002</v>
      </c>
      <c r="H173">
        <f>Sales_Data[[#This Row],[Quantity]]*Sales_Data[[#This Row],[UnitPrice]]</f>
        <v>78.48</v>
      </c>
    </row>
    <row r="174" spans="1:8" x14ac:dyDescent="0.25">
      <c r="A174" s="1">
        <v>44347</v>
      </c>
      <c r="B174" t="s">
        <v>19</v>
      </c>
      <c r="C174" t="s">
        <v>21</v>
      </c>
      <c r="D174" t="s">
        <v>13</v>
      </c>
      <c r="E174" t="s">
        <v>15</v>
      </c>
      <c r="F174">
        <v>44</v>
      </c>
      <c r="G174">
        <v>2.84</v>
      </c>
      <c r="H174">
        <f>Sales_Data[[#This Row],[Quantity]]*Sales_Data[[#This Row],[UnitPrice]]</f>
        <v>124.96</v>
      </c>
    </row>
    <row r="175" spans="1:8" x14ac:dyDescent="0.25">
      <c r="A175" s="1">
        <v>44350</v>
      </c>
      <c r="B175" t="s">
        <v>6</v>
      </c>
      <c r="C175" t="s">
        <v>7</v>
      </c>
      <c r="D175" t="s">
        <v>9</v>
      </c>
      <c r="E175" t="s">
        <v>11</v>
      </c>
      <c r="F175">
        <v>27</v>
      </c>
      <c r="G175">
        <v>1.87</v>
      </c>
      <c r="H175">
        <f>Sales_Data[[#This Row],[Quantity]]*Sales_Data[[#This Row],[UnitPrice]]</f>
        <v>50.49</v>
      </c>
    </row>
    <row r="176" spans="1:8" x14ac:dyDescent="0.25">
      <c r="A176" s="1">
        <v>44353</v>
      </c>
      <c r="B176" t="s">
        <v>6</v>
      </c>
      <c r="C176" t="s">
        <v>7</v>
      </c>
      <c r="D176" t="s">
        <v>13</v>
      </c>
      <c r="E176" t="s">
        <v>15</v>
      </c>
      <c r="F176">
        <v>120</v>
      </c>
      <c r="G176">
        <v>2.8400000000000003</v>
      </c>
      <c r="H176">
        <f>Sales_Data[[#This Row],[Quantity]]*Sales_Data[[#This Row],[UnitPrice]]</f>
        <v>340.8</v>
      </c>
    </row>
    <row r="177" spans="1:8"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x14ac:dyDescent="0.25">
      <c r="A179" s="1">
        <v>44362</v>
      </c>
      <c r="B179" t="s">
        <v>6</v>
      </c>
      <c r="C179" t="s">
        <v>18</v>
      </c>
      <c r="D179" t="s">
        <v>9</v>
      </c>
      <c r="E179" t="s">
        <v>11</v>
      </c>
      <c r="F179">
        <v>38</v>
      </c>
      <c r="G179">
        <v>1.87</v>
      </c>
      <c r="H179">
        <f>Sales_Data[[#This Row],[Quantity]]*Sales_Data[[#This Row],[UnitPrice]]</f>
        <v>71.06</v>
      </c>
    </row>
    <row r="180" spans="1:8"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x14ac:dyDescent="0.25">
      <c r="A182" s="1">
        <v>44371</v>
      </c>
      <c r="B182" t="s">
        <v>6</v>
      </c>
      <c r="C182" t="s">
        <v>7</v>
      </c>
      <c r="D182" t="s">
        <v>9</v>
      </c>
      <c r="E182" t="s">
        <v>10</v>
      </c>
      <c r="F182">
        <v>27</v>
      </c>
      <c r="G182">
        <v>2.27</v>
      </c>
      <c r="H182">
        <f>Sales_Data[[#This Row],[Quantity]]*Sales_Data[[#This Row],[UnitPrice]]</f>
        <v>61.29</v>
      </c>
    </row>
    <row r="183" spans="1:8" x14ac:dyDescent="0.25">
      <c r="A183" s="1">
        <v>44374</v>
      </c>
      <c r="B183" t="s">
        <v>6</v>
      </c>
      <c r="C183" t="s">
        <v>7</v>
      </c>
      <c r="D183" t="s">
        <v>13</v>
      </c>
      <c r="E183" t="s">
        <v>14</v>
      </c>
      <c r="F183">
        <v>38</v>
      </c>
      <c r="G183">
        <v>1.87</v>
      </c>
      <c r="H183">
        <f>Sales_Data[[#This Row],[Quantity]]*Sales_Data[[#This Row],[UnitPrice]]</f>
        <v>71.06</v>
      </c>
    </row>
    <row r="184" spans="1:8" x14ac:dyDescent="0.25">
      <c r="A184" s="1">
        <v>44377</v>
      </c>
      <c r="B184" t="s">
        <v>6</v>
      </c>
      <c r="C184" t="s">
        <v>7</v>
      </c>
      <c r="D184" t="s">
        <v>22</v>
      </c>
      <c r="E184" t="s">
        <v>23</v>
      </c>
      <c r="F184">
        <v>34</v>
      </c>
      <c r="G184">
        <v>3.4899999999999998</v>
      </c>
      <c r="H184">
        <f>Sales_Data[[#This Row],[Quantity]]*Sales_Data[[#This Row],[UnitPrice]]</f>
        <v>118.66</v>
      </c>
    </row>
    <row r="185" spans="1:8" x14ac:dyDescent="0.25">
      <c r="A185" s="1">
        <v>44380</v>
      </c>
      <c r="B185" t="s">
        <v>19</v>
      </c>
      <c r="C185" t="s">
        <v>20</v>
      </c>
      <c r="D185" t="s">
        <v>9</v>
      </c>
      <c r="E185" t="s">
        <v>11</v>
      </c>
      <c r="F185">
        <v>65</v>
      </c>
      <c r="G185">
        <v>1.8699999999999999</v>
      </c>
      <c r="H185">
        <f>Sales_Data[[#This Row],[Quantity]]*Sales_Data[[#This Row],[UnitPrice]]</f>
        <v>121.55</v>
      </c>
    </row>
    <row r="186" spans="1:8" x14ac:dyDescent="0.25">
      <c r="A186" s="1">
        <v>44383</v>
      </c>
      <c r="B186" t="s">
        <v>19</v>
      </c>
      <c r="C186" t="s">
        <v>20</v>
      </c>
      <c r="D186" t="s">
        <v>13</v>
      </c>
      <c r="E186" t="s">
        <v>15</v>
      </c>
      <c r="F186">
        <v>60</v>
      </c>
      <c r="G186">
        <v>2.8400000000000003</v>
      </c>
      <c r="H186">
        <f>Sales_Data[[#This Row],[Quantity]]*Sales_Data[[#This Row],[UnitPrice]]</f>
        <v>170.4</v>
      </c>
    </row>
    <row r="187" spans="1:8" x14ac:dyDescent="0.25">
      <c r="A187" s="1">
        <v>44386</v>
      </c>
      <c r="B187" t="s">
        <v>6</v>
      </c>
      <c r="C187" t="s">
        <v>18</v>
      </c>
      <c r="D187" t="s">
        <v>13</v>
      </c>
      <c r="E187" t="s">
        <v>8</v>
      </c>
      <c r="F187">
        <v>37</v>
      </c>
      <c r="G187">
        <v>2.1799999999999997</v>
      </c>
      <c r="H187">
        <f>Sales_Data[[#This Row],[Quantity]]*Sales_Data[[#This Row],[UnitPrice]]</f>
        <v>80.66</v>
      </c>
    </row>
    <row r="188" spans="1:8" x14ac:dyDescent="0.25">
      <c r="A188" s="1">
        <v>44389</v>
      </c>
      <c r="B188" t="s">
        <v>6</v>
      </c>
      <c r="C188" t="s">
        <v>18</v>
      </c>
      <c r="D188" t="s">
        <v>13</v>
      </c>
      <c r="E188" t="s">
        <v>14</v>
      </c>
      <c r="F188">
        <v>40</v>
      </c>
      <c r="G188">
        <v>1.8699999999999999</v>
      </c>
      <c r="H188">
        <f>Sales_Data[[#This Row],[Quantity]]*Sales_Data[[#This Row],[UnitPrice]]</f>
        <v>74.8</v>
      </c>
    </row>
    <row r="189" spans="1:8" x14ac:dyDescent="0.25">
      <c r="A189" s="1">
        <v>44392</v>
      </c>
      <c r="B189" t="s">
        <v>19</v>
      </c>
      <c r="C189" t="s">
        <v>21</v>
      </c>
      <c r="D189" t="s">
        <v>9</v>
      </c>
      <c r="E189" t="s">
        <v>11</v>
      </c>
      <c r="F189">
        <v>26</v>
      </c>
      <c r="G189">
        <v>1.8699999999999999</v>
      </c>
      <c r="H189">
        <f>Sales_Data[[#This Row],[Quantity]]*Sales_Data[[#This Row],[UnitPrice]]</f>
        <v>48.62</v>
      </c>
    </row>
    <row r="190" spans="1:8" x14ac:dyDescent="0.25">
      <c r="A190" s="1">
        <v>44395</v>
      </c>
      <c r="B190" t="s">
        <v>6</v>
      </c>
      <c r="C190" t="s">
        <v>7</v>
      </c>
      <c r="D190" t="s">
        <v>9</v>
      </c>
      <c r="E190" t="s">
        <v>10</v>
      </c>
      <c r="F190">
        <v>22</v>
      </c>
      <c r="G190">
        <v>2.27</v>
      </c>
      <c r="H190">
        <f>Sales_Data[[#This Row],[Quantity]]*Sales_Data[[#This Row],[UnitPrice]]</f>
        <v>49.94</v>
      </c>
    </row>
    <row r="191" spans="1:8" x14ac:dyDescent="0.25">
      <c r="A191" s="1">
        <v>44398</v>
      </c>
      <c r="B191" t="s">
        <v>6</v>
      </c>
      <c r="C191" t="s">
        <v>7</v>
      </c>
      <c r="D191" t="s">
        <v>13</v>
      </c>
      <c r="E191" t="s">
        <v>14</v>
      </c>
      <c r="F191">
        <v>32</v>
      </c>
      <c r="G191">
        <v>1.87</v>
      </c>
      <c r="H191">
        <f>Sales_Data[[#This Row],[Quantity]]*Sales_Data[[#This Row],[UnitPrice]]</f>
        <v>59.84</v>
      </c>
    </row>
    <row r="192" spans="1:8" x14ac:dyDescent="0.25">
      <c r="A192" s="1">
        <v>44401</v>
      </c>
      <c r="B192" t="s">
        <v>6</v>
      </c>
      <c r="C192" t="s">
        <v>7</v>
      </c>
      <c r="D192" t="s">
        <v>22</v>
      </c>
      <c r="E192" t="s">
        <v>23</v>
      </c>
      <c r="F192">
        <v>23</v>
      </c>
      <c r="G192">
        <v>3.4899999999999998</v>
      </c>
      <c r="H192">
        <f>Sales_Data[[#This Row],[Quantity]]*Sales_Data[[#This Row],[UnitPrice]]</f>
        <v>80.27</v>
      </c>
    </row>
    <row r="193" spans="1:8" x14ac:dyDescent="0.25">
      <c r="A193" s="1">
        <v>44404</v>
      </c>
      <c r="B193" t="s">
        <v>19</v>
      </c>
      <c r="C193" t="s">
        <v>20</v>
      </c>
      <c r="D193" t="s">
        <v>13</v>
      </c>
      <c r="E193" t="s">
        <v>8</v>
      </c>
      <c r="F193">
        <v>20</v>
      </c>
      <c r="G193">
        <v>2.1800000000000002</v>
      </c>
      <c r="H193">
        <f>Sales_Data[[#This Row],[Quantity]]*Sales_Data[[#This Row],[UnitPrice]]</f>
        <v>43.6</v>
      </c>
    </row>
    <row r="194" spans="1:8"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x14ac:dyDescent="0.25">
      <c r="A196" s="1">
        <v>44413</v>
      </c>
      <c r="B196" t="s">
        <v>19</v>
      </c>
      <c r="C196" t="s">
        <v>21</v>
      </c>
      <c r="D196" t="s">
        <v>13</v>
      </c>
      <c r="E196" t="s">
        <v>8</v>
      </c>
      <c r="F196">
        <v>90</v>
      </c>
      <c r="G196">
        <v>2.1799999999999997</v>
      </c>
      <c r="H196">
        <f>Sales_Data[[#This Row],[Quantity]]*Sales_Data[[#This Row],[UnitPrice]]</f>
        <v>196.2</v>
      </c>
    </row>
    <row r="197" spans="1:8"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x14ac:dyDescent="0.25">
      <c r="A201" s="1">
        <v>44428</v>
      </c>
      <c r="B201" t="s">
        <v>6</v>
      </c>
      <c r="C201" t="s">
        <v>18</v>
      </c>
      <c r="D201" t="s">
        <v>9</v>
      </c>
      <c r="E201" t="s">
        <v>11</v>
      </c>
      <c r="F201">
        <v>39</v>
      </c>
      <c r="G201">
        <v>1.87</v>
      </c>
      <c r="H201">
        <f>Sales_Data[[#This Row],[Quantity]]*Sales_Data[[#This Row],[UnitPrice]]</f>
        <v>72.930000000000007</v>
      </c>
    </row>
    <row r="202" spans="1:8"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x14ac:dyDescent="0.25">
      <c r="A206" s="1">
        <v>44443</v>
      </c>
      <c r="B206" t="s">
        <v>6</v>
      </c>
      <c r="C206" t="s">
        <v>7</v>
      </c>
      <c r="D206" t="s">
        <v>16</v>
      </c>
      <c r="E206" t="s">
        <v>24</v>
      </c>
      <c r="F206">
        <v>26</v>
      </c>
      <c r="G206">
        <v>3.1500000000000004</v>
      </c>
      <c r="H206">
        <f>Sales_Data[[#This Row],[Quantity]]*Sales_Data[[#This Row],[UnitPrice]]</f>
        <v>81.900000000000006</v>
      </c>
    </row>
    <row r="207" spans="1:8" x14ac:dyDescent="0.25">
      <c r="A207" s="1">
        <v>44446</v>
      </c>
      <c r="B207" t="s">
        <v>19</v>
      </c>
      <c r="C207" t="s">
        <v>20</v>
      </c>
      <c r="D207" t="s">
        <v>9</v>
      </c>
      <c r="E207" t="s">
        <v>11</v>
      </c>
      <c r="F207">
        <v>50</v>
      </c>
      <c r="G207">
        <v>1.87</v>
      </c>
      <c r="H207">
        <f>Sales_Data[[#This Row],[Quantity]]*Sales_Data[[#This Row],[UnitPrice]]</f>
        <v>93.5</v>
      </c>
    </row>
    <row r="208" spans="1:8"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x14ac:dyDescent="0.25">
      <c r="A214" s="1">
        <v>44467</v>
      </c>
      <c r="B214" t="s">
        <v>6</v>
      </c>
      <c r="C214" t="s">
        <v>7</v>
      </c>
      <c r="D214" t="s">
        <v>16</v>
      </c>
      <c r="E214" t="s">
        <v>24</v>
      </c>
      <c r="F214">
        <v>21</v>
      </c>
      <c r="G214">
        <v>3.1500000000000004</v>
      </c>
      <c r="H214">
        <f>Sales_Data[[#This Row],[Quantity]]*Sales_Data[[#This Row],[UnitPrice]]</f>
        <v>66.150000000000006</v>
      </c>
    </row>
    <row r="215" spans="1:8" x14ac:dyDescent="0.25">
      <c r="A215" s="1">
        <v>44470</v>
      </c>
      <c r="B215" t="s">
        <v>19</v>
      </c>
      <c r="C215" t="s">
        <v>20</v>
      </c>
      <c r="D215" t="s">
        <v>9</v>
      </c>
      <c r="E215" t="s">
        <v>11</v>
      </c>
      <c r="F215">
        <v>43</v>
      </c>
      <c r="G215">
        <v>1.8699999999999999</v>
      </c>
      <c r="H215">
        <f>Sales_Data[[#This Row],[Quantity]]*Sales_Data[[#This Row],[UnitPrice]]</f>
        <v>80.41</v>
      </c>
    </row>
    <row r="216" spans="1:8" x14ac:dyDescent="0.25">
      <c r="A216" s="1">
        <v>44473</v>
      </c>
      <c r="B216" t="s">
        <v>19</v>
      </c>
      <c r="C216" t="s">
        <v>20</v>
      </c>
      <c r="D216" t="s">
        <v>13</v>
      </c>
      <c r="E216" t="s">
        <v>15</v>
      </c>
      <c r="F216">
        <v>47</v>
      </c>
      <c r="G216">
        <v>2.84</v>
      </c>
      <c r="H216">
        <f>Sales_Data[[#This Row],[Quantity]]*Sales_Data[[#This Row],[UnitPrice]]</f>
        <v>133.47999999999999</v>
      </c>
    </row>
    <row r="217" spans="1:8" x14ac:dyDescent="0.25">
      <c r="A217" s="1">
        <v>44476</v>
      </c>
      <c r="B217" t="s">
        <v>6</v>
      </c>
      <c r="C217" t="s">
        <v>18</v>
      </c>
      <c r="D217" t="s">
        <v>13</v>
      </c>
      <c r="E217" t="s">
        <v>8</v>
      </c>
      <c r="F217">
        <v>175</v>
      </c>
      <c r="G217">
        <v>2.1800000000000002</v>
      </c>
      <c r="H217">
        <f>Sales_Data[[#This Row],[Quantity]]*Sales_Data[[#This Row],[UnitPrice]]</f>
        <v>381.5</v>
      </c>
    </row>
    <row r="218" spans="1:8"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x14ac:dyDescent="0.25">
      <c r="A224" s="1">
        <v>44497</v>
      </c>
      <c r="B224" t="s">
        <v>6</v>
      </c>
      <c r="C224" t="s">
        <v>18</v>
      </c>
      <c r="D224" t="s">
        <v>9</v>
      </c>
      <c r="E224" t="s">
        <v>11</v>
      </c>
      <c r="F224">
        <v>57</v>
      </c>
      <c r="G224">
        <v>1.87</v>
      </c>
      <c r="H224">
        <f>Sales_Data[[#This Row],[Quantity]]*Sales_Data[[#This Row],[UnitPrice]]</f>
        <v>106.59</v>
      </c>
    </row>
    <row r="225" spans="1:8" x14ac:dyDescent="0.25">
      <c r="A225" s="1">
        <v>44500</v>
      </c>
      <c r="B225" t="s">
        <v>6</v>
      </c>
      <c r="C225" t="s">
        <v>18</v>
      </c>
      <c r="D225" t="s">
        <v>16</v>
      </c>
      <c r="E225" t="s">
        <v>17</v>
      </c>
      <c r="F225">
        <v>25</v>
      </c>
      <c r="G225">
        <v>1.68</v>
      </c>
      <c r="H225">
        <f>Sales_Data[[#This Row],[Quantity]]*Sales_Data[[#This Row],[UnitPrice]]</f>
        <v>42</v>
      </c>
    </row>
    <row r="226" spans="1:8" x14ac:dyDescent="0.25">
      <c r="A226" s="1">
        <v>44503</v>
      </c>
      <c r="B226" t="s">
        <v>19</v>
      </c>
      <c r="C226" t="s">
        <v>21</v>
      </c>
      <c r="D226" t="s">
        <v>13</v>
      </c>
      <c r="E226" t="s">
        <v>14</v>
      </c>
      <c r="F226">
        <v>24</v>
      </c>
      <c r="G226">
        <v>1.87</v>
      </c>
      <c r="H226">
        <f>Sales_Data[[#This Row],[Quantity]]*Sales_Data[[#This Row],[UnitPrice]]</f>
        <v>44.88</v>
      </c>
    </row>
    <row r="227" spans="1:8" x14ac:dyDescent="0.25">
      <c r="A227" s="1">
        <v>44506</v>
      </c>
      <c r="B227" t="s">
        <v>6</v>
      </c>
      <c r="C227" t="s">
        <v>7</v>
      </c>
      <c r="D227" t="s">
        <v>9</v>
      </c>
      <c r="E227" t="s">
        <v>11</v>
      </c>
      <c r="F227">
        <v>83</v>
      </c>
      <c r="G227">
        <v>1.87</v>
      </c>
      <c r="H227">
        <f>Sales_Data[[#This Row],[Quantity]]*Sales_Data[[#This Row],[UnitPrice]]</f>
        <v>155.21</v>
      </c>
    </row>
    <row r="228" spans="1:8"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x14ac:dyDescent="0.25">
      <c r="A230" s="1">
        <v>44515</v>
      </c>
      <c r="B230" t="s">
        <v>6</v>
      </c>
      <c r="C230" t="s">
        <v>18</v>
      </c>
      <c r="D230" t="s">
        <v>13</v>
      </c>
      <c r="E230" t="s">
        <v>8</v>
      </c>
      <c r="F230">
        <v>146</v>
      </c>
      <c r="G230">
        <v>2.1799999999999997</v>
      </c>
      <c r="H230">
        <f>Sales_Data[[#This Row],[Quantity]]*Sales_Data[[#This Row],[UnitPrice]]</f>
        <v>318.27999999999997</v>
      </c>
    </row>
    <row r="231" spans="1:8"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x14ac:dyDescent="0.25">
      <c r="A233" s="1">
        <v>44524</v>
      </c>
      <c r="B233" t="s">
        <v>6</v>
      </c>
      <c r="C233" t="s">
        <v>7</v>
      </c>
      <c r="D233" t="s">
        <v>13</v>
      </c>
      <c r="E233" t="s">
        <v>8</v>
      </c>
      <c r="F233">
        <v>139</v>
      </c>
      <c r="G233">
        <v>2.1799999999999997</v>
      </c>
      <c r="H233">
        <f>Sales_Data[[#This Row],[Quantity]]*Sales_Data[[#This Row],[UnitPrice]]</f>
        <v>303.02</v>
      </c>
    </row>
    <row r="234" spans="1:8" x14ac:dyDescent="0.25">
      <c r="A234" s="1">
        <v>44527</v>
      </c>
      <c r="B234" t="s">
        <v>6</v>
      </c>
      <c r="C234" t="s">
        <v>7</v>
      </c>
      <c r="D234" t="s">
        <v>13</v>
      </c>
      <c r="E234" t="s">
        <v>14</v>
      </c>
      <c r="F234">
        <v>211</v>
      </c>
      <c r="G234">
        <v>1.8699999999999999</v>
      </c>
      <c r="H234">
        <f>Sales_Data[[#This Row],[Quantity]]*Sales_Data[[#This Row],[UnitPrice]]</f>
        <v>394.57</v>
      </c>
    </row>
    <row r="235" spans="1:8" x14ac:dyDescent="0.25">
      <c r="A235" s="1">
        <v>44530</v>
      </c>
      <c r="B235" t="s">
        <v>6</v>
      </c>
      <c r="C235" t="s">
        <v>7</v>
      </c>
      <c r="D235" t="s">
        <v>22</v>
      </c>
      <c r="E235" t="s">
        <v>23</v>
      </c>
      <c r="F235">
        <v>20</v>
      </c>
      <c r="G235">
        <v>3.4899999999999998</v>
      </c>
      <c r="H235">
        <f>Sales_Data[[#This Row],[Quantity]]*Sales_Data[[#This Row],[UnitPrice]]</f>
        <v>69.8</v>
      </c>
    </row>
    <row r="236" spans="1:8" x14ac:dyDescent="0.25">
      <c r="A236" s="1">
        <v>44533</v>
      </c>
      <c r="B236" t="s">
        <v>19</v>
      </c>
      <c r="C236" t="s">
        <v>20</v>
      </c>
      <c r="D236" t="s">
        <v>9</v>
      </c>
      <c r="E236" t="s">
        <v>11</v>
      </c>
      <c r="F236">
        <v>42</v>
      </c>
      <c r="G236">
        <v>1.87</v>
      </c>
      <c r="H236">
        <f>Sales_Data[[#This Row],[Quantity]]*Sales_Data[[#This Row],[UnitPrice]]</f>
        <v>78.540000000000006</v>
      </c>
    </row>
    <row r="237" spans="1:8"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x14ac:dyDescent="0.25">
      <c r="A239" s="1">
        <v>44542</v>
      </c>
      <c r="B239" t="s">
        <v>6</v>
      </c>
      <c r="C239" t="s">
        <v>18</v>
      </c>
      <c r="D239" t="s">
        <v>22</v>
      </c>
      <c r="E239" t="s">
        <v>23</v>
      </c>
      <c r="F239">
        <v>25</v>
      </c>
      <c r="G239">
        <v>3.49</v>
      </c>
      <c r="H239">
        <f>Sales_Data[[#This Row],[Quantity]]*Sales_Data[[#This Row],[UnitPrice]]</f>
        <v>87.25</v>
      </c>
    </row>
    <row r="240" spans="1:8" x14ac:dyDescent="0.25">
      <c r="A240" s="1">
        <v>44545</v>
      </c>
      <c r="B240" t="s">
        <v>19</v>
      </c>
      <c r="C240" t="s">
        <v>21</v>
      </c>
      <c r="D240" t="s">
        <v>13</v>
      </c>
      <c r="E240" t="s">
        <v>14</v>
      </c>
      <c r="F240">
        <v>96</v>
      </c>
      <c r="G240">
        <v>1.87</v>
      </c>
      <c r="H240">
        <f>Sales_Data[[#This Row],[Quantity]]*Sales_Data[[#This Row],[UnitPrice]]</f>
        <v>179.52</v>
      </c>
    </row>
    <row r="241" spans="1:8" x14ac:dyDescent="0.25">
      <c r="A241" s="1">
        <v>44548</v>
      </c>
      <c r="B241" t="s">
        <v>6</v>
      </c>
      <c r="C241" t="s">
        <v>7</v>
      </c>
      <c r="D241" t="s">
        <v>13</v>
      </c>
      <c r="E241" t="s">
        <v>8</v>
      </c>
      <c r="F241">
        <v>34</v>
      </c>
      <c r="G241">
        <v>2.1800000000000002</v>
      </c>
      <c r="H241">
        <f>Sales_Data[[#This Row],[Quantity]]*Sales_Data[[#This Row],[UnitPrice]]</f>
        <v>74.12</v>
      </c>
    </row>
    <row r="242" spans="1:8" x14ac:dyDescent="0.25">
      <c r="A242" s="1">
        <v>44551</v>
      </c>
      <c r="B242" t="s">
        <v>6</v>
      </c>
      <c r="C242" t="s">
        <v>7</v>
      </c>
      <c r="D242" t="s">
        <v>13</v>
      </c>
      <c r="E242" t="s">
        <v>14</v>
      </c>
      <c r="F242">
        <v>245</v>
      </c>
      <c r="G242">
        <v>1.8699999999999999</v>
      </c>
      <c r="H242">
        <f>Sales_Data[[#This Row],[Quantity]]*Sales_Data[[#This Row],[UnitPrice]]</f>
        <v>458.15</v>
      </c>
    </row>
    <row r="243" spans="1:8" x14ac:dyDescent="0.25">
      <c r="A243" s="1">
        <v>44554</v>
      </c>
      <c r="B243" t="s">
        <v>6</v>
      </c>
      <c r="C243" t="s">
        <v>7</v>
      </c>
      <c r="D243" t="s">
        <v>22</v>
      </c>
      <c r="E243" t="s">
        <v>23</v>
      </c>
      <c r="F243">
        <v>30</v>
      </c>
      <c r="G243">
        <v>3.49</v>
      </c>
      <c r="H243">
        <f>Sales_Data[[#This Row],[Quantity]]*Sales_Data[[#This Row],[UnitPrice]]</f>
        <v>104.7</v>
      </c>
    </row>
    <row r="244" spans="1:8" x14ac:dyDescent="0.25">
      <c r="A244" s="1">
        <v>44557</v>
      </c>
      <c r="B244" t="s">
        <v>19</v>
      </c>
      <c r="C244" t="s">
        <v>20</v>
      </c>
      <c r="D244" t="s">
        <v>9</v>
      </c>
      <c r="E244" t="s">
        <v>11</v>
      </c>
      <c r="F244">
        <v>30</v>
      </c>
      <c r="G244">
        <v>1.87</v>
      </c>
      <c r="H244">
        <f>Sales_Data[[#This Row],[Quantity]]*Sales_Data[[#This Row],[UnitPrice]]</f>
        <v>56.1</v>
      </c>
    </row>
    <row r="245" spans="1:8" x14ac:dyDescent="0.2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FoodSales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Admin</cp:lastModifiedBy>
  <cp:lastPrinted>2013-05-31T18:56:13Z</cp:lastPrinted>
  <dcterms:created xsi:type="dcterms:W3CDTF">2007-08-07T00:48:59Z</dcterms:created>
  <dcterms:modified xsi:type="dcterms:W3CDTF">2022-10-06T11:04:16Z</dcterms:modified>
</cp:coreProperties>
</file>