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hom\Desktop\Git Backup\KICKSTARTER-Analysis\"/>
    </mc:Choice>
  </mc:AlternateContent>
  <xr:revisionPtr revIDLastSave="0" documentId="13_ncr:1_{80C99E0D-1494-447C-89D9-96E3A8F47E50}" xr6:coauthVersionLast="45" xr6:coauthVersionMax="45" xr10:uidLastSave="{00000000-0000-0000-0000-000000000000}"/>
  <bookViews>
    <workbookView xWindow="-93" yWindow="-93" windowWidth="25786" windowHeight="13986" activeTab="3" xr2:uid="{00000000-000D-0000-FFFF-FFFF00000000}"/>
  </bookViews>
  <sheets>
    <sheet name="Data" sheetId="1" r:id="rId1"/>
    <sheet name="S1" sheetId="2" r:id="rId2"/>
    <sheet name="S2" sheetId="3" r:id="rId3"/>
    <sheet name="S3" sheetId="4" r:id="rId4"/>
    <sheet name="S4" sheetId="5" r:id="rId5"/>
  </sheets>
  <definedNames>
    <definedName name="_xlnm._FilterDatabase" localSheetId="0" hidden="1">Data!$A$1:$T$4115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B3" i="5"/>
  <c r="C2" i="5"/>
  <c r="B12" i="5"/>
  <c r="B13" i="5"/>
  <c r="B11" i="5"/>
  <c r="B10" i="5"/>
  <c r="B9" i="5"/>
  <c r="B8" i="5"/>
  <c r="B7" i="5"/>
  <c r="B6" i="5"/>
  <c r="B5" i="5"/>
  <c r="B4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<sst xmlns="http://schemas.openxmlformats.org/spreadsheetml/2006/main" count="24820" uniqueCount="8401">
  <si>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</si>
  <si>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</si>
  <si>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</si>
  <si>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</si>
  <si>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</si>
  <si>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</si>
  <si>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</si>
  <si>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</si>
  <si>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</si>
  <si>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</si>
  <si>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</si>
  <si>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</si>
  <si>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</si>
  <si>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</si>
  <si>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</si>
  <si>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</si>
  <si>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</si>
  <si>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</si>
  <si>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</si>
  <si>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</si>
  <si>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</si>
  <si>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</si>
  <si>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</si>
  <si>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</si>
  <si>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</si>
  <si>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</si>
  <si>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</si>
  <si>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</si>
  <si>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</si>
  <si>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</si>
  <si>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</si>
  <si>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</si>
  <si>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</si>
  <si>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</si>
  <si>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</si>
  <si>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</si>
  <si>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</si>
  <si>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</si>
  <si>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</si>
  <si>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</si>
  <si>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</si>
  <si>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</si>
  <si>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</si>
  <si>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</si>
  <si>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</si>
  <si>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</si>
  <si>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</si>
  <si>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</si>
  <si>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</si>
  <si>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</si>
  <si>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</si>
  <si>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</si>
  <si>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</si>
  <si>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</si>
  <si>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</si>
  <si>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</si>
  <si>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</si>
  <si>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</si>
  <si>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</si>
  <si>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</si>
  <si>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</si>
  <si>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</si>
  <si>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</si>
  <si>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</si>
  <si>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</si>
  <si>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</si>
  <si>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</si>
  <si>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</si>
  <si>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</si>
  <si>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</si>
  <si>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</si>
  <si>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</si>
  <si>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</si>
  <si>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</si>
  <si>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</si>
  <si>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</si>
  <si>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</si>
  <si>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</si>
  <si>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</si>
  <si>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</si>
  <si>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</si>
  <si>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</si>
  <si>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</si>
  <si>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</si>
  <si>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</si>
  <si>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</si>
  <si>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</si>
  <si>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</si>
  <si>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</si>
  <si>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</si>
  <si>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</si>
  <si>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</si>
  <si>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</si>
  <si>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</si>
  <si>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</si>
  <si>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</si>
  <si>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</si>
  <si>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</si>
  <si>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</si>
  <si>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</si>
  <si>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</si>
  <si>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</si>
  <si>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</si>
  <si>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</si>
  <si>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</si>
  <si>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</si>
  <si>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</si>
  <si>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</si>
  <si>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</si>
  <si>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</si>
  <si>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</si>
  <si>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</si>
  <si>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</si>
  <si>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</si>
  <si>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</si>
  <si>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</si>
  <si>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</si>
  <si>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</si>
  <si>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</si>
  <si>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</si>
  <si>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</si>
  <si>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</si>
  <si>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</si>
  <si>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</si>
  <si>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</si>
  <si>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</si>
  <si>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</si>
  <si>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</si>
  <si>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</si>
  <si>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</si>
  <si>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</si>
  <si>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</si>
  <si>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</si>
  <si>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</si>
  <si>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</si>
  <si>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</si>
  <si>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</si>
  <si>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</si>
  <si>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</si>
  <si>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</si>
  <si>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</si>
  <si>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</si>
  <si>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</si>
  <si>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</si>
  <si>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</si>
  <si>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</si>
  <si>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</si>
  <si>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</si>
  <si>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</si>
  <si>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</si>
  <si>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</si>
  <si>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</si>
  <si>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</si>
  <si>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</si>
  <si>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</si>
  <si>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</si>
  <si>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</si>
  <si>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</si>
  <si>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</si>
  <si>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</si>
  <si>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</si>
  <si>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</si>
  <si>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</si>
  <si>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</si>
  <si>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</si>
  <si>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</si>
  <si>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</si>
  <si>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</si>
  <si>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</si>
  <si>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</si>
  <si>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</si>
  <si>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</si>
  <si>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</si>
  <si>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</si>
  <si>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</si>
  <si>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</si>
  <si>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</si>
  <si>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</si>
  <si>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</si>
  <si>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</si>
  <si>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</si>
  <si>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</si>
  <si>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</si>
  <si>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</si>
  <si>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</si>
  <si>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</si>
  <si>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</si>
  <si>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</si>
  <si>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</si>
  <si>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</si>
  <si>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</si>
  <si>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</si>
  <si>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</si>
  <si>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</si>
  <si>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</si>
  <si>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</si>
  <si>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</si>
  <si>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</si>
  <si>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</si>
  <si>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</si>
  <si>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</si>
  <si>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</si>
  <si>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</si>
  <si>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</si>
  <si>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</si>
  <si>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</si>
  <si>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</si>
  <si>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</si>
  <si>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</si>
  <si>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</si>
  <si>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</si>
  <si>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</si>
  <si>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</si>
  <si>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</si>
  <si>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</si>
  <si>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</si>
  <si>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</si>
  <si>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</si>
  <si>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</si>
  <si>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</si>
  <si>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</si>
  <si>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</si>
  <si>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</si>
  <si>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</si>
  <si>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</si>
  <si>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</si>
  <si>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</si>
  <si>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</si>
  <si>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</si>
  <si>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</si>
  <si>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</si>
  <si>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</si>
  <si>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</si>
  <si>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</si>
  <si>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</si>
  <si>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</si>
  <si>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</si>
  <si>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</si>
  <si>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</si>
  <si>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</si>
  <si>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</si>
  <si>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</si>
  <si>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</si>
  <si>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</si>
  <si>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</si>
  <si>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</si>
  <si>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</si>
  <si>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</si>
  <si>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</si>
  <si>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</si>
  <si>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</si>
  <si>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</si>
  <si>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</si>
  <si>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</si>
  <si>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</si>
  <si>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</si>
  <si>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</si>
  <si>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</si>
  <si>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</si>
  <si>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</si>
  <si>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</si>
  <si>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</si>
  <si>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</si>
  <si>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</si>
  <si>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</si>
  <si>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</si>
  <si>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</si>
  <si>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</si>
  <si>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</si>
  <si>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</si>
  <si>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</si>
  <si>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</si>
  <si>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</si>
  <si>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</si>
  <si>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</si>
  <si>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</si>
  <si>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</si>
  <si>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</si>
  <si>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</si>
  <si>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</si>
  <si>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</si>
  <si>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</si>
  <si>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</si>
  <si>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</si>
  <si>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</si>
  <si>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</si>
  <si>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</si>
  <si>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</si>
  <si>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</si>
  <si>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</si>
  <si>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</si>
  <si>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</si>
  <si>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</si>
  <si>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</si>
  <si>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</si>
  <si>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</si>
  <si>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</si>
  <si>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</si>
  <si>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</si>
  <si>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</si>
  <si>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</si>
  <si>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</si>
  <si>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</si>
  <si>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</si>
  <si>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</si>
  <si>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</si>
  <si>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</si>
  <si>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</si>
  <si>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</si>
  <si>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</si>
  <si>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</si>
  <si>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</si>
  <si>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</si>
  <si>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</si>
  <si>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</si>
  <si>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</si>
  <si>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</si>
  <si>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</si>
  <si>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</si>
  <si>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</si>
  <si>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</si>
  <si>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</si>
  <si>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</si>
  <si>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</si>
  <si>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</si>
  <si>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</si>
  <si>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</si>
  <si>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</si>
  <si>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</si>
  <si>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</si>
  <si>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</si>
  <si>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</si>
  <si>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</si>
  <si>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</si>
  <si>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</si>
  <si>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</si>
  <si>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</si>
  <si>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</si>
  <si>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</si>
  <si>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</si>
  <si>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</si>
  <si>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</si>
  <si>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</si>
  <si>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</si>
  <si>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</si>
  <si>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</si>
  <si>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</si>
  <si>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</si>
  <si>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</si>
  <si>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</si>
  <si>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</si>
  <si>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</si>
  <si>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</si>
  <si>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</si>
  <si>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</si>
  <si>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</si>
  <si>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</si>
  <si>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</si>
  <si>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</si>
  <si>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</si>
  <si>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</si>
  <si>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</si>
  <si>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</si>
  <si>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</si>
  <si>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</si>
  <si>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</si>
  <si>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</si>
  <si>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</si>
  <si>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</si>
  <si>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</si>
  <si>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</si>
  <si>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</si>
  <si>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</si>
  <si>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</si>
  <si>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</si>
  <si>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</si>
  <si>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</si>
  <si>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</si>
  <si>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</si>
  <si>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</si>
  <si>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</si>
  <si>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</si>
  <si>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</si>
  <si>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</si>
  <si>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</si>
  <si>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</si>
  <si>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</si>
  <si>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</si>
  <si>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</si>
  <si>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</si>
  <si>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</si>
  <si>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</si>
  <si>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</si>
  <si>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</si>
  <si>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</si>
  <si>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</si>
  <si>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</si>
  <si>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</si>
  <si>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</si>
  <si>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</si>
  <si>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</si>
  <si>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</si>
  <si>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</si>
  <si>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</si>
  <si>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</si>
  <si>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</si>
  <si>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</si>
  <si>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</si>
  <si>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</si>
  <si>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</si>
  <si>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</si>
  <si>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</si>
  <si>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</si>
  <si>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</si>
  <si>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</si>
  <si>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</si>
  <si>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</si>
  <si>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</si>
  <si>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</si>
  <si>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</si>
  <si>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</si>
  <si>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</si>
  <si>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</si>
  <si>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</si>
  <si>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</si>
  <si>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</si>
  <si>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</si>
  <si>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</si>
  <si>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</si>
  <si>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</si>
  <si>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</si>
  <si>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</si>
  <si>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</si>
  <si>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</si>
  <si>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</si>
  <si>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</si>
  <si>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</si>
  <si>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</si>
  <si>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</si>
  <si>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</si>
  <si>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</si>
  <si>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</si>
  <si>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</si>
  <si>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</si>
  <si>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</si>
  <si>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</si>
  <si>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</si>
  <si>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</si>
  <si>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</si>
  <si>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</si>
  <si>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</si>
  <si>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</si>
  <si>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</si>
  <si>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</si>
  <si>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</si>
  <si>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</si>
  <si>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</si>
  <si>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</si>
  <si>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</si>
  <si>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</si>
  <si>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</si>
  <si>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</si>
  <si>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</si>
  <si>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</si>
  <si>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</si>
  <si>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</si>
  <si>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</si>
  <si>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</si>
  <si>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</si>
  <si>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</si>
  <si>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</si>
  <si>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</si>
  <si>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</si>
  <si>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</si>
  <si>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</si>
  <si>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</si>
  <si>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</si>
  <si>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</si>
  <si>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</si>
  <si>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</si>
  <si>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</si>
  <si>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</si>
  <si>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</si>
  <si>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</si>
  <si>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</si>
  <si>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</si>
  <si>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</si>
  <si>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</si>
  <si>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</si>
  <si>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</si>
  <si>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</si>
  <si>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</si>
  <si>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</si>
  <si>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</si>
  <si>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</si>
  <si>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</si>
  <si>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</si>
  <si>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</si>
  <si>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</si>
  <si>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</si>
  <si>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</si>
  <si>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</si>
  <si>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</si>
  <si>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</si>
  <si>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</si>
  <si>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</si>
  <si>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</si>
  <si>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</si>
  <si>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</si>
  <si>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</si>
  <si>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</si>
  <si>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</si>
  <si>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</si>
  <si>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</si>
  <si>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</si>
  <si>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</si>
  <si>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</si>
  <si>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</si>
  <si>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</si>
  <si>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</si>
  <si>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</si>
  <si>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</si>
  <si>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</si>
  <si>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</si>
  <si>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</si>
  <si>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</si>
  <si>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</si>
  <si>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</si>
  <si>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</si>
  <si>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</si>
  <si>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</si>
  <si>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</si>
  <si>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</si>
  <si>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</si>
  <si>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</si>
  <si>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</si>
  <si>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</si>
  <si>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</si>
  <si>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</si>
  <si>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</si>
  <si>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</si>
  <si>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</si>
  <si>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</si>
  <si>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</si>
  <si>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</si>
  <si>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</si>
  <si>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</si>
  <si>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</si>
  <si>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</si>
  <si>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</si>
  <si>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</si>
  <si>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</si>
  <si>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</si>
  <si>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</si>
  <si>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</si>
  <si>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</si>
  <si>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</si>
  <si>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</si>
  <si>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</si>
  <si>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</si>
  <si>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</si>
  <si>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</si>
  <si>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</si>
  <si>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</si>
  <si>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</si>
  <si>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</si>
  <si>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</si>
  <si>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</si>
  <si>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</si>
  <si>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</si>
  <si>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</si>
  <si>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</si>
  <si>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</si>
  <si>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</si>
  <si>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</si>
  <si>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</si>
  <si>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</si>
  <si>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</si>
  <si>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</si>
  <si>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</si>
  <si>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</si>
  <si>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</si>
  <si>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</si>
  <si>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</si>
  <si>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</si>
  <si>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</si>
  <si>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</si>
  <si>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</si>
  <si>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</si>
  <si>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</si>
  <si>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</si>
  <si>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</si>
  <si>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</si>
  <si>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</si>
  <si>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</si>
  <si>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</si>
  <si>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</si>
  <si>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</si>
  <si>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</si>
  <si>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</si>
  <si>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</si>
  <si>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</si>
  <si>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</si>
  <si>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</si>
  <si>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</si>
  <si>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</si>
  <si>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</si>
  <si>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</si>
  <si>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</si>
  <si>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</si>
  <si>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</si>
  <si>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</si>
  <si>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</si>
  <si>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</si>
  <si>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</si>
  <si>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</si>
  <si>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</si>
  <si>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</si>
  <si>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</si>
  <si>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</si>
  <si>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</si>
  <si>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</si>
  <si>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</si>
  <si>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</si>
  <si>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</si>
  <si>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</si>
  <si>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</si>
  <si>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</si>
  <si>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</si>
  <si>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</si>
  <si>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</si>
  <si>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</si>
  <si>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</si>
  <si>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</si>
  <si>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</si>
  <si>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</si>
  <si>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</si>
  <si>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</si>
  <si>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</si>
  <si>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</si>
  <si>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</si>
  <si>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</si>
  <si>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</si>
  <si>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</si>
  <si>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</si>
  <si>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</si>
  <si>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</si>
  <si>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</si>
  <si>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</si>
  <si>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</si>
  <si>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</si>
  <si>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</si>
  <si>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</si>
  <si>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</si>
  <si>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</si>
  <si>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</si>
  <si>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</si>
  <si>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</si>
  <si>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</si>
  <si>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</si>
  <si>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</si>
  <si>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</si>
  <si>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</si>
  <si>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</si>
  <si>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</si>
  <si>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</si>
  <si>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</si>
  <si>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</si>
  <si>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</si>
  <si>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</si>
  <si>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</si>
  <si>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</si>
  <si>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</si>
  <si>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</si>
  <si>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</si>
  <si>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</si>
  <si>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</si>
  <si>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</si>
  <si>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</si>
  <si>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</si>
  <si>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</si>
  <si>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</si>
  <si>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</si>
  <si>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</si>
  <si>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</si>
  <si>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</si>
  <si>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</si>
  <si>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</si>
  <si>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</si>
  <si>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</si>
  <si>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</si>
  <si>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</si>
  <si>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</si>
  <si>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</si>
  <si>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</si>
  <si>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</si>
  <si>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</si>
  <si>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</si>
  <si>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</si>
  <si>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</si>
  <si>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</si>
  <si>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</si>
  <si>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</si>
  <si>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</si>
  <si>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</si>
  <si>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</si>
  <si>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</si>
  <si>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</si>
  <si>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</si>
  <si>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</si>
  <si>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</si>
  <si>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</si>
  <si>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</si>
  <si>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</si>
  <si>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</si>
  <si>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</si>
  <si>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</si>
  <si>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</si>
  <si>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</si>
  <si>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</si>
  <si>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</si>
  <si>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</si>
  <si>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</si>
  <si>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</si>
  <si>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</si>
  <si>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</si>
  <si>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</si>
  <si>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</si>
  <si>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</si>
  <si>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</si>
  <si>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</si>
  <si>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</si>
  <si>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</si>
  <si>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</si>
  <si>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</si>
  <si>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</si>
  <si>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</si>
  <si>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</si>
  <si>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</si>
  <si>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</si>
  <si>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</si>
  <si>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</si>
  <si>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</si>
  <si>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</si>
  <si>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</si>
  <si>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</si>
  <si>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</si>
  <si>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</si>
  <si>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</si>
  <si>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</si>
  <si>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</si>
  <si>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</si>
  <si>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</si>
  <si>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</si>
  <si>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</si>
  <si>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</si>
  <si>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</si>
  <si>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</si>
  <si>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</si>
  <si>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</si>
  <si>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</si>
  <si>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</si>
  <si>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</si>
  <si>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</si>
  <si>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</si>
  <si>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</si>
  <si>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</si>
  <si>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</si>
  <si>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</si>
  <si>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</si>
  <si>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</si>
  <si>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</si>
  <si>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</si>
  <si>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</si>
  <si>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</si>
  <si>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</si>
  <si>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</si>
  <si>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</si>
  <si>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</si>
  <si>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</si>
  <si>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</si>
  <si>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</si>
  <si>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</si>
  <si>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</si>
  <si>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</si>
  <si>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</si>
  <si>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</si>
  <si>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</si>
  <si>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</si>
  <si>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</si>
  <si>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</si>
  <si>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</si>
  <si>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</si>
  <si>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</si>
  <si>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</si>
  <si>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</si>
  <si>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</si>
  <si>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</si>
  <si>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</si>
  <si>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</si>
  <si>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</si>
  <si>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</si>
  <si>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</si>
  <si>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</si>
  <si>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</si>
  <si>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</si>
  <si>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</si>
  <si>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</si>
  <si>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</si>
  <si>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</si>
  <si>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</si>
  <si>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</si>
  <si>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</si>
  <si>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</si>
  <si>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</si>
  <si>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</si>
  <si>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</si>
  <si>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</si>
  <si>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</si>
  <si>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</si>
  <si>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</si>
  <si>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</si>
  <si>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</si>
  <si>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</si>
  <si>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</si>
  <si>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</si>
  <si>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</si>
  <si>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</si>
  <si>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</si>
  <si>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</si>
  <si>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</si>
  <si>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</si>
  <si>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</si>
  <si>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</si>
  <si>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</si>
  <si>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</si>
  <si>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</si>
  <si>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</si>
  <si>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</si>
  <si>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</si>
  <si>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</si>
  <si>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</si>
  <si>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</si>
  <si>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</si>
  <si>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</si>
  <si>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</si>
  <si>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</si>
  <si>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</si>
  <si>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</si>
  <si>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</si>
  <si>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</si>
  <si>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</si>
  <si>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</si>
  <si>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</si>
  <si>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</si>
  <si>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</si>
  <si>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</si>
  <si>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</si>
  <si>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</si>
  <si>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</si>
  <si>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</si>
  <si>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</si>
  <si>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</si>
  <si>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</si>
  <si>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</si>
  <si>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</si>
  <si>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</si>
  <si>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</si>
  <si>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</si>
  <si>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</si>
  <si>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</si>
  <si>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</si>
  <si>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</si>
  <si>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</si>
  <si>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</si>
  <si>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</si>
  <si>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</si>
  <si>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</si>
  <si>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</si>
  <si>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</si>
  <si>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</si>
  <si>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</si>
  <si>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</si>
  <si>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</si>
  <si>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</si>
  <si>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</si>
  <si>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</si>
  <si>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</si>
  <si>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</si>
  <si>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</si>
  <si>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</si>
  <si>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</si>
  <si>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</si>
  <si>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</si>
  <si>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</si>
  <si>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</si>
  <si>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</si>
  <si>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</si>
  <si>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</si>
  <si>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</si>
  <si>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</si>
  <si>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</si>
  <si>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</si>
  <si>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</si>
  <si>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</si>
  <si>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</si>
  <si>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</si>
  <si>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</si>
  <si>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</si>
  <si>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</si>
  <si>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</si>
  <si>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</si>
  <si>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</si>
  <si>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</si>
  <si>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</si>
  <si>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</si>
  <si>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</si>
  <si>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</si>
  <si>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</si>
  <si>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</si>
  <si>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</si>
  <si>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</si>
  <si>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</si>
  <si>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</si>
  <si>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</si>
  <si>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</si>
  <si>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</si>
  <si>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</si>
  <si>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</si>
  <si>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</si>
  <si>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</si>
  <si>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</si>
  <si>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</si>
  <si>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</si>
  <si>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</si>
  <si>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</si>
  <si>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</si>
  <si>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</si>
  <si>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</si>
  <si>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</si>
  <si>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</si>
  <si>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</si>
  <si>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</si>
  <si>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</si>
  <si>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</si>
  <si>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</si>
  <si>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</si>
  <si>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</si>
  <si>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</si>
  <si>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</si>
  <si>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</si>
  <si>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</si>
  <si>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</si>
  <si>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</si>
  <si>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</si>
  <si>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</si>
  <si>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</si>
  <si>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</si>
  <si>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</si>
  <si>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</si>
  <si>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</si>
  <si>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</si>
  <si>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</si>
  <si>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</si>
  <si>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</si>
  <si>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</si>
  <si>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</si>
  <si>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</si>
  <si>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</si>
  <si>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</si>
  <si>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</si>
  <si>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</si>
  <si>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</si>
  <si>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</si>
  <si>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</si>
  <si>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</si>
  <si>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</si>
  <si>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</si>
  <si>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</si>
  <si>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</si>
  <si>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</si>
  <si>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</si>
  <si>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</si>
  <si>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</si>
  <si>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</si>
  <si>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</si>
  <si>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</si>
  <si>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</si>
  <si>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</si>
  <si>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</si>
  <si>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</si>
  <si>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</si>
  <si>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</si>
  <si>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</si>
  <si>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</si>
  <si>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</si>
  <si>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</si>
  <si>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</si>
  <si>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</si>
  <si>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</si>
  <si>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</si>
  <si>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</si>
  <si>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</si>
  <si>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</si>
  <si>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</si>
  <si>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</si>
  <si>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</si>
  <si>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</si>
  <si>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</si>
  <si>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</si>
  <si>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</si>
  <si>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</si>
  <si>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</si>
  <si>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</si>
  <si>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</si>
  <si>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</si>
  <si>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</si>
  <si>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</si>
  <si>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</si>
  <si>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</si>
  <si>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</si>
  <si>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</si>
  <si>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</si>
  <si>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</si>
  <si>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</si>
  <si>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</si>
  <si>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</si>
  <si>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</si>
  <si>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</si>
  <si>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</si>
  <si>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</si>
  <si>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</si>
  <si>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</si>
  <si>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</si>
  <si>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</si>
  <si>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</si>
  <si>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</si>
  <si>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</si>
  <si>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</si>
  <si>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</si>
  <si>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</si>
  <si>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</si>
  <si>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</si>
  <si>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</si>
  <si>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</si>
  <si>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</si>
  <si>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</si>
  <si>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</si>
  <si>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</si>
  <si>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</si>
  <si>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</si>
  <si>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</si>
  <si>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</si>
  <si>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</si>
  <si>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</si>
  <si>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</si>
  <si>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</si>
  <si>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</si>
  <si>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</si>
  <si>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</si>
  <si>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</si>
  <si>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</si>
  <si>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</si>
  <si>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</si>
  <si>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</si>
  <si>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</si>
  <si>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</si>
  <si>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</si>
  <si>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</si>
  <si>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</si>
  <si>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</si>
  <si>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</si>
  <si>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</si>
  <si>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</si>
  <si>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</si>
  <si>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</si>
  <si>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</si>
  <si>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</si>
  <si>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</si>
  <si>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</si>
  <si>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</si>
  <si>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</si>
  <si>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</si>
  <si>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</si>
  <si>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</si>
  <si>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</si>
  <si>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</si>
  <si>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</si>
  <si>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</si>
  <si>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</si>
  <si>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</si>
  <si>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</si>
  <si>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</si>
  <si>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</si>
  <si>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</si>
  <si>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</si>
  <si>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</si>
  <si>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</si>
  <si>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</si>
  <si>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</si>
  <si>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</si>
  <si>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</si>
  <si>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</si>
  <si>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</si>
  <si>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</si>
  <si>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</si>
  <si>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</si>
  <si>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</si>
  <si>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</si>
  <si>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</si>
  <si>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</si>
  <si>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</si>
  <si>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</si>
  <si>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</si>
  <si>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</si>
  <si>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</si>
  <si>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</si>
  <si>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</si>
  <si>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</si>
  <si>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</si>
  <si>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</si>
  <si>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</si>
  <si>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</si>
  <si>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</si>
  <si>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</si>
  <si>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</si>
  <si>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</si>
  <si>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</si>
  <si>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</si>
  <si>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</si>
  <si>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</si>
  <si>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</si>
  <si>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</si>
  <si>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</si>
  <si>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</si>
  <si>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</si>
  <si>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</si>
  <si>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</si>
  <si>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</si>
  <si>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</si>
  <si>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</si>
  <si>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</si>
  <si>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</si>
  <si>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</si>
  <si>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</si>
  <si>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</si>
  <si>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</si>
  <si>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</si>
  <si>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</si>
  <si>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</si>
  <si>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</si>
  <si>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</si>
  <si>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</si>
  <si>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</si>
  <si>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</si>
  <si>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</si>
  <si>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</si>
  <si>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</si>
  <si>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</si>
  <si>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</si>
  <si>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</si>
  <si>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</si>
  <si>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</si>
  <si>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</si>
  <si>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</si>
  <si>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</si>
  <si>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</si>
  <si>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</si>
  <si>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</si>
  <si>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</si>
  <si>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</si>
  <si>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</si>
  <si>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</si>
  <si>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</si>
  <si>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</si>
  <si>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</si>
  <si>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</si>
  <si>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</si>
  <si>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</si>
  <si>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</si>
  <si>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</si>
  <si>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</si>
  <si>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</si>
  <si>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</si>
  <si>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</si>
  <si>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</si>
  <si>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</si>
  <si>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</si>
  <si>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</si>
  <si>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</si>
  <si>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</si>
  <si>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</si>
  <si>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</si>
  <si>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</si>
  <si>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</si>
  <si>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</si>
  <si>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</si>
  <si>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</si>
  <si>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</si>
  <si>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</si>
  <si>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</si>
  <si>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</si>
  <si>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</si>
  <si>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</si>
  <si>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</si>
  <si>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</si>
  <si>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</si>
  <si>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</si>
  <si>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</si>
  <si>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</si>
  <si>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</si>
  <si>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</si>
  <si>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</si>
  <si>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</si>
  <si>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</si>
  <si>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</si>
  <si>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</si>
  <si>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</si>
  <si>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</si>
  <si>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</si>
  <si>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</si>
  <si>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</si>
  <si>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</si>
  <si>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</si>
  <si>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</si>
  <si>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</si>
  <si>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</si>
  <si>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</si>
  <si>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</si>
  <si>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</si>
  <si>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</si>
  <si>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</si>
  <si>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</si>
  <si>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</si>
  <si>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</si>
  <si>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</si>
  <si>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</si>
  <si>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</si>
  <si>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</si>
  <si>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</si>
  <si>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</si>
  <si>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</si>
  <si>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</si>
  <si>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</si>
  <si>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</si>
  <si>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</si>
  <si>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</si>
  <si>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</si>
  <si>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</si>
  <si>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</si>
  <si>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</si>
  <si>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</si>
  <si>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</si>
  <si>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</si>
  <si>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</si>
  <si>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</si>
  <si>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</si>
  <si>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</si>
  <si>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</si>
  <si>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</si>
  <si>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</si>
  <si>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</si>
  <si>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</si>
  <si>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</si>
  <si>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</si>
  <si>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</si>
  <si>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</si>
  <si>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</si>
  <si>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</si>
  <si>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</si>
  <si>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</si>
  <si>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</si>
  <si>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</si>
  <si>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</si>
  <si>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</si>
  <si>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</si>
  <si>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</si>
  <si>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</si>
  <si>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</si>
  <si>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</si>
  <si>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</si>
  <si>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</si>
  <si>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</si>
  <si>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</si>
  <si>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</si>
  <si>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</si>
  <si>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</si>
  <si>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</si>
  <si>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</si>
  <si>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</si>
  <si>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</si>
  <si>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</si>
  <si>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</si>
  <si>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</si>
  <si>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</si>
  <si>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</si>
  <si>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</si>
  <si>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</si>
  <si>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</si>
  <si>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</si>
  <si>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</si>
  <si>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</si>
  <si>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</si>
  <si>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</si>
  <si>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</si>
  <si>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</si>
  <si>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</si>
  <si>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</si>
  <si>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</si>
  <si>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</si>
  <si>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</si>
  <si>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</si>
  <si>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</si>
  <si>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</si>
  <si>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</si>
  <si>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</si>
  <si>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</si>
  <si>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</si>
  <si>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</si>
  <si>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</si>
  <si>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</si>
  <si>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</si>
  <si>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</si>
  <si>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</si>
  <si>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</si>
  <si>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</si>
  <si>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</si>
  <si>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</si>
  <si>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</si>
  <si>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</si>
  <si>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</si>
  <si>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</si>
  <si>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</si>
  <si>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</si>
  <si>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</si>
  <si>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</si>
  <si>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</si>
  <si>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</si>
  <si>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</si>
  <si>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</si>
  <si>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</si>
  <si>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</si>
  <si>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</si>
  <si>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</si>
  <si>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</si>
  <si>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</si>
  <si>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</si>
  <si>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</si>
  <si>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</si>
  <si>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</si>
  <si>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</si>
  <si>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</si>
  <si>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</si>
  <si>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</si>
  <si>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</si>
  <si>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</si>
  <si>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</si>
  <si>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</si>
  <si>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</si>
  <si>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</si>
  <si>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</si>
  <si>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</si>
  <si>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</si>
  <si>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</si>
  <si>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</si>
  <si>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</si>
  <si>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</si>
  <si>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</si>
  <si>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</si>
  <si>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</si>
  <si>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</si>
  <si>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</si>
  <si>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</si>
  <si>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</si>
  <si>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</si>
  <si>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</si>
  <si>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</si>
  <si>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</si>
  <si>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</si>
  <si>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</si>
  <si>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</si>
  <si>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</si>
  <si>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</si>
  <si>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</si>
  <si>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</si>
  <si>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</si>
  <si>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</si>
  <si>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</si>
  <si>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</si>
  <si>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</si>
  <si>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</si>
  <si>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</si>
  <si>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</si>
  <si>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</si>
  <si>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</si>
  <si>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</si>
  <si>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</si>
  <si>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</si>
  <si>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</si>
  <si>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</si>
  <si>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</si>
  <si>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</si>
  <si>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</si>
  <si>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</si>
  <si>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</si>
  <si>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</si>
  <si>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</si>
  <si>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</si>
  <si>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</si>
  <si>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</si>
  <si>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</si>
  <si>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</si>
  <si>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</si>
  <si>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</si>
  <si>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</si>
  <si>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</si>
  <si>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</si>
  <si>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</si>
  <si>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</si>
  <si>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</si>
  <si>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</si>
  <si>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</si>
  <si>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</si>
  <si>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</si>
  <si>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</si>
  <si>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</si>
  <si>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</si>
  <si>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</si>
  <si>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</si>
  <si>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</si>
  <si>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</si>
  <si>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</si>
  <si>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</si>
  <si>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</si>
  <si>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</si>
  <si>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</si>
  <si>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</si>
  <si>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</si>
  <si>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</si>
  <si>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</si>
  <si>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</si>
  <si>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</si>
  <si>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</si>
  <si>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</si>
  <si>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</si>
  <si>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</si>
  <si>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</si>
  <si>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</si>
  <si>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</si>
  <si>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</si>
  <si>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</si>
  <si>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</si>
  <si>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</si>
  <si>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</si>
  <si>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</si>
  <si>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</si>
  <si>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</si>
  <si>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</si>
  <si>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</si>
  <si>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</si>
  <si>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</si>
  <si>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</si>
  <si>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</si>
  <si>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</si>
  <si>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</si>
  <si>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</si>
  <si>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</si>
  <si>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</si>
  <si>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</si>
  <si>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</si>
  <si>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</si>
  <si>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</si>
  <si>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</si>
  <si>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</si>
  <si>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</si>
  <si>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</si>
  <si>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</si>
  <si>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</si>
  <si>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</si>
  <si>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</si>
  <si>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</si>
  <si>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</si>
  <si>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</si>
  <si>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</si>
  <si>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</si>
  <si>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</si>
  <si>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</si>
  <si>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</si>
  <si>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</si>
  <si>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</si>
  <si>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</si>
  <si>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</si>
  <si>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</si>
  <si>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</si>
  <si>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</si>
  <si>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</si>
  <si>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</si>
  <si>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</si>
  <si>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</si>
  <si>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</si>
  <si>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</si>
  <si>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</si>
  <si>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</si>
  <si>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</si>
  <si>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</si>
  <si>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</si>
  <si>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</si>
  <si>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</si>
  <si>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</si>
  <si>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</si>
  <si>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</si>
  <si>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</si>
  <si>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</si>
  <si>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</si>
  <si>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</si>
  <si>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</si>
  <si>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</si>
  <si>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</si>
  <si>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</si>
  <si>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</si>
  <si>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</si>
  <si>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</si>
  <si>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</si>
  <si>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</si>
  <si>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</si>
  <si>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</si>
  <si>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</si>
  <si>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</si>
  <si>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</si>
  <si>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</si>
  <si>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</si>
  <si>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</si>
  <si>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</si>
  <si>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</si>
  <si>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</si>
  <si>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</si>
  <si>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</si>
  <si>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</si>
  <si>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</si>
  <si>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</si>
  <si>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</si>
  <si>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</si>
  <si>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</si>
  <si>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</si>
  <si>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</si>
  <si>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</si>
  <si>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</si>
  <si>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</si>
  <si>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</si>
  <si>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</si>
  <si>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</si>
  <si>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</si>
  <si>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</si>
  <si>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</si>
  <si>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</si>
  <si>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</si>
  <si>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</si>
  <si>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</si>
  <si>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</si>
  <si>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</si>
  <si>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</si>
  <si>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</si>
  <si>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</si>
  <si>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</si>
  <si>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</si>
  <si>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</si>
  <si>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</si>
  <si>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</si>
  <si>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</si>
  <si>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</si>
  <si>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</si>
  <si>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</si>
  <si>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</si>
  <si>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</si>
  <si>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</si>
  <si>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</si>
  <si>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</si>
  <si>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</si>
  <si>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</si>
  <si>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</si>
  <si>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</si>
  <si>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</si>
  <si>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</si>
  <si>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</si>
  <si>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</si>
  <si>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</si>
  <si>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</si>
  <si>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</si>
  <si>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</si>
  <si>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</si>
  <si>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</si>
  <si>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</si>
  <si>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</si>
  <si>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</si>
  <si>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</si>
  <si>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</si>
  <si>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</si>
  <si>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</si>
  <si>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</si>
  <si>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</si>
  <si>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</si>
  <si>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</si>
  <si>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</si>
  <si>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</si>
  <si>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</si>
  <si>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</si>
  <si>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</si>
  <si>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</si>
  <si>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</si>
  <si>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</si>
  <si>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</si>
  <si>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</si>
  <si>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</si>
  <si>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</si>
  <si>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</si>
  <si>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</si>
  <si>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</si>
  <si>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</si>
  <si>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</si>
  <si>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</si>
  <si>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</si>
  <si>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</si>
  <si>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</si>
  <si>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</si>
  <si>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</si>
  <si>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</si>
  <si>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</si>
  <si>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</si>
  <si>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</si>
  <si>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</si>
  <si>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</si>
  <si>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</si>
  <si>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</si>
  <si>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</si>
  <si>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</si>
  <si>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</si>
  <si>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</si>
  <si>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</si>
  <si>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</si>
  <si>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</si>
  <si>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</si>
  <si>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</si>
  <si>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</si>
  <si>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</si>
  <si>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</si>
  <si>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</si>
  <si>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</si>
  <si>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</si>
  <si>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</si>
  <si>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</si>
  <si>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</si>
  <si>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</si>
  <si>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</si>
  <si>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</si>
  <si>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</si>
  <si>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</si>
  <si>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</si>
  <si>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</si>
  <si>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</si>
  <si>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</si>
  <si>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</si>
  <si>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</si>
  <si>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</si>
  <si>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</si>
  <si>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</si>
  <si>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</si>
  <si>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</si>
  <si>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</si>
  <si>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</si>
  <si>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</si>
  <si>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</si>
  <si>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</si>
  <si>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</si>
  <si>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</si>
  <si>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</si>
  <si>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</si>
  <si>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</si>
  <si>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</si>
  <si>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</si>
  <si>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</si>
  <si>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</si>
  <si>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</si>
  <si>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</si>
  <si>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</si>
  <si>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</si>
  <si>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</si>
  <si>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</si>
  <si>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</si>
  <si>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</si>
  <si>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</si>
  <si>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</si>
  <si>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</si>
  <si>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</si>
  <si>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</si>
  <si>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</si>
  <si>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</si>
  <si>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</si>
  <si>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</si>
  <si>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</si>
  <si>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</si>
  <si>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</si>
  <si>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</si>
  <si>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</si>
  <si>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</si>
  <si>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</si>
  <si>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</si>
  <si>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</si>
  <si>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</si>
  <si>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</si>
  <si>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</si>
  <si>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</si>
  <si>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</si>
  <si>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</si>
  <si>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</si>
  <si>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</si>
  <si>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</si>
  <si>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</si>
  <si>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</si>
  <si>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</si>
  <si>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</si>
  <si>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</si>
  <si>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</si>
  <si>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</si>
  <si>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</si>
  <si>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</si>
  <si>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</si>
  <si>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</si>
  <si>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</si>
  <si>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</si>
  <si>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</si>
  <si>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</si>
  <si>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</si>
  <si>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</si>
  <si>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</si>
  <si>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</si>
  <si>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</si>
  <si>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</si>
  <si>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</si>
  <si>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</si>
  <si>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</si>
  <si>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</si>
  <si>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</si>
  <si>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</si>
  <si>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</si>
  <si>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</si>
  <si>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</si>
  <si>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</si>
  <si>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</si>
  <si>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</si>
  <si>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</si>
  <si>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</si>
  <si>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</si>
  <si>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</si>
  <si>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</si>
  <si>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</si>
  <si>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</si>
  <si>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</si>
  <si>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</si>
  <si>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</si>
  <si>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</si>
  <si>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</si>
  <si>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</si>
  <si>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</si>
  <si>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</si>
  <si>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</si>
  <si>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</si>
  <si>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</si>
  <si>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</si>
  <si>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</si>
  <si>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</si>
  <si>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</si>
  <si>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</si>
  <si>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</si>
  <si>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</si>
  <si>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</si>
  <si>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</si>
  <si>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</si>
  <si>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</si>
  <si>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</si>
  <si>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</si>
  <si>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</si>
  <si>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</si>
  <si>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</si>
  <si>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</si>
  <si>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</si>
  <si>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</si>
  <si>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</si>
  <si>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</si>
  <si>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</si>
  <si>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</si>
  <si>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</si>
  <si>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</si>
  <si>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</si>
  <si>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</si>
  <si>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</si>
  <si>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</si>
  <si>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</si>
  <si>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</si>
  <si>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</si>
  <si>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</si>
  <si>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</si>
  <si>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</si>
  <si>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</si>
  <si>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</si>
  <si>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</si>
  <si>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</si>
  <si>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</si>
  <si>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</si>
  <si>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</si>
  <si>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</si>
  <si>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</si>
  <si>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</si>
  <si>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</si>
  <si>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</si>
  <si>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</si>
  <si>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</si>
  <si>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</si>
  <si>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</si>
  <si>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</si>
  <si>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</si>
  <si>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</si>
  <si>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</si>
  <si>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</si>
  <si>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</si>
  <si>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</si>
  <si>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</si>
  <si>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</si>
  <si>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</si>
  <si>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</si>
  <si>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</si>
  <si>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</si>
  <si>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</si>
  <si>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</si>
  <si>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</si>
  <si>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</si>
  <si>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</si>
  <si>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</si>
  <si>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</si>
  <si>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</si>
  <si>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</si>
  <si>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</si>
  <si>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</si>
  <si>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</si>
  <si>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</si>
  <si>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</si>
  <si>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</si>
  <si>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</si>
  <si>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</si>
  <si>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</si>
  <si>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</si>
  <si>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</si>
  <si>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</si>
  <si>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</si>
  <si>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</si>
  <si>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</si>
  <si>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</si>
  <si>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</si>
  <si>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</si>
  <si>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</si>
  <si>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</si>
  <si>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</si>
  <si>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</si>
  <si>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</si>
  <si>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</si>
  <si>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</si>
  <si>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</si>
  <si>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</si>
  <si>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</si>
  <si>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</si>
  <si>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</si>
  <si>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</si>
  <si>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</si>
  <si>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</si>
  <si>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</si>
  <si>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</si>
  <si>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</si>
  <si>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</si>
  <si>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</si>
  <si>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</si>
  <si>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</si>
  <si>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</si>
  <si>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</si>
  <si>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</si>
  <si>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</si>
  <si>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</si>
  <si>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</si>
  <si>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</si>
  <si>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</si>
  <si>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</si>
  <si>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</si>
  <si>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</si>
  <si>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</si>
  <si>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</si>
  <si>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</si>
  <si>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</si>
  <si>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</si>
  <si>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</si>
  <si>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</si>
  <si>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</si>
  <si>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</si>
  <si>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</si>
  <si>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</si>
  <si>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</si>
  <si>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</si>
  <si>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</si>
  <si>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</si>
  <si>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</si>
  <si>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</si>
  <si>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</si>
  <si>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</si>
  <si>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</si>
  <si>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</si>
  <si>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</si>
  <si>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</si>
  <si>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</si>
  <si>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</si>
  <si>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</si>
  <si>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</si>
  <si>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</si>
  <si>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</si>
  <si>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</si>
  <si>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</si>
  <si>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</si>
  <si>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</si>
  <si>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</si>
  <si>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</si>
  <si>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</si>
  <si>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</si>
  <si>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</si>
  <si>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</si>
  <si>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</si>
  <si>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</si>
  <si>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</si>
  <si>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</si>
  <si>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</si>
  <si>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</si>
  <si>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</si>
  <si>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</si>
  <si>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</si>
  <si>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</si>
  <si>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</si>
  <si>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</si>
  <si>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</si>
  <si>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</si>
  <si>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</si>
  <si>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</si>
  <si>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</si>
  <si>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</si>
  <si>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</si>
  <si>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</si>
  <si>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</si>
  <si>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</si>
  <si>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</si>
  <si>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</si>
  <si>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</si>
  <si>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</si>
  <si>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</si>
  <si>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</si>
  <si>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</si>
  <si>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</si>
  <si>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</si>
  <si>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</si>
  <si>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</si>
  <si>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</si>
  <si>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</si>
  <si>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</si>
  <si>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</si>
  <si>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</si>
  <si>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</si>
  <si>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</si>
  <si>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</si>
  <si>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</si>
  <si>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</si>
  <si>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</si>
  <si>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</si>
  <si>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</si>
  <si>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</si>
  <si>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</si>
  <si>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</si>
  <si>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</si>
  <si>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</si>
  <si>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</si>
  <si>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</si>
  <si>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</si>
  <si>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</si>
  <si>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</si>
  <si>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</si>
  <si>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</si>
  <si>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</si>
  <si>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</si>
  <si>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</si>
  <si>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</si>
  <si>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</si>
  <si>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</si>
  <si>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</si>
  <si>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</si>
  <si>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</si>
  <si>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</si>
  <si>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</si>
  <si>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</si>
  <si>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</si>
  <si>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</si>
  <si>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</si>
  <si>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</si>
  <si>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</si>
  <si>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</si>
  <si>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</si>
  <si>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</si>
  <si>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</si>
  <si>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</si>
  <si>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</si>
  <si>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</si>
  <si>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</si>
  <si>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</si>
  <si>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</si>
  <si>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</si>
  <si>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</si>
  <si>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</si>
  <si>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</si>
  <si>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</si>
  <si>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</si>
  <si>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</si>
  <si>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</si>
  <si>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</si>
  <si>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</si>
  <si>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</si>
  <si>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</si>
  <si>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</si>
  <si>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</si>
  <si>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</si>
  <si>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</si>
  <si>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</si>
  <si>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</si>
  <si>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</si>
  <si>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</si>
  <si>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</si>
  <si>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</si>
  <si>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</si>
  <si>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</si>
  <si>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</si>
  <si>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</si>
  <si>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</si>
  <si>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</si>
  <si>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</si>
  <si>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</si>
  <si>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</si>
  <si>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</si>
  <si>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</si>
  <si>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</si>
  <si>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</si>
  <si>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</si>
  <si>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</si>
  <si>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</si>
  <si>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</si>
  <si>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</si>
  <si>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</si>
  <si>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</si>
  <si>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</si>
  <si>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</si>
  <si>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</si>
  <si>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</si>
  <si>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</si>
  <si>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</si>
  <si>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</si>
  <si>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</si>
  <si>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</si>
  <si>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</si>
  <si>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</si>
  <si>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</si>
  <si>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</si>
  <si>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</si>
  <si>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</si>
  <si>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</si>
  <si>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</si>
  <si>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</si>
  <si>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</si>
  <si>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</si>
  <si>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</si>
  <si>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</si>
  <si>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</si>
  <si>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</si>
  <si>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</si>
  <si>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</si>
  <si>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</si>
  <si>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</si>
  <si>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</si>
  <si>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</si>
  <si>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</si>
  <si>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</si>
  <si>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</si>
  <si>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</si>
  <si>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</si>
  <si>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</si>
  <si>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</si>
  <si>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</si>
  <si>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</si>
  <si>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</si>
  <si>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</si>
  <si>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</si>
  <si>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</si>
  <si>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</si>
  <si>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</si>
  <si>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</si>
  <si>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</si>
  <si>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</si>
  <si>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</si>
  <si>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</si>
  <si>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</si>
  <si>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</si>
  <si>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</si>
  <si>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</si>
  <si>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</si>
  <si>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</si>
  <si>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</si>
  <si>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</si>
  <si>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</si>
  <si>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</si>
  <si>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</si>
  <si>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</si>
  <si>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</si>
  <si>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</si>
  <si>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</si>
  <si>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</si>
  <si>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</si>
  <si>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</si>
  <si>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</si>
  <si>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</si>
  <si>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</si>
  <si>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</si>
  <si>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</si>
  <si>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</si>
  <si>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</si>
  <si>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</si>
  <si>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</si>
  <si>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</si>
  <si>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</si>
  <si>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</si>
  <si>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</si>
  <si>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</si>
  <si>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</si>
  <si>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</si>
  <si>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</si>
  <si>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</si>
  <si>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</si>
  <si>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</si>
  <si>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</si>
  <si>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</si>
  <si>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</si>
  <si>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</si>
  <si>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</si>
  <si>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</si>
  <si>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</si>
  <si>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</si>
  <si>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</si>
  <si>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</si>
  <si>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</si>
  <si>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</si>
  <si>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</si>
  <si>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</si>
  <si>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</si>
  <si>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</si>
  <si>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</si>
  <si>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</si>
  <si>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</si>
  <si>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</si>
  <si>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</si>
  <si>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</si>
  <si>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</si>
  <si>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</si>
  <si>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</si>
  <si>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</si>
  <si>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</si>
  <si>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</si>
  <si>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</si>
  <si>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</si>
  <si>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</si>
  <si>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</si>
  <si>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</si>
  <si>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</si>
  <si>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</si>
  <si>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</si>
  <si>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</si>
  <si>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</si>
  <si>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</si>
  <si>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</si>
  <si>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</si>
  <si>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</si>
  <si>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</si>
  <si>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</si>
  <si>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</si>
  <si>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</si>
  <si>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</si>
  <si>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</si>
  <si>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</si>
  <si>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</si>
  <si>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</si>
  <si>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</si>
  <si>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</si>
  <si>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</si>
  <si>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</si>
  <si>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</si>
  <si>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</si>
  <si>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</si>
  <si>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</si>
  <si>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</si>
  <si>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</si>
  <si>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</si>
  <si>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</si>
  <si>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</si>
  <si>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</si>
  <si>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</si>
  <si>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</si>
  <si>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</si>
  <si>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</si>
  <si>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</si>
  <si>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</si>
  <si>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</si>
  <si>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</si>
  <si>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</si>
  <si>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</si>
  <si>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</si>
  <si>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</si>
  <si>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</si>
  <si>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</si>
  <si>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</si>
  <si>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</si>
  <si>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</si>
  <si>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</si>
  <si>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</si>
  <si>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</si>
  <si>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</si>
  <si>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</si>
  <si>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</si>
  <si>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</si>
  <si>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</si>
  <si>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</si>
  <si>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</si>
  <si>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</si>
  <si>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</si>
  <si>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</si>
  <si>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</si>
  <si>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</si>
  <si>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</si>
  <si>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</si>
  <si>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</si>
  <si>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</si>
  <si>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</si>
  <si>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</si>
  <si>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</si>
  <si>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</si>
  <si>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</si>
  <si>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</si>
  <si>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</si>
  <si>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</si>
  <si>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</si>
  <si>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</si>
  <si>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</si>
  <si>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</si>
  <si>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</si>
  <si>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</si>
  <si>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</si>
  <si>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</si>
  <si>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</si>
  <si>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</si>
  <si>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</si>
  <si>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</si>
  <si>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</si>
  <si>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</si>
  <si>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</si>
  <si>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</si>
  <si>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</si>
  <si>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</si>
  <si>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</si>
  <si>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</si>
  <si>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</si>
  <si>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</si>
  <si>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</si>
  <si>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</si>
  <si>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</si>
  <si>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</si>
  <si>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</si>
  <si>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</si>
  <si>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</si>
  <si>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</si>
  <si>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</si>
  <si>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</si>
  <si>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</si>
  <si>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</si>
  <si>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</si>
  <si>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</si>
  <si>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</si>
  <si>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</si>
  <si>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</si>
  <si>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</si>
  <si>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</si>
  <si>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</si>
  <si>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</si>
  <si>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</si>
  <si>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</si>
  <si>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</si>
  <si>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</si>
  <si>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</si>
  <si>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</si>
  <si>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</si>
  <si>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</si>
  <si>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</si>
  <si>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</si>
  <si>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</si>
  <si>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</si>
  <si>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</si>
  <si>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</si>
  <si>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</si>
  <si>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</si>
  <si>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</si>
  <si>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</si>
  <si>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</si>
  <si>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</si>
  <si>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</si>
  <si>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</si>
  <si>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</si>
  <si>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</si>
  <si>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</si>
  <si>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</si>
  <si>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</si>
  <si>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</si>
  <si>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</si>
  <si>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</si>
  <si>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</si>
  <si>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</si>
  <si>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</si>
  <si>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</si>
  <si>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</si>
  <si>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</si>
  <si>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</si>
  <si>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</si>
  <si>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</si>
  <si>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</si>
  <si>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</si>
  <si>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</si>
  <si>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</si>
  <si>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</si>
  <si>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</si>
  <si>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</si>
  <si>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</si>
  <si>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</si>
  <si>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</si>
  <si>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</si>
  <si>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</si>
  <si>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</si>
  <si>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</si>
  <si>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</si>
  <si>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</si>
  <si>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</si>
  <si>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</si>
  <si>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</si>
  <si>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</si>
  <si>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</si>
  <si>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</si>
  <si>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</si>
  <si>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</si>
  <si>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</si>
  <si>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</si>
  <si>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</si>
  <si>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</si>
  <si>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</si>
  <si>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</si>
  <si>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</si>
  <si>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</si>
  <si>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</si>
  <si>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</si>
  <si>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</si>
  <si>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</si>
  <si>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</si>
  <si>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</si>
  <si>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</si>
  <si>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</si>
  <si>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</si>
  <si>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</si>
  <si>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</si>
  <si>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</si>
  <si>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</si>
  <si>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</si>
  <si>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</si>
  <si>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</si>
  <si>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</si>
  <si>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</si>
  <si>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</si>
  <si>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</si>
  <si>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</si>
  <si>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</si>
  <si>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</si>
  <si>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</si>
  <si>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</si>
  <si>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</si>
  <si>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</si>
  <si>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</si>
  <si>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</si>
  <si>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</si>
  <si>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</si>
  <si>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</si>
  <si>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</si>
  <si>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</si>
  <si>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</si>
  <si>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</si>
  <si>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</si>
  <si>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</si>
  <si>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</si>
  <si>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</si>
  <si>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</si>
  <si>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</si>
  <si>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</si>
  <si>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</si>
  <si>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</si>
  <si>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</si>
  <si>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</si>
  <si>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</si>
  <si>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</si>
  <si>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</si>
  <si>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</si>
  <si>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</si>
  <si>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</si>
  <si>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</si>
  <si>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</si>
  <si>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</si>
  <si>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</si>
  <si>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</si>
  <si>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</si>
  <si>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</si>
  <si>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</si>
  <si>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</si>
  <si>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</si>
  <si>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</si>
  <si>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</si>
  <si>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</si>
  <si>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</si>
  <si>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</si>
  <si>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</si>
  <si>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</si>
  <si>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</si>
  <si>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</si>
  <si>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</si>
  <si>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</si>
  <si>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</si>
  <si>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</si>
  <si>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</si>
  <si>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</si>
  <si>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</si>
  <si>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</si>
  <si>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</si>
  <si>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</si>
  <si>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</si>
  <si>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</si>
  <si>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</si>
  <si>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</si>
  <si>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</si>
  <si>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</si>
  <si>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</si>
  <si>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</si>
  <si>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</si>
  <si>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</si>
  <si>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</si>
  <si>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</si>
  <si>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</si>
  <si>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</si>
  <si>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</si>
  <si>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</si>
  <si>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</si>
  <si>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</si>
  <si>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</si>
  <si>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</si>
  <si>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</si>
  <si>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</si>
  <si>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</si>
  <si>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</si>
  <si>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</si>
  <si>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</si>
  <si>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</si>
  <si>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</si>
  <si>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</si>
  <si>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</si>
  <si>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</si>
  <si>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</si>
  <si>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</si>
  <si>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</si>
  <si>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</si>
  <si>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</si>
  <si>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</si>
  <si>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</si>
  <si>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</si>
  <si>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</si>
  <si>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</si>
  <si>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</si>
  <si>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</si>
  <si>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</si>
  <si>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</si>
  <si>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</si>
  <si>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</si>
  <si>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</si>
  <si>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</si>
  <si>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</si>
  <si>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</si>
  <si>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</si>
  <si>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</si>
  <si>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</si>
  <si>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</si>
  <si>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</si>
  <si>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</si>
  <si>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</si>
  <si>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</si>
  <si>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</si>
  <si>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</si>
  <si>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</si>
  <si>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</si>
  <si>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</si>
  <si>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</si>
  <si>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</si>
  <si>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</si>
  <si>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</si>
  <si>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</si>
  <si>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</si>
  <si>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</si>
  <si>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</si>
  <si>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</si>
  <si>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</si>
  <si>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</si>
  <si>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</si>
  <si>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</si>
  <si>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</si>
  <si>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</si>
  <si>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</si>
  <si>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</si>
  <si>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</si>
  <si>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</si>
  <si>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</si>
  <si>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</si>
  <si>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</si>
  <si>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</si>
  <si>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</si>
  <si>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</si>
  <si>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</si>
  <si>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</si>
  <si>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</si>
  <si>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</si>
  <si>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</si>
  <si>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</si>
  <si>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</si>
  <si>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</si>
  <si>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</si>
  <si>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</si>
  <si>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</si>
  <si>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</si>
  <si>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</si>
  <si>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</si>
  <si>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</si>
  <si>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</si>
  <si>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</si>
  <si>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</si>
  <si>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</si>
  <si>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</si>
  <si>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</si>
  <si>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</si>
  <si>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</si>
  <si>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</si>
  <si>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</si>
  <si>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</si>
  <si>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</si>
  <si>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</si>
  <si>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</si>
  <si>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</si>
  <si>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</si>
  <si>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</si>
  <si>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</si>
  <si>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</si>
  <si>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</si>
  <si>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</si>
  <si>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</si>
  <si>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</si>
  <si>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</si>
  <si>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</si>
  <si>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</si>
  <si>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</si>
  <si>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</si>
  <si>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</si>
  <si>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</si>
  <si>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</si>
  <si>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</si>
  <si>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</si>
  <si>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</si>
  <si>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</si>
  <si>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</si>
  <si>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</si>
  <si>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</si>
  <si>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</si>
  <si>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</si>
  <si>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</si>
  <si>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</si>
  <si>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</si>
  <si>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</si>
  <si>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</si>
  <si>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</si>
  <si>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</si>
  <si>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</si>
  <si>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</si>
  <si>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</si>
  <si>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</si>
  <si>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</si>
  <si>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</si>
  <si>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</si>
  <si>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</si>
  <si>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</si>
  <si>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</si>
  <si>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</si>
  <si>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</si>
  <si>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</si>
  <si>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</si>
  <si>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</si>
  <si>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</si>
  <si>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</si>
  <si>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</si>
  <si>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</si>
  <si>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</si>
  <si>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</si>
  <si>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</si>
  <si>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</si>
  <si>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</si>
  <si>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</si>
  <si>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</si>
  <si>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</si>
  <si>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</si>
  <si>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</si>
  <si>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</si>
  <si>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</si>
  <si>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</si>
  <si>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</si>
  <si>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</si>
  <si>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</si>
  <si>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</si>
  <si>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</si>
  <si>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</si>
  <si>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</si>
  <si>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</si>
  <si>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</si>
  <si>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</si>
  <si>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</si>
  <si>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</si>
  <si>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</si>
  <si>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</si>
  <si>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</si>
  <si>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</si>
  <si>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</si>
  <si>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</si>
  <si>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</si>
  <si>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</si>
  <si>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</si>
  <si>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</si>
  <si>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</si>
  <si>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</si>
  <si>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</si>
  <si>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</si>
  <si>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</si>
  <si>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</si>
  <si>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</si>
  <si>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</si>
  <si>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</si>
  <si>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</si>
  <si>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</si>
  <si>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</si>
  <si>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</si>
  <si>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</si>
  <si>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</si>
  <si>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</si>
  <si>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</si>
  <si>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</si>
  <si>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</si>
  <si>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</si>
  <si>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</si>
  <si>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</si>
  <si>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</si>
  <si>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</si>
  <si>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</si>
  <si>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</si>
  <si>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</si>
  <si>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</si>
  <si>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</si>
  <si>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</si>
  <si>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</si>
  <si>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</si>
  <si>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</si>
  <si>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</si>
  <si>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</si>
  <si>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</si>
  <si>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</si>
  <si>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</si>
  <si>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</si>
  <si>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</si>
  <si>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</si>
  <si>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</si>
  <si>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</si>
  <si>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</si>
  <si>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</si>
  <si>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</si>
  <si>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</si>
  <si>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</si>
  <si>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</si>
  <si>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</si>
  <si>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</si>
  <si>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</si>
  <si>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</si>
  <si>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</si>
  <si>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</si>
  <si>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</si>
  <si>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</si>
  <si>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</si>
  <si>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</si>
  <si>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</si>
  <si>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</si>
  <si>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</si>
  <si>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</si>
  <si>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</si>
  <si>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</si>
  <si>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</si>
  <si>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</si>
  <si>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</si>
  <si>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</si>
  <si>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</si>
  <si>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</si>
  <si>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</si>
  <si>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</si>
  <si>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</si>
  <si>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</si>
  <si>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</si>
  <si>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</si>
  <si>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</si>
  <si>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</si>
  <si>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</si>
  <si>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</si>
  <si>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</si>
  <si>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</si>
  <si>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</si>
  <si>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</si>
  <si>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</si>
  <si>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</si>
  <si>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</si>
  <si>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</si>
  <si>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</si>
  <si>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</si>
  <si>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</si>
  <si>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</si>
  <si>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</si>
  <si>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</si>
  <si>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</si>
  <si>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</si>
  <si>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</si>
  <si>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</si>
  <si>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</si>
  <si>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</si>
  <si>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</si>
  <si>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</si>
  <si>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</si>
  <si>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</si>
  <si>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</si>
  <si>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</si>
  <si>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</si>
  <si>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</si>
  <si>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</si>
  <si>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</si>
  <si>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</si>
  <si>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</si>
  <si>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</si>
  <si>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</si>
  <si>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</si>
  <si>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</si>
  <si>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</si>
  <si>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</si>
  <si>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</si>
  <si>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</si>
  <si>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</si>
  <si>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</si>
  <si>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</si>
  <si>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</si>
  <si>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</si>
  <si>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</si>
  <si>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</si>
  <si>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</si>
  <si>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</si>
  <si>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</si>
  <si>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</si>
  <si>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</si>
  <si>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</si>
  <si>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</si>
  <si>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</si>
  <si>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</si>
  <si>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</si>
  <si>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</si>
  <si>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</si>
  <si>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</si>
  <si>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</si>
  <si>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</si>
  <si>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</si>
  <si>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</si>
  <si>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</si>
  <si>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</si>
  <si>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</si>
  <si>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</si>
  <si>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</si>
  <si>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</si>
  <si>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</si>
  <si>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</si>
  <si>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</si>
  <si>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</si>
  <si>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</si>
  <si>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</si>
  <si>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</si>
  <si>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</si>
  <si>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</si>
  <si>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</si>
  <si>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</si>
  <si>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</si>
  <si>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</si>
  <si>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</si>
  <si>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</si>
  <si>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</si>
  <si>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</si>
  <si>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</si>
  <si>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</si>
  <si>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</si>
  <si>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</si>
  <si>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</si>
  <si>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</si>
  <si>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</si>
  <si>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</si>
  <si>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</si>
  <si>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</si>
  <si>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</si>
  <si>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</si>
  <si>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</si>
  <si>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</si>
  <si>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</si>
  <si>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</si>
  <si>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</si>
  <si>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</si>
  <si>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</si>
  <si>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</si>
  <si>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</si>
  <si>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</si>
  <si>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</si>
  <si>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</si>
  <si>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</si>
  <si>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</si>
  <si>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</si>
  <si>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</si>
  <si>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</si>
  <si>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</si>
  <si>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</si>
  <si>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</si>
  <si>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</si>
  <si>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</si>
  <si>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</si>
  <si>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</si>
  <si>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</si>
  <si>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</si>
  <si>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</si>
  <si>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</si>
  <si>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</si>
  <si>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</si>
  <si>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</si>
  <si>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</si>
  <si>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</si>
  <si>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</si>
  <si>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</si>
  <si>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</si>
  <si>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</si>
  <si>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</si>
  <si>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</si>
  <si>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</si>
  <si>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</si>
  <si>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</si>
  <si>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</si>
  <si>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</si>
  <si>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</si>
  <si>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</si>
  <si>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</si>
  <si>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</si>
  <si>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</si>
  <si>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</si>
  <si>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</si>
  <si>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</si>
  <si>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</si>
  <si>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</si>
  <si>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</si>
  <si>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</si>
  <si>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</si>
  <si>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</si>
  <si>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</si>
  <si>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</si>
  <si>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</si>
  <si>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</si>
  <si>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</si>
  <si>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</si>
  <si>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</si>
  <si>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</si>
  <si>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</si>
  <si>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</si>
  <si>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</si>
  <si>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</si>
  <si>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</si>
  <si>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</si>
  <si>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</si>
  <si>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</si>
  <si>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</si>
  <si>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</si>
  <si>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</si>
  <si>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</si>
  <si>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</si>
  <si>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</si>
  <si>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</si>
  <si>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</si>
  <si>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</si>
  <si>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</si>
  <si>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</si>
  <si>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</si>
  <si>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</si>
  <si>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</si>
  <si>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</si>
  <si>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</si>
  <si>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</si>
  <si>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</si>
  <si>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</si>
  <si>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</si>
  <si>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</si>
  <si>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</si>
  <si>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</si>
  <si>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</si>
  <si>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</si>
  <si>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</si>
  <si>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</si>
  <si>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</si>
  <si>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</si>
  <si>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</si>
  <si>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</si>
  <si>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</si>
  <si>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</si>
  <si>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</si>
  <si>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</si>
  <si>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</si>
  <si>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</si>
  <si>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</si>
  <si>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</si>
  <si>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</si>
  <si>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</si>
  <si>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</si>
  <si>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</si>
  <si>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</si>
  <si>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</si>
  <si>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</si>
  <si>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</si>
  <si>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</si>
  <si>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</si>
  <si>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</si>
  <si>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</si>
  <si>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</si>
  <si>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</si>
  <si>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</si>
  <si>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</si>
  <si>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</si>
  <si>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</si>
  <si>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</si>
  <si>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</si>
  <si>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</si>
  <si>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</si>
  <si>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</si>
  <si>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</si>
  <si>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</si>
  <si>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</si>
  <si>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</si>
  <si>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</si>
  <si>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</si>
  <si>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</si>
  <si>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</si>
  <si>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</si>
  <si>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</si>
  <si>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</si>
  <si>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</si>
  <si>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</si>
  <si>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</si>
  <si>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</si>
  <si>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</si>
  <si>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</si>
  <si>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</si>
  <si>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</si>
  <si>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</si>
  <si>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</si>
  <si>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</si>
  <si>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</si>
  <si>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</si>
  <si>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</si>
  <si>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</si>
  <si>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</si>
  <si>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</si>
  <si>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</si>
  <si>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</si>
  <si>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</si>
  <si>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</si>
  <si>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</si>
  <si>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</si>
  <si>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</si>
  <si>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</si>
  <si>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</si>
  <si>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</si>
  <si>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</si>
  <si>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</si>
  <si>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</si>
  <si>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</si>
  <si>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</si>
  <si>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</si>
  <si>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</si>
  <si>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</si>
  <si>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</si>
  <si>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</si>
  <si>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</si>
  <si>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</si>
  <si>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</si>
  <si>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</si>
  <si>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</si>
  <si>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</si>
  <si>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</si>
  <si>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</si>
  <si>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</si>
  <si>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</si>
  <si>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</si>
  <si>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</si>
  <si>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</si>
  <si>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</si>
  <si>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</si>
  <si>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</si>
  <si>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</si>
  <si>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</si>
  <si>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</si>
  <si>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</si>
  <si>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</si>
  <si>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</si>
  <si>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</si>
  <si>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</si>
  <si>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</si>
  <si>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</si>
  <si>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</si>
  <si>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</si>
  <si>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</si>
  <si>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</si>
  <si>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</si>
  <si>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</si>
  <si>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</si>
  <si>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</si>
  <si>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</si>
  <si>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</si>
  <si>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</si>
  <si>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</si>
  <si>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</si>
  <si>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</si>
  <si>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</si>
  <si>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</si>
  <si>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</si>
  <si>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</si>
  <si>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</si>
  <si>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</si>
  <si>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</si>
  <si>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</si>
  <si>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</si>
  <si>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</si>
  <si>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</si>
  <si>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</si>
  <si>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</si>
  <si>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</si>
  <si>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</si>
  <si>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</si>
  <si>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</si>
  <si>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</si>
  <si>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</si>
  <si>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</si>
  <si>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</si>
  <si>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</si>
  <si>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</si>
  <si>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</si>
  <si>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</si>
  <si>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</si>
  <si>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</si>
  <si>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</si>
  <si>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</si>
  <si>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</si>
  <si>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</si>
  <si>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</si>
  <si>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</si>
  <si>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</si>
  <si>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</si>
  <si>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</si>
  <si>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</si>
  <si>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</si>
  <si>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</si>
  <si>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</si>
  <si>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</si>
  <si>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</si>
  <si>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</si>
  <si>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</si>
  <si>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</si>
  <si>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</si>
  <si>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</si>
  <si>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</si>
  <si>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</si>
  <si>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</si>
  <si>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</si>
  <si>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</si>
  <si>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</si>
  <si>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</si>
  <si>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</si>
  <si>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</si>
  <si>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</si>
  <si>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</si>
  <si>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</si>
  <si>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</si>
  <si>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</si>
  <si>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</si>
  <si>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</si>
  <si>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</si>
  <si>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</si>
  <si>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</si>
  <si>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</si>
  <si>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</si>
  <si>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</si>
  <si>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</si>
  <si>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</si>
  <si>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</si>
  <si>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</si>
  <si>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</si>
  <si>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</si>
  <si>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</si>
  <si>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</si>
  <si>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</si>
  <si>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</si>
  <si>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</si>
  <si>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</si>
  <si>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</si>
  <si>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</si>
  <si>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</si>
  <si>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</si>
  <si>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</si>
  <si>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</si>
  <si>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</si>
  <si>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</si>
  <si>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</si>
  <si>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</si>
  <si>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</si>
  <si>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</si>
  <si>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</si>
  <si>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</si>
  <si>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</si>
  <si>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</si>
  <si>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</si>
  <si>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</si>
  <si>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</si>
  <si>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</si>
  <si>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</si>
  <si>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</si>
  <si>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</si>
  <si>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</si>
  <si>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</si>
  <si>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</si>
  <si>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</si>
  <si>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</si>
  <si>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</si>
  <si>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</si>
  <si>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</si>
  <si>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</si>
  <si>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</si>
  <si>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</si>
  <si>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</si>
  <si>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</si>
  <si>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</si>
  <si>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</si>
  <si>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</si>
  <si>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</si>
  <si>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</si>
  <si>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</si>
  <si>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</si>
  <si>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</si>
  <si>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</si>
  <si>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</si>
  <si>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</si>
  <si>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</si>
  <si>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</si>
  <si>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</si>
  <si>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</si>
  <si>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</si>
  <si>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</si>
  <si>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</si>
  <si>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</si>
  <si>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</si>
  <si>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</si>
  <si>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</si>
  <si>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</si>
  <si>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</si>
  <si>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</si>
  <si>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</si>
  <si>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</si>
  <si>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</si>
  <si>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</si>
  <si>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</si>
  <si>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</si>
  <si>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</si>
  <si>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</si>
  <si>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</si>
  <si>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</si>
  <si>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</si>
  <si>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</si>
  <si>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</si>
  <si>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</si>
  <si>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</si>
  <si>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</si>
  <si>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</si>
  <si>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</si>
  <si>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</si>
  <si>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</si>
  <si>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</si>
  <si>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</si>
  <si>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</si>
  <si>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</si>
  <si>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</si>
  <si>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</si>
  <si>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</si>
  <si>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</si>
  <si>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</si>
  <si>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</si>
  <si>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</si>
  <si>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</si>
  <si>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</si>
  <si>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</si>
  <si>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</si>
  <si>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</si>
  <si>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</si>
  <si>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</si>
  <si>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</si>
  <si>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</si>
  <si>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</si>
  <si>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</si>
  <si>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</si>
  <si>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</si>
  <si>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</si>
  <si>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</si>
  <si>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</si>
  <si>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</si>
  <si>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</si>
  <si>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</si>
  <si>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</si>
  <si>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</si>
  <si>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</si>
  <si>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</si>
  <si>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</si>
  <si>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</si>
  <si>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</si>
  <si>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</si>
  <si>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</si>
  <si>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</si>
  <si>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</si>
  <si>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</si>
  <si>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</si>
  <si>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</si>
  <si>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</si>
  <si>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</si>
  <si>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</si>
  <si>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</si>
  <si>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</si>
  <si>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</si>
  <si>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</si>
  <si>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</si>
  <si>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</si>
  <si>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</si>
  <si>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</si>
  <si>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</si>
  <si>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</si>
  <si>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</si>
  <si>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</si>
  <si>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</si>
  <si>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</si>
  <si>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</si>
  <si>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</si>
  <si>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</si>
  <si>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</si>
  <si>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</si>
  <si>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</si>
  <si>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</si>
  <si>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</si>
  <si>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</si>
  <si>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</si>
  <si>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</si>
  <si>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</si>
  <si>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</si>
  <si>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</si>
  <si>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</si>
  <si>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</si>
  <si>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</si>
  <si>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</si>
  <si>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</si>
  <si>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</si>
  <si>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</si>
  <si>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</si>
  <si>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</si>
  <si>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</si>
  <si>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</si>
  <si>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</si>
  <si>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</si>
  <si>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</si>
  <si>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</si>
  <si>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</si>
  <si>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</si>
  <si>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</si>
  <si>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</si>
  <si>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</si>
  <si>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</si>
  <si>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</si>
  <si>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</si>
  <si>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</si>
  <si>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</si>
  <si>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</si>
  <si>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</si>
  <si>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</si>
  <si>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</si>
  <si>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</si>
  <si>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</si>
  <si>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</si>
  <si>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</si>
  <si>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</si>
  <si>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</si>
  <si>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</si>
  <si>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</si>
  <si>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</si>
  <si>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</si>
  <si>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</si>
  <si>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</si>
  <si>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</si>
  <si>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</si>
  <si>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</si>
  <si>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</si>
  <si>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</si>
  <si>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</si>
  <si>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</si>
  <si>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</si>
  <si>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</si>
  <si>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</si>
  <si>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</si>
  <si>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</si>
  <si>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</si>
  <si>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</si>
  <si>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</si>
  <si>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</si>
  <si>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</si>
  <si>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</si>
  <si>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</si>
  <si>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</si>
  <si>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</si>
  <si>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</si>
  <si>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</si>
  <si>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</si>
  <si>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</si>
  <si>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</si>
  <si>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</si>
  <si>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</si>
  <si>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</si>
  <si>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</si>
  <si>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</si>
  <si>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</si>
  <si>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</si>
  <si>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</si>
  <si>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</si>
  <si>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</si>
  <si>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</si>
  <si>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</si>
  <si>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</si>
  <si>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</si>
  <si>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</si>
  <si>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</si>
  <si>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</si>
  <si>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</si>
  <si>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</si>
  <si>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</si>
  <si>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</si>
  <si>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</si>
  <si>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</si>
  <si>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</si>
  <si>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</si>
  <si>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</si>
  <si>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</si>
  <si>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</si>
  <si>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</si>
  <si>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</si>
  <si>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</si>
  <si>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</si>
  <si>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</si>
  <si>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</si>
  <si>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</si>
  <si>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</si>
  <si>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</si>
  <si>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</si>
  <si>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</si>
  <si>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</si>
  <si>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</si>
  <si>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</si>
  <si>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</si>
  <si>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</si>
  <si>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</si>
  <si>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</si>
  <si>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</si>
  <si>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</si>
  <si>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</si>
  <si>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</si>
  <si>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</si>
  <si>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</si>
  <si>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</si>
  <si>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</si>
  <si>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</si>
  <si>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</si>
  <si>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</si>
  <si>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</si>
  <si>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</si>
  <si>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</si>
  <si>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</si>
  <si>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</si>
  <si>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</si>
  <si>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</si>
  <si>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</si>
  <si>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</si>
  <si>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</si>
  <si>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</si>
  <si>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</si>
  <si>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</si>
  <si>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</si>
  <si>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</si>
  <si>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</si>
  <si>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</si>
  <si>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</si>
  <si>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</si>
  <si>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</si>
  <si>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</si>
  <si>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</si>
  <si>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</si>
  <si>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</si>
  <si>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</si>
  <si>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</si>
  <si>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</si>
  <si>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</si>
  <si>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</si>
  <si>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</si>
  <si>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</si>
  <si>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</si>
  <si>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</si>
  <si>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</si>
  <si>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</si>
  <si>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</si>
  <si>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</si>
  <si>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</si>
  <si>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</si>
  <si>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</si>
  <si>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</si>
  <si>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</si>
  <si>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</si>
  <si>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</si>
  <si>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</si>
  <si>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</si>
  <si>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</si>
  <si>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</si>
  <si>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</si>
  <si>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</si>
  <si>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</si>
  <si>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</si>
  <si>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</si>
  <si>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</si>
  <si>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</si>
  <si>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</si>
  <si>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</si>
  <si>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</si>
  <si>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</si>
  <si>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</si>
  <si>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</si>
  <si>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</si>
  <si>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</si>
  <si>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</si>
  <si>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</si>
  <si>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</si>
  <si>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</si>
  <si>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</si>
  <si>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</si>
  <si>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</si>
  <si>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</si>
  <si>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</si>
  <si>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</si>
  <si>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</si>
  <si>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</si>
  <si>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</si>
  <si>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</si>
  <si>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</si>
  <si>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</si>
  <si>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</si>
  <si>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</si>
  <si>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</si>
  <si>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</si>
  <si>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</si>
  <si>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</si>
  <si>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</si>
  <si>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</si>
  <si>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</si>
  <si>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</si>
  <si>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</si>
  <si>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</si>
  <si>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</si>
  <si>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</si>
  <si>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</si>
  <si>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</si>
  <si>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</si>
  <si>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</si>
  <si>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</si>
  <si>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</si>
  <si>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</si>
  <si>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</si>
  <si>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</si>
  <si>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</si>
  <si>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</si>
  <si>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</si>
  <si>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</si>
  <si>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</si>
  <si>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</si>
  <si>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</si>
  <si>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</si>
  <si>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</si>
  <si>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</si>
  <si>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</si>
  <si>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</si>
  <si>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</si>
  <si>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</si>
  <si>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</si>
  <si>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</si>
  <si>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</si>
  <si>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</si>
  <si>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</si>
  <si>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</si>
  <si>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</si>
  <si>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</si>
  <si>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</si>
  <si>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</si>
  <si>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</si>
  <si>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</si>
  <si>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</si>
  <si>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</si>
  <si>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</si>
  <si>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</si>
  <si>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</si>
  <si>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</si>
  <si>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</si>
  <si>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</si>
  <si>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</si>
  <si>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</si>
  <si>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</si>
  <si>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</si>
  <si>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</si>
  <si>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</si>
  <si>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</si>
  <si>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</si>
  <si>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</si>
  <si>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</si>
  <si>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</si>
  <si>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</si>
  <si>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</si>
  <si>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</si>
  <si>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</si>
  <si>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</si>
  <si>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</si>
  <si>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</si>
  <si>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</si>
  <si>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</si>
  <si>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</si>
  <si>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</si>
  <si>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</si>
  <si>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</si>
  <si>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</si>
  <si>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</si>
  <si>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</si>
  <si>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</si>
  <si>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</si>
  <si>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</si>
  <si>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</si>
  <si>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</si>
  <si>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</si>
  <si>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</si>
  <si>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</si>
  <si>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</si>
  <si>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</si>
  <si>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</si>
  <si>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</si>
  <si>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</si>
  <si>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</si>
  <si>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</si>
  <si>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</si>
  <si>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</si>
  <si>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</si>
  <si>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</si>
  <si>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</si>
  <si>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</si>
  <si>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</si>
  <si>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</si>
  <si>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</si>
  <si>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</si>
  <si>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</si>
  <si>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</si>
  <si>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</si>
  <si>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</si>
  <si>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</si>
  <si>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</si>
  <si>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</si>
  <si>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</si>
  <si>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</si>
  <si>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</si>
  <si>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</si>
  <si>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</si>
  <si>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</si>
  <si>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</si>
  <si>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</si>
  <si>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</si>
  <si>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</si>
  <si>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</si>
  <si>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</si>
  <si>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</si>
  <si>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</si>
  <si>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</si>
  <si>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</si>
  <si>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</si>
  <si>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</si>
  <si>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</si>
  <si>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</si>
  <si>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</si>
  <si>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</si>
  <si>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</si>
  <si>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</si>
  <si>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</si>
  <si>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</si>
  <si>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</si>
  <si>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</si>
  <si>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</si>
  <si>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</si>
  <si>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</si>
  <si>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</si>
  <si>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</si>
  <si>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</si>
  <si>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</si>
  <si>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</si>
  <si>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</si>
  <si>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</si>
  <si>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</si>
  <si>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</si>
  <si>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</si>
  <si>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</si>
  <si>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</si>
  <si>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</si>
  <si>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</si>
  <si>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</si>
  <si>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</si>
  <si>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</si>
  <si>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</si>
  <si>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</si>
  <si>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</si>
  <si>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</si>
  <si>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</si>
  <si>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</si>
  <si>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</si>
  <si>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</si>
  <si>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</si>
  <si>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</si>
  <si>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</si>
  <si>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</si>
  <si>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</si>
  <si>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</si>
  <si>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</si>
  <si>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</si>
  <si>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</si>
  <si>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</si>
  <si>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</si>
  <si>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</si>
  <si>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</si>
  <si>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</si>
  <si>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</si>
  <si>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</si>
  <si>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</si>
  <si>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</si>
  <si>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</si>
  <si>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</si>
  <si>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</si>
  <si>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</si>
  <si>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</si>
  <si>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</si>
  <si>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</si>
  <si>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</si>
  <si>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</si>
  <si>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</si>
  <si>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</si>
  <si>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</si>
  <si>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</si>
  <si>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</si>
  <si>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</si>
  <si>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</si>
  <si>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</si>
  <si>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</si>
  <si>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</si>
  <si>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</si>
  <si>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</si>
  <si>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</si>
  <si>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</si>
  <si>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</si>
  <si>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</si>
  <si>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</si>
  <si>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</si>
  <si>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</si>
  <si>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</si>
  <si>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</si>
  <si>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</si>
  <si>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</si>
  <si>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</si>
  <si>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</si>
  <si>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</si>
  <si>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</si>
  <si>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</si>
  <si>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</si>
  <si>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</si>
  <si>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</si>
  <si>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</si>
  <si>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</si>
  <si>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</si>
  <si>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</si>
  <si>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</si>
  <si>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</si>
  <si>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</si>
  <si>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</si>
  <si>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</si>
  <si>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</si>
  <si>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</si>
  <si>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</si>
  <si>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</si>
  <si>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</si>
  <si>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</si>
  <si>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</si>
  <si>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</si>
  <si>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</si>
  <si>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</si>
  <si>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</si>
  <si>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</si>
  <si>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</si>
  <si>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</si>
  <si>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</si>
  <si>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</si>
  <si>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</si>
  <si>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</si>
  <si>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</si>
  <si>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</si>
  <si>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</si>
  <si>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</si>
  <si>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</si>
  <si>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</si>
  <si>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</si>
  <si>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</si>
  <si>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</si>
  <si>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</si>
  <si>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</si>
  <si>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</si>
  <si>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</si>
  <si>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</si>
  <si>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</si>
  <si>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</si>
  <si>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</si>
  <si>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</si>
  <si>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</si>
  <si>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</si>
  <si>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</si>
  <si>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</si>
  <si>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</si>
  <si>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</si>
  <si>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</si>
  <si>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</si>
  <si>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</si>
  <si>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</si>
  <si>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</si>
  <si>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</si>
  <si>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</si>
  <si>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</si>
  <si>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</si>
  <si>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</si>
  <si>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</si>
  <si>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</si>
  <si>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</si>
  <si>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</si>
  <si>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</si>
  <si>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</si>
  <si>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</si>
  <si>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</si>
  <si>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</si>
  <si>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</si>
  <si>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</si>
  <si>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</si>
  <si>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</si>
  <si>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</si>
  <si>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</si>
  <si>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</si>
  <si>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</si>
  <si>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</si>
  <si>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</si>
  <si>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</si>
  <si>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</si>
  <si>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</si>
  <si>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</si>
  <si>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</si>
  <si>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</si>
  <si>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</si>
  <si>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</si>
  <si>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</si>
  <si>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</si>
  <si>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</si>
  <si>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</si>
  <si>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</si>
  <si>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</si>
  <si>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</si>
  <si>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</si>
  <si>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</si>
  <si>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</si>
  <si>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</si>
  <si>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</si>
  <si>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</si>
  <si>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</si>
  <si>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</si>
  <si>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</si>
  <si>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</si>
  <si>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</si>
  <si>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</si>
  <si>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</si>
  <si>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</si>
  <si>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</si>
  <si>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</si>
  <si>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</si>
  <si>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</si>
  <si>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</si>
  <si>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</si>
  <si>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</si>
  <si>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</si>
  <si>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</si>
  <si>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</si>
  <si>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</si>
  <si>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</si>
  <si>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</si>
  <si>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</si>
  <si>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</si>
  <si>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</si>
  <si>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</si>
  <si>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</si>
  <si>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</si>
  <si>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</si>
  <si>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</si>
  <si>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</si>
  <si>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</si>
  <si>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</si>
  <si>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</si>
  <si>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</si>
  <si>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</si>
  <si>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</si>
  <si>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</si>
  <si>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</si>
  <si>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</si>
  <si>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</si>
  <si>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</si>
  <si>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</si>
  <si>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</si>
  <si>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</si>
  <si>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</si>
  <si>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</si>
  <si>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</si>
  <si>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</si>
  <si>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</si>
  <si>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</si>
  <si>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</si>
  <si>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</si>
  <si>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</si>
  <si>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</si>
  <si>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</si>
  <si>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</si>
  <si>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</si>
  <si>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</si>
  <si>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</si>
  <si>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</si>
  <si>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</si>
  <si>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</si>
  <si>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</si>
  <si>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</si>
  <si>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</si>
  <si>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</si>
  <si>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</si>
  <si>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</si>
  <si>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</si>
  <si>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</si>
  <si>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</si>
  <si>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</si>
  <si>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</si>
  <si>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</si>
  <si>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</si>
  <si>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</si>
  <si>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</si>
  <si>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</si>
  <si>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</si>
  <si>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</si>
  <si>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</si>
  <si>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</si>
  <si>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</si>
  <si>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</si>
  <si>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</si>
  <si>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</si>
  <si>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</si>
  <si>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</si>
  <si>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</si>
  <si>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</si>
  <si>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</si>
  <si>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</si>
  <si>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</si>
  <si>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</si>
  <si>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</si>
  <si>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</si>
  <si>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</si>
  <si>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</si>
  <si>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</si>
  <si>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</si>
  <si>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</si>
  <si>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</si>
  <si>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</si>
  <si>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</si>
  <si>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</si>
  <si>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</si>
  <si>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</si>
  <si>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</si>
  <si>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</si>
  <si>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</si>
  <si>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</si>
  <si>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</si>
  <si>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</si>
  <si>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</si>
  <si>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</si>
  <si>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</si>
  <si>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</si>
  <si>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</si>
  <si>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</si>
  <si>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</si>
  <si>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</si>
  <si>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</si>
  <si>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</si>
  <si>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</si>
  <si>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</si>
  <si>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</si>
  <si>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</si>
  <si>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</si>
  <si>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</si>
  <si>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</si>
  <si>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</si>
  <si>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</si>
  <si>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</si>
  <si>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</si>
  <si>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</si>
  <si>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</si>
  <si>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</si>
  <si>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</si>
  <si>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</si>
  <si>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</si>
  <si>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</si>
  <si>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</si>
  <si>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</si>
  <si>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</si>
  <si>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</si>
  <si>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</si>
  <si>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</si>
  <si>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</si>
  <si>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</si>
  <si>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</si>
  <si>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</si>
  <si>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</si>
  <si>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</si>
  <si>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</si>
  <si>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</si>
  <si>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</si>
  <si>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</si>
  <si>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</si>
  <si>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</si>
  <si>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</si>
  <si>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</si>
  <si>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</si>
  <si>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</si>
  <si>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</si>
  <si>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</si>
  <si>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</si>
  <si>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</si>
  <si>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</si>
  <si>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</si>
  <si>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</si>
  <si>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</si>
  <si>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</si>
  <si>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</si>
  <si>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</si>
  <si>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</si>
  <si>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</si>
  <si>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</si>
  <si>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</si>
  <si>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</si>
  <si>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</si>
  <si>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</si>
  <si>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</si>
  <si>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</si>
  <si>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</si>
  <si>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</si>
  <si>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</si>
  <si>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</si>
  <si>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</si>
  <si>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</si>
  <si>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</si>
  <si>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</si>
  <si>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</si>
  <si>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</si>
  <si>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</si>
  <si>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</si>
  <si>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</si>
  <si>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</si>
  <si>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</si>
  <si>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</si>
  <si>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</si>
  <si>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</si>
  <si>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</si>
  <si>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</si>
  <si>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</si>
  <si>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</si>
  <si>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</si>
  <si>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</si>
  <si>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</si>
  <si>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</si>
  <si>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</si>
  <si>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</si>
  <si>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</si>
  <si>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</si>
  <si>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</si>
  <si>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</si>
  <si>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</si>
  <si>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</si>
  <si>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</si>
  <si>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</si>
  <si>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</si>
  <si>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</si>
  <si>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</si>
  <si>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</si>
  <si>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</si>
  <si>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</si>
  <si>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</si>
  <si>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</si>
  <si>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</si>
  <si>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</si>
  <si>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</si>
  <si>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</si>
  <si>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</si>
  <si>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</si>
  <si>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</si>
  <si>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</si>
  <si>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</si>
  <si>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</si>
  <si>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</si>
  <si>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</si>
  <si>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</si>
  <si>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</si>
  <si>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</si>
  <si>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</si>
  <si>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</si>
  <si>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</si>
  <si>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</si>
  <si>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</si>
  <si>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</si>
  <si>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</si>
  <si>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</si>
  <si>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</si>
  <si>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</si>
  <si>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</si>
  <si>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</si>
  <si>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</si>
  <si>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</si>
  <si>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</si>
  <si>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</si>
  <si>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</si>
  <si>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</si>
  <si>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</si>
  <si>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</si>
  <si>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</si>
  <si>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</si>
  <si>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</si>
  <si>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</si>
  <si>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</si>
  <si>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</si>
  <si>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</si>
  <si>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</si>
  <si>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</si>
  <si>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</si>
  <si>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</si>
  <si>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</si>
  <si>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</si>
  <si>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</si>
  <si>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</si>
  <si>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</si>
  <si>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</si>
  <si>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</si>
  <si>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</si>
  <si>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</si>
  <si>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</si>
  <si>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</si>
  <si>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</si>
  <si>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</si>
  <si>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</si>
  <si>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</si>
  <si>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</si>
  <si>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</si>
  <si>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</si>
  <si>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</si>
  <si>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</si>
  <si>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</si>
  <si>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</si>
  <si>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</si>
  <si>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</si>
  <si>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</si>
  <si>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</si>
  <si>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</si>
  <si>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</si>
  <si>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</si>
  <si>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</si>
  <si>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</si>
  <si>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</si>
  <si>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</si>
  <si>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</si>
  <si>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</si>
  <si>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</si>
  <si>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</si>
  <si>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</si>
  <si>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</si>
  <si>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</si>
  <si>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</si>
  <si>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</si>
  <si>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</si>
  <si>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</si>
  <si>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</si>
  <si>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</si>
  <si>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</si>
  <si>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</si>
  <si>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</si>
  <si>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</si>
  <si>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</si>
  <si>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</si>
  <si>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</si>
  <si>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</si>
  <si>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</si>
  <si>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</si>
  <si>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</si>
  <si>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</si>
  <si>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</si>
  <si>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</si>
  <si>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</si>
  <si>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</si>
  <si>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</si>
  <si>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</si>
  <si>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</si>
  <si>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</si>
  <si>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</si>
  <si>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</si>
  <si>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</si>
  <si>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</si>
  <si>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</si>
  <si>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</si>
  <si>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</si>
  <si>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</si>
  <si>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</si>
  <si>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</si>
  <si>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</si>
  <si>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</si>
  <si>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</si>
  <si>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</si>
  <si>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</si>
  <si>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</si>
  <si>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</si>
  <si>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</si>
  <si>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</si>
  <si>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</si>
  <si>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</si>
  <si>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</si>
  <si>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</si>
  <si>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</si>
  <si>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</si>
  <si>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</si>
  <si>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</si>
  <si>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</si>
  <si>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</si>
  <si>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</si>
  <si>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</si>
  <si>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</si>
  <si>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</si>
  <si>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</si>
  <si>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</si>
  <si>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</si>
  <si>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</si>
  <si>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</si>
  <si>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</si>
  <si>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</si>
  <si>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</si>
  <si>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</si>
  <si>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</si>
  <si>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</si>
  <si>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</si>
  <si>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</si>
  <si>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</si>
  <si>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</si>
  <si>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</si>
  <si>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</si>
  <si>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</si>
  <si>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</si>
  <si>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</si>
  <si>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</si>
  <si>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</si>
  <si>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</si>
  <si>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</si>
  <si>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</si>
  <si>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</si>
  <si>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</si>
  <si>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</si>
  <si>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</si>
  <si>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</si>
  <si>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</si>
  <si>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</si>
  <si>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</si>
  <si>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</si>
  <si>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</si>
  <si>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</si>
  <si>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</si>
  <si>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</si>
  <si>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</si>
  <si>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</si>
  <si>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</si>
  <si>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</si>
  <si>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</si>
  <si>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</si>
  <si>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</si>
  <si>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</si>
  <si>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</si>
  <si>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</si>
  <si>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</si>
  <si>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</si>
  <si>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</si>
  <si>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</si>
  <si>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</si>
  <si>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</si>
  <si>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</si>
  <si>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</si>
  <si>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</si>
  <si>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</si>
  <si>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</si>
  <si>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</si>
  <si>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</si>
  <si>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</si>
  <si>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</si>
  <si>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</si>
  <si>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</si>
  <si>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</si>
  <si>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</si>
  <si>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</si>
  <si>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</si>
  <si>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</si>
  <si>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</si>
  <si>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</si>
  <si>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</si>
  <si>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</si>
  <si>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</si>
  <si>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</si>
  <si>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</si>
  <si>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</si>
  <si>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</si>
  <si>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</si>
  <si>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</si>
  <si>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</si>
  <si>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</si>
  <si>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</si>
  <si>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</si>
  <si>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</si>
  <si>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</si>
  <si>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</si>
  <si>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</si>
  <si>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</si>
  <si>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</si>
  <si>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</si>
  <si>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</si>
  <si>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</si>
  <si>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</si>
  <si>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</si>
  <si>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</si>
  <si>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</si>
  <si>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</si>
  <si>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</si>
  <si>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</si>
  <si>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</si>
  <si>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</si>
  <si>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</si>
  <si>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</si>
  <si>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</si>
  <si>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</si>
  <si>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</si>
  <si>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</si>
  <si>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</si>
  <si>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</si>
  <si>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</si>
  <si>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</si>
  <si>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</si>
  <si>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</si>
  <si>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</si>
  <si>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</si>
  <si>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</si>
  <si>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</si>
  <si>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</si>
  <si>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</si>
  <si>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</si>
  <si>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</si>
  <si>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</si>
  <si>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</si>
  <si>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</si>
  <si>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</si>
  <si>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</si>
  <si>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</si>
  <si>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</si>
  <si>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</si>
  <si>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</si>
  <si>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</si>
  <si>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</si>
  <si>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</si>
  <si>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</si>
  <si>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</si>
  <si>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</si>
  <si>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</si>
  <si>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</si>
  <si>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</si>
  <si>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</si>
  <si>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</si>
  <si>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</si>
  <si>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</si>
  <si>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</si>
  <si>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</si>
  <si>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</si>
  <si>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</si>
  <si>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</si>
  <si>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</si>
  <si>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</si>
  <si>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</si>
  <si>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</si>
  <si>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</si>
  <si>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</si>
  <si>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</si>
  <si>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</si>
  <si>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</si>
  <si>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</si>
  <si>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</si>
  <si>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</si>
  <si>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</si>
  <si>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</si>
  <si>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</si>
  <si>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</si>
  <si>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</si>
  <si>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</si>
  <si>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</si>
  <si>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</si>
  <si>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</si>
  <si>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</si>
  <si>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</si>
  <si>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</si>
  <si>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</si>
  <si>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</si>
  <si>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</si>
  <si>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</si>
  <si>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</si>
  <si>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</si>
  <si>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</si>
  <si>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</si>
  <si>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</si>
  <si>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</si>
  <si>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</si>
  <si>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</si>
  <si>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</si>
  <si>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</si>
  <si>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</si>
  <si>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</si>
  <si>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</si>
  <si>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</si>
  <si>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</si>
  <si>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</si>
  <si>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</si>
  <si>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</si>
  <si>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</si>
  <si>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</si>
  <si>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</si>
  <si>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</si>
  <si>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</si>
  <si>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</si>
  <si>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</si>
  <si>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</si>
  <si>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</si>
  <si>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</si>
  <si>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</si>
  <si>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</si>
  <si>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</si>
  <si>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</si>
  <si>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</si>
  <si>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</si>
  <si>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</si>
  <si>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</si>
  <si>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</si>
  <si>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</si>
  <si>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</si>
  <si>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</si>
  <si>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</si>
  <si>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</si>
  <si>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</si>
  <si>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</si>
  <si>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</si>
  <si>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</si>
  <si>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</si>
  <si>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</si>
  <si>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</si>
  <si>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</si>
  <si>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</si>
  <si>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</si>
  <si>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</si>
  <si>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</si>
  <si>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</si>
  <si>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</si>
  <si>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</si>
  <si>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</si>
  <si>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</si>
  <si>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</si>
  <si>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</si>
  <si>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</si>
  <si>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</si>
  <si>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</si>
  <si>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</si>
  <si>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</si>
  <si>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</si>
  <si>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</si>
  <si>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</si>
  <si>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</si>
  <si>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</si>
  <si>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</si>
  <si>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</si>
  <si>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</si>
  <si>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</si>
  <si>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</si>
  <si>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</si>
  <si>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</si>
  <si>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</si>
  <si>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</si>
  <si>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</si>
  <si>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</si>
  <si>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</si>
  <si>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</si>
  <si>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</si>
  <si>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</si>
  <si>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</si>
  <si>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</si>
  <si>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</si>
  <si>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</si>
  <si>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</si>
  <si>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</si>
  <si>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</si>
  <si>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</si>
  <si>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</si>
  <si>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</si>
  <si>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</si>
  <si>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</si>
  <si>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</si>
  <si>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</si>
  <si>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</si>
  <si>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</si>
  <si>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</si>
  <si>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</si>
  <si>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</si>
  <si>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</si>
  <si>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</si>
  <si>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</si>
  <si>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</si>
  <si>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</si>
  <si>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</si>
  <si>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</si>
  <si>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</si>
  <si>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</si>
  <si>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</si>
  <si>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</si>
  <si>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</si>
  <si>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</si>
  <si>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</si>
  <si>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</si>
  <si>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</si>
  <si>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</si>
  <si>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</si>
  <si>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</si>
  <si>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</si>
  <si>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</si>
  <si>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</si>
  <si>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</si>
  <si>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</si>
  <si>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</si>
  <si>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</si>
  <si>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</si>
  <si>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</si>
  <si>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</si>
  <si>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</si>
  <si>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</si>
  <si>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</si>
  <si>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</si>
  <si>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</si>
  <si>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</si>
  <si>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</si>
  <si>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</si>
  <si>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</si>
  <si>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</si>
  <si>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</si>
  <si>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</si>
  <si>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</si>
  <si>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</si>
  <si>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</si>
  <si>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</si>
  <si>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</si>
  <si>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</si>
  <si>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</si>
  <si>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</si>
  <si>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</si>
  <si>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</si>
  <si>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</si>
  <si>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</si>
  <si>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</si>
  <si>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</si>
  <si>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</si>
  <si>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</si>
  <si>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</si>
  <si>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</si>
  <si>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</si>
  <si>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</si>
  <si>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</si>
  <si>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</si>
  <si>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</si>
  <si>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</si>
  <si>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</si>
  <si>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</si>
  <si>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</si>
  <si>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</si>
  <si>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</si>
  <si>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</si>
  <si>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</si>
  <si>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</si>
  <si>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</si>
  <si>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</si>
  <si>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</si>
  <si>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</si>
  <si>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</si>
  <si>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</si>
  <si>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</si>
  <si>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</si>
  <si>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</si>
  <si>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</si>
  <si>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</si>
  <si>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</si>
  <si>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</si>
  <si>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</si>
  <si>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</si>
  <si>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</si>
  <si>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</si>
  <si>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</si>
  <si>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</si>
  <si>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</si>
  <si>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</si>
  <si>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</si>
  <si>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</si>
  <si>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</si>
  <si>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</si>
  <si>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</si>
  <si>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</si>
  <si>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</si>
  <si>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</si>
  <si>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</si>
  <si>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</si>
  <si>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</si>
  <si>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</si>
  <si>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</si>
  <si>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</si>
  <si>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</si>
  <si>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</si>
  <si>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</si>
  <si>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</si>
  <si>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</si>
  <si>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</si>
  <si>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</si>
  <si>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</si>
  <si>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</si>
  <si>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</si>
  <si>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</si>
  <si>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</si>
  <si>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</si>
  <si>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</si>
  <si>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</si>
  <si>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</si>
  <si>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</si>
  <si>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</si>
  <si>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</si>
  <si>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</si>
  <si>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</si>
  <si>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</si>
  <si>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</si>
  <si>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</si>
  <si>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</si>
  <si>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</si>
  <si>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</si>
  <si>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</si>
  <si>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</si>
  <si>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</si>
  <si>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</si>
  <si>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</si>
  <si>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</si>
  <si>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</si>
  <si>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</si>
  <si>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</si>
  <si>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</si>
  <si>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</si>
  <si>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</si>
  <si>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</si>
  <si>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</si>
  <si>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</si>
  <si>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</si>
  <si>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</si>
  <si>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</si>
  <si>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</si>
  <si>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</si>
  <si>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</si>
  <si>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</si>
  <si>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</si>
  <si>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</si>
  <si>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</si>
  <si>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</si>
  <si>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</si>
  <si>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</si>
  <si>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</si>
  <si>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</si>
  <si>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</si>
  <si>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</si>
  <si>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</si>
  <si>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</si>
  <si>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</si>
  <si>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</si>
  <si>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</si>
  <si>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</si>
  <si>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</si>
  <si>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</si>
  <si>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</si>
  <si>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</si>
  <si>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</si>
  <si>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</si>
  <si>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</si>
  <si>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</si>
  <si>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</si>
  <si>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</si>
  <si>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</si>
  <si>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</si>
  <si>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</si>
  <si>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</si>
  <si>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</si>
  <si>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</si>
  <si>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</si>
  <si>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</si>
  <si>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</si>
  <si>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</si>
  <si>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</si>
  <si>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</si>
  <si>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</si>
  <si>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</si>
  <si>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</si>
  <si>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</si>
  <si>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</si>
  <si>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</si>
  <si>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</si>
  <si>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</si>
  <si>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</si>
  <si>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</si>
  <si>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</si>
  <si>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</si>
  <si>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</si>
  <si>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</si>
  <si>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</si>
  <si>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</si>
  <si>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</si>
  <si>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</si>
  <si>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</si>
  <si>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</si>
  <si>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</si>
  <si>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</si>
  <si>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</si>
  <si>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</si>
  <si>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</si>
  <si>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</si>
  <si>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</si>
  <si>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</si>
  <si>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</si>
  <si>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</si>
  <si>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</si>
  <si>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</si>
  <si>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</si>
  <si>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</si>
  <si>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</si>
  <si>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</si>
  <si>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</si>
  <si>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</si>
  <si>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</si>
  <si>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</si>
  <si>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</si>
  <si>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</si>
  <si>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</si>
  <si>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</si>
  <si>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</si>
  <si>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</si>
  <si>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</si>
  <si>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</si>
  <si>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</si>
  <si>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</si>
  <si>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</si>
  <si>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</si>
  <si>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</si>
  <si>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</si>
  <si>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</si>
  <si>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</si>
  <si>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</si>
  <si>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</si>
  <si>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</si>
  <si>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</si>
  <si>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</si>
  <si>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</si>
  <si>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</si>
  <si>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</si>
  <si>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</si>
  <si>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</si>
  <si>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</si>
  <si>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</si>
  <si>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</si>
  <si>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</si>
  <si>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</si>
  <si>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</si>
  <si>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</si>
  <si>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</si>
  <si>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</si>
  <si>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</si>
  <si>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</si>
  <si>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</si>
  <si>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</si>
  <si>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</si>
  <si>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</si>
  <si>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</si>
  <si>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</si>
  <si>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</si>
  <si>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</si>
  <si>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</si>
  <si>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</si>
  <si>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</si>
  <si>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</si>
  <si>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</si>
  <si>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</si>
  <si>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</si>
  <si>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</si>
  <si>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</si>
  <si>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</si>
  <si>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</si>
  <si>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</si>
  <si>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</si>
  <si>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</si>
  <si>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</si>
  <si>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</si>
  <si>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</si>
  <si>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</si>
  <si>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</si>
  <si>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</si>
  <si>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</si>
  <si>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</si>
  <si>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</si>
  <si>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</si>
  <si>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</si>
  <si>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</si>
  <si>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</si>
  <si>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</si>
  <si>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</si>
  <si>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</si>
  <si>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</si>
  <si>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</si>
  <si>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</si>
  <si>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</si>
  <si>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</si>
  <si>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</si>
  <si>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</si>
  <si>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</si>
  <si>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</si>
  <si>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</si>
  <si>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</si>
  <si>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</si>
  <si>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</si>
  <si>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</si>
  <si>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</si>
  <si>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</si>
  <si>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</si>
  <si>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</si>
  <si>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</si>
  <si>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</si>
  <si>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</si>
  <si>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</si>
  <si>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</si>
  <si>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</si>
  <si>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</si>
  <si>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</si>
  <si>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</si>
  <si>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</si>
  <si>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</si>
  <si>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</si>
  <si>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</si>
  <si>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</si>
  <si>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</si>
  <si>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</si>
  <si>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</si>
  <si>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</si>
  <si>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</si>
  <si>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</si>
  <si>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</si>
  <si>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</si>
  <si>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</si>
  <si>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</si>
  <si>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</si>
  <si>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</si>
  <si>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</si>
  <si>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</si>
  <si>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</si>
  <si>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</si>
  <si>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</si>
  <si>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</si>
  <si>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</si>
  <si>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</si>
  <si>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</si>
  <si>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</si>
  <si>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</si>
  <si>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</si>
  <si>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</si>
  <si>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</si>
  <si>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</si>
  <si>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</si>
  <si>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</si>
  <si>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</si>
  <si>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</si>
  <si>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</si>
  <si>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</si>
  <si>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</si>
  <si>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</si>
  <si>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</si>
  <si>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</si>
  <si>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</si>
  <si>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</si>
  <si>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</si>
  <si>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</si>
  <si>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</si>
  <si>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</si>
  <si>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</si>
  <si>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</si>
  <si>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</si>
  <si>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</si>
  <si>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</si>
  <si>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</si>
  <si>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</si>
  <si>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</si>
  <si>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</si>
  <si>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</si>
  <si>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</si>
  <si>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</si>
  <si>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</si>
  <si>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</si>
  <si>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</si>
  <si>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</si>
  <si>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</si>
  <si>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</si>
  <si>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</si>
  <si>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</si>
  <si>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</si>
  <si>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</si>
  <si>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</si>
  <si>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</si>
  <si>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</si>
  <si>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</si>
  <si>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</si>
  <si>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</si>
  <si>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</si>
  <si>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</si>
  <si>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</si>
  <si>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</si>
  <si>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</si>
  <si>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</si>
  <si>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</si>
  <si>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</si>
  <si>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</si>
  <si>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</si>
  <si>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</si>
  <si>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</si>
  <si>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</si>
  <si>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</si>
  <si>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</si>
  <si>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</si>
  <si>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</si>
  <si>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</si>
  <si>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</si>
  <si>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</si>
  <si>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</si>
  <si>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</si>
  <si>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</si>
  <si>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</si>
  <si>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</si>
  <si>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</si>
  <si>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</si>
  <si>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</si>
  <si>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</si>
  <si>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</si>
  <si>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</si>
  <si>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</si>
  <si>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</si>
  <si>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</si>
  <si>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</si>
  <si>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</si>
  <si>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</si>
  <si>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</si>
  <si>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</si>
  <si>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</si>
  <si>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</si>
  <si>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</si>
  <si>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</si>
  <si>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</si>
  <si>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</si>
  <si>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</si>
  <si>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</si>
  <si>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</si>
  <si>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</si>
  <si>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</si>
  <si>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</si>
  <si>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</si>
  <si>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</si>
  <si>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</si>
  <si>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</si>
  <si>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</si>
  <si>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</si>
  <si>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</si>
  <si>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</si>
  <si>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</si>
  <si>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</si>
  <si>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</si>
  <si>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</si>
  <si>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</si>
  <si>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</si>
  <si>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</si>
  <si>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</si>
  <si>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</si>
  <si>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</si>
  <si>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</si>
  <si>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</si>
  <si>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</si>
  <si>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</si>
  <si>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</si>
  <si>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</si>
  <si>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</si>
  <si>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</si>
  <si>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</si>
  <si>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</si>
  <si>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</si>
  <si>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</si>
  <si>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</si>
  <si>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</si>
  <si>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</si>
  <si>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</si>
  <si>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</si>
  <si>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</si>
  <si>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</si>
  <si>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</si>
  <si>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</si>
  <si>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</si>
  <si>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</si>
  <si>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</si>
  <si>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</si>
  <si>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</si>
  <si>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</si>
  <si>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</si>
  <si>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</si>
  <si>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</si>
  <si>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</si>
  <si>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</si>
  <si>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</si>
  <si>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</si>
  <si>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</si>
  <si>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</si>
  <si>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</si>
  <si>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</si>
  <si>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</si>
  <si>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</si>
  <si>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</si>
  <si>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</si>
  <si>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</si>
  <si>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</si>
  <si>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</si>
  <si>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</si>
  <si>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</si>
  <si>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</si>
  <si>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</si>
  <si>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</si>
  <si>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</si>
  <si>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</si>
  <si>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</si>
  <si>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</si>
  <si>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</si>
  <si>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</si>
  <si>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</si>
  <si>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</si>
  <si>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</si>
  <si>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</si>
  <si>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</si>
  <si>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</si>
  <si>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</si>
  <si>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</si>
  <si>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</si>
  <si>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</si>
  <si>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</si>
  <si>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</si>
  <si>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</si>
  <si>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</si>
  <si>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</si>
  <si>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</si>
  <si>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</si>
  <si>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</si>
  <si>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</si>
  <si>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</si>
  <si>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</si>
  <si>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</si>
  <si>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</si>
  <si>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</si>
  <si>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</si>
  <si>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</si>
  <si>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</si>
  <si>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</si>
  <si>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</si>
  <si>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</si>
  <si>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</si>
  <si>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</si>
  <si>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</si>
  <si>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</si>
  <si>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</si>
  <si>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</si>
  <si>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</si>
  <si>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</si>
  <si>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</si>
  <si>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</si>
  <si>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</si>
  <si>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</si>
  <si>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</si>
  <si>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</si>
  <si>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</si>
  <si>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</si>
  <si>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</si>
  <si>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</si>
  <si>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</si>
  <si>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</si>
  <si>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</si>
  <si>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</si>
  <si>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</si>
  <si>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</si>
  <si>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</si>
  <si>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</si>
  <si>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</si>
  <si>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</si>
  <si>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</si>
  <si>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</si>
  <si>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</si>
  <si>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</si>
  <si>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</si>
  <si>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</si>
  <si>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</si>
  <si>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</si>
  <si>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</si>
  <si>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</si>
  <si>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</si>
  <si>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</si>
  <si>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</si>
  <si>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</si>
  <si>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</si>
  <si>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</si>
  <si>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</si>
  <si>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</si>
  <si>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</si>
  <si>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</si>
  <si>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</si>
  <si>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</si>
  <si>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</si>
  <si>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</si>
  <si>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</si>
  <si>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</si>
  <si>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</si>
  <si>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</si>
  <si>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</si>
  <si>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</si>
  <si>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</si>
  <si>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</si>
  <si>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</si>
  <si>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</si>
  <si>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</si>
  <si>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</si>
  <si>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</si>
  <si>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</si>
  <si>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</si>
  <si>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</si>
  <si>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</si>
  <si>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</si>
  <si>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</si>
  <si>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</si>
  <si>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</si>
  <si>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</si>
  <si>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</si>
  <si>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</si>
  <si>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</si>
  <si>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</si>
  <si>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</si>
  <si>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</si>
  <si>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</si>
  <si>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</si>
  <si>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</si>
  <si>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</si>
  <si>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</si>
  <si>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</si>
  <si>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</si>
  <si>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</si>
  <si>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</si>
  <si>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</si>
  <si>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</si>
  <si>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</si>
  <si>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</si>
  <si>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</si>
  <si>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</si>
  <si>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</si>
  <si>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</si>
  <si>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</si>
  <si>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</si>
  <si>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</si>
  <si>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</si>
  <si>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</si>
  <si>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</si>
  <si>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</si>
  <si>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</si>
  <si>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</si>
  <si>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</si>
  <si>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</si>
  <si>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</si>
  <si>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</si>
  <si>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</si>
  <si>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</si>
  <si>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</si>
  <si>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</si>
  <si>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</si>
  <si>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</si>
  <si>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</si>
  <si>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</si>
  <si>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</si>
  <si>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</si>
  <si>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</si>
  <si>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</si>
  <si>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</si>
  <si>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</si>
  <si>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</si>
  <si>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</si>
  <si>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</si>
  <si>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</si>
  <si>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</si>
  <si>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</si>
  <si>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</si>
  <si>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</si>
  <si>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</si>
  <si>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</si>
  <si>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</si>
  <si>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</si>
  <si>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</si>
  <si>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</si>
  <si>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</si>
  <si>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</si>
  <si>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</si>
  <si>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</si>
  <si>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</si>
  <si>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</si>
  <si>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</si>
  <si>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</si>
  <si>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</si>
  <si>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</si>
  <si>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</si>
  <si>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</si>
  <si>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</si>
  <si>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</si>
  <si>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</si>
  <si>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</si>
  <si>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</si>
  <si>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</si>
  <si>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</si>
  <si>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</si>
  <si>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</si>
  <si>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</si>
  <si>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</si>
  <si>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</si>
  <si>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</si>
  <si>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</si>
  <si>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</si>
  <si>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</si>
  <si>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</si>
  <si>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</si>
  <si>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</si>
  <si>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</si>
  <si>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</si>
  <si>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</si>
  <si>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</si>
  <si>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</si>
  <si>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</si>
  <si>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</si>
  <si>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</si>
  <si>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</si>
  <si>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</si>
  <si>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</si>
  <si>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</si>
  <si>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</si>
  <si>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</si>
  <si>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</si>
  <si>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</si>
  <si>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</si>
  <si>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</si>
  <si>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</si>
  <si>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</si>
  <si>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</si>
  <si>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</si>
  <si>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</si>
  <si>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</si>
  <si>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</si>
  <si>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</si>
  <si>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</si>
  <si>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</si>
  <si>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</si>
  <si>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</si>
  <si>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</si>
  <si>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</si>
  <si>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</si>
  <si>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</si>
  <si>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</si>
  <si>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</si>
  <si>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</si>
  <si>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</si>
  <si>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</si>
  <si>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</si>
  <si>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</si>
  <si>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</si>
  <si>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</si>
  <si>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</si>
  <si>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</si>
  <si>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</si>
  <si>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</si>
  <si>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</si>
  <si>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</si>
  <si>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</si>
  <si>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</si>
  <si>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</si>
  <si>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</si>
  <si>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</si>
  <si>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</si>
  <si>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</si>
  <si>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</si>
  <si>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</si>
  <si>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</si>
  <si>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</si>
  <si>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</si>
  <si>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</si>
  <si>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</si>
  <si>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</si>
  <si>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</si>
  <si>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</si>
  <si>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</si>
  <si>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</si>
  <si>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</si>
  <si>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</si>
  <si>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</si>
  <si>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</si>
  <si>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</si>
  <si>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</si>
  <si>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</si>
  <si>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</si>
  <si>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</si>
  <si>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</si>
  <si>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</si>
  <si>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</si>
  <si>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</si>
  <si>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</si>
  <si>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</si>
  <si>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</si>
  <si>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</si>
  <si>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</si>
  <si>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</si>
  <si>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</si>
  <si>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</si>
  <si>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</si>
  <si>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</si>
  <si>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</si>
  <si>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</si>
  <si>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</si>
  <si>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</si>
  <si>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</si>
  <si>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</si>
  <si>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</si>
  <si>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</si>
  <si>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</si>
  <si>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</si>
  <si>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</si>
  <si>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</si>
  <si>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</si>
  <si>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</si>
  <si>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</si>
  <si>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</si>
  <si>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</si>
  <si>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</si>
  <si>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</si>
  <si>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</si>
  <si>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</si>
  <si>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</si>
  <si>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</si>
  <si>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</si>
  <si>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</si>
  <si>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</si>
  <si>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</si>
  <si>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</si>
  <si>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</si>
  <si>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</si>
  <si>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</si>
  <si>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</si>
  <si>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</si>
  <si>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</si>
  <si>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</si>
  <si>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</si>
  <si>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</si>
  <si>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</si>
  <si>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</si>
  <si>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</si>
  <si>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</si>
  <si>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</si>
  <si>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</si>
  <si>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</si>
  <si>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</si>
  <si>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</si>
  <si>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</si>
  <si>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</si>
  <si>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</si>
  <si>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</si>
  <si>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</si>
  <si>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</si>
  <si>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</si>
  <si>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</si>
  <si>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</si>
  <si>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</si>
  <si>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</si>
  <si>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</si>
  <si>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</si>
  <si>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</si>
  <si>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</si>
  <si>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</si>
  <si>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</si>
  <si>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</si>
  <si>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</si>
  <si>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</si>
  <si>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</si>
  <si>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</si>
  <si>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</si>
  <si>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</si>
  <si>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</si>
  <si>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</si>
  <si>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</si>
  <si>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</si>
  <si>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</si>
  <si>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</si>
  <si>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</si>
  <si>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</si>
  <si>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</si>
  <si>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</si>
  <si>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</si>
  <si>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</si>
  <si>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</si>
  <si>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</si>
  <si>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</si>
  <si>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</si>
  <si>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</si>
  <si>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</si>
  <si>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</si>
  <si>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</si>
  <si>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</si>
  <si>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</si>
  <si>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</si>
  <si>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</si>
  <si>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</si>
  <si>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</si>
  <si>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</si>
  <si>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</si>
  <si>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</si>
  <si>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</si>
  <si>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</si>
  <si>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</si>
  <si>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</si>
  <si>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</si>
  <si>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</si>
  <si>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</si>
  <si>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</si>
  <si>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</si>
  <si>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</si>
  <si>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</si>
  <si>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</si>
  <si>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</si>
  <si>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</si>
  <si>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</si>
  <si>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</si>
  <si>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</si>
  <si>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</si>
  <si>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</si>
  <si>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</si>
  <si>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</si>
  <si>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</si>
  <si>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</si>
  <si>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</si>
  <si>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</si>
  <si>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</si>
  <si>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</si>
  <si>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</si>
  <si>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</si>
  <si>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</si>
  <si>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</si>
  <si>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</si>
  <si>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</si>
  <si>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</si>
  <si>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</si>
  <si>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</si>
  <si>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</si>
  <si>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</si>
  <si>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</si>
  <si>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</si>
  <si>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</si>
  <si>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</si>
  <si>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</si>
  <si>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</si>
  <si>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</si>
  <si>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</si>
  <si>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</si>
  <si>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</si>
  <si>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</si>
  <si>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</si>
  <si>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</si>
  <si>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</si>
  <si>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</si>
  <si>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</si>
  <si>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</si>
  <si>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</si>
  <si>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</si>
  <si>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</si>
  <si>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</si>
  <si>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</si>
  <si>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</si>
  <si>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</si>
  <si>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</si>
  <si>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</si>
  <si>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</si>
  <si>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</si>
  <si>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</si>
  <si>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</si>
  <si>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</si>
  <si>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</si>
  <si>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</si>
  <si>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</si>
  <si>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</si>
  <si>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</si>
  <si>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</si>
  <si>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</si>
  <si>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</si>
  <si>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</si>
  <si>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</si>
  <si>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</si>
  <si>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</si>
  <si>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</si>
  <si>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</si>
  <si>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</si>
  <si>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</si>
  <si>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</si>
  <si>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</si>
  <si>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</si>
  <si>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</si>
  <si>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</si>
  <si>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</si>
  <si>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</si>
  <si>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</si>
  <si>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</si>
  <si>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</si>
  <si>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</si>
  <si>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</si>
  <si>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</si>
  <si>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</si>
  <si>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</si>
  <si>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</si>
  <si>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</si>
  <si>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</si>
  <si>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</si>
  <si>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</si>
  <si>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</si>
  <si>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</si>
  <si>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</si>
  <si>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</si>
  <si>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</si>
  <si>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</si>
  <si>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</si>
  <si>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</si>
  <si>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</si>
  <si>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</si>
  <si>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</si>
  <si>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</si>
  <si>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</si>
  <si>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</si>
  <si>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</si>
  <si>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</si>
  <si>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</si>
  <si>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</si>
  <si>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</si>
  <si>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</si>
  <si>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</si>
  <si>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</si>
  <si>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</si>
  <si>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</si>
  <si>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</si>
  <si>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</si>
  <si>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</si>
  <si>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</si>
  <si>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</si>
  <si>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</si>
  <si>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</si>
  <si>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</si>
  <si>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</si>
  <si>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</si>
  <si>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</si>
  <si>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</si>
  <si>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</si>
  <si>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</si>
  <si>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</si>
  <si>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</si>
  <si>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</si>
  <si>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</si>
  <si>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</si>
  <si>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</si>
  <si>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</si>
  <si>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</si>
  <si>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</si>
  <si>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</si>
  <si>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</si>
  <si>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</si>
  <si>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</si>
  <si>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</si>
  <si>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</si>
  <si>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</si>
  <si>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</si>
  <si>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</si>
  <si>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</si>
  <si>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</si>
  <si>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</si>
  <si>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</si>
  <si>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</si>
  <si>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</si>
  <si>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</si>
  <si>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</si>
  <si>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</si>
  <si>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</si>
  <si>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</si>
  <si>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</si>
  <si>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</si>
  <si>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</si>
  <si>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</si>
  <si>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</si>
  <si>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</si>
  <si>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</si>
  <si>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</si>
  <si>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</si>
  <si>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</si>
  <si>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</si>
  <si>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</si>
  <si>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</si>
  <si>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</si>
  <si>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</si>
  <si>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</si>
  <si>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</si>
  <si>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</si>
  <si>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</si>
  <si>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</si>
  <si>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</si>
  <si>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</si>
  <si>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</si>
  <si>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</si>
  <si>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</si>
  <si>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</si>
  <si>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</si>
  <si>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</si>
  <si>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</si>
  <si>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</si>
  <si>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</si>
  <si>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</si>
  <si>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</si>
  <si>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</si>
  <si>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</si>
  <si>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</si>
  <si>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</si>
  <si>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</si>
  <si>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</si>
  <si>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</si>
  <si>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</si>
  <si>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</si>
  <si>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</si>
  <si>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</si>
  <si>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</si>
  <si>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</si>
  <si>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</si>
  <si>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</si>
  <si>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</si>
  <si>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</si>
  <si>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</si>
  <si>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</si>
  <si>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</si>
  <si>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</si>
  <si>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</si>
  <si>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</si>
  <si>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</si>
  <si>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</si>
  <si>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</si>
  <si>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</si>
  <si>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</si>
  <si>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</si>
  <si>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</si>
  <si>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</si>
  <si>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</si>
  <si>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</si>
  <si>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</si>
  <si>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</si>
  <si>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</si>
  <si>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</si>
  <si>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</si>
  <si>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</si>
  <si>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</si>
  <si>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</si>
  <si>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</si>
  <si>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</si>
  <si>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</si>
  <si>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</si>
  <si>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</si>
  <si>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</si>
  <si>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</si>
  <si>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</si>
  <si>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</si>
  <si>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</si>
  <si>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</si>
  <si>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</si>
  <si>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</si>
  <si>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</si>
  <si>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</si>
  <si>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</si>
  <si>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</si>
  <si>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</si>
  <si>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</si>
  <si>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</si>
  <si>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</si>
  <si>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</si>
  <si>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</si>
  <si>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</si>
  <si>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</si>
  <si>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</si>
  <si>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</si>
  <si>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</si>
  <si>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</si>
  <si>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</si>
  <si>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</si>
  <si>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</si>
  <si>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</si>
  <si>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</si>
  <si>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</si>
  <si>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</si>
  <si>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</si>
  <si>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</si>
  <si>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</si>
  <si>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</si>
  <si>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</si>
  <si>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</si>
  <si>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</si>
  <si>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</si>
  <si>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</si>
  <si>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</si>
  <si>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</si>
  <si>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</si>
  <si>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</si>
  <si>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</si>
  <si>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</si>
  <si>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</si>
  <si>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</si>
  <si>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</si>
  <si>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</si>
  <si>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</si>
  <si>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</si>
  <si>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</si>
  <si>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</si>
  <si>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</si>
  <si>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</si>
  <si>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</si>
  <si>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</si>
  <si>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</si>
  <si>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</si>
  <si>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</si>
  <si>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</si>
  <si>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</si>
  <si>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</si>
  <si>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</si>
  <si>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</si>
  <si>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</si>
  <si>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</si>
  <si>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</si>
  <si>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</si>
  <si>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</si>
  <si>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</si>
  <si>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</si>
  <si>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</si>
  <si>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</si>
  <si>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</si>
  <si>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</si>
  <si>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</si>
  <si>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</si>
  <si>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</si>
  <si>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</si>
  <si>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</si>
  <si>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</si>
  <si>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</si>
  <si>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</si>
  <si>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</si>
  <si>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</si>
  <si>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</si>
  <si>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</si>
  <si>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</si>
  <si>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</si>
  <si>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</si>
  <si>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</si>
  <si>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</si>
  <si>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</si>
  <si>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</si>
  <si>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</si>
  <si>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</si>
  <si>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</si>
  <si>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</si>
  <si>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</si>
  <si>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</si>
  <si>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</si>
  <si>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</si>
  <si>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</si>
  <si>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</si>
  <si>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</si>
  <si>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</si>
  <si>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</si>
  <si>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</si>
  <si>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</si>
  <si>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</si>
  <si>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</si>
  <si>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</si>
  <si>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</si>
  <si>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</si>
  <si>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</si>
  <si>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</si>
  <si>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</si>
  <si>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</si>
  <si>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</si>
  <si>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</si>
  <si>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</si>
  <si>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</si>
  <si>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</si>
  <si>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</si>
  <si>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</si>
  <si>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</si>
  <si>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</si>
  <si>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</si>
  <si>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</si>
  <si>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</si>
  <si>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</si>
  <si>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</si>
  <si>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</si>
  <si>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</si>
  <si>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</si>
  <si>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</si>
  <si>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</si>
  <si>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</si>
  <si>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</si>
  <si>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</si>
  <si>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</si>
  <si>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</si>
  <si>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</si>
  <si>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</si>
  <si>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</si>
  <si>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</si>
  <si>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</si>
  <si>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</si>
  <si>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</si>
  <si>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</si>
  <si>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</si>
  <si>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</si>
  <si>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</si>
  <si>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</si>
  <si>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</si>
  <si>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</si>
  <si>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</si>
  <si>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</si>
  <si>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</si>
  <si>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</si>
  <si>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</si>
  <si>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</si>
  <si>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</si>
  <si>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</si>
  <si>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</si>
  <si>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</si>
  <si>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</si>
  <si>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</si>
  <si>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</si>
  <si>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</si>
  <si>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</si>
  <si>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</si>
  <si>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</si>
  <si>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</si>
  <si>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</si>
  <si>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</si>
  <si>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</si>
  <si>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</si>
  <si>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</si>
  <si>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</si>
  <si>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</si>
  <si>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</si>
  <si>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</si>
  <si>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</si>
  <si>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</si>
  <si>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</si>
  <si>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</si>
  <si>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</si>
  <si>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</si>
  <si>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</si>
  <si>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</si>
  <si>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</si>
  <si>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</si>
  <si>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</si>
  <si>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</si>
  <si>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</si>
  <si>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</si>
  <si>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</si>
  <si>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</si>
  <si>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</si>
  <si>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</si>
  <si>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</si>
  <si>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</si>
  <si>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</si>
  <si>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</si>
  <si>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</si>
  <si>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</si>
  <si>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</si>
  <si>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</si>
  <si>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</si>
  <si>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</si>
  <si>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</si>
  <si>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</si>
  <si>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</si>
  <si>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</si>
  <si>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</si>
  <si>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</si>
  <si>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</si>
  <si>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</si>
  <si>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</si>
  <si>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</si>
  <si>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</si>
  <si>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</si>
  <si>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</si>
  <si>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</si>
  <si>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</si>
  <si>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</si>
  <si>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</si>
  <si>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</si>
  <si>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</si>
  <si>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</si>
  <si>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</si>
  <si>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</si>
  <si>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</si>
  <si>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</si>
  <si>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</si>
  <si>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</si>
  <si>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</si>
  <si>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</si>
  <si>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</si>
  <si>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</si>
  <si>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</si>
  <si>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</si>
  <si>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</si>
  <si>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</si>
  <si>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</si>
  <si>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</si>
  <si>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</si>
  <si>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</si>
  <si>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</si>
  <si>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</si>
  <si>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</si>
  <si>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</si>
  <si>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</si>
  <si>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</si>
  <si>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</si>
  <si>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</si>
  <si>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</si>
  <si>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</si>
  <si>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</si>
  <si>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</si>
  <si>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</si>
  <si>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</si>
  <si>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</si>
  <si>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</si>
  <si>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</si>
  <si>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</si>
  <si>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</si>
  <si>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</si>
  <si>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</si>
  <si>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</si>
  <si>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</si>
  <si>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</si>
  <si>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</si>
  <si>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</si>
  <si>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</si>
  <si>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</si>
  <si>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</si>
  <si>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</si>
  <si>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</si>
  <si>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</si>
  <si>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</si>
  <si>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</si>
  <si>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</si>
  <si>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</si>
  <si>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</si>
  <si>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</si>
  <si>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</si>
  <si>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</si>
  <si>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</si>
  <si>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</si>
  <si>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</si>
  <si>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</si>
  <si>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</si>
  <si>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</si>
  <si>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</si>
  <si>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</si>
  <si>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</si>
  <si>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</si>
  <si>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</si>
  <si>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</si>
  <si>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</si>
  <si>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</si>
  <si>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</si>
  <si>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</si>
  <si>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</si>
  <si>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</si>
  <si>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</si>
  <si>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</si>
  <si>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</si>
  <si>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</si>
  <si>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</si>
  <si>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</si>
  <si>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</si>
  <si>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</si>
  <si>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</si>
  <si>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</si>
  <si>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</si>
  <si>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</si>
  <si>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</si>
  <si>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</si>
  <si>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</si>
  <si>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</si>
  <si>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</si>
  <si>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</si>
  <si>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</si>
  <si>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</si>
  <si>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</si>
  <si>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</si>
  <si>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</si>
  <si>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</si>
  <si>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</si>
  <si>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</si>
  <si>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</si>
  <si>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</si>
  <si>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</si>
  <si>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</si>
  <si>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</si>
  <si>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</si>
  <si>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</si>
  <si>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</si>
  <si>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</si>
  <si>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</si>
  <si>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</si>
  <si>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</si>
  <si>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</si>
  <si>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</si>
  <si>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</si>
  <si>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</si>
  <si>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</si>
  <si>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</si>
  <si>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</si>
  <si>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</si>
  <si>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</si>
  <si>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</si>
  <si>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</si>
  <si>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</si>
  <si>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</si>
  <si>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</si>
  <si>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</si>
  <si>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</si>
  <si>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</si>
  <si>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</si>
  <si>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</si>
  <si>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</si>
  <si>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</si>
  <si>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</si>
  <si>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</si>
  <si>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</si>
  <si>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</si>
  <si>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</si>
  <si>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</si>
  <si>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</si>
  <si>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</si>
  <si>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</si>
  <si>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</si>
  <si>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</si>
  <si>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</si>
  <si>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</si>
  <si>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</si>
  <si>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</si>
  <si>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</si>
  <si>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</si>
  <si>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</si>
  <si>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</si>
  <si>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</si>
  <si>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</si>
  <si>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</si>
  <si>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</si>
  <si>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</si>
  <si>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</si>
  <si>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</si>
  <si>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</si>
  <si>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</si>
  <si>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</si>
  <si>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</si>
  <si>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</si>
  <si>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</si>
  <si>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</si>
  <si>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</si>
  <si>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</si>
  <si>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</si>
  <si>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</si>
  <si>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</si>
  <si>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</si>
  <si>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</si>
  <si>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</si>
  <si>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</si>
  <si>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</si>
  <si>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</si>
  <si>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</si>
  <si>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</si>
  <si>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</si>
  <si>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</si>
  <si>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</si>
  <si>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</si>
  <si>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</si>
  <si>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</si>
  <si>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</si>
  <si>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</si>
  <si>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</si>
  <si>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</si>
  <si>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</si>
  <si>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</si>
  <si>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</si>
  <si>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</si>
  <si>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</si>
  <si>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</si>
  <si>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</si>
  <si>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</si>
  <si>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</si>
  <si>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</si>
  <si>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</si>
  <si>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</si>
  <si>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</si>
  <si>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</si>
  <si>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</si>
  <si>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</si>
  <si>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</si>
  <si>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</si>
  <si>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</si>
  <si>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</si>
  <si>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</si>
  <si>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</si>
  <si>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</si>
  <si>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</si>
  <si>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</si>
  <si>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</si>
  <si>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</si>
  <si>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</si>
  <si>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</si>
  <si>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</si>
  <si>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</si>
  <si>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</si>
  <si>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</si>
  <si>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</si>
  <si>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</si>
  <si>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</si>
  <si>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</si>
  <si>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</si>
  <si>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</si>
  <si>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</si>
  <si>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</si>
  <si>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</si>
  <si>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</si>
  <si>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</si>
  <si>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</si>
  <si>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</si>
  <si>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</si>
  <si>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</si>
  <si>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</si>
  <si>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</si>
  <si>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</si>
  <si>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</si>
  <si>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</si>
  <si>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</si>
  <si>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</si>
  <si>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</si>
  <si>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</si>
  <si>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</si>
  <si>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</si>
  <si>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</si>
  <si>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</si>
  <si>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</si>
  <si>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</si>
  <si>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</si>
  <si>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</si>
  <si>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</si>
  <si>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</si>
  <si>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</si>
  <si>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</si>
  <si>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</si>
  <si>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</si>
  <si>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</si>
  <si>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</si>
  <si>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</si>
  <si>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</si>
  <si>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</si>
  <si>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</si>
  <si>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</si>
  <si>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</si>
  <si>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</si>
  <si>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</si>
  <si>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</si>
  <si>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</si>
  <si>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</si>
  <si>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</si>
  <si>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</si>
  <si>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</si>
  <si>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</si>
  <si>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</si>
  <si>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</si>
  <si>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</si>
  <si>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</si>
  <si>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</si>
  <si>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</si>
  <si>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</si>
  <si>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</si>
  <si>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</si>
  <si>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</si>
  <si>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</si>
  <si>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</si>
  <si>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</si>
  <si>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</si>
  <si>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</si>
  <si>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</si>
  <si>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</si>
  <si>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</si>
  <si>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</si>
  <si>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</si>
  <si>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</si>
  <si>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</si>
  <si>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</si>
  <si>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</si>
  <si>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</si>
  <si>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</si>
  <si>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</si>
  <si>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</si>
  <si>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</si>
  <si>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</si>
  <si>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</si>
  <si>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</si>
  <si>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</si>
  <si>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</si>
  <si>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</si>
  <si>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</si>
  <si>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</si>
  <si>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</si>
  <si>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</si>
  <si>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</si>
  <si>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</si>
  <si>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</si>
  <si>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</si>
  <si>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</si>
  <si>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</si>
  <si>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</si>
  <si>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</si>
  <si>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</si>
  <si>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</si>
  <si>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</si>
  <si>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</si>
  <si>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</si>
  <si>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</si>
  <si>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</si>
  <si>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</si>
  <si>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</si>
  <si>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</si>
  <si>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</si>
  <si>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</si>
  <si>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</si>
  <si>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</si>
  <si>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</si>
  <si>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</si>
  <si>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</si>
  <si>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</si>
  <si>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</si>
  <si>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</si>
  <si>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</si>
  <si>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</si>
  <si>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</si>
  <si>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</si>
  <si>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</si>
  <si>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</si>
  <si>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</si>
  <si>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</si>
  <si>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</si>
  <si>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</si>
  <si>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</si>
  <si>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</si>
  <si>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</si>
  <si>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</si>
  <si>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</si>
  <si>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</si>
  <si>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</si>
  <si>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</si>
  <si>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</si>
  <si>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</si>
  <si>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</si>
  <si>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</si>
  <si>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</si>
  <si>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</si>
  <si>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</si>
  <si>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</si>
  <si>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</si>
  <si>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</si>
  <si>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</si>
  <si>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</si>
  <si>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</si>
  <si>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</si>
  <si>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</si>
  <si>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</si>
  <si>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</si>
  <si>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</si>
  <si>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</si>
  <si>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</si>
  <si>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</si>
  <si>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</si>
  <si>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</si>
  <si>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</si>
  <si>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</si>
  <si>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</si>
  <si>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</si>
  <si>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</si>
  <si>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</si>
  <si>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</si>
  <si>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</si>
  <si>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</si>
  <si>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</si>
  <si>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</si>
  <si>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</si>
  <si>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</si>
  <si>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</si>
  <si>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</si>
  <si>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</si>
  <si>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</si>
  <si>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</si>
  <si>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</si>
  <si>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</si>
  <si>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</si>
  <si>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</si>
  <si>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</si>
  <si>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</si>
  <si>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</si>
  <si>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</si>
  <si>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</si>
  <si>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</si>
  <si>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</si>
  <si>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</si>
  <si>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</si>
  <si>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</si>
  <si>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</si>
  <si>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</si>
  <si>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</si>
  <si>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</si>
  <si>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</si>
  <si>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</si>
  <si>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</si>
  <si>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</si>
  <si>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</si>
  <si>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</si>
  <si>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</si>
  <si>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</si>
  <si>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</si>
  <si>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</si>
  <si>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</si>
  <si>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</si>
  <si>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</si>
  <si>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</si>
  <si>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</si>
  <si>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</si>
  <si>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</si>
  <si>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</si>
  <si>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</si>
  <si>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</si>
  <si>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</si>
  <si>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</si>
  <si>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</si>
  <si>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</si>
  <si>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</si>
  <si>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</si>
  <si>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</si>
  <si>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</si>
  <si>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</si>
  <si>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</si>
  <si>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</si>
  <si>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</si>
  <si>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</si>
  <si>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</si>
  <si>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</si>
  <si>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</si>
  <si>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</si>
  <si>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</si>
  <si>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</si>
  <si>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</si>
  <si>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</si>
  <si>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</si>
  <si>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</si>
  <si>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</si>
  <si>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</si>
  <si>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</si>
  <si>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</si>
  <si>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</si>
  <si>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</si>
  <si>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</si>
  <si>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</si>
  <si>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</si>
  <si>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</si>
  <si>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</si>
  <si>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</si>
  <si>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</si>
  <si>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</si>
  <si>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</si>
  <si>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</si>
  <si>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</si>
  <si>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</si>
  <si>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</si>
  <si>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</si>
  <si>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</si>
  <si>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</si>
  <si>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</si>
  <si>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</si>
  <si>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</si>
  <si>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</si>
  <si>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</si>
  <si>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</si>
  <si>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</si>
  <si>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</si>
  <si>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</si>
  <si>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</si>
  <si>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</si>
  <si>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</si>
  <si>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</si>
  <si>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</si>
  <si>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</si>
  <si>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</si>
  <si>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</si>
  <si>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</si>
  <si>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</si>
  <si>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</si>
  <si>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</si>
  <si>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</si>
  <si>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</si>
  <si>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</si>
  <si>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</si>
  <si>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</si>
  <si>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</si>
  <si>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</si>
  <si>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</si>
  <si>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</si>
  <si>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</si>
  <si>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</si>
  <si>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</si>
  <si>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</si>
  <si>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</si>
  <si>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</si>
  <si>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</si>
  <si>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</si>
  <si>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</si>
  <si>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</si>
  <si>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</si>
  <si>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</si>
  <si>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</si>
  <si>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</si>
  <si>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</si>
  <si>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</si>
  <si>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</si>
  <si>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</si>
  <si>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</si>
  <si>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</si>
  <si>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</si>
  <si>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</si>
  <si>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</si>
  <si>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</si>
  <si>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</si>
  <si>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</si>
  <si>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</si>
  <si>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</si>
  <si>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</si>
  <si>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</si>
  <si>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</si>
  <si>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</si>
  <si>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</si>
  <si>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</si>
  <si>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</si>
  <si>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</si>
  <si>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</si>
  <si>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</si>
  <si>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</si>
  <si>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</si>
  <si>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</si>
  <si>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</si>
  <si>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</si>
  <si>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</si>
  <si>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</si>
  <si>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</si>
  <si>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</si>
  <si>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</si>
  <si>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</si>
  <si>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</si>
  <si>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</si>
  <si>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</si>
  <si>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</si>
  <si>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</si>
  <si>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</si>
  <si>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</si>
  <si>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</si>
  <si>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</si>
  <si>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</si>
  <si>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</si>
  <si>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</si>
  <si>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</si>
  <si>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</si>
  <si>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</si>
  <si>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</si>
  <si>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</si>
  <si>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</si>
  <si>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</si>
  <si>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</si>
  <si>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</si>
  <si>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</si>
  <si>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</si>
  <si>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</si>
  <si>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</si>
  <si>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</si>
  <si>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</si>
  <si>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</si>
  <si>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</si>
  <si>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</si>
  <si>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</si>
  <si>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</si>
  <si>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</si>
  <si>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</si>
  <si>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</si>
  <si>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</si>
  <si>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</si>
  <si>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</si>
  <si>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</si>
  <si>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</si>
  <si>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</si>
  <si>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</si>
  <si>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</si>
  <si>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</si>
  <si>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</si>
  <si>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</si>
  <si>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</si>
  <si>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</si>
  <si>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</si>
  <si>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</si>
  <si>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</si>
  <si>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</si>
  <si>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</si>
  <si>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</si>
  <si>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</si>
  <si>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</si>
  <si>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</si>
  <si>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</si>
  <si>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</si>
  <si>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</si>
  <si>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</si>
  <si>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</si>
  <si>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</si>
  <si>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</si>
  <si>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</si>
  <si>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</si>
  <si>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</si>
  <si>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</si>
  <si>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</si>
  <si>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</si>
  <si>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</si>
  <si>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</si>
  <si>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</si>
  <si>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</si>
  <si>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</si>
  <si>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</si>
  <si>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</si>
  <si>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</si>
  <si>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</si>
  <si>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</si>
  <si>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</si>
  <si>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</si>
  <si>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</si>
  <si>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</si>
  <si>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</si>
  <si>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</si>
  <si>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</si>
  <si>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</si>
  <si>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</si>
  <si>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</si>
  <si>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</si>
  <si>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</si>
  <si>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</si>
  <si>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</si>
  <si>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</si>
  <si>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</si>
  <si>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</si>
  <si>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</si>
  <si>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</si>
  <si>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</si>
  <si>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</si>
  <si>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</si>
  <si>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</si>
  <si>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</si>
  <si>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</si>
  <si>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</si>
  <si>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</si>
  <si>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</si>
  <si>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</si>
  <si>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</si>
  <si>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</si>
  <si>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</si>
  <si>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</si>
  <si>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</si>
  <si>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</si>
  <si>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</si>
  <si>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</si>
  <si>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</si>
  <si>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</si>
  <si>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</si>
  <si>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</si>
  <si>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</si>
  <si>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</si>
  <si>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</si>
  <si>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</si>
  <si>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</si>
  <si>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</si>
  <si>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</si>
  <si>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</si>
  <si>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</si>
  <si>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</si>
  <si>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</si>
  <si>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</si>
  <si>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</si>
  <si>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</si>
  <si>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</si>
  <si>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</si>
  <si>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</si>
  <si>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</si>
  <si>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</si>
  <si>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</si>
  <si>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</si>
  <si>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</si>
  <si>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</si>
  <si>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</si>
  <si>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</si>
  <si>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</si>
  <si>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</si>
  <si>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</si>
  <si>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</si>
  <si>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</si>
  <si>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</si>
  <si>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</si>
  <si>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</si>
  <si>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</si>
  <si>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</si>
  <si>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</si>
  <si>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</si>
  <si>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</si>
  <si>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</si>
  <si>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</si>
  <si>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</si>
  <si>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</si>
  <si>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</si>
  <si>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</si>
  <si>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</si>
  <si>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</si>
  <si>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</si>
  <si>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</si>
  <si>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</si>
  <si>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</si>
  <si>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</si>
  <si>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</si>
  <si>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</si>
  <si>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</si>
  <si>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</si>
  <si>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</si>
  <si>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</si>
  <si>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</si>
  <si>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</si>
  <si>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</si>
  <si>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</si>
  <si>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</si>
  <si>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</si>
  <si>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</si>
  <si>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</si>
  <si>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</si>
  <si>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</si>
  <si>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</si>
  <si>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</si>
  <si>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</si>
  <si>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</si>
  <si>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</si>
  <si>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</si>
  <si>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</si>
  <si>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</si>
  <si>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</si>
  <si>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</si>
  <si>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</si>
  <si>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</si>
  <si>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</si>
  <si>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</si>
  <si>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</si>
  <si>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</si>
  <si>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</si>
  <si>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</si>
  <si>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</si>
  <si>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</si>
  <si>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</si>
  <si>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</si>
  <si>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</si>
  <si>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</si>
  <si>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</si>
  <si>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</si>
  <si>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</si>
  <si>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</si>
  <si>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</si>
  <si>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</si>
  <si>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</si>
  <si>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</si>
  <si>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</si>
  <si>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</si>
  <si>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</si>
  <si>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</si>
  <si>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</si>
  <si>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</si>
  <si>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</si>
  <si>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</si>
  <si>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</si>
  <si>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</si>
  <si>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</si>
  <si>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</si>
  <si>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</si>
  <si>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</si>
  <si>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</si>
  <si>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</si>
  <si>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</si>
  <si>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</si>
  <si>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</si>
  <si>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</si>
  <si>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</si>
  <si>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</si>
  <si>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</si>
  <si>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</si>
  <si>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</si>
  <si>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</si>
  <si>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</si>
  <si>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</si>
  <si>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</si>
  <si>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</si>
  <si>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</si>
  <si>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</si>
  <si>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</si>
  <si>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</si>
  <si>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</si>
  <si>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</si>
  <si>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</si>
  <si>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</si>
  <si>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</si>
  <si>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</si>
  <si>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</si>
  <si>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</si>
  <si>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</si>
  <si>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</si>
  <si>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</si>
  <si>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</si>
  <si>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</si>
  <si>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</si>
  <si>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</si>
  <si>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</si>
  <si>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</si>
  <si>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</si>
  <si>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</si>
  <si>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</si>
  <si>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</si>
  <si>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</si>
  <si>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</si>
  <si>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</si>
  <si>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</si>
  <si>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</si>
  <si>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</si>
  <si>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</si>
  <si>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</si>
  <si>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</si>
  <si>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</si>
  <si>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</si>
  <si>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</si>
  <si>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</si>
  <si>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</si>
  <si>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</si>
  <si>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</si>
  <si>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</si>
  <si>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</si>
  <si>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</si>
  <si>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</si>
  <si>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</si>
  <si>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</si>
  <si>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</si>
  <si>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</si>
  <si>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</si>
  <si>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</si>
  <si>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</si>
  <si>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</si>
  <si>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</si>
  <si>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</si>
  <si>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</si>
  <si>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</si>
  <si>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</si>
  <si>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</si>
  <si>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</si>
  <si>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</si>
  <si>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</si>
  <si>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</si>
  <si>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</si>
  <si>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</si>
  <si>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</si>
  <si>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</si>
  <si>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</si>
  <si>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</si>
  <si>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</si>
  <si>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</si>
  <si>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</si>
  <si>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</si>
  <si>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</si>
  <si>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</si>
  <si>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</si>
  <si>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</si>
  <si>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</si>
  <si>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</si>
  <si>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</si>
  <si>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</si>
  <si>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</si>
  <si>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</si>
  <si>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</si>
  <si>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</si>
  <si>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</si>
  <si>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</si>
  <si>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</si>
  <si>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</si>
  <si>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</si>
  <si>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</si>
  <si>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</si>
  <si>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</si>
  <si>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</si>
  <si>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</si>
  <si>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</si>
  <si>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</si>
  <si>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</si>
  <si>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</si>
  <si>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</si>
  <si>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</si>
  <si>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</si>
  <si>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</si>
  <si>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</si>
  <si>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</si>
  <si>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</si>
  <si>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</si>
  <si>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</si>
  <si>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</si>
  <si>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</si>
  <si>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</si>
  <si>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</si>
  <si>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</si>
  <si>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</si>
  <si>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</si>
  <si>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</si>
  <si>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</si>
  <si>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</si>
  <si>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</si>
  <si>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</si>
  <si>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</si>
  <si>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</si>
  <si>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</si>
  <si>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</si>
  <si>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</si>
  <si>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</si>
  <si>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</si>
  <si>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</si>
  <si>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</si>
  <si>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</si>
  <si>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</si>
  <si>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</si>
  <si>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</si>
  <si>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</si>
  <si>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</si>
  <si>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</si>
  <si>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</si>
  <si>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</si>
  <si>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</si>
  <si>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</si>
  <si>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</si>
  <si>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</si>
  <si>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</si>
  <si>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</si>
  <si>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</si>
  <si>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</si>
  <si>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</si>
  <si>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</si>
  <si>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</si>
  <si>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</si>
  <si>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</si>
  <si>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</si>
  <si>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</si>
  <si>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</si>
  <si>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</si>
  <si>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</si>
  <si>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</si>
  <si>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</si>
  <si>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</si>
  <si>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</si>
  <si>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</si>
  <si>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</si>
  <si>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</si>
  <si>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</si>
  <si>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</si>
  <si>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</si>
  <si>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</si>
  <si>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</si>
  <si>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</si>
  <si>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</si>
  <si>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</si>
  <si>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</si>
  <si>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</si>
  <si>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</si>
  <si>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</si>
  <si>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</si>
  <si>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</si>
  <si>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</si>
  <si>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</si>
  <si>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</si>
  <si>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</si>
  <si>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</si>
  <si>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</si>
  <si>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</si>
  <si>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</si>
  <si>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</si>
  <si>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</si>
  <si>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</si>
  <si>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</si>
  <si>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</si>
  <si>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</si>
  <si>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</si>
  <si>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</si>
  <si>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</si>
  <si>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</si>
  <si>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</si>
  <si>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</si>
  <si>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</si>
  <si>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</si>
  <si>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</si>
  <si>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</si>
  <si>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</si>
  <si>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</si>
  <si>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</si>
  <si>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</si>
  <si>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</si>
  <si>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</si>
  <si>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</si>
  <si>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</si>
  <si>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</si>
  <si>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</si>
  <si>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</si>
  <si>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</si>
  <si>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</si>
  <si>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</si>
  <si>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</si>
  <si>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</si>
  <si>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</si>
  <si>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</si>
  <si>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</si>
  <si>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</si>
  <si>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</si>
  <si>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</si>
  <si>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</si>
  <si>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</si>
  <si>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</si>
  <si>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</si>
  <si>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</si>
  <si>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</si>
  <si>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</si>
  <si>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</si>
  <si>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</si>
  <si>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</si>
  <si>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</si>
  <si>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</si>
  <si>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</si>
  <si>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</si>
  <si>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</si>
  <si>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</si>
  <si>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</si>
  <si>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</si>
  <si>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</si>
  <si>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</si>
  <si>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</si>
  <si>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</si>
  <si>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</si>
  <si>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</si>
  <si>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</si>
  <si>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</si>
  <si>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</si>
  <si>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</si>
  <si>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</si>
  <si>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</si>
  <si>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</si>
  <si>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</si>
  <si>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</si>
  <si>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</si>
  <si>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</si>
  <si>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</si>
  <si>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</si>
  <si>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</si>
  <si>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</si>
  <si>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</si>
  <si>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</si>
  <si>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</si>
  <si>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</si>
  <si>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</si>
  <si>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</si>
  <si>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</si>
  <si>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</si>
  <si>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</si>
  <si>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</si>
  <si>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</si>
  <si>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</si>
  <si>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</si>
  <si>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</si>
  <si>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</si>
  <si>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</si>
  <si>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</si>
  <si>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</si>
  <si>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</si>
  <si>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</si>
  <si>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</si>
  <si>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</si>
  <si>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</si>
  <si>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</si>
  <si>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</si>
  <si>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</si>
  <si>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</si>
  <si>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</si>
  <si>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</si>
  <si>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</si>
  <si>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</si>
  <si>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</si>
  <si>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</si>
  <si>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</si>
  <si>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</si>
  <si>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</si>
  <si>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</si>
  <si>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</si>
  <si>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</si>
  <si>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</si>
  <si>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</si>
  <si>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</si>
  <si>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</si>
  <si>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</si>
  <si>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</si>
  <si>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</si>
  <si>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</si>
  <si>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</si>
  <si>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</si>
  <si>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</si>
  <si>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</si>
  <si>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</si>
  <si>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</si>
  <si>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</si>
  <si>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</si>
  <si>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</si>
  <si>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</si>
  <si>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</si>
  <si>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</si>
  <si>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</si>
  <si>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</si>
  <si>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</si>
  <si>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</si>
  <si>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</si>
  <si>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</si>
  <si>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</si>
  <si>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</si>
  <si>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</si>
  <si>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</si>
  <si>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</si>
  <si>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</si>
  <si>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</si>
  <si>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</si>
  <si>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</si>
  <si>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</si>
  <si>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</si>
  <si>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</si>
  <si>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</si>
  <si>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</si>
  <si>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</si>
  <si>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</si>
  <si>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</si>
  <si>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</si>
  <si>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</si>
  <si>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</si>
  <si>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</si>
  <si>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</si>
  <si>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</si>
  <si>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</si>
  <si>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</si>
  <si>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</si>
  <si>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</si>
  <si>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</si>
  <si>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</si>
  <si>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</si>
  <si>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</si>
  <si>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</si>
  <si>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</si>
  <si>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</si>
  <si>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</si>
  <si>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</si>
  <si>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</si>
  <si>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</si>
  <si>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</si>
  <si>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</si>
  <si>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</si>
  <si>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</si>
  <si>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</si>
  <si>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</si>
  <si>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</si>
  <si>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</si>
  <si>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</si>
  <si>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</si>
  <si>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</si>
  <si>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</si>
  <si>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</si>
  <si>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</si>
  <si>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</si>
  <si>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</si>
  <si>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</si>
  <si>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</si>
  <si>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</si>
  <si>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</si>
  <si>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</si>
  <si>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</si>
  <si>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</si>
  <si>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</si>
  <si>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</si>
  <si>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</si>
  <si>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</si>
  <si>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</si>
  <si>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</si>
  <si>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</si>
  <si>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</si>
  <si>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</si>
  <si>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</si>
  <si>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</si>
  <si>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</si>
  <si>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</si>
  <si>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</si>
  <si>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</si>
  <si>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</si>
  <si>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</si>
  <si>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</si>
  <si>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</si>
  <si>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</si>
  <si>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</si>
  <si>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</si>
  <si>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</si>
  <si>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</si>
  <si>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</si>
  <si>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</si>
  <si>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</si>
  <si>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</si>
  <si>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</si>
  <si>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</si>
  <si>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</si>
  <si>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</si>
  <si>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</si>
  <si>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</si>
  <si>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</si>
  <si>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</si>
  <si>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</si>
  <si>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</si>
  <si>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</si>
  <si>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</si>
  <si>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</si>
  <si>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</si>
  <si>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</si>
  <si>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</si>
  <si>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</si>
  <si>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</si>
  <si>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</si>
  <si>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</si>
  <si>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</si>
  <si>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</si>
  <si>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</si>
  <si>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</si>
  <si>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</si>
  <si>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</si>
  <si>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</si>
  <si>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</si>
  <si>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</si>
  <si>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</si>
  <si>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</si>
  <si>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</si>
  <si>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</si>
  <si>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</si>
  <si>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</si>
  <si>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</si>
  <si>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</si>
  <si>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</si>
  <si>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</si>
  <si>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</si>
  <si>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</si>
  <si>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</si>
  <si>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</si>
  <si>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</si>
  <si>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</si>
  <si>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</si>
  <si>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</si>
  <si>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</si>
  <si>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</si>
  <si>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</si>
  <si>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</si>
  <si>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</si>
  <si>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</si>
  <si>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</si>
  <si>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</si>
  <si>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</si>
  <si>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</si>
  <si>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</si>
  <si>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</si>
  <si>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</si>
  <si>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</si>
  <si>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</si>
  <si>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</si>
  <si>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</si>
  <si>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</si>
  <si>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</si>
  <si>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</si>
  <si>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</si>
  <si>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</si>
  <si>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</si>
  <si>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</si>
  <si>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</si>
  <si>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</si>
  <si>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</si>
  <si>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</si>
  <si>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</si>
  <si>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</si>
  <si>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</si>
  <si>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</si>
  <si>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</si>
  <si>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</si>
  <si>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</si>
  <si>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</si>
  <si>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</si>
  <si>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</si>
  <si>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</si>
  <si>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</si>
  <si>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</si>
  <si>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</si>
  <si>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</si>
  <si>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</si>
  <si>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</si>
  <si>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</si>
  <si>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</si>
  <si>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</si>
  <si>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</si>
  <si>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</si>
  <si>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</si>
  <si>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</si>
  <si>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</si>
  <si>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</si>
  <si>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</si>
  <si>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</si>
  <si>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</si>
  <si>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</si>
  <si>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</si>
  <si>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</si>
  <si>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</si>
  <si>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</si>
  <si>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</si>
  <si>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</si>
  <si>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</si>
  <si>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</si>
  <si>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</si>
  <si>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</si>
  <si>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</si>
  <si>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</si>
  <si>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</si>
  <si>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</si>
  <si>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</si>
  <si>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</si>
  <si>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</si>
  <si>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</si>
  <si>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</si>
  <si>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</si>
  <si>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</si>
  <si>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</si>
  <si>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</si>
  <si>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</si>
  <si>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</si>
  <si>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</si>
  <si>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</si>
  <si>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</si>
  <si>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</si>
  <si>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</si>
  <si>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</si>
  <si>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</si>
  <si>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</si>
  <si>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</si>
  <si>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</si>
  <si>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</si>
  <si>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</si>
  <si>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</si>
  <si>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</si>
  <si>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</si>
  <si>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</si>
  <si>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</si>
  <si>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</si>
  <si>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</si>
  <si>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</si>
  <si>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</si>
  <si>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</si>
  <si>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</si>
  <si>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</si>
  <si>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</si>
  <si>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</si>
  <si>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</si>
  <si>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</si>
  <si>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</si>
  <si>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</si>
  <si>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</si>
  <si>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</si>
  <si>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</si>
  <si>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</si>
  <si>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</si>
  <si>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</si>
  <si>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</si>
  <si>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</si>
  <si>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</si>
  <si>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</si>
  <si>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</si>
  <si>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</si>
  <si>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</si>
  <si>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</si>
  <si>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</si>
  <si>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</si>
  <si>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</si>
  <si>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</si>
  <si>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</si>
  <si>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</si>
  <si>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</si>
  <si>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</si>
  <si>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</si>
  <si>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</si>
  <si>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</si>
  <si>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</si>
  <si>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</si>
  <si>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</si>
  <si>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</si>
  <si>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</si>
  <si>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</si>
  <si>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</si>
  <si>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</si>
  <si>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</si>
  <si>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</si>
  <si>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</si>
  <si>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</si>
  <si>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</si>
  <si>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</si>
  <si>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</si>
  <si>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</si>
  <si>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</si>
  <si>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</si>
  <si>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</si>
  <si>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</si>
  <si>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</si>
  <si>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</si>
  <si>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</si>
  <si>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</si>
  <si>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</si>
  <si>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</si>
  <si>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</si>
  <si>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</si>
  <si>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</si>
  <si>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</si>
  <si>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</si>
  <si>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</si>
  <si>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</si>
  <si>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</si>
  <si>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</si>
  <si>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</si>
  <si>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</si>
  <si>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</si>
  <si>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</si>
  <si>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</si>
  <si>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</si>
  <si>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</si>
  <si>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</si>
  <si>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</si>
  <si>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</si>
  <si>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</si>
  <si>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</si>
  <si>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</si>
  <si>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</si>
  <si>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</si>
  <si>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</si>
  <si>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</si>
  <si>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</si>
  <si>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</si>
  <si>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</si>
  <si>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</si>
  <si>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</si>
  <si>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</si>
  <si>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</si>
  <si>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</si>
  <si>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</si>
  <si>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</si>
  <si>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</si>
  <si>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</si>
  <si>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</si>
  <si>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</si>
  <si>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</si>
  <si>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</si>
  <si>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</si>
  <si>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</si>
  <si>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</si>
  <si>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</si>
  <si>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</si>
  <si>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</si>
  <si>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</si>
  <si>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</si>
  <si>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</si>
  <si>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</si>
  <si>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</si>
  <si>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</si>
  <si>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</si>
  <si>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</si>
  <si>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</si>
  <si>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</si>
  <si>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</si>
  <si>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</si>
  <si>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</si>
  <si>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</si>
  <si>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</si>
  <si>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</si>
  <si>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</si>
  <si>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</si>
  <si>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</si>
  <si>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</si>
  <si>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</si>
  <si>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</si>
  <si>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</si>
  <si>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</si>
  <si>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</si>
  <si>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</si>
  <si>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</si>
  <si>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</si>
  <si>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</si>
  <si>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</si>
  <si>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</si>
  <si>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</si>
  <si>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</si>
  <si>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</si>
  <si>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</si>
  <si>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</si>
  <si>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</si>
  <si>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</si>
  <si>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</si>
  <si>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</si>
  <si>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</si>
  <si>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</si>
  <si>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</si>
  <si>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</si>
  <si>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</si>
  <si>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</si>
  <si>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</si>
  <si>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</si>
  <si>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</si>
  <si>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</si>
  <si>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</si>
  <si>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</si>
  <si>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</si>
  <si>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</si>
  <si>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</si>
  <si>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</si>
  <si>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</si>
  <si>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</si>
  <si>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</si>
  <si>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</si>
  <si>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</si>
  <si>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</si>
  <si>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</si>
  <si>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</si>
  <si>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</si>
  <si>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</si>
  <si>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</si>
  <si>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</si>
  <si>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</si>
  <si>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</si>
  <si>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</si>
  <si>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</si>
  <si>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</si>
  <si>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</si>
  <si>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</si>
  <si>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</si>
  <si>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</si>
  <si>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</si>
  <si>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</si>
  <si>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</si>
  <si>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</si>
  <si>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</si>
  <si>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</si>
  <si>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</si>
  <si>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</si>
  <si>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</si>
  <si>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</si>
  <si>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</si>
  <si>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</si>
  <si>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</si>
  <si>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</si>
  <si>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</si>
  <si>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</si>
  <si>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</si>
  <si>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</si>
  <si>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</si>
  <si>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</si>
  <si>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</si>
  <si>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</si>
  <si>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</si>
  <si>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</si>
  <si>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</si>
  <si>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</si>
  <si>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</si>
  <si>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</si>
  <si>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</si>
  <si>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</si>
  <si>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</si>
  <si>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</si>
  <si>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</si>
  <si>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</si>
  <si>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</si>
  <si>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</si>
  <si>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</si>
  <si>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</si>
  <si>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</si>
  <si>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</si>
  <si>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</si>
  <si>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</si>
  <si>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</si>
  <si>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</si>
  <si>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</si>
  <si>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</si>
  <si>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</si>
  <si>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</si>
  <si>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</si>
  <si>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</si>
  <si>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</si>
  <si>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</si>
  <si>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</si>
  <si>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</si>
  <si>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</si>
  <si>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</si>
  <si>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</si>
  <si>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</si>
  <si>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</si>
  <si>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</si>
  <si>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</si>
  <si>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</si>
  <si>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</si>
  <si>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</si>
  <si>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</si>
  <si>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</si>
  <si>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</si>
  <si>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</si>
  <si>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</si>
  <si>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</si>
  <si>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</si>
  <si>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</si>
  <si>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</si>
  <si>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</si>
  <si>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</si>
  <si>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</si>
  <si>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</si>
  <si>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</si>
  <si>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</si>
  <si>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</si>
  <si>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</si>
  <si>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</si>
  <si>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</si>
  <si>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</si>
  <si>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</si>
  <si>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</si>
  <si>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</si>
  <si>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</si>
  <si>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</si>
  <si>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</si>
  <si>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</si>
  <si>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</si>
  <si>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</si>
  <si>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</si>
  <si>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</si>
  <si>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</si>
  <si>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</si>
  <si>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</si>
  <si>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</si>
  <si>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</si>
  <si>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</si>
  <si>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</si>
  <si>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</si>
  <si>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</si>
  <si>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</si>
  <si>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</si>
  <si>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</si>
  <si>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</si>
  <si>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</si>
  <si>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</si>
  <si>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</si>
  <si>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</si>
  <si>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</si>
  <si>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</si>
  <si>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</si>
  <si>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</si>
  <si>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</si>
  <si>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</si>
  <si>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</si>
  <si>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</si>
  <si>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</si>
  <si>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</si>
  <si>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</si>
  <si>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</si>
  <si>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</si>
  <si>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</si>
  <si>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</si>
  <si>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</si>
  <si>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</si>
  <si>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</si>
  <si>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</si>
  <si>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</si>
  <si>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</si>
  <si>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</si>
  <si>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</si>
  <si>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</si>
  <si>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</si>
  <si>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</si>
  <si>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</si>
  <si>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</si>
  <si>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</si>
  <si>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</si>
  <si>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</si>
  <si>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</si>
  <si>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</si>
  <si>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</si>
  <si>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</si>
  <si>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</si>
  <si>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</si>
  <si>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</si>
  <si>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</si>
  <si>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</si>
  <si>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</si>
  <si>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</si>
  <si>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</si>
  <si>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</si>
  <si>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</si>
  <si>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</si>
  <si>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</si>
  <si>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</si>
  <si>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</si>
  <si>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</si>
  <si>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</si>
  <si>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</si>
  <si>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</si>
  <si>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</si>
  <si>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</si>
  <si>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</si>
  <si>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</si>
  <si>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</si>
  <si>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</si>
  <si>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</si>
  <si>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</si>
  <si>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</si>
  <si>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</si>
  <si>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</si>
  <si>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</si>
  <si>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</si>
  <si>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</si>
  <si>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</si>
  <si>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</si>
  <si>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</si>
  <si>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</si>
  <si>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</si>
  <si>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</si>
  <si>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</si>
  <si>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</si>
  <si>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</si>
  <si>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</si>
  <si>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</si>
  <si>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</si>
  <si>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</si>
  <si>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</si>
  <si>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</si>
  <si>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</si>
  <si>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</si>
  <si>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</si>
  <si>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</si>
  <si>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</si>
  <si>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</si>
  <si>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</si>
  <si>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</si>
  <si>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</si>
  <si>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</si>
  <si>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</si>
  <si>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</si>
  <si>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</si>
  <si>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</si>
  <si>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</si>
  <si>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</si>
  <si>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</si>
  <si>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</si>
  <si>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</si>
  <si>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</si>
  <si>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</si>
  <si>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</si>
  <si>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</si>
  <si>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</si>
  <si>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</si>
  <si>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</si>
  <si>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</si>
  <si>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</si>
  <si>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</si>
  <si>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</si>
  <si>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</si>
  <si>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</si>
  <si>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</si>
  <si>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</si>
  <si>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</si>
  <si>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</si>
  <si>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</si>
  <si>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</si>
  <si>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</si>
  <si>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</si>
  <si>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</si>
  <si>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</si>
  <si>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</si>
  <si>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</si>
  <si>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</si>
  <si>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</si>
  <si>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</si>
  <si>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</si>
  <si>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</si>
  <si>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</si>
  <si>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</si>
  <si>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</si>
  <si>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</si>
  <si>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</si>
  <si>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</si>
  <si>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</si>
  <si>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</si>
  <si>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</si>
  <si>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</si>
  <si>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</si>
  <si>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</si>
  <si>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</si>
  <si>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</si>
  <si>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</si>
  <si>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</si>
  <si>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</si>
  <si>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</si>
  <si>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</si>
  <si>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</si>
  <si>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</si>
  <si>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</si>
  <si>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</si>
  <si>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</si>
  <si>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</si>
  <si>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</si>
  <si>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</si>
  <si>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</si>
  <si>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</si>
  <si>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</si>
  <si>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</si>
  <si>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</si>
  <si>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</si>
  <si>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</si>
  <si>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</si>
  <si>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</si>
  <si>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</si>
  <si>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</si>
  <si>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</si>
  <si>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</si>
  <si>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</si>
  <si>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</si>
  <si>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</si>
  <si>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</si>
  <si>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</si>
  <si>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</si>
  <si>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</si>
  <si>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</si>
  <si>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</si>
  <si>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</si>
  <si>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</si>
  <si>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</si>
  <si>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</si>
  <si>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</si>
  <si>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</si>
  <si>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</si>
  <si>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</si>
  <si>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</si>
  <si>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</si>
  <si>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</si>
  <si>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</si>
  <si>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</si>
  <si>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</si>
  <si>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</si>
  <si>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</si>
  <si>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</si>
  <si>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</si>
  <si>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</si>
  <si>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</si>
  <si>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</si>
  <si>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</si>
  <si>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</si>
  <si>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</si>
  <si>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</si>
  <si>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</si>
  <si>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</si>
  <si>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</si>
  <si>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</si>
  <si>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</si>
  <si>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</si>
  <si>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</si>
  <si>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</si>
  <si>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</si>
  <si>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</si>
  <si>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</si>
  <si>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</si>
  <si>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</si>
  <si>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</si>
  <si>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</si>
  <si>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</si>
  <si>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</si>
  <si>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</si>
  <si>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</si>
  <si>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</si>
  <si>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</si>
  <si>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</si>
  <si>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</si>
  <si>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</si>
  <si>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</si>
  <si>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</si>
  <si>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</si>
  <si>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</si>
  <si>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</si>
  <si>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</si>
  <si>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</si>
  <si>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</si>
  <si>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</si>
  <si>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</si>
  <si>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</si>
  <si>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</si>
  <si>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</si>
  <si>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</si>
  <si>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</si>
  <si>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</si>
  <si>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</si>
  <si>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</si>
  <si>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</si>
  <si>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</si>
  <si>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</si>
  <si>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</si>
  <si>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</si>
  <si>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</si>
  <si>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</si>
  <si>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</si>
  <si>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</si>
  <si>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</si>
  <si>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</si>
  <si>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</si>
  <si>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</si>
  <si>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</si>
  <si>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</si>
  <si>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</si>
  <si>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</si>
  <si>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</si>
  <si>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</si>
  <si>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</si>
  <si>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</si>
  <si>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</si>
  <si>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</si>
  <si>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</si>
  <si>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</si>
  <si>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</si>
  <si>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</si>
  <si>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</si>
  <si>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</si>
  <si>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</si>
  <si>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</si>
  <si>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</si>
  <si>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</si>
  <si>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</si>
  <si>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</si>
  <si>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</si>
  <si>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</si>
  <si>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</si>
  <si>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</si>
  <si>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</si>
  <si>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</si>
  <si>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</si>
  <si>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</si>
  <si>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</si>
  <si>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</si>
  <si>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</si>
  <si>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</si>
  <si>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</si>
  <si>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</si>
  <si>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</si>
  <si>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</si>
  <si>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</si>
  <si>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</si>
  <si>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</si>
  <si>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</si>
  <si>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</si>
  <si>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</si>
  <si>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</si>
  <si>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</si>
  <si>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</si>
  <si>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</si>
  <si>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</si>
  <si>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</si>
  <si>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</si>
  <si>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</si>
  <si>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</si>
  <si>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</si>
  <si>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</si>
  <si>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</si>
  <si>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</si>
  <si>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</si>
  <si>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</si>
  <si>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</si>
  <si>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</si>
  <si>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</si>
  <si>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</si>
  <si>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</si>
  <si>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</si>
  <si>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</si>
  <si>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</si>
  <si>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</si>
  <si>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</si>
  <si>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</si>
  <si>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</si>
  <si>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</si>
  <si>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</si>
  <si>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</si>
  <si>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</si>
  <si>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</si>
  <si>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</si>
  <si>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</si>
  <si>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</si>
  <si>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</si>
  <si>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</si>
  <si>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</si>
  <si>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</si>
  <si>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</si>
  <si>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</si>
  <si>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</si>
  <si>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</si>
  <si>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</si>
  <si>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</si>
  <si>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</si>
  <si>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</si>
  <si>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</si>
  <si>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</si>
  <si>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</si>
  <si>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</si>
  <si>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</si>
  <si>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</si>
  <si>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</si>
  <si>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</si>
  <si>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</si>
  <si>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</si>
  <si>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</si>
  <si>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</si>
  <si>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</si>
  <si>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</si>
  <si>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</si>
  <si>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</si>
  <si>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</si>
  <si>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</si>
  <si>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</si>
  <si>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</si>
  <si>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</si>
  <si>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</si>
  <si>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</si>
  <si>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</si>
  <si>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</si>
  <si>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</si>
  <si>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</si>
  <si>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</si>
  <si>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</si>
  <si>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</si>
  <si>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</si>
  <si>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</si>
  <si>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</si>
  <si>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</si>
  <si>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</si>
  <si>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</si>
  <si>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</si>
  <si>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</si>
  <si>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</si>
  <si>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</si>
  <si>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</si>
  <si>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</si>
  <si>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</si>
  <si>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</si>
  <si>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</si>
  <si>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</si>
  <si>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</si>
  <si>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</si>
  <si>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</si>
  <si>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</si>
  <si>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</si>
  <si>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</si>
  <si>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</si>
  <si>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</si>
  <si>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</si>
  <si>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</si>
  <si>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</si>
  <si>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</si>
  <si>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</si>
  <si>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</si>
  <si>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</si>
  <si>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</si>
  <si>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</si>
  <si>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</si>
  <si>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</si>
  <si>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</si>
  <si>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</si>
  <si>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</si>
  <si>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</si>
  <si>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</si>
  <si>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</si>
  <si>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</si>
  <si>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</si>
  <si>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</si>
  <si>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</si>
  <si>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</si>
  <si>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</si>
  <si>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</si>
  <si>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</si>
  <si>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</si>
  <si>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</si>
  <si>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</si>
  <si>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</si>
  <si>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</si>
  <si>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</si>
  <si>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</si>
  <si>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</si>
  <si>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</si>
  <si>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</si>
  <si>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</si>
  <si>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</si>
  <si>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</si>
  <si>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</si>
  <si>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</si>
  <si>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</si>
  <si>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</si>
  <si>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</si>
  <si>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</si>
  <si>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</si>
  <si>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</si>
  <si>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</si>
  <si>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</si>
  <si>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</si>
  <si>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</si>
  <si>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</si>
  <si>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</si>
  <si>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</si>
  <si>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</si>
  <si>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</si>
  <si>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</si>
  <si>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</si>
  <si>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</si>
  <si>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</si>
  <si>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</si>
  <si>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</si>
  <si>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</si>
  <si>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</si>
  <si>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</si>
  <si>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</si>
  <si>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</si>
  <si>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</si>
  <si>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</si>
  <si>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</si>
  <si>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</si>
  <si>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</si>
  <si>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</si>
  <si>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</si>
  <si>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</si>
  <si>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</si>
  <si>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</si>
  <si>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</si>
  <si>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</si>
  <si>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</si>
  <si>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</si>
  <si>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</si>
  <si>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</si>
  <si>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</si>
  <si>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</si>
  <si>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</si>
  <si>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</si>
  <si>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</si>
  <si>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</si>
  <si>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</si>
  <si>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</si>
  <si>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</si>
  <si>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</si>
  <si>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</si>
  <si>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</si>
  <si>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</si>
  <si>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</si>
  <si>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</si>
  <si>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</si>
  <si>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</si>
  <si>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</si>
  <si>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</si>
  <si>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</si>
  <si>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</si>
  <si>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</si>
  <si>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</si>
  <si>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</si>
  <si>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</si>
  <si>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</si>
  <si>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</si>
  <si>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</si>
  <si>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</si>
  <si>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</si>
  <si>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</si>
  <si>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</si>
  <si>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</si>
  <si>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</si>
  <si>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</si>
  <si>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</si>
  <si>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</si>
  <si>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</si>
  <si>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</si>
  <si>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</si>
  <si>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</si>
  <si>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</si>
  <si>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</si>
  <si>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</si>
  <si>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</si>
  <si>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</si>
  <si>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</si>
  <si>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</si>
  <si>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</si>
  <si>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</si>
  <si>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</si>
  <si>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</si>
  <si>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</si>
  <si>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</si>
  <si>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</si>
  <si>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</si>
  <si>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</si>
  <si>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</si>
  <si>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</si>
  <si>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</si>
  <si>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</si>
  <si>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</si>
  <si>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</si>
  <si>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</si>
  <si>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</si>
  <si>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</si>
  <si>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</si>
  <si>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</si>
  <si>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</si>
  <si>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</si>
  <si>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</si>
  <si>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</si>
  <si>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</si>
  <si>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</si>
  <si>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</si>
  <si>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</si>
  <si>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</si>
  <si>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</si>
  <si>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</si>
  <si>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</si>
  <si>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</si>
  <si>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</si>
  <si>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</si>
  <si>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</si>
  <si>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</si>
  <si>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</si>
  <si>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</si>
  <si>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</si>
  <si>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</si>
  <si>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</si>
  <si>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</si>
  <si>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</si>
  <si>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</si>
  <si>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</si>
  <si>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</si>
  <si>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</si>
  <si>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</si>
  <si>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</si>
  <si>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</si>
  <si>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</si>
  <si>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</si>
  <si>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</si>
  <si>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</si>
  <si>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</si>
  <si>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</si>
  <si>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</si>
  <si>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</si>
  <si>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</si>
  <si>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</si>
  <si>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</si>
  <si>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</si>
  <si>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</si>
  <si>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</si>
  <si>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</si>
  <si>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</si>
  <si>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</si>
  <si>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</si>
  <si>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</si>
  <si>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</si>
  <si>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</si>
  <si>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</si>
  <si>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</si>
  <si>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</si>
  <si>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</si>
  <si>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</si>
  <si>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</si>
  <si>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</si>
  <si>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</si>
  <si>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</si>
  <si>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</si>
  <si>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</si>
  <si>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</si>
  <si>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</si>
  <si>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</si>
  <si>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</si>
  <si>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</si>
  <si>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</si>
  <si>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</si>
  <si>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</si>
  <si>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</si>
  <si>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</si>
  <si>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</si>
  <si>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</si>
  <si>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</si>
  <si>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</si>
  <si>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</si>
  <si>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</si>
  <si>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</si>
  <si>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</si>
  <si>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</si>
  <si>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</si>
  <si>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</si>
  <si>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</si>
  <si>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</si>
  <si>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</si>
  <si>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</si>
  <si>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</si>
  <si>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</si>
  <si>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</si>
  <si>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</si>
  <si>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</si>
  <si>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</si>
  <si>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</si>
  <si>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</si>
  <si>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</si>
  <si>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</si>
  <si>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</si>
  <si>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</si>
  <si>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</si>
  <si>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</si>
  <si>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</si>
  <si>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</si>
  <si>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</si>
  <si>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</si>
  <si>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</si>
  <si>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</si>
  <si>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</si>
  <si>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</si>
  <si>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</si>
  <si>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</si>
  <si>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</si>
  <si>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</si>
  <si>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</si>
  <si>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</si>
  <si>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</si>
  <si>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</si>
  <si>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</si>
  <si>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</si>
  <si>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</si>
  <si>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</si>
  <si>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</si>
  <si>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</si>
  <si>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</si>
  <si>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</si>
  <si>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</si>
  <si>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</si>
  <si>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</si>
  <si>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</si>
  <si>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</si>
  <si>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</si>
  <si>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</si>
  <si>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</si>
  <si>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</si>
  <si>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</si>
  <si>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</si>
  <si>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</si>
  <si>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</si>
  <si>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</si>
  <si>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</si>
  <si>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</si>
  <si>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</si>
  <si>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</si>
  <si>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</si>
  <si>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</si>
  <si>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</si>
  <si>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</si>
  <si>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</si>
  <si>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</si>
  <si>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</si>
  <si>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</si>
  <si>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</si>
  <si>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</si>
  <si>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</si>
  <si>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</si>
  <si>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</si>
  <si>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</si>
  <si>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</si>
  <si>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</si>
  <si>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</si>
  <si>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</si>
  <si>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</si>
  <si>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</si>
  <si>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</si>
  <si>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</si>
  <si>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</si>
  <si>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</si>
  <si>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</si>
  <si>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</si>
  <si>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</si>
  <si>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</si>
  <si>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</si>
  <si>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</si>
  <si>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</si>
  <si>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</si>
  <si>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</si>
  <si>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</si>
  <si>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</si>
  <si>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</si>
  <si>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</si>
  <si>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</si>
  <si>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</si>
  <si>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</si>
  <si>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</si>
  <si>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</si>
  <si>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</si>
  <si>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</si>
  <si>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</si>
  <si>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</si>
  <si>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</si>
  <si>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</si>
  <si>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</si>
  <si>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</si>
  <si>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</si>
  <si>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</si>
  <si>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</si>
  <si>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</si>
  <si>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</si>
  <si>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</si>
  <si>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</si>
  <si>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</si>
  <si>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</si>
  <si>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</si>
  <si>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</si>
  <si>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</si>
  <si>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</si>
  <si>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</si>
  <si>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</si>
  <si>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</si>
  <si>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</si>
  <si>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</si>
  <si>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</si>
  <si>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</si>
  <si>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</si>
  <si>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</si>
  <si>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</si>
  <si>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</si>
  <si>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</si>
  <si>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</si>
  <si>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</si>
  <si>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</si>
  <si>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</si>
  <si>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</si>
  <si>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</si>
  <si>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</si>
  <si>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</si>
  <si>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</si>
  <si>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</si>
  <si>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</si>
  <si>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</si>
  <si>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</si>
  <si>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</si>
  <si>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</si>
  <si>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</si>
  <si>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</si>
  <si>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</si>
  <si>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</si>
  <si>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</si>
  <si>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</si>
  <si>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</si>
  <si>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</si>
  <si>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</si>
  <si>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</si>
  <si>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</si>
  <si>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</si>
  <si>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</si>
  <si>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</si>
  <si>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</si>
  <si>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</si>
  <si>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</si>
  <si>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</si>
  <si>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</si>
  <si>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</si>
  <si>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</si>
  <si>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</si>
  <si>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</si>
  <si>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 than 1000</t>
  </si>
  <si>
    <t>1000 to 4999</t>
  </si>
  <si>
    <t>5000 to 9999</t>
  </si>
  <si>
    <t>10000 to 14999</t>
  </si>
  <si>
    <t>15000 to 19999</t>
  </si>
  <si>
    <t>20000 to 24999</t>
  </si>
  <si>
    <t>25000 to 29999</t>
  </si>
  <si>
    <t>30000 to 34999</t>
  </si>
  <si>
    <t>35000 to 39999</t>
  </si>
  <si>
    <t>40000 to 44999</t>
  </si>
  <si>
    <t>45000 to 49999</t>
  </si>
  <si>
    <t>Greater than or equal to 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</si>
</sst>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right"/>
    </xf>
    <xf numFmtId="10" fontId="0" fillId="0" borderId="0" xfId="1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4" fontId="0" fillId="0" borderId="0" xfId="0" applyNumberFormat="1" applyAlignment="1">
      <alignment horizontal="left"/>
    </xf>
    <xf numFmtId="0" fontId="0" fillId="0" borderId="0" xfId="0" applyBorder="1"/>
    <xf numFmtId="0" fontId="1" fillId="2" borderId="1" xfId="0" applyFont="1" applyFill="1" applyBorder="1"/>
    <xf numFmtId="0" fontId="0" fillId="3" borderId="1" xfId="0" applyFill="1" applyBorder="1"/>
    <xf numFmtId="10" fontId="0" fillId="0" borderId="1" xfId="1" applyNumberFormat="1" applyFont="1" applyBorder="1"/>
  </cellXfs>
  <cellStyles count="2">
    <cellStyle name="Normal" xfId="0" builtinId="0"/>
    <cellStyle name="Percent" xfId="1" builtinId="5"/>
  </cellStyles>
  <dxfs count="67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00B0F0"/>
        </patternFill>
      </fill>
    </dxf>
    <dxf>
      <font>
        <b/>
        <i val="0"/>
        <color auto="1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2" tint="-0.749961851863155"/>
        </patternFill>
      </fill>
    </dxf>
    <dxf>
      <font>
        <b/>
        <i val="0"/>
        <color theme="1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3300"/>
        </patternFill>
      </fill>
    </dxf>
    <dxf>
      <font>
        <b/>
        <i val="0"/>
        <color theme="1"/>
      </font>
      <fill>
        <patternFill>
          <bgColor rgb="FFFFFF99"/>
        </patternFill>
      </fill>
    </dxf>
    <dxf>
      <font>
        <b/>
        <i val="0"/>
        <color auto="1"/>
      </font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2" tint="-0.749961851863155"/>
        </patternFill>
      </fill>
    </dxf>
    <dxf>
      <font>
        <b/>
        <i val="0"/>
        <color theme="1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3300"/>
        </patternFill>
      </fill>
    </dxf>
    <dxf>
      <font>
        <b/>
        <i val="0"/>
        <color theme="1"/>
      </font>
      <fill>
        <patternFill>
          <bgColor rgb="FFFFFF99"/>
        </patternFill>
      </fill>
    </dxf>
    <dxf>
      <font>
        <b/>
        <i val="0"/>
        <color auto="1"/>
      </font>
      <fill>
        <patternFill>
          <bgColor rgb="FFFF9999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2" tint="-0.749961851863155"/>
        </patternFill>
      </fill>
    </dxf>
    <dxf>
      <font>
        <b/>
        <i val="0"/>
        <color theme="1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3300"/>
        </patternFill>
      </fill>
    </dxf>
    <dxf>
      <font>
        <b/>
        <i val="0"/>
        <color theme="1"/>
      </font>
      <fill>
        <patternFill>
          <bgColor rgb="FFFFFF99"/>
        </patternFill>
      </fill>
    </dxf>
    <dxf>
      <font>
        <b/>
        <i val="0"/>
        <color auto="1"/>
      </font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2" tint="-0.749961851863155"/>
        </patternFill>
      </fill>
    </dxf>
    <dxf>
      <font>
        <b/>
        <i val="0"/>
        <color theme="1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3300"/>
        </patternFill>
      </fill>
    </dxf>
    <dxf>
      <font>
        <b/>
        <i val="0"/>
        <color theme="1"/>
      </font>
      <fill>
        <patternFill>
          <bgColor rgb="FFFFFF99"/>
        </patternFill>
      </fill>
    </dxf>
    <dxf>
      <font>
        <b/>
        <i val="0"/>
        <color auto="1"/>
      </font>
      <fill>
        <patternFill>
          <bgColor rgb="FFFF9999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FF3300"/>
      <color rgb="FFFFFF66"/>
      <color rgb="FF9966FF"/>
      <color rgb="FFFF9999"/>
      <color rgb="FFFF7C8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[StarterBook_Kickstarter.xlsx]S1!PivotTable1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414257162722008E-2"/>
          <c:y val="0.1738418978196257"/>
          <c:w val="0.79354808068869886"/>
          <c:h val="0.5747246713627353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22-4989-8625-EB6458D9F2C1}"/>
            </c:ext>
          </c:extLst>
        </c:ser>
        <c:ser>
          <c:idx val="1"/>
          <c:order val="1"/>
          <c:tx>
            <c:strRef>
              <c:f>'S1'!$C$3:$C$4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22-4989-8625-EB6458D9F2C1}"/>
            </c:ext>
          </c:extLst>
        </c:ser>
        <c:ser>
          <c:idx val="2"/>
          <c:order val="2"/>
          <c:tx>
            <c:strRef>
              <c:f>'S1'!$D$3:$D$4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22-4989-8625-EB6458D9F2C1}"/>
            </c:ext>
          </c:extLst>
        </c:ser>
        <c:ser>
          <c:idx val="3"/>
          <c:order val="3"/>
          <c:tx>
            <c:strRef>
              <c:f>'S1'!$E$3:$E$4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22-4989-8625-EB6458D9F2C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868532127"/>
        <c:axId val="623513583"/>
      </c:barChart>
      <c:catAx>
        <c:axId val="8685321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category</a:t>
                </a:r>
              </a:p>
            </c:rich>
          </c:tx>
          <c:layout>
            <c:manualLayout>
              <c:xMode val="edge"/>
              <c:yMode val="edge"/>
              <c:x val="0.38997425242896838"/>
              <c:y val="0.917849769528734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13583"/>
        <c:crosses val="autoZero"/>
        <c:auto val="1"/>
        <c:lblAlgn val="ctr"/>
        <c:lblOffset val="100"/>
        <c:noMultiLvlLbl val="0"/>
      </c:catAx>
      <c:valAx>
        <c:axId val="62351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53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[StarterBook_Kickstarter.xlsx]S2!PivotTable2</c:name>
    <c:fmtId val="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'S2'!$A$6:$A$47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B-4066-B122-D9CB82B352B6}"/>
            </c:ext>
          </c:extLst>
        </c:ser>
        <c:ser>
          <c:idx val="1"/>
          <c:order val="1"/>
          <c:tx>
            <c:strRef>
              <c:f>'S2'!$C$4:$C$5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'S2'!$A$6:$A$47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3B-4066-B122-D9CB82B352B6}"/>
            </c:ext>
          </c:extLst>
        </c:ser>
        <c:ser>
          <c:idx val="2"/>
          <c:order val="2"/>
          <c:tx>
            <c:strRef>
              <c:f>'S2'!$D$4:$D$5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'S2'!$A$6:$A$47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3B-4066-B122-D9CB82B352B6}"/>
            </c:ext>
          </c:extLst>
        </c:ser>
        <c:ser>
          <c:idx val="3"/>
          <c:order val="3"/>
          <c:tx>
            <c:strRef>
              <c:f>'S2'!$E$4:$E$5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'S2'!$A$6:$A$47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3B-4066-B122-D9CB82B35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8606319"/>
        <c:axId val="872622479"/>
        <c:axId val="0"/>
      </c:bar3DChart>
      <c:catAx>
        <c:axId val="9386063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SUB CATEGORY</a:t>
                </a:r>
              </a:p>
            </c:rich>
          </c:tx>
          <c:layout>
            <c:manualLayout>
              <c:xMode val="edge"/>
              <c:yMode val="edge"/>
              <c:x val="0.38623138016105713"/>
              <c:y val="0.914856690595293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622479"/>
        <c:crosses val="autoZero"/>
        <c:auto val="1"/>
        <c:lblAlgn val="ctr"/>
        <c:lblOffset val="100"/>
        <c:noMultiLvlLbl val="0"/>
      </c:catAx>
      <c:valAx>
        <c:axId val="87262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606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[StarterBook_Kickstarter.xlsx]S3!PivotTable3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EE-47DE-815A-069618F3FCE1}"/>
            </c:ext>
          </c:extLst>
        </c:ser>
        <c:ser>
          <c:idx val="1"/>
          <c:order val="1"/>
          <c:tx>
            <c:strRef>
              <c:f>'S3'!$C$4:$C$5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EE-47DE-815A-069618F3FCE1}"/>
            </c:ext>
          </c:extLst>
        </c:ser>
        <c:ser>
          <c:idx val="2"/>
          <c:order val="2"/>
          <c:tx>
            <c:strRef>
              <c:f>'S3'!$D$4:$D$5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EE-47DE-815A-069618F3F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134127"/>
        <c:axId val="635685279"/>
      </c:lineChart>
      <c:catAx>
        <c:axId val="62313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685279"/>
        <c:crosses val="autoZero"/>
        <c:auto val="1"/>
        <c:lblAlgn val="ctr"/>
        <c:lblOffset val="100"/>
        <c:noMultiLvlLbl val="0"/>
      </c:catAx>
      <c:valAx>
        <c:axId val="6356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13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'S4'!$F$1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'S4'!$A$2:$A$13</c:f>
              <c:strCache>
                <c:ptCount val="12"/>
                <c:pt idx="0">
                  <c:v>Less than 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 to 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'S4'!$F$2:$F$13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69-46BD-ABD7-9878F18A3C00}"/>
            </c:ext>
          </c:extLst>
        </c:ser>
        <c:ser>
          <c:idx val="1"/>
          <c:order val="1"/>
          <c:tx>
            <c:strRef>
              <c:f>'S4'!$G$1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'S4'!$A$2:$A$13</c:f>
              <c:strCache>
                <c:ptCount val="12"/>
                <c:pt idx="0">
                  <c:v>Less than 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 to 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'S4'!$G$2:$G$13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69-46BD-ABD7-9878F18A3C00}"/>
            </c:ext>
          </c:extLst>
        </c:ser>
        <c:ser>
          <c:idx val="2"/>
          <c:order val="2"/>
          <c:tx>
            <c:strRef>
              <c:f>'S4'!$H$1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'S4'!$A$2:$A$13</c:f>
              <c:strCache>
                <c:ptCount val="12"/>
                <c:pt idx="0">
                  <c:v>Less than 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 to 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'S4'!$H$2:$H$13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69-46BD-ABD7-9878F18A3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295199"/>
        <c:axId val="867192815"/>
      </c:lineChart>
      <c:catAx>
        <c:axId val="62529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192815"/>
        <c:crosses val="autoZero"/>
        <c:auto val="1"/>
        <c:lblAlgn val="ctr"/>
        <c:lblOffset val="100"/>
        <c:noMultiLvlLbl val="0"/>
      </c:catAx>
      <c:valAx>
        <c:axId val="86719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29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537634</xdr:colOff>
      <xdr:row>2</xdr:row>
      <xdr:rowOff>10579</xdr:rowOff>
    </xdr:from>
    <xdr:to>
      <xdr:col>18</xdr:col>
      <xdr:colOff>537633</xdr:colOff>
      <xdr:row>30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08CBFC-762D-4835-B71D-FE04AF953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184147</xdr:colOff>
      <xdr:row>2</xdr:row>
      <xdr:rowOff>46566</xdr:rowOff>
    </xdr:from>
    <xdr:to>
      <xdr:col>17</xdr:col>
      <xdr:colOff>220134</xdr:colOff>
      <xdr:row>29</xdr:row>
      <xdr:rowOff>143933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E57E8A-C589-43A2-B747-7CA21CF123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6349</xdr:colOff>
      <xdr:row>2</xdr:row>
      <xdr:rowOff>129115</xdr:rowOff>
    </xdr:from>
    <xdr:to>
      <xdr:col>17</xdr:col>
      <xdr:colOff>190500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B9EFE9-8288-42CB-B616-D7129116C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42333</xdr:colOff>
      <xdr:row>14</xdr:row>
      <xdr:rowOff>8466</xdr:rowOff>
    </xdr:from>
    <xdr:to>
      <xdr:col>10</xdr:col>
      <xdr:colOff>220133</xdr:colOff>
      <xdr:row>30</xdr:row>
      <xdr:rowOff>88899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E30520-68E7-461B-BA74-17FD4BED6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779.006732986112" createdVersion="6" refreshedVersion="6" minRefreshableVersion="3" recordCount="4114" xr:uid="{6150AD03-9A2B-4BB7-8BBA-C7C04D19E01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.A.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.A.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.A.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.A.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.A.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.A.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.A.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.A.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.A.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.A.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.A.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.A.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.A.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.A.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.A.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.A.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.A.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.A.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.A.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.A.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.A.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.A.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.A.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.A.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.A.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.A.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.A.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.A.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.A.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.A.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.A.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.A.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.A.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.A.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.A.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.A.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.A.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.A.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.A.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.A.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.A.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.A.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.A.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.A.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.A.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.A.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.A.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.A.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.A.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.A.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.A.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.A.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.A.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.A.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.A.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.A.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.A.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.A.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.A.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.A.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.A.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.A.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.A.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.A.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.A.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.A.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.A.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.A.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.A.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.A.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.A.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.A.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.A.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.A.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.A.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.A.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.A.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.A.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.A.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.A.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.A.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.A.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.A.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.A.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.A.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.A.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.A.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.A.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.A.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.A.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.A.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.A.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.A.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.A.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.A.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.A.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.A.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.A.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.A.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.A.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.A.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.A.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.A.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.A.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.A.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.A.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.A.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.A.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.A.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.A.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.A.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.A.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.A.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.A.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.A.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.A.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.A.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.A.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.A.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.A.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.A.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.A.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.A.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.A.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.A.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.A.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.A.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.A.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.A.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.A.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.A.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.A.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.A.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.A.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.A.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.A.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.A.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.A.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.A.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.A.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.A.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.A.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.A.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.A.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.A.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.A.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.A.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.A.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.A.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.A.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.A.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.A.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.A.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.A.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.A.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.A.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.A.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.A.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.A.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.A.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.A.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.A.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.A.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.A.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.A.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.A.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.A.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.A.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.A.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.A.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.A.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.A.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.A.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.A.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.A.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.A.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.A.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.A.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.A.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.A.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.A.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.A.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.A.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.A.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.A.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.A.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.A.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.A.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.A.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.A.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.A.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.A.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.A.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.A.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.A.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.A.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.A.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.A.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.A.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.A.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.A.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.A.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.A.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.A.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.A.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.A.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.A.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.A.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.A.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.A.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.A.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.A.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.A.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.A.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.A.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.A.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.A.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.A.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.A.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.A.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.A.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.A.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.A.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.A.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.A.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.A.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.A.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.A.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.A.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.A.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.A.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.A.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.A.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.A.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.A.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.A.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.A.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.A.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.A.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.A.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.A.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.A.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.A.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.A.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.A.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.A.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.A.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.A.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.A.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.A.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.A.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.A.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.A.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.A.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.A.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.A.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.A.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.A.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.A.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.A.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.A.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.A.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.A.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.A.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.A.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.A.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.A.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.A.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.A.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.A.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.A.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.A.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.A.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.A.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.A.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.A.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.A.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.A.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.A.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.A.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.A.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.A.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.A.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.A.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.A.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.A.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.A.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.A.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.A.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.A.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.A.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.A.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.A.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.A.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.A.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.A.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.A.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.A.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.A.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.A.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.A.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.A.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.A.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.A.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.A.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.A.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.A.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.A.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.A.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.A.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.A.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.A.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.A.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.A.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.A.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.A.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.A.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.A.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.A.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.A.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.A.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.A.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.A.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.A.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.A.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.A.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.A.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.A.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.A.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.A.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.A.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.A.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.A.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.A.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.A.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.A.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.A.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.A.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.A.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.A.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.A.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.A.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.A.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.A.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.A.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.A.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.A.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.A.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.A.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.A.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.A.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.A.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.A.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.A.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.A.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.A.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.A.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.A.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.A.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.A.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.A.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.A.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.A.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.A.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.A.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.A.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.A.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.A.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.A.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.A.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.A.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.A.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.A.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.A.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.A.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.A.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.A.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.A.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.A.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.A.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.A.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.A.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.A.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.A.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.A.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.A.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.A.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.A.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.A.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.A.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.A.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.A.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.A.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.A.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.A.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.A.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.A.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.A.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.A.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.A.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.A.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.A.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.A.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.A.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.A.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.A.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.A.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.A.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.A.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.A.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88E455-9CC7-4241-9F82-7E3514DB758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F14" firstHeaderRow="1" firstDataRow="2" firstDataCol="1" rowPageCount="1" colPageCount="1"/>
  <pivotFields count="22">
    <pivotField showAll="0" insertBlankRow="1"/>
    <pivotField showAll="0" insertBlankRow="1"/>
    <pivotField showAll="0" insertBlankRow="1"/>
    <pivotField showAll="0" insertBlankRow="1"/>
    <pivotField showAll="0" insertBlankRow="1"/>
    <pivotField axis="axisCol" dataField="1" showAll="0" insertBlankRow="1" sortType="descending">
      <items count="5">
        <item x="0"/>
        <item x="3"/>
        <item x="2"/>
        <item x="1"/>
        <item t="default"/>
      </items>
    </pivotField>
    <pivotField axis="axisPage" showAll="0" insertBlankRow="1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numFmtId="10" showAll="0" insertBlankRow="1"/>
    <pivotField showAll="0" insertBlankRow="1"/>
    <pivotField axis="axisRow" showAll="0" insertBlankRow="1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 insertBlankRow="1"/>
    <pivotField numFmtId="14" showAll="0" insertBlankRow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sertBlankRow="1"/>
    <pivotField showAll="0" insertBlankRow="1">
      <items count="7">
        <item x="0"/>
        <item x="1"/>
        <item x="2"/>
        <item x="3"/>
        <item x="4"/>
        <item x="5"/>
        <item t="default"/>
      </items>
    </pivotField>
    <pivotField showAll="0" insertBlankRow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5">
    <format dxfId="0">
      <pivotArea type="all" dataOnly="0" outline="0" fieldPosition="0"/>
    </format>
    <format dxfId="1">
      <pivotArea outline="0" collapsedLevelsAreSubtotals="1" fieldPosition="0"/>
    </format>
    <format dxfId="2">
      <pivotArea field="16" type="button" dataOnly="0" labelOnly="1" outline="0" axis="axisRow" fieldPosition="0"/>
    </format>
    <format dxfId="3">
      <pivotArea dataOnly="0" labelOnly="1" fieldPosition="0">
        <references count="1">
          <reference field="16" count="0"/>
        </references>
      </pivotArea>
    </format>
    <format dxfId="4">
      <pivotArea dataOnly="0" labelOnly="1" grandRow="1" outline="0" fieldPosition="0"/>
    </format>
    <format dxfId="5">
      <pivotArea dataOnly="0" labelOnly="1" fieldPosition="0">
        <references count="2">
          <reference field="5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">
      <pivotArea dataOnly="0" labelOnly="1" fieldPosition="0">
        <references count="2">
          <reference field="5" count="0"/>
          <reference field="16" count="1" selected="0">
            <x v="1"/>
          </reference>
        </references>
      </pivotArea>
    </format>
    <format dxfId="7">
      <pivotArea dataOnly="0" labelOnly="1" fieldPosition="0">
        <references count="2">
          <reference field="5" count="2">
            <x v="0"/>
            <x v="2"/>
          </reference>
          <reference field="16" count="1" selected="0">
            <x v="2"/>
          </reference>
        </references>
      </pivotArea>
    </format>
    <format dxfId="8">
      <pivotArea dataOnly="0" labelOnly="1" fieldPosition="0">
        <references count="2">
          <reference field="5" count="1">
            <x v="3"/>
          </reference>
          <reference field="16" count="1" selected="0">
            <x v="3"/>
          </reference>
        </references>
      </pivotArea>
    </format>
    <format dxfId="9">
      <pivotArea dataOnly="0" labelOnly="1" fieldPosition="0">
        <references count="2">
          <reference field="5" count="0"/>
          <reference field="16" count="1" selected="0">
            <x v="4"/>
          </reference>
        </references>
      </pivotArea>
    </format>
    <format dxfId="10">
      <pivotArea dataOnly="0" labelOnly="1" fieldPosition="0">
        <references count="2">
          <reference field="5" count="2">
            <x v="0"/>
            <x v="2"/>
          </reference>
          <reference field="16" count="1" selected="0">
            <x v="5"/>
          </reference>
        </references>
      </pivotArea>
    </format>
    <format dxfId="11">
      <pivotArea dataOnly="0" labelOnly="1" fieldPosition="0">
        <references count="2">
          <reference field="5" count="3">
            <x v="0"/>
            <x v="2"/>
            <x v="3"/>
          </reference>
          <reference field="16" count="1" selected="0">
            <x v="6"/>
          </reference>
        </references>
      </pivotArea>
    </format>
    <format dxfId="12">
      <pivotArea dataOnly="0" labelOnly="1" fieldPosition="0">
        <references count="2">
          <reference field="5" count="3">
            <x v="0"/>
            <x v="2"/>
            <x v="3"/>
          </reference>
          <reference field="16" count="1" selected="0">
            <x v="7"/>
          </reference>
        </references>
      </pivotArea>
    </format>
    <format dxfId="13">
      <pivotArea dataOnly="0" labelOnly="1" fieldPosition="0">
        <references count="2">
          <reference field="5" count="0"/>
          <reference field="16" count="1" selected="0">
            <x v="8"/>
          </reference>
        </references>
      </pivotArea>
    </format>
    <format dxfId="14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D5AB73-B8F6-44C4-A2E0-EC49ED44208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0">
    <format dxfId="66">
      <pivotArea type="all" dataOnly="0" outline="0" fieldPosition="0"/>
    </format>
    <format dxfId="65">
      <pivotArea outline="0" collapsedLevelsAreSubtotals="1" fieldPosition="0"/>
    </format>
    <format dxfId="64">
      <pivotArea type="origin" dataOnly="0" labelOnly="1" outline="0" fieldPosition="0"/>
    </format>
    <format dxfId="63">
      <pivotArea field="5" type="button" dataOnly="0" labelOnly="1" outline="0" axis="axisCol" fieldPosition="0"/>
    </format>
    <format dxfId="62">
      <pivotArea type="topRight" dataOnly="0" labelOnly="1" outline="0" fieldPosition="0"/>
    </format>
    <format dxfId="61">
      <pivotArea field="17" type="button" dataOnly="0" labelOnly="1" outline="0" axis="axisRow" fieldPosition="0"/>
    </format>
    <format dxfId="60">
      <pivotArea dataOnly="0" labelOnly="1" fieldPosition="0">
        <references count="1">
          <reference field="17" count="0"/>
        </references>
      </pivotArea>
    </format>
    <format dxfId="59">
      <pivotArea dataOnly="0" labelOnly="1" grandRow="1" outline="0" fieldPosition="0"/>
    </format>
    <format dxfId="58">
      <pivotArea dataOnly="0" labelOnly="1" fieldPosition="0">
        <references count="1">
          <reference field="5" count="0"/>
        </references>
      </pivotArea>
    </format>
    <format dxfId="57">
      <pivotArea dataOnly="0" labelOnly="1" grandCol="1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EB19C-971B-4E79-90E8-5D8759D9410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18" baseItem="1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K1" zoomScaleNormal="100" workbookViewId="0">
      <selection activeCell="P2" sqref="P2"/>
    </sheetView>
  </sheetViews>
  <sheetFormatPr defaultRowHeight="14.35" x14ac:dyDescent="0.5"/>
  <cols>
    <col min="2" max="2" width="38.41015625" style="3" customWidth="1"/>
    <col min="3" max="3" width="40.29296875" style="3" customWidth="1"/>
    <col min="5" max="5" width="16.41015625" customWidth="1"/>
    <col min="6" max="6" width="21.29296875" customWidth="1"/>
    <col min="7" max="7" width="17.87890625" customWidth="1"/>
    <col min="8" max="8" width="19.87890625" customWidth="1"/>
    <col min="9" max="9" width="19.29296875" customWidth="1"/>
    <col min="10" max="10" width="17.87890625" customWidth="1"/>
    <col min="11" max="11" width="15.41015625" customWidth="1"/>
    <col min="12" max="12" width="24.5859375" customWidth="1"/>
    <col min="13" max="13" width="36.41015625" customWidth="1"/>
    <col min="14" max="14" width="41.1171875" customWidth="1"/>
    <col min="15" max="15" width="13.64453125" style="6" bestFit="1" customWidth="1"/>
    <col min="16" max="16" width="15.46875" bestFit="1" customWidth="1"/>
    <col min="17" max="17" width="14.234375" bestFit="1" customWidth="1"/>
    <col min="18" max="18" width="11.64453125" bestFit="1" customWidth="1"/>
    <col min="19" max="19" width="21.05859375" style="8" bestFit="1" customWidth="1"/>
    <col min="20" max="20" width="19.76171875" style="8" bestFit="1" customWidth="1"/>
  </cols>
  <sheetData>
    <row r="1" spans="1:20" x14ac:dyDescent="0.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7" t="s">
        <v>8310</v>
      </c>
      <c r="T1" s="7" t="s">
        <v>8311</v>
      </c>
    </row>
    <row r="2" spans="1:20" ht="43" x14ac:dyDescent="0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$E2/$D2</f>
        <v>1.3685882352941177</v>
      </c>
      <c r="P2" s="5">
        <f>IFERROR($E2/$L2,"N.A.")</f>
        <v>63.917582417582416</v>
      </c>
      <c r="Q2" t="str">
        <f>LEFT(N2,FIND("/",N2) - 1)</f>
        <v>film &amp; video</v>
      </c>
      <c r="R2" t="str">
        <f>RIGHT(N2,LEN(N2) - FIND("/",N2) )</f>
        <v>television</v>
      </c>
      <c r="S2" s="8">
        <f>((($J2/60)/60)/24)+DATE(1970,1,1)</f>
        <v>42177.007071759261</v>
      </c>
      <c r="T2" s="8">
        <f>((($I2/60)/60)/24)+DATE(1970,1,1)</f>
        <v>42208.125</v>
      </c>
    </row>
    <row r="3" spans="1:20" ht="28.7" x14ac:dyDescent="0.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$E3/$D3</f>
        <v>1.4260827250608272</v>
      </c>
      <c r="P3" s="5">
        <f t="shared" ref="P3:P66" si="1">IFERROR($E3/$L3,"N.A.")</f>
        <v>185.48101265822785</v>
      </c>
      <c r="Q3" t="str">
        <f t="shared" ref="Q3:Q66" si="2">LEFT(N3,FIND("/",N3) - 1)</f>
        <v>film &amp; video</v>
      </c>
      <c r="R3" t="str">
        <f t="shared" ref="R3:R66" si="3">RIGHT(N3,LEN(N3) - FIND("/",N3) )</f>
        <v>television</v>
      </c>
      <c r="S3" s="8">
        <f t="shared" ref="S3:S66" si="4">((($J3/60)/60)/24)+DATE(1970,1,1)</f>
        <v>42766.600497685184</v>
      </c>
      <c r="T3" s="8">
        <f t="shared" ref="T3:T66" si="5">((($I3/60)/60)/24)+DATE(1970,1,1)</f>
        <v>42796.600497685184</v>
      </c>
    </row>
    <row r="4" spans="1:20" ht="43" x14ac:dyDescent="0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28.7" x14ac:dyDescent="0.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57.35" x14ac:dyDescent="0.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3" x14ac:dyDescent="0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3" x14ac:dyDescent="0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43" x14ac:dyDescent="0.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x14ac:dyDescent="0.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3" x14ac:dyDescent="0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3" x14ac:dyDescent="0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43" x14ac:dyDescent="0.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43" x14ac:dyDescent="0.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28.7" x14ac:dyDescent="0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28.7" x14ac:dyDescent="0.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3" x14ac:dyDescent="0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43" x14ac:dyDescent="0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3" x14ac:dyDescent="0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3" x14ac:dyDescent="0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43" x14ac:dyDescent="0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3" x14ac:dyDescent="0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3" x14ac:dyDescent="0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28.7" x14ac:dyDescent="0.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3" x14ac:dyDescent="0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28.7" x14ac:dyDescent="0.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43" x14ac:dyDescent="0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3" x14ac:dyDescent="0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3" x14ac:dyDescent="0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28.7" x14ac:dyDescent="0.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43" x14ac:dyDescent="0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3" x14ac:dyDescent="0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3" x14ac:dyDescent="0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43" x14ac:dyDescent="0.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3" x14ac:dyDescent="0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43" x14ac:dyDescent="0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3" x14ac:dyDescent="0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28.7" x14ac:dyDescent="0.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3" x14ac:dyDescent="0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3" x14ac:dyDescent="0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43" x14ac:dyDescent="0.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43" x14ac:dyDescent="0.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3" x14ac:dyDescent="0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3" x14ac:dyDescent="0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3" x14ac:dyDescent="0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43" x14ac:dyDescent="0.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3" x14ac:dyDescent="0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3" x14ac:dyDescent="0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43" x14ac:dyDescent="0.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3" x14ac:dyDescent="0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x14ac:dyDescent="0.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3" x14ac:dyDescent="0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3" x14ac:dyDescent="0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3" x14ac:dyDescent="0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28.7" x14ac:dyDescent="0.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43" x14ac:dyDescent="0.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3" x14ac:dyDescent="0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28.7" x14ac:dyDescent="0.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43" x14ac:dyDescent="0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3" x14ac:dyDescent="0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3" x14ac:dyDescent="0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3" x14ac:dyDescent="0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43" x14ac:dyDescent="0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43" x14ac:dyDescent="0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3" x14ac:dyDescent="0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43" x14ac:dyDescent="0.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3" x14ac:dyDescent="0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$E67/$D67</f>
        <v>1.0752857142857142</v>
      </c>
      <c r="P67" s="5">
        <f t="shared" ref="P67:P130" si="7">IFERROR($E67/$L67,"N.A.")</f>
        <v>132.05263157894737</v>
      </c>
      <c r="Q67" t="str">
        <f t="shared" ref="Q67:Q130" si="8">LEFT(N67,FIND("/",N67) - 1)</f>
        <v>film &amp; video</v>
      </c>
      <c r="R67" t="str">
        <f t="shared" ref="R67:R130" si="9">RIGHT(N67,LEN(N67) - FIND("/",N67) )</f>
        <v>shorts</v>
      </c>
      <c r="S67" s="8">
        <f t="shared" ref="S67:S130" si="10">((($J67/60)/60)/24)+DATE(1970,1,1)</f>
        <v>41835.821226851855</v>
      </c>
      <c r="T67" s="8">
        <f t="shared" ref="T67:T130" si="11">((($I67/60)/60)/24)+DATE(1970,1,1)</f>
        <v>41862.249305555553</v>
      </c>
    </row>
    <row r="68" spans="1:20" ht="28.7" x14ac:dyDescent="0.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3" x14ac:dyDescent="0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57.35" x14ac:dyDescent="0.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3" x14ac:dyDescent="0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3" x14ac:dyDescent="0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3" x14ac:dyDescent="0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3" x14ac:dyDescent="0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43" x14ac:dyDescent="0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3" x14ac:dyDescent="0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3" x14ac:dyDescent="0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3" x14ac:dyDescent="0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3" x14ac:dyDescent="0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86" x14ac:dyDescent="0.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3" x14ac:dyDescent="0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3" x14ac:dyDescent="0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3" x14ac:dyDescent="0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43" x14ac:dyDescent="0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3" x14ac:dyDescent="0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3" x14ac:dyDescent="0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3" x14ac:dyDescent="0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43" x14ac:dyDescent="0.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3" x14ac:dyDescent="0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43" x14ac:dyDescent="0.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3" x14ac:dyDescent="0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28.7" x14ac:dyDescent="0.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3" x14ac:dyDescent="0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3" x14ac:dyDescent="0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57.35" x14ac:dyDescent="0.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3" x14ac:dyDescent="0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3" x14ac:dyDescent="0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43" x14ac:dyDescent="0.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3" x14ac:dyDescent="0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3" x14ac:dyDescent="0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28.7" x14ac:dyDescent="0.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3" x14ac:dyDescent="0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3" x14ac:dyDescent="0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3" x14ac:dyDescent="0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28.7" x14ac:dyDescent="0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28.7" x14ac:dyDescent="0.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3" x14ac:dyDescent="0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43" x14ac:dyDescent="0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3" x14ac:dyDescent="0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3" x14ac:dyDescent="0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3" x14ac:dyDescent="0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3" x14ac:dyDescent="0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3" x14ac:dyDescent="0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28.7" x14ac:dyDescent="0.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3" x14ac:dyDescent="0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x14ac:dyDescent="0.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43" x14ac:dyDescent="0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43" x14ac:dyDescent="0.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28.7" x14ac:dyDescent="0.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3" x14ac:dyDescent="0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43" x14ac:dyDescent="0.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43" x14ac:dyDescent="0.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28.7" x14ac:dyDescent="0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5" t="str">
        <f t="shared" si="7"/>
        <v>N.A.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43" x14ac:dyDescent="0.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3" x14ac:dyDescent="0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5" t="str">
        <f t="shared" si="7"/>
        <v>N.A.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3" x14ac:dyDescent="0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3" x14ac:dyDescent="0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3" x14ac:dyDescent="0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28.7" x14ac:dyDescent="0.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43" x14ac:dyDescent="0.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$E131/$D131</f>
        <v>0</v>
      </c>
      <c r="P131" s="5" t="str">
        <f t="shared" ref="P131:P194" si="13">IFERROR($E131/$L131,"N.A.")</f>
        <v>N.A.</v>
      </c>
      <c r="Q131" t="str">
        <f t="shared" ref="Q131:Q194" si="14">LEFT(N131,FIND("/",N131) - 1)</f>
        <v>film &amp; video</v>
      </c>
      <c r="R131" t="str">
        <f t="shared" ref="R131:R194" si="15">RIGHT(N131,LEN(N131) - FIND("/",N131) )</f>
        <v>science fiction</v>
      </c>
      <c r="S131" s="8">
        <f t="shared" ref="S131:S194" si="16">((($J131/60)/60)/24)+DATE(1970,1,1)</f>
        <v>41882.937303240738</v>
      </c>
      <c r="T131" s="8">
        <f t="shared" ref="T131:T194" si="17">((($I131/60)/60)/24)+DATE(1970,1,1)</f>
        <v>41942.937303240738</v>
      </c>
    </row>
    <row r="132" spans="1:20" ht="43" x14ac:dyDescent="0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5" t="str">
        <f t="shared" si="13"/>
        <v>N.A.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5" t="str">
        <f t="shared" si="13"/>
        <v>N.A.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43" x14ac:dyDescent="0.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28.7" x14ac:dyDescent="0.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5" t="str">
        <f t="shared" si="13"/>
        <v>N.A.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28.7" x14ac:dyDescent="0.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5" t="str">
        <f t="shared" si="13"/>
        <v>N.A.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3" x14ac:dyDescent="0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43" x14ac:dyDescent="0.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5" t="str">
        <f t="shared" si="13"/>
        <v>N.A.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3" x14ac:dyDescent="0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5" t="str">
        <f t="shared" si="13"/>
        <v>N.A.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3" x14ac:dyDescent="0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3" x14ac:dyDescent="0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3" x14ac:dyDescent="0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5" t="str">
        <f t="shared" si="13"/>
        <v>N.A.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3" x14ac:dyDescent="0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3" x14ac:dyDescent="0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3" x14ac:dyDescent="0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5" t="str">
        <f t="shared" si="13"/>
        <v>N.A.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3" x14ac:dyDescent="0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3" x14ac:dyDescent="0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3" x14ac:dyDescent="0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28.7" x14ac:dyDescent="0.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5" t="str">
        <f t="shared" si="13"/>
        <v>N.A.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3" x14ac:dyDescent="0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3" x14ac:dyDescent="0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3" x14ac:dyDescent="0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3" x14ac:dyDescent="0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28.7" x14ac:dyDescent="0.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3" x14ac:dyDescent="0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28.7" x14ac:dyDescent="0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57.35" x14ac:dyDescent="0.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43" x14ac:dyDescent="0.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3" x14ac:dyDescent="0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3" x14ac:dyDescent="0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5" t="str">
        <f t="shared" si="13"/>
        <v>N.A.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3" x14ac:dyDescent="0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3" x14ac:dyDescent="0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5" t="str">
        <f t="shared" si="13"/>
        <v>N.A.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43" x14ac:dyDescent="0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3" x14ac:dyDescent="0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57.35" x14ac:dyDescent="0.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5" t="str">
        <f t="shared" si="13"/>
        <v>N.A.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43" x14ac:dyDescent="0.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28.7" x14ac:dyDescent="0.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5" t="str">
        <f t="shared" si="13"/>
        <v>N.A.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3" x14ac:dyDescent="0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3" x14ac:dyDescent="0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3" x14ac:dyDescent="0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3" x14ac:dyDescent="0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43" x14ac:dyDescent="0.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3" x14ac:dyDescent="0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3" x14ac:dyDescent="0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5" t="str">
        <f t="shared" si="13"/>
        <v>N.A.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3" x14ac:dyDescent="0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5" t="str">
        <f t="shared" si="13"/>
        <v>N.A.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3" x14ac:dyDescent="0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5" t="str">
        <f t="shared" si="13"/>
        <v>N.A.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43" x14ac:dyDescent="0.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3" x14ac:dyDescent="0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5" t="str">
        <f t="shared" si="13"/>
        <v>N.A.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28.7" x14ac:dyDescent="0.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28.7" x14ac:dyDescent="0.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5" t="str">
        <f t="shared" si="13"/>
        <v>N.A.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28.7" x14ac:dyDescent="0.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3" x14ac:dyDescent="0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3" x14ac:dyDescent="0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43" x14ac:dyDescent="0.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5" t="str">
        <f t="shared" si="13"/>
        <v>N.A.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43" x14ac:dyDescent="0.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3" x14ac:dyDescent="0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5" t="str">
        <f t="shared" si="13"/>
        <v>N.A.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28.7" x14ac:dyDescent="0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43" x14ac:dyDescent="0.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5" t="str">
        <f t="shared" si="13"/>
        <v>N.A.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3" x14ac:dyDescent="0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3" x14ac:dyDescent="0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43" x14ac:dyDescent="0.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43" x14ac:dyDescent="0.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$E195/$D195</f>
        <v>0</v>
      </c>
      <c r="P195" s="5" t="str">
        <f t="shared" ref="P195:P258" si="19">IFERROR($E195/$L195,"N.A.")</f>
        <v>N.A.</v>
      </c>
      <c r="Q195" t="str">
        <f t="shared" ref="Q195:Q258" si="20">LEFT(N195,FIND("/",N195) - 1)</f>
        <v>film &amp; video</v>
      </c>
      <c r="R195" t="str">
        <f t="shared" ref="R195:R258" si="21">RIGHT(N195,LEN(N195) - FIND("/",N195) )</f>
        <v>drama</v>
      </c>
      <c r="S195" s="8">
        <f t="shared" ref="S195:S258" si="22">((($J195/60)/60)/24)+DATE(1970,1,1)</f>
        <v>41911.934791666667</v>
      </c>
      <c r="T195" s="8">
        <f t="shared" ref="T195:T258" si="23">((($I195/60)/60)/24)+DATE(1970,1,1)</f>
        <v>41971.976458333331</v>
      </c>
    </row>
    <row r="196" spans="1:20" ht="43" x14ac:dyDescent="0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3" x14ac:dyDescent="0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5" t="str">
        <f t="shared" si="19"/>
        <v>N.A.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3" x14ac:dyDescent="0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3" x14ac:dyDescent="0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3" x14ac:dyDescent="0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3" x14ac:dyDescent="0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5" t="str">
        <f t="shared" si="19"/>
        <v>N.A.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28.7" x14ac:dyDescent="0.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43" x14ac:dyDescent="0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5" t="str">
        <f t="shared" si="19"/>
        <v>N.A.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3" x14ac:dyDescent="0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3" x14ac:dyDescent="0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3" x14ac:dyDescent="0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3" x14ac:dyDescent="0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5" t="str">
        <f t="shared" si="19"/>
        <v>N.A.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3" x14ac:dyDescent="0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43" x14ac:dyDescent="0.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5" t="str">
        <f t="shared" si="19"/>
        <v>N.A.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43" x14ac:dyDescent="0.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5" t="str">
        <f t="shared" si="19"/>
        <v>N.A.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3" x14ac:dyDescent="0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3" x14ac:dyDescent="0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28.7" x14ac:dyDescent="0.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3" x14ac:dyDescent="0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43" x14ac:dyDescent="0.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3" x14ac:dyDescent="0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3" x14ac:dyDescent="0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3" x14ac:dyDescent="0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28.7" x14ac:dyDescent="0.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3" x14ac:dyDescent="0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x14ac:dyDescent="0.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5" t="str">
        <f t="shared" si="19"/>
        <v>N.A.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3" x14ac:dyDescent="0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43" x14ac:dyDescent="0.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5" t="str">
        <f t="shared" si="19"/>
        <v>N.A.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43" x14ac:dyDescent="0.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5" t="str">
        <f t="shared" si="19"/>
        <v>N.A.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3" x14ac:dyDescent="0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5" t="str">
        <f t="shared" si="19"/>
        <v>N.A.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3" x14ac:dyDescent="0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3" x14ac:dyDescent="0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5" t="str">
        <f t="shared" si="19"/>
        <v>N.A.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28.7" x14ac:dyDescent="0.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5" t="str">
        <f t="shared" si="19"/>
        <v>N.A.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3" x14ac:dyDescent="0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5" t="str">
        <f t="shared" si="19"/>
        <v>N.A.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3" x14ac:dyDescent="0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43" x14ac:dyDescent="0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5" t="str">
        <f t="shared" si="19"/>
        <v>N.A.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43" x14ac:dyDescent="0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3" x14ac:dyDescent="0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5" t="str">
        <f t="shared" si="19"/>
        <v>N.A.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43" x14ac:dyDescent="0.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3" x14ac:dyDescent="0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5" t="str">
        <f t="shared" si="19"/>
        <v>N.A.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3" x14ac:dyDescent="0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5" t="str">
        <f t="shared" si="19"/>
        <v>N.A.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x14ac:dyDescent="0.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3" x14ac:dyDescent="0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5" t="str">
        <f t="shared" si="19"/>
        <v>N.A.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3" x14ac:dyDescent="0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43" x14ac:dyDescent="0.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3" x14ac:dyDescent="0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3" x14ac:dyDescent="0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3" x14ac:dyDescent="0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57.35" x14ac:dyDescent="0.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43" x14ac:dyDescent="0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3" x14ac:dyDescent="0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57.35" x14ac:dyDescent="0.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43" x14ac:dyDescent="0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57.35" x14ac:dyDescent="0.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3" x14ac:dyDescent="0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3" x14ac:dyDescent="0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3" x14ac:dyDescent="0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43" x14ac:dyDescent="0.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3" x14ac:dyDescent="0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28.7" x14ac:dyDescent="0.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43" x14ac:dyDescent="0.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3" x14ac:dyDescent="0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$E259/$D259</f>
        <v>1.0672648571428571</v>
      </c>
      <c r="P259" s="5">
        <f t="shared" ref="P259:P322" si="25">IFERROR($E259/$L259,"N.A.")</f>
        <v>66.70405357142856</v>
      </c>
      <c r="Q259" t="str">
        <f t="shared" ref="Q259:Q322" si="26">LEFT(N259,FIND("/",N259) - 1)</f>
        <v>film &amp; video</v>
      </c>
      <c r="R259" t="str">
        <f t="shared" ref="R259:R322" si="27">RIGHT(N259,LEN(N259) - FIND("/",N259) )</f>
        <v>documentary</v>
      </c>
      <c r="S259" s="8">
        <f t="shared" ref="S259:S322" si="28">((($J259/60)/60)/24)+DATE(1970,1,1)</f>
        <v>42479.626875000002</v>
      </c>
      <c r="T259" s="8">
        <f t="shared" ref="T259:T322" si="29">((($I259/60)/60)/24)+DATE(1970,1,1)</f>
        <v>42509.626875000002</v>
      </c>
    </row>
    <row r="260" spans="1:20" ht="43" x14ac:dyDescent="0.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43" x14ac:dyDescent="0.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3" x14ac:dyDescent="0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28.7" x14ac:dyDescent="0.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28.7" x14ac:dyDescent="0.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57.35" x14ac:dyDescent="0.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57.35" x14ac:dyDescent="0.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57.35" x14ac:dyDescent="0.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57.35" x14ac:dyDescent="0.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3" x14ac:dyDescent="0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3" x14ac:dyDescent="0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3" x14ac:dyDescent="0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3" x14ac:dyDescent="0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43" x14ac:dyDescent="0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43" x14ac:dyDescent="0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43" x14ac:dyDescent="0.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3" x14ac:dyDescent="0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3" x14ac:dyDescent="0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3" x14ac:dyDescent="0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43" x14ac:dyDescent="0.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28.7" x14ac:dyDescent="0.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3" x14ac:dyDescent="0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3" x14ac:dyDescent="0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43" x14ac:dyDescent="0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3" x14ac:dyDescent="0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28.7" x14ac:dyDescent="0.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3" x14ac:dyDescent="0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3" x14ac:dyDescent="0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3" x14ac:dyDescent="0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28.7" x14ac:dyDescent="0.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57.35" x14ac:dyDescent="0.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3" x14ac:dyDescent="0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28.7" x14ac:dyDescent="0.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3" x14ac:dyDescent="0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43" x14ac:dyDescent="0.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3" x14ac:dyDescent="0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57.35" x14ac:dyDescent="0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3" x14ac:dyDescent="0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3" x14ac:dyDescent="0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3" x14ac:dyDescent="0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28.7" x14ac:dyDescent="0.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43" x14ac:dyDescent="0.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3" x14ac:dyDescent="0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3" x14ac:dyDescent="0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57.35" x14ac:dyDescent="0.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3" x14ac:dyDescent="0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28.7" x14ac:dyDescent="0.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28.7" x14ac:dyDescent="0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28.7" x14ac:dyDescent="0.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43" x14ac:dyDescent="0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3" x14ac:dyDescent="0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3" x14ac:dyDescent="0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3" x14ac:dyDescent="0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43" x14ac:dyDescent="0.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57.35" x14ac:dyDescent="0.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3" x14ac:dyDescent="0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3" x14ac:dyDescent="0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28.7" x14ac:dyDescent="0.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3" x14ac:dyDescent="0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3" x14ac:dyDescent="0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57.35" x14ac:dyDescent="0.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3" x14ac:dyDescent="0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3" x14ac:dyDescent="0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$E323/$D323</f>
        <v>1.0266285714285714</v>
      </c>
      <c r="P323" s="5">
        <f t="shared" ref="P323:P386" si="31">IFERROR($E323/$L323,"N.A.")</f>
        <v>106.62314540059347</v>
      </c>
      <c r="Q323" t="str">
        <f t="shared" ref="Q323:Q386" si="32">LEFT(N323,FIND("/",N323) - 1)</f>
        <v>film &amp; video</v>
      </c>
      <c r="R323" t="str">
        <f t="shared" ref="R323:R386" si="33">RIGHT(N323,LEN(N323) - FIND("/",N323) )</f>
        <v>documentary</v>
      </c>
      <c r="S323" s="8">
        <f t="shared" ref="S323:S386" si="34">((($J323/60)/60)/24)+DATE(1970,1,1)</f>
        <v>42647.446597222224</v>
      </c>
      <c r="T323" s="8">
        <f t="shared" ref="T323:T386" si="35">((($I323/60)/60)/24)+DATE(1970,1,1)</f>
        <v>42682.488263888896</v>
      </c>
    </row>
    <row r="324" spans="1:20" ht="43" x14ac:dyDescent="0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3" x14ac:dyDescent="0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3" x14ac:dyDescent="0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3" x14ac:dyDescent="0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3" x14ac:dyDescent="0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3" x14ac:dyDescent="0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3" x14ac:dyDescent="0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3" x14ac:dyDescent="0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3" x14ac:dyDescent="0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3" x14ac:dyDescent="0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3" x14ac:dyDescent="0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3" x14ac:dyDescent="0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43" x14ac:dyDescent="0.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3" x14ac:dyDescent="0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3" x14ac:dyDescent="0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3" x14ac:dyDescent="0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3" x14ac:dyDescent="0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3" x14ac:dyDescent="0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3" x14ac:dyDescent="0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3" x14ac:dyDescent="0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28.7" x14ac:dyDescent="0.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43" x14ac:dyDescent="0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43" x14ac:dyDescent="0.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3" x14ac:dyDescent="0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3" x14ac:dyDescent="0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43" x14ac:dyDescent="0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3" x14ac:dyDescent="0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3" x14ac:dyDescent="0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3" x14ac:dyDescent="0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43" x14ac:dyDescent="0.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3" x14ac:dyDescent="0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43" x14ac:dyDescent="0.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3" x14ac:dyDescent="0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28.7" x14ac:dyDescent="0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28.7" x14ac:dyDescent="0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43" x14ac:dyDescent="0.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3" x14ac:dyDescent="0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3" x14ac:dyDescent="0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43" x14ac:dyDescent="0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3" x14ac:dyDescent="0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43" x14ac:dyDescent="0.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43" x14ac:dyDescent="0.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3" x14ac:dyDescent="0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3" x14ac:dyDescent="0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3" x14ac:dyDescent="0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43" x14ac:dyDescent="0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3" x14ac:dyDescent="0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3" x14ac:dyDescent="0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3" x14ac:dyDescent="0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43" x14ac:dyDescent="0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28.7" x14ac:dyDescent="0.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3" x14ac:dyDescent="0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3" x14ac:dyDescent="0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3" x14ac:dyDescent="0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43" x14ac:dyDescent="0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3" x14ac:dyDescent="0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57.35" x14ac:dyDescent="0.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3" x14ac:dyDescent="0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43" x14ac:dyDescent="0.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3" x14ac:dyDescent="0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43" x14ac:dyDescent="0.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3" x14ac:dyDescent="0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3" x14ac:dyDescent="0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3" x14ac:dyDescent="0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$E387/$D387</f>
        <v>1.05982</v>
      </c>
      <c r="P387" s="5">
        <f t="shared" ref="P387:P450" si="37">IFERROR($E387/$L387,"N.A.")</f>
        <v>111.79535864978902</v>
      </c>
      <c r="Q387" t="str">
        <f t="shared" ref="Q387:Q450" si="38">LEFT(N387,FIND("/",N387) - 1)</f>
        <v>film &amp; video</v>
      </c>
      <c r="R387" t="str">
        <f t="shared" ref="R387:R450" si="39">RIGHT(N387,LEN(N387) - FIND("/",N387) )</f>
        <v>documentary</v>
      </c>
      <c r="S387" s="8">
        <f t="shared" ref="S387:S450" si="40">((($J387/60)/60)/24)+DATE(1970,1,1)</f>
        <v>41934.584502314814</v>
      </c>
      <c r="T387" s="8">
        <f t="shared" ref="T387:T450" si="41">((($I387/60)/60)/24)+DATE(1970,1,1)</f>
        <v>41964.626168981486</v>
      </c>
    </row>
    <row r="388" spans="1:20" ht="43" x14ac:dyDescent="0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43" x14ac:dyDescent="0.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3" x14ac:dyDescent="0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43" x14ac:dyDescent="0.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3" x14ac:dyDescent="0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3" x14ac:dyDescent="0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43" x14ac:dyDescent="0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28.7" x14ac:dyDescent="0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3" x14ac:dyDescent="0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3" x14ac:dyDescent="0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3" x14ac:dyDescent="0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57.35" x14ac:dyDescent="0.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3" x14ac:dyDescent="0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43" x14ac:dyDescent="0.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3" x14ac:dyDescent="0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3" x14ac:dyDescent="0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43" x14ac:dyDescent="0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3" x14ac:dyDescent="0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3" x14ac:dyDescent="0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28.7" x14ac:dyDescent="0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3" x14ac:dyDescent="0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3" x14ac:dyDescent="0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3" x14ac:dyDescent="0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3" x14ac:dyDescent="0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3" x14ac:dyDescent="0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43" x14ac:dyDescent="0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43" x14ac:dyDescent="0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3" x14ac:dyDescent="0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3" x14ac:dyDescent="0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57.35" x14ac:dyDescent="0.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28.7" x14ac:dyDescent="0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3" x14ac:dyDescent="0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43" x14ac:dyDescent="0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3" x14ac:dyDescent="0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3" x14ac:dyDescent="0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43" x14ac:dyDescent="0.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3" x14ac:dyDescent="0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3" x14ac:dyDescent="0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3" x14ac:dyDescent="0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3" x14ac:dyDescent="0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3" x14ac:dyDescent="0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43" x14ac:dyDescent="0.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5" t="str">
        <f t="shared" si="37"/>
        <v>N.A.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28.7" x14ac:dyDescent="0.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57.35" x14ac:dyDescent="0.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5" t="str">
        <f t="shared" si="37"/>
        <v>N.A.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3" x14ac:dyDescent="0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3" x14ac:dyDescent="0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43" x14ac:dyDescent="0.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57.35" x14ac:dyDescent="0.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5" t="str">
        <f t="shared" si="37"/>
        <v>N.A.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43" x14ac:dyDescent="0.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43" x14ac:dyDescent="0.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3" x14ac:dyDescent="0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5" t="str">
        <f t="shared" si="37"/>
        <v>N.A.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3" x14ac:dyDescent="0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5" t="str">
        <f t="shared" si="37"/>
        <v>N.A.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3" x14ac:dyDescent="0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3" x14ac:dyDescent="0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5" t="str">
        <f t="shared" si="37"/>
        <v>N.A.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3" x14ac:dyDescent="0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3" x14ac:dyDescent="0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5" t="str">
        <f t="shared" si="37"/>
        <v>N.A.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3" x14ac:dyDescent="0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3" x14ac:dyDescent="0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3" x14ac:dyDescent="0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3" x14ac:dyDescent="0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43" x14ac:dyDescent="0.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3" x14ac:dyDescent="0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43" x14ac:dyDescent="0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$E451/$D451</f>
        <v>2.2499999999999999E-2</v>
      </c>
      <c r="P451" s="5">
        <f t="shared" ref="P451:P514" si="43">IFERROR($E451/$L451,"N.A.")</f>
        <v>9</v>
      </c>
      <c r="Q451" t="str">
        <f t="shared" ref="Q451:Q514" si="44">LEFT(N451,FIND("/",N451) - 1)</f>
        <v>film &amp; video</v>
      </c>
      <c r="R451" t="str">
        <f t="shared" ref="R451:R514" si="45">RIGHT(N451,LEN(N451) - FIND("/",N451) )</f>
        <v>animation</v>
      </c>
      <c r="S451" s="8">
        <f t="shared" ref="S451:S514" si="46">((($J451/60)/60)/24)+DATE(1970,1,1)</f>
        <v>41534.568113425928</v>
      </c>
      <c r="T451" s="8">
        <f t="shared" ref="T451:T514" si="47">((($I451/60)/60)/24)+DATE(1970,1,1)</f>
        <v>41564.568113425928</v>
      </c>
    </row>
    <row r="452" spans="1:20" ht="43" x14ac:dyDescent="0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3" x14ac:dyDescent="0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5" t="str">
        <f t="shared" si="43"/>
        <v>N.A.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28.7" x14ac:dyDescent="0.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43" x14ac:dyDescent="0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3" x14ac:dyDescent="0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3" x14ac:dyDescent="0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43" x14ac:dyDescent="0.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43" x14ac:dyDescent="0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5" t="str">
        <f t="shared" si="43"/>
        <v>N.A.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3" x14ac:dyDescent="0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3" x14ac:dyDescent="0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28.7" x14ac:dyDescent="0.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3" x14ac:dyDescent="0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5" t="str">
        <f t="shared" si="43"/>
        <v>N.A.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43" x14ac:dyDescent="0.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5" t="str">
        <f t="shared" si="43"/>
        <v>N.A.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3" x14ac:dyDescent="0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28.7" x14ac:dyDescent="0.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x14ac:dyDescent="0.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3" x14ac:dyDescent="0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43" x14ac:dyDescent="0.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3" x14ac:dyDescent="0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5" t="str">
        <f t="shared" si="43"/>
        <v>N.A.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28.7" x14ac:dyDescent="0.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5" t="str">
        <f t="shared" si="43"/>
        <v>N.A.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3" x14ac:dyDescent="0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57.35" x14ac:dyDescent="0.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3" x14ac:dyDescent="0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3" x14ac:dyDescent="0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3" x14ac:dyDescent="0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43" x14ac:dyDescent="0.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5" t="str">
        <f t="shared" si="43"/>
        <v>N.A.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28.7" x14ac:dyDescent="0.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43" x14ac:dyDescent="0.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5" t="str">
        <f t="shared" si="43"/>
        <v>N.A.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3" x14ac:dyDescent="0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5" t="str">
        <f t="shared" si="43"/>
        <v>N.A.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3" x14ac:dyDescent="0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3" x14ac:dyDescent="0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43" x14ac:dyDescent="0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3" x14ac:dyDescent="0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43" x14ac:dyDescent="0.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57.35" x14ac:dyDescent="0.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28.7" x14ac:dyDescent="0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43" x14ac:dyDescent="0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3" x14ac:dyDescent="0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5" t="str">
        <f t="shared" si="43"/>
        <v>N.A.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3" x14ac:dyDescent="0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5" t="str">
        <f t="shared" si="43"/>
        <v>N.A.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3" x14ac:dyDescent="0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5" t="str">
        <f t="shared" si="43"/>
        <v>N.A.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3" x14ac:dyDescent="0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5" t="str">
        <f t="shared" si="43"/>
        <v>N.A.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43" x14ac:dyDescent="0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5" t="str">
        <f t="shared" si="43"/>
        <v>N.A.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3" x14ac:dyDescent="0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5" t="str">
        <f t="shared" si="43"/>
        <v>N.A.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43" x14ac:dyDescent="0.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3" x14ac:dyDescent="0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5" t="str">
        <f t="shared" si="43"/>
        <v>N.A.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28.7" x14ac:dyDescent="0.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3" x14ac:dyDescent="0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57.35" x14ac:dyDescent="0.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57.35" x14ac:dyDescent="0.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43" x14ac:dyDescent="0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5" t="str">
        <f t="shared" si="43"/>
        <v>N.A.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43" x14ac:dyDescent="0.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3" x14ac:dyDescent="0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3" x14ac:dyDescent="0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3" x14ac:dyDescent="0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3" x14ac:dyDescent="0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3" x14ac:dyDescent="0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57.35" x14ac:dyDescent="0.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3" x14ac:dyDescent="0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3" x14ac:dyDescent="0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5" t="str">
        <f t="shared" si="43"/>
        <v>N.A.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3" x14ac:dyDescent="0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3" x14ac:dyDescent="0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28.7" x14ac:dyDescent="0.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$E515/$D515</f>
        <v>0.13924</v>
      </c>
      <c r="P515" s="5">
        <f t="shared" ref="P515:P578" si="49">IFERROR($E515/$L515,"N.A.")</f>
        <v>102.38235294117646</v>
      </c>
      <c r="Q515" t="str">
        <f t="shared" ref="Q515:Q578" si="50">LEFT(N515,FIND("/",N515) - 1)</f>
        <v>film &amp; video</v>
      </c>
      <c r="R515" t="str">
        <f t="shared" ref="R515:R578" si="51">RIGHT(N515,LEN(N515) - FIND("/",N515) )</f>
        <v>animation</v>
      </c>
      <c r="S515" s="8">
        <f t="shared" ref="S515:S578" si="52">((($J515/60)/60)/24)+DATE(1970,1,1)</f>
        <v>42552.653993055559</v>
      </c>
      <c r="T515" s="8">
        <f t="shared" ref="T515:T578" si="53">((($I515/60)/60)/24)+DATE(1970,1,1)</f>
        <v>42597.291666666672</v>
      </c>
    </row>
    <row r="516" spans="1:20" ht="43" x14ac:dyDescent="0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3" x14ac:dyDescent="0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28.7" x14ac:dyDescent="0.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5" t="str">
        <f t="shared" si="49"/>
        <v>N.A.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3" x14ac:dyDescent="0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43" x14ac:dyDescent="0.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5" t="str">
        <f t="shared" si="49"/>
        <v>N.A.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3" x14ac:dyDescent="0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43" x14ac:dyDescent="0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43" x14ac:dyDescent="0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3" x14ac:dyDescent="0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3" x14ac:dyDescent="0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3" x14ac:dyDescent="0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57.35" x14ac:dyDescent="0.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3" x14ac:dyDescent="0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57.35" x14ac:dyDescent="0.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28.7" x14ac:dyDescent="0.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3" x14ac:dyDescent="0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3" x14ac:dyDescent="0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3" x14ac:dyDescent="0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3" x14ac:dyDescent="0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3" x14ac:dyDescent="0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3" x14ac:dyDescent="0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28.7" x14ac:dyDescent="0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43" x14ac:dyDescent="0.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43" x14ac:dyDescent="0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3" x14ac:dyDescent="0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3" x14ac:dyDescent="0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57.35" x14ac:dyDescent="0.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3" x14ac:dyDescent="0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3" x14ac:dyDescent="0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3" x14ac:dyDescent="0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43" x14ac:dyDescent="0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43" x14ac:dyDescent="0.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3" x14ac:dyDescent="0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43" x14ac:dyDescent="0.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5" t="str">
        <f t="shared" si="49"/>
        <v>N.A.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3" x14ac:dyDescent="0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43" x14ac:dyDescent="0.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3" x14ac:dyDescent="0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3" x14ac:dyDescent="0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3" x14ac:dyDescent="0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5" t="str">
        <f t="shared" si="49"/>
        <v>N.A.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3" x14ac:dyDescent="0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3" x14ac:dyDescent="0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3" x14ac:dyDescent="0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5" t="str">
        <f t="shared" si="49"/>
        <v>N.A.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28.7" x14ac:dyDescent="0.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3" x14ac:dyDescent="0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3" x14ac:dyDescent="0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5" t="str">
        <f t="shared" si="49"/>
        <v>N.A.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43" x14ac:dyDescent="0.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3" x14ac:dyDescent="0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3" x14ac:dyDescent="0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3" x14ac:dyDescent="0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5" t="str">
        <f t="shared" si="49"/>
        <v>N.A.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43" x14ac:dyDescent="0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57.35" x14ac:dyDescent="0.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3" x14ac:dyDescent="0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5" t="str">
        <f t="shared" si="49"/>
        <v>N.A.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43" x14ac:dyDescent="0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3" x14ac:dyDescent="0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5" t="str">
        <f t="shared" si="49"/>
        <v>N.A.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57.35" x14ac:dyDescent="0.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3" x14ac:dyDescent="0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28.7" x14ac:dyDescent="0.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43" x14ac:dyDescent="0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3" x14ac:dyDescent="0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5" t="str">
        <f t="shared" si="49"/>
        <v>N.A.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43" x14ac:dyDescent="0.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43" x14ac:dyDescent="0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57.35" x14ac:dyDescent="0.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3" x14ac:dyDescent="0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3" x14ac:dyDescent="0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$E579/$D579</f>
        <v>2E-3</v>
      </c>
      <c r="P579" s="5">
        <f t="shared" ref="P579:P642" si="55">IFERROR($E579/$L579,"N.A.")</f>
        <v>10</v>
      </c>
      <c r="Q579" t="str">
        <f t="shared" ref="Q579:Q642" si="56">LEFT(N579,FIND("/",N579) - 1)</f>
        <v>technology</v>
      </c>
      <c r="R579" t="str">
        <f t="shared" ref="R579:R642" si="57">RIGHT(N579,LEN(N579) - FIND("/",N579) )</f>
        <v>web</v>
      </c>
      <c r="S579" s="8">
        <f t="shared" ref="S579:S642" si="58">((($J579/60)/60)/24)+DATE(1970,1,1)</f>
        <v>42450.589143518519</v>
      </c>
      <c r="T579" s="8">
        <f t="shared" ref="T579:T642" si="59">((($I579/60)/60)/24)+DATE(1970,1,1)</f>
        <v>42510.589143518519</v>
      </c>
    </row>
    <row r="580" spans="1:20" ht="28.7" x14ac:dyDescent="0.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28.7" x14ac:dyDescent="0.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3" x14ac:dyDescent="0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43" x14ac:dyDescent="0.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5" t="str">
        <f t="shared" si="55"/>
        <v>N.A.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43" x14ac:dyDescent="0.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5" t="str">
        <f t="shared" si="55"/>
        <v>N.A.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3" x14ac:dyDescent="0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28.7" x14ac:dyDescent="0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3" x14ac:dyDescent="0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5" t="str">
        <f t="shared" si="55"/>
        <v>N.A.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3" x14ac:dyDescent="0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1.7" x14ac:dyDescent="0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3" x14ac:dyDescent="0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43" x14ac:dyDescent="0.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3" x14ac:dyDescent="0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43" x14ac:dyDescent="0.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57.35" x14ac:dyDescent="0.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28.7" x14ac:dyDescent="0.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3" x14ac:dyDescent="0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28.7" x14ac:dyDescent="0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3" x14ac:dyDescent="0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28.7" x14ac:dyDescent="0.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43" x14ac:dyDescent="0.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28.7" x14ac:dyDescent="0.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3" x14ac:dyDescent="0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3" x14ac:dyDescent="0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5" t="str">
        <f t="shared" si="55"/>
        <v>N.A.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3" x14ac:dyDescent="0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3" x14ac:dyDescent="0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5" t="str">
        <f t="shared" si="55"/>
        <v>N.A.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28.7" x14ac:dyDescent="0.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43" x14ac:dyDescent="0.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3" x14ac:dyDescent="0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5" t="str">
        <f t="shared" si="55"/>
        <v>N.A.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3" x14ac:dyDescent="0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3" x14ac:dyDescent="0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3" x14ac:dyDescent="0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5" t="str">
        <f t="shared" si="55"/>
        <v>N.A.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3" x14ac:dyDescent="0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5" t="str">
        <f t="shared" si="55"/>
        <v>N.A.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28.7" x14ac:dyDescent="0.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5" t="str">
        <f t="shared" si="55"/>
        <v>N.A.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43" x14ac:dyDescent="0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3" x14ac:dyDescent="0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5" t="str">
        <f t="shared" si="55"/>
        <v>N.A.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3" x14ac:dyDescent="0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5" t="str">
        <f t="shared" si="55"/>
        <v>N.A.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3" x14ac:dyDescent="0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5" t="str">
        <f t="shared" si="55"/>
        <v>N.A.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43" x14ac:dyDescent="0.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3" x14ac:dyDescent="0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5" t="str">
        <f t="shared" si="55"/>
        <v>N.A.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28.7" x14ac:dyDescent="0.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3" x14ac:dyDescent="0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43" x14ac:dyDescent="0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43" x14ac:dyDescent="0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43" x14ac:dyDescent="0.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5" t="str">
        <f t="shared" si="55"/>
        <v>N.A.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3" x14ac:dyDescent="0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5" t="str">
        <f t="shared" si="55"/>
        <v>N.A.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3" x14ac:dyDescent="0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5" t="str">
        <f t="shared" si="55"/>
        <v>N.A.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3" x14ac:dyDescent="0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3" x14ac:dyDescent="0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3" x14ac:dyDescent="0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5" t="str">
        <f t="shared" si="55"/>
        <v>N.A.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3" x14ac:dyDescent="0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43" x14ac:dyDescent="0.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28.7" x14ac:dyDescent="0.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28.7" x14ac:dyDescent="0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5" t="str">
        <f t="shared" si="55"/>
        <v>N.A.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3" x14ac:dyDescent="0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28.7" x14ac:dyDescent="0.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28.7" x14ac:dyDescent="0.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28.7" x14ac:dyDescent="0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3" x14ac:dyDescent="0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5" t="str">
        <f t="shared" si="55"/>
        <v>N.A.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28.7" x14ac:dyDescent="0.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3" x14ac:dyDescent="0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43" x14ac:dyDescent="0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$E643/$D643</f>
        <v>1.1916249999999999</v>
      </c>
      <c r="P643" s="5">
        <f t="shared" ref="P643:P706" si="61">IFERROR($E643/$L643,"N.A.")</f>
        <v>151.31746031746033</v>
      </c>
      <c r="Q643" t="str">
        <f t="shared" ref="Q643:Q706" si="62">LEFT(N643,FIND("/",N643) - 1)</f>
        <v>technology</v>
      </c>
      <c r="R643" t="str">
        <f t="shared" ref="R643:R706" si="63">RIGHT(N643,LEN(N643) - FIND("/",N643) )</f>
        <v>wearables</v>
      </c>
      <c r="S643" s="8">
        <f t="shared" ref="S643:S706" si="64">((($J643/60)/60)/24)+DATE(1970,1,1)</f>
        <v>42199.57</v>
      </c>
      <c r="T643" s="8">
        <f t="shared" ref="T643:T706" si="65">((($I643/60)/60)/24)+DATE(1970,1,1)</f>
        <v>42229.57</v>
      </c>
    </row>
    <row r="644" spans="1:20" ht="43" x14ac:dyDescent="0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28.7" x14ac:dyDescent="0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3" x14ac:dyDescent="0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28.7" x14ac:dyDescent="0.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3" x14ac:dyDescent="0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43" x14ac:dyDescent="0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28.7" x14ac:dyDescent="0.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3" x14ac:dyDescent="0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3" x14ac:dyDescent="0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3" x14ac:dyDescent="0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43" x14ac:dyDescent="0.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43" x14ac:dyDescent="0.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3" x14ac:dyDescent="0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3" x14ac:dyDescent="0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3" x14ac:dyDescent="0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43" x14ac:dyDescent="0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43" x14ac:dyDescent="0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43" x14ac:dyDescent="0.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3" x14ac:dyDescent="0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3" x14ac:dyDescent="0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43" x14ac:dyDescent="0.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3" x14ac:dyDescent="0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43" x14ac:dyDescent="0.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3" x14ac:dyDescent="0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43" x14ac:dyDescent="0.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3" x14ac:dyDescent="0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57.35" x14ac:dyDescent="0.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43" x14ac:dyDescent="0.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43" x14ac:dyDescent="0.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3" x14ac:dyDescent="0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43" x14ac:dyDescent="0.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28.7" x14ac:dyDescent="0.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3" x14ac:dyDescent="0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57.35" x14ac:dyDescent="0.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43" x14ac:dyDescent="0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3" x14ac:dyDescent="0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3" x14ac:dyDescent="0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43" x14ac:dyDescent="0.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3" x14ac:dyDescent="0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3" x14ac:dyDescent="0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43" x14ac:dyDescent="0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28.7" x14ac:dyDescent="0.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3" x14ac:dyDescent="0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57.35" x14ac:dyDescent="0.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5" t="str">
        <f t="shared" si="61"/>
        <v>N.A.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3" x14ac:dyDescent="0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43" x14ac:dyDescent="0.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43" x14ac:dyDescent="0.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28.7" x14ac:dyDescent="0.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3" x14ac:dyDescent="0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3" x14ac:dyDescent="0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28.7" x14ac:dyDescent="0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3" x14ac:dyDescent="0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43" x14ac:dyDescent="0.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28.7" x14ac:dyDescent="0.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3" x14ac:dyDescent="0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3" x14ac:dyDescent="0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43" x14ac:dyDescent="0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43" x14ac:dyDescent="0.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3" x14ac:dyDescent="0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3" x14ac:dyDescent="0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3" x14ac:dyDescent="0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3" x14ac:dyDescent="0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28.7" x14ac:dyDescent="0.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$E707/$D707</f>
        <v>9.7699999999999992E-3</v>
      </c>
      <c r="P707" s="5">
        <f t="shared" ref="P707:P770" si="67">IFERROR($E707/$L707,"N.A.")</f>
        <v>195.4</v>
      </c>
      <c r="Q707" t="str">
        <f t="shared" ref="Q707:Q770" si="68">LEFT(N707,FIND("/",N707) - 1)</f>
        <v>technology</v>
      </c>
      <c r="R707" t="str">
        <f t="shared" ref="R707:R770" si="69">RIGHT(N707,LEN(N707) - FIND("/",N707) )</f>
        <v>wearables</v>
      </c>
      <c r="S707" s="8">
        <f t="shared" ref="S707:S770" si="70">((($J707/60)/60)/24)+DATE(1970,1,1)</f>
        <v>42726.491643518515</v>
      </c>
      <c r="T707" s="8">
        <f t="shared" ref="T707:T770" si="71">((($I707/60)/60)/24)+DATE(1970,1,1)</f>
        <v>42756.491643518515</v>
      </c>
    </row>
    <row r="708" spans="1:20" ht="43" x14ac:dyDescent="0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5" t="str">
        <f t="shared" si="67"/>
        <v>N.A.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3" x14ac:dyDescent="0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3" x14ac:dyDescent="0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28.7" x14ac:dyDescent="0.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28.7" x14ac:dyDescent="0.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5" t="str">
        <f t="shared" si="67"/>
        <v>N.A.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43" x14ac:dyDescent="0.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43" x14ac:dyDescent="0.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43" x14ac:dyDescent="0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3" x14ac:dyDescent="0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43" x14ac:dyDescent="0.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3" x14ac:dyDescent="0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x14ac:dyDescent="0.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43" x14ac:dyDescent="0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3" x14ac:dyDescent="0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3" x14ac:dyDescent="0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57.35" x14ac:dyDescent="0.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3" x14ac:dyDescent="0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28.7" x14ac:dyDescent="0.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43" x14ac:dyDescent="0.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3" x14ac:dyDescent="0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3" x14ac:dyDescent="0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43" x14ac:dyDescent="0.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3" x14ac:dyDescent="0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3" x14ac:dyDescent="0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28.7" x14ac:dyDescent="0.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3" x14ac:dyDescent="0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3" x14ac:dyDescent="0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57.35" x14ac:dyDescent="0.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28.7" x14ac:dyDescent="0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3" x14ac:dyDescent="0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3" x14ac:dyDescent="0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3" x14ac:dyDescent="0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28.7" x14ac:dyDescent="0.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43" x14ac:dyDescent="0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43" x14ac:dyDescent="0.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28.7" x14ac:dyDescent="0.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43" x14ac:dyDescent="0.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3" x14ac:dyDescent="0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28.7" x14ac:dyDescent="0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43" x14ac:dyDescent="0.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x14ac:dyDescent="0.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3" x14ac:dyDescent="0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3" x14ac:dyDescent="0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3" x14ac:dyDescent="0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3" x14ac:dyDescent="0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3" x14ac:dyDescent="0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43" x14ac:dyDescent="0.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3" x14ac:dyDescent="0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43" x14ac:dyDescent="0.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3" x14ac:dyDescent="0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3" x14ac:dyDescent="0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3" x14ac:dyDescent="0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28.7" x14ac:dyDescent="0.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3" x14ac:dyDescent="0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3" x14ac:dyDescent="0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5" t="str">
        <f t="shared" si="67"/>
        <v>N.A.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3" x14ac:dyDescent="0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3" x14ac:dyDescent="0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5" t="str">
        <f t="shared" si="67"/>
        <v>N.A.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3" x14ac:dyDescent="0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3" x14ac:dyDescent="0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5" t="str">
        <f t="shared" si="67"/>
        <v>N.A.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3" x14ac:dyDescent="0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3" x14ac:dyDescent="0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5" t="str">
        <f t="shared" si="67"/>
        <v>N.A.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57.35" x14ac:dyDescent="0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3" x14ac:dyDescent="0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5" t="str">
        <f t="shared" si="67"/>
        <v>N.A.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43" x14ac:dyDescent="0.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$E771/$D771</f>
        <v>0.41399999999999998</v>
      </c>
      <c r="P771" s="5">
        <f t="shared" ref="P771:P834" si="73">IFERROR($E771/$L771,"N.A.")</f>
        <v>31.846153846153847</v>
      </c>
      <c r="Q771" t="str">
        <f t="shared" ref="Q771:Q834" si="74">LEFT(N771,FIND("/",N771) - 1)</f>
        <v>publishing</v>
      </c>
      <c r="R771" t="str">
        <f t="shared" ref="R771:R834" si="75">RIGHT(N771,LEN(N771) - FIND("/",N771) )</f>
        <v>fiction</v>
      </c>
      <c r="S771" s="8">
        <f t="shared" ref="S771:S834" si="76">((($J771/60)/60)/24)+DATE(1970,1,1)</f>
        <v>41604.996458333335</v>
      </c>
      <c r="T771" s="8">
        <f t="shared" ref="T771:T834" si="77">((($I771/60)/60)/24)+DATE(1970,1,1)</f>
        <v>41634.996458333335</v>
      </c>
    </row>
    <row r="772" spans="1:20" ht="43" x14ac:dyDescent="0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5" t="str">
        <f t="shared" si="73"/>
        <v>N.A.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3" x14ac:dyDescent="0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57.35" x14ac:dyDescent="0.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3" x14ac:dyDescent="0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43" x14ac:dyDescent="0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3" x14ac:dyDescent="0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3" x14ac:dyDescent="0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43" x14ac:dyDescent="0.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3" x14ac:dyDescent="0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43" x14ac:dyDescent="0.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28.7" x14ac:dyDescent="0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3" x14ac:dyDescent="0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3" x14ac:dyDescent="0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3" x14ac:dyDescent="0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3" x14ac:dyDescent="0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43" x14ac:dyDescent="0.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3" x14ac:dyDescent="0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43" x14ac:dyDescent="0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3" x14ac:dyDescent="0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3" x14ac:dyDescent="0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43" x14ac:dyDescent="0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3" x14ac:dyDescent="0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28.7" x14ac:dyDescent="0.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43" x14ac:dyDescent="0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3" x14ac:dyDescent="0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3" x14ac:dyDescent="0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57.35" x14ac:dyDescent="0.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3" x14ac:dyDescent="0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3" x14ac:dyDescent="0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43" x14ac:dyDescent="0.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3" x14ac:dyDescent="0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3" x14ac:dyDescent="0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43" x14ac:dyDescent="0.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43" x14ac:dyDescent="0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3" x14ac:dyDescent="0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3" x14ac:dyDescent="0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x14ac:dyDescent="0.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28.7" x14ac:dyDescent="0.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3" x14ac:dyDescent="0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3" x14ac:dyDescent="0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3" x14ac:dyDescent="0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28.7" x14ac:dyDescent="0.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3" x14ac:dyDescent="0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28.7" x14ac:dyDescent="0.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3" x14ac:dyDescent="0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28.7" x14ac:dyDescent="0.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28.7" x14ac:dyDescent="0.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3" x14ac:dyDescent="0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3" x14ac:dyDescent="0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28.7" x14ac:dyDescent="0.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3" x14ac:dyDescent="0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3" x14ac:dyDescent="0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28.7" x14ac:dyDescent="0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3" x14ac:dyDescent="0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43" x14ac:dyDescent="0.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28.7" x14ac:dyDescent="0.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3" x14ac:dyDescent="0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43" x14ac:dyDescent="0.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43" x14ac:dyDescent="0.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43" x14ac:dyDescent="0.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3" x14ac:dyDescent="0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28.7" x14ac:dyDescent="0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3" x14ac:dyDescent="0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$E835/$D835</f>
        <v>1.0166666666666666</v>
      </c>
      <c r="P835" s="5">
        <f t="shared" ref="P835:P898" si="79">IFERROR($E835/$L835,"N.A.")</f>
        <v>148.78048780487805</v>
      </c>
      <c r="Q835" t="str">
        <f t="shared" ref="Q835:Q898" si="80">LEFT(N835,FIND("/",N835) - 1)</f>
        <v>music</v>
      </c>
      <c r="R835" t="str">
        <f t="shared" ref="R835:R898" si="81">RIGHT(N835,LEN(N835) - FIND("/",N835) )</f>
        <v>rock</v>
      </c>
      <c r="S835" s="8">
        <f t="shared" ref="S835:S898" si="82">((($J835/60)/60)/24)+DATE(1970,1,1)</f>
        <v>41718.878182870372</v>
      </c>
      <c r="T835" s="8">
        <f t="shared" ref="T835:T898" si="83">((($I835/60)/60)/24)+DATE(1970,1,1)</f>
        <v>41748.878182870372</v>
      </c>
    </row>
    <row r="836" spans="1:20" ht="43" x14ac:dyDescent="0.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3" x14ac:dyDescent="0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28.7" x14ac:dyDescent="0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3" x14ac:dyDescent="0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3" x14ac:dyDescent="0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3" x14ac:dyDescent="0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43" x14ac:dyDescent="0.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3" x14ac:dyDescent="0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43" x14ac:dyDescent="0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43" x14ac:dyDescent="0.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3" x14ac:dyDescent="0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3" x14ac:dyDescent="0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28.7" x14ac:dyDescent="0.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3" x14ac:dyDescent="0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57.35" x14ac:dyDescent="0.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3" x14ac:dyDescent="0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3" x14ac:dyDescent="0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28.7" x14ac:dyDescent="0.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3" x14ac:dyDescent="0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3" x14ac:dyDescent="0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28.7" x14ac:dyDescent="0.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43" x14ac:dyDescent="0.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28.7" x14ac:dyDescent="0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3" x14ac:dyDescent="0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3" x14ac:dyDescent="0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3" x14ac:dyDescent="0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3" x14ac:dyDescent="0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3" x14ac:dyDescent="0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3" x14ac:dyDescent="0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3" x14ac:dyDescent="0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3" x14ac:dyDescent="0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3" x14ac:dyDescent="0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43" x14ac:dyDescent="0.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57.35" x14ac:dyDescent="0.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57.35" x14ac:dyDescent="0.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43" x14ac:dyDescent="0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43" x14ac:dyDescent="0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3" x14ac:dyDescent="0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28.7" x14ac:dyDescent="0.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43" x14ac:dyDescent="0.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57.35" x14ac:dyDescent="0.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5" t="str">
        <f t="shared" si="79"/>
        <v>N.A.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28.7" x14ac:dyDescent="0.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43" x14ac:dyDescent="0.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43" x14ac:dyDescent="0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3" x14ac:dyDescent="0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3" x14ac:dyDescent="0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3" x14ac:dyDescent="0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3" x14ac:dyDescent="0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43" x14ac:dyDescent="0.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3" x14ac:dyDescent="0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3" x14ac:dyDescent="0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43" x14ac:dyDescent="0.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3" x14ac:dyDescent="0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5" t="str">
        <f t="shared" si="79"/>
        <v>N.A.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43" x14ac:dyDescent="0.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3" x14ac:dyDescent="0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43" x14ac:dyDescent="0.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3" x14ac:dyDescent="0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3" x14ac:dyDescent="0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3" x14ac:dyDescent="0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3" x14ac:dyDescent="0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43" x14ac:dyDescent="0.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43" x14ac:dyDescent="0.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43" x14ac:dyDescent="0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$E899/$D899</f>
        <v>0</v>
      </c>
      <c r="P899" s="5" t="str">
        <f t="shared" ref="P899:P962" si="85">IFERROR($E899/$L899,"N.A.")</f>
        <v>N.A.</v>
      </c>
      <c r="Q899" t="str">
        <f t="shared" ref="Q899:Q962" si="86">LEFT(N899,FIND("/",N899) - 1)</f>
        <v>music</v>
      </c>
      <c r="R899" t="str">
        <f t="shared" ref="R899:R962" si="87">RIGHT(N899,LEN(N899) - FIND("/",N899) )</f>
        <v>indie rock</v>
      </c>
      <c r="S899" s="8">
        <f t="shared" ref="S899:S962" si="88">((($J899/60)/60)/24)+DATE(1970,1,1)</f>
        <v>41211.688750000001</v>
      </c>
      <c r="T899" s="8">
        <f t="shared" ref="T899:T962" si="89">((($I899/60)/60)/24)+DATE(1970,1,1)</f>
        <v>41241.730416666665</v>
      </c>
    </row>
    <row r="900" spans="1:20" ht="43" x14ac:dyDescent="0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3" x14ac:dyDescent="0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28.7" x14ac:dyDescent="0.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57.35" x14ac:dyDescent="0.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5" t="str">
        <f t="shared" si="85"/>
        <v>N.A.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57.35" x14ac:dyDescent="0.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3" x14ac:dyDescent="0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3" x14ac:dyDescent="0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3" x14ac:dyDescent="0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28.7" x14ac:dyDescent="0.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5" t="str">
        <f t="shared" si="85"/>
        <v>N.A.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28.7" x14ac:dyDescent="0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5" t="str">
        <f t="shared" si="85"/>
        <v>N.A.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3" x14ac:dyDescent="0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5" t="str">
        <f t="shared" si="85"/>
        <v>N.A.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57.35" x14ac:dyDescent="0.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3" x14ac:dyDescent="0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3" x14ac:dyDescent="0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5" t="str">
        <f t="shared" si="85"/>
        <v>N.A.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3" x14ac:dyDescent="0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43" x14ac:dyDescent="0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3" x14ac:dyDescent="0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5" t="str">
        <f t="shared" si="85"/>
        <v>N.A.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3" x14ac:dyDescent="0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3" x14ac:dyDescent="0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5" t="str">
        <f t="shared" si="85"/>
        <v>N.A.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43" x14ac:dyDescent="0.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43" x14ac:dyDescent="0.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3" x14ac:dyDescent="0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5" t="str">
        <f t="shared" si="85"/>
        <v>N.A.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43" x14ac:dyDescent="0.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3" x14ac:dyDescent="0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3" x14ac:dyDescent="0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43" x14ac:dyDescent="0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3" x14ac:dyDescent="0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57.35" x14ac:dyDescent="0.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5" t="str">
        <f t="shared" si="85"/>
        <v>N.A.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28.7" x14ac:dyDescent="0.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5" t="str">
        <f t="shared" si="85"/>
        <v>N.A.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3" x14ac:dyDescent="0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3" x14ac:dyDescent="0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5" t="str">
        <f t="shared" si="85"/>
        <v>N.A.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57.35" x14ac:dyDescent="0.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3" x14ac:dyDescent="0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28.7" x14ac:dyDescent="0.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3" x14ac:dyDescent="0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43" x14ac:dyDescent="0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3" x14ac:dyDescent="0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3" x14ac:dyDescent="0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5" t="str">
        <f t="shared" si="85"/>
        <v>N.A.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3" x14ac:dyDescent="0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3" x14ac:dyDescent="0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3" x14ac:dyDescent="0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3" x14ac:dyDescent="0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57.35" x14ac:dyDescent="0.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43" x14ac:dyDescent="0.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28.7" x14ac:dyDescent="0.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3" x14ac:dyDescent="0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3" x14ac:dyDescent="0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28.7" x14ac:dyDescent="0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43" x14ac:dyDescent="0.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5" t="str">
        <f t="shared" si="85"/>
        <v>N.A.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57.35" x14ac:dyDescent="0.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3" x14ac:dyDescent="0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3" x14ac:dyDescent="0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28.7" x14ac:dyDescent="0.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3" x14ac:dyDescent="0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3" x14ac:dyDescent="0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3" x14ac:dyDescent="0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57.35" x14ac:dyDescent="0.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28.7" x14ac:dyDescent="0.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43" x14ac:dyDescent="0.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3" x14ac:dyDescent="0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3" x14ac:dyDescent="0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3" x14ac:dyDescent="0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$E963/$D963</f>
        <v>0.42188421052631581</v>
      </c>
      <c r="P963" s="5">
        <f t="shared" ref="P963:P1026" si="91">IFERROR($E963/$L963,"N.A.")</f>
        <v>364.35454545454547</v>
      </c>
      <c r="Q963" t="str">
        <f t="shared" ref="Q963:Q1026" si="92">LEFT(N963,FIND("/",N963) - 1)</f>
        <v>technology</v>
      </c>
      <c r="R963" t="str">
        <f t="shared" ref="R963:R1026" si="93">RIGHT(N963,LEN(N963) - FIND("/",N963) )</f>
        <v>wearables</v>
      </c>
      <c r="S963" s="8">
        <f t="shared" ref="S963:S1026" si="94">((($J963/60)/60)/24)+DATE(1970,1,1)</f>
        <v>42740.693692129629</v>
      </c>
      <c r="T963" s="8">
        <f t="shared" ref="T963:T1026" si="95">((($I963/60)/60)/24)+DATE(1970,1,1)</f>
        <v>42786.791666666672</v>
      </c>
    </row>
    <row r="964" spans="1:20" ht="43" x14ac:dyDescent="0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28.7" x14ac:dyDescent="0.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43" x14ac:dyDescent="0.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3" x14ac:dyDescent="0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3" x14ac:dyDescent="0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3" x14ac:dyDescent="0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3" x14ac:dyDescent="0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28.7" x14ac:dyDescent="0.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43" x14ac:dyDescent="0.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3" x14ac:dyDescent="0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3" x14ac:dyDescent="0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43" x14ac:dyDescent="0.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3" x14ac:dyDescent="0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3" x14ac:dyDescent="0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3" x14ac:dyDescent="0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3" x14ac:dyDescent="0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3" x14ac:dyDescent="0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43" x14ac:dyDescent="0.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43" x14ac:dyDescent="0.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43" x14ac:dyDescent="0.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28.7" x14ac:dyDescent="0.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57.35" x14ac:dyDescent="0.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71.7" x14ac:dyDescent="0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43" x14ac:dyDescent="0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43" x14ac:dyDescent="0.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3" x14ac:dyDescent="0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57.35" x14ac:dyDescent="0.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5" t="str">
        <f t="shared" si="91"/>
        <v>N.A.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x14ac:dyDescent="0.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3" x14ac:dyDescent="0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1.7" x14ac:dyDescent="0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3" x14ac:dyDescent="0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3" x14ac:dyDescent="0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57.35" x14ac:dyDescent="0.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3" x14ac:dyDescent="0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28.7" x14ac:dyDescent="0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28.7" x14ac:dyDescent="0.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3" x14ac:dyDescent="0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3" x14ac:dyDescent="0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3" x14ac:dyDescent="0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43" x14ac:dyDescent="0.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3" x14ac:dyDescent="0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3" x14ac:dyDescent="0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28.7" x14ac:dyDescent="0.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28.7" x14ac:dyDescent="0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3" x14ac:dyDescent="0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3" x14ac:dyDescent="0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3" x14ac:dyDescent="0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43" x14ac:dyDescent="0.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3" x14ac:dyDescent="0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3" x14ac:dyDescent="0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57.35" x14ac:dyDescent="0.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3" x14ac:dyDescent="0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28.7" x14ac:dyDescent="0.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28.7" x14ac:dyDescent="0.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3" x14ac:dyDescent="0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43" x14ac:dyDescent="0.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3" x14ac:dyDescent="0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28.7" x14ac:dyDescent="0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3" x14ac:dyDescent="0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3" x14ac:dyDescent="0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28.7" x14ac:dyDescent="0.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3" x14ac:dyDescent="0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3" x14ac:dyDescent="0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28.7" x14ac:dyDescent="0.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$E1027/$D1027</f>
        <v>1.099283142857143</v>
      </c>
      <c r="P1027" s="5">
        <f t="shared" ref="P1027:P1090" si="97">IFERROR($E1027/$L1027,"N.A.")</f>
        <v>71.848571428571432</v>
      </c>
      <c r="Q1027" t="str">
        <f t="shared" ref="Q1027:Q1090" si="98">LEFT(N1027,FIND("/",N1027) - 1)</f>
        <v>music</v>
      </c>
      <c r="R1027" t="str">
        <f t="shared" ref="R1027:R1090" si="99">RIGHT(N1027,LEN(N1027) - FIND("/",N1027) )</f>
        <v>electronic music</v>
      </c>
      <c r="S1027" s="8">
        <f t="shared" ref="S1027:S1090" si="100">((($J1027/60)/60)/24)+DATE(1970,1,1)</f>
        <v>42049.833761574075</v>
      </c>
      <c r="T1027" s="8">
        <f t="shared" ref="T1027:T1090" si="101">((($I1027/60)/60)/24)+DATE(1970,1,1)</f>
        <v>42079.792094907403</v>
      </c>
    </row>
    <row r="1028" spans="1:20" ht="43" x14ac:dyDescent="0.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3" x14ac:dyDescent="0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3" x14ac:dyDescent="0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28.7" x14ac:dyDescent="0.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28.7" x14ac:dyDescent="0.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43" x14ac:dyDescent="0.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3" x14ac:dyDescent="0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3" x14ac:dyDescent="0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3" x14ac:dyDescent="0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3" x14ac:dyDescent="0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43" x14ac:dyDescent="0.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3" x14ac:dyDescent="0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43" x14ac:dyDescent="0.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3" x14ac:dyDescent="0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3" x14ac:dyDescent="0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5" t="str">
        <f t="shared" si="97"/>
        <v>N.A.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43" x14ac:dyDescent="0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3" x14ac:dyDescent="0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3" x14ac:dyDescent="0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3" x14ac:dyDescent="0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43" x14ac:dyDescent="0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5" t="str">
        <f t="shared" si="97"/>
        <v>N.A.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3" x14ac:dyDescent="0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43" x14ac:dyDescent="0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5" t="str">
        <f t="shared" si="97"/>
        <v>N.A.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28.7" x14ac:dyDescent="0.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5" t="str">
        <f t="shared" si="97"/>
        <v>N.A.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3" x14ac:dyDescent="0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5" t="str">
        <f t="shared" si="97"/>
        <v>N.A.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57.35" x14ac:dyDescent="0.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5" t="str">
        <f t="shared" si="97"/>
        <v>N.A.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3" x14ac:dyDescent="0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43" x14ac:dyDescent="0.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5" t="str">
        <f t="shared" si="97"/>
        <v>N.A.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3" x14ac:dyDescent="0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5" t="str">
        <f t="shared" si="97"/>
        <v>N.A.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43" x14ac:dyDescent="0.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5" t="str">
        <f t="shared" si="97"/>
        <v>N.A.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3" x14ac:dyDescent="0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5" t="str">
        <f t="shared" si="97"/>
        <v>N.A.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43" x14ac:dyDescent="0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5" t="str">
        <f t="shared" si="97"/>
        <v>N.A.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5" t="str">
        <f t="shared" si="97"/>
        <v>N.A.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3" x14ac:dyDescent="0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28.7" x14ac:dyDescent="0.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5" t="str">
        <f t="shared" si="97"/>
        <v>N.A.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x14ac:dyDescent="0.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3" x14ac:dyDescent="0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5" t="str">
        <f t="shared" si="97"/>
        <v>N.A.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3" x14ac:dyDescent="0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3" x14ac:dyDescent="0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3" x14ac:dyDescent="0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43" x14ac:dyDescent="0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43" x14ac:dyDescent="0.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3" x14ac:dyDescent="0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3" x14ac:dyDescent="0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3" x14ac:dyDescent="0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5" t="str">
        <f t="shared" si="97"/>
        <v>N.A.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43" x14ac:dyDescent="0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28.7" x14ac:dyDescent="0.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43" x14ac:dyDescent="0.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28.7" x14ac:dyDescent="0.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3" x14ac:dyDescent="0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3" x14ac:dyDescent="0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43" x14ac:dyDescent="0.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3" x14ac:dyDescent="0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3" x14ac:dyDescent="0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3" x14ac:dyDescent="0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28.7" x14ac:dyDescent="0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43" x14ac:dyDescent="0.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5" t="str">
        <f t="shared" si="97"/>
        <v>N.A.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28.7" x14ac:dyDescent="0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3" x14ac:dyDescent="0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5" t="str">
        <f t="shared" si="97"/>
        <v>N.A.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28.7" x14ac:dyDescent="0.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28.7" x14ac:dyDescent="0.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$E1091/$D1091</f>
        <v>7.8266666666666665E-2</v>
      </c>
      <c r="P1091" s="5">
        <f t="shared" ref="P1091:P1154" si="103">IFERROR($E1091/$L1091,"N.A.")</f>
        <v>23.959183673469386</v>
      </c>
      <c r="Q1091" t="str">
        <f t="shared" ref="Q1091:Q1154" si="104">LEFT(N1091,FIND("/",N1091) - 1)</f>
        <v>games</v>
      </c>
      <c r="R1091" t="str">
        <f t="shared" ref="R1091:R1154" si="105">RIGHT(N1091,LEN(N1091) - FIND("/",N1091) )</f>
        <v>video games</v>
      </c>
      <c r="S1091" s="8">
        <f t="shared" ref="S1091:S1154" si="106">((($J1091/60)/60)/24)+DATE(1970,1,1)</f>
        <v>42151.189525462964</v>
      </c>
      <c r="T1091" s="8">
        <f t="shared" ref="T1091:T1154" si="107">((($I1091/60)/60)/24)+DATE(1970,1,1)</f>
        <v>42181.189525462964</v>
      </c>
    </row>
    <row r="1092" spans="1:20" ht="43" x14ac:dyDescent="0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3" x14ac:dyDescent="0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57.35" x14ac:dyDescent="0.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3" x14ac:dyDescent="0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3" x14ac:dyDescent="0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43" x14ac:dyDescent="0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3" x14ac:dyDescent="0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3" x14ac:dyDescent="0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28.7" x14ac:dyDescent="0.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43" x14ac:dyDescent="0.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3" x14ac:dyDescent="0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28.7" x14ac:dyDescent="0.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43" x14ac:dyDescent="0.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3" x14ac:dyDescent="0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3" x14ac:dyDescent="0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43" x14ac:dyDescent="0.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3" x14ac:dyDescent="0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57.35" x14ac:dyDescent="0.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5" t="str">
        <f t="shared" si="103"/>
        <v>N.A.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43" x14ac:dyDescent="0.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3" x14ac:dyDescent="0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3" x14ac:dyDescent="0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3" x14ac:dyDescent="0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3" x14ac:dyDescent="0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3" x14ac:dyDescent="0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3" x14ac:dyDescent="0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43" x14ac:dyDescent="0.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28.7" x14ac:dyDescent="0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3" x14ac:dyDescent="0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3" x14ac:dyDescent="0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43" x14ac:dyDescent="0.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28.7" x14ac:dyDescent="0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5" t="str">
        <f t="shared" si="103"/>
        <v>N.A.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3" x14ac:dyDescent="0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43" x14ac:dyDescent="0.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5" t="str">
        <f t="shared" si="103"/>
        <v>N.A.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3" x14ac:dyDescent="0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3" x14ac:dyDescent="0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43" x14ac:dyDescent="0.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5" t="str">
        <f t="shared" si="103"/>
        <v>N.A.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3" x14ac:dyDescent="0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57.35" x14ac:dyDescent="0.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3" x14ac:dyDescent="0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3" x14ac:dyDescent="0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3" x14ac:dyDescent="0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5" t="str">
        <f t="shared" si="103"/>
        <v>N.A.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3" x14ac:dyDescent="0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3" x14ac:dyDescent="0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3" x14ac:dyDescent="0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57.35" x14ac:dyDescent="0.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3" x14ac:dyDescent="0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43" x14ac:dyDescent="0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3" x14ac:dyDescent="0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3" x14ac:dyDescent="0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3" x14ac:dyDescent="0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5" t="str">
        <f t="shared" si="103"/>
        <v>N.A.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5" t="str">
        <f t="shared" si="103"/>
        <v>N.A.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3" x14ac:dyDescent="0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5" t="str">
        <f t="shared" si="103"/>
        <v>N.A.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43" x14ac:dyDescent="0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3" x14ac:dyDescent="0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5" t="str">
        <f t="shared" si="103"/>
        <v>N.A.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3" x14ac:dyDescent="0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3" x14ac:dyDescent="0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3" x14ac:dyDescent="0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5" t="str">
        <f t="shared" si="103"/>
        <v>N.A.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28.7" x14ac:dyDescent="0.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28.7" x14ac:dyDescent="0.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28.7" x14ac:dyDescent="0.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43" x14ac:dyDescent="0.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5" t="str">
        <f t="shared" si="103"/>
        <v>N.A.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28.7" x14ac:dyDescent="0.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$E1155/$D1155</f>
        <v>6.2500000000000003E-3</v>
      </c>
      <c r="P1155" s="5">
        <f t="shared" ref="P1155:P1218" si="109">IFERROR($E1155/$L1155,"N.A.")</f>
        <v>50</v>
      </c>
      <c r="Q1155" t="str">
        <f t="shared" ref="Q1155:Q1218" si="110">LEFT(N1155,FIND("/",N1155) - 1)</f>
        <v>food</v>
      </c>
      <c r="R1155" t="str">
        <f t="shared" ref="R1155:R1218" si="111">RIGHT(N1155,LEN(N1155) - FIND("/",N1155) )</f>
        <v>food trucks</v>
      </c>
      <c r="S1155" s="8">
        <f t="shared" ref="S1155:S1218" si="112">((($J1155/60)/60)/24)+DATE(1970,1,1)</f>
        <v>42143.714178240742</v>
      </c>
      <c r="T1155" s="8">
        <f t="shared" ref="T1155:T1218" si="113">((($I1155/60)/60)/24)+DATE(1970,1,1)</f>
        <v>42173.714178240742</v>
      </c>
    </row>
    <row r="1156" spans="1:20" ht="43" x14ac:dyDescent="0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3" x14ac:dyDescent="0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3" x14ac:dyDescent="0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5" t="str">
        <f t="shared" si="109"/>
        <v>N.A.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3" x14ac:dyDescent="0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43" x14ac:dyDescent="0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3" x14ac:dyDescent="0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5" t="str">
        <f t="shared" si="109"/>
        <v>N.A.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3" x14ac:dyDescent="0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43" x14ac:dyDescent="0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5" t="str">
        <f t="shared" si="109"/>
        <v>N.A.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43" x14ac:dyDescent="0.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3" x14ac:dyDescent="0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5" t="str">
        <f t="shared" si="109"/>
        <v>N.A.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57.35" x14ac:dyDescent="0.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5" t="str">
        <f t="shared" si="109"/>
        <v>N.A.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43" x14ac:dyDescent="0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43" x14ac:dyDescent="0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3" x14ac:dyDescent="0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3" x14ac:dyDescent="0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3" x14ac:dyDescent="0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3" x14ac:dyDescent="0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28.7" x14ac:dyDescent="0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x14ac:dyDescent="0.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5" t="str">
        <f t="shared" si="109"/>
        <v>N.A.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43" x14ac:dyDescent="0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3" x14ac:dyDescent="0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3" x14ac:dyDescent="0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57.35" x14ac:dyDescent="0.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3" x14ac:dyDescent="0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5" t="str">
        <f t="shared" si="109"/>
        <v>N.A.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3" x14ac:dyDescent="0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3" x14ac:dyDescent="0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28.7" x14ac:dyDescent="0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x14ac:dyDescent="0.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43" x14ac:dyDescent="0.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3" x14ac:dyDescent="0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3" x14ac:dyDescent="0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57.35" x14ac:dyDescent="0.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3" x14ac:dyDescent="0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43" x14ac:dyDescent="0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3" x14ac:dyDescent="0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3" x14ac:dyDescent="0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28.7" x14ac:dyDescent="0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3" x14ac:dyDescent="0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28.7" x14ac:dyDescent="0.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43" x14ac:dyDescent="0.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43" x14ac:dyDescent="0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57.35" x14ac:dyDescent="0.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28.7" x14ac:dyDescent="0.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43" x14ac:dyDescent="0.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3" x14ac:dyDescent="0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3" x14ac:dyDescent="0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3" x14ac:dyDescent="0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3" x14ac:dyDescent="0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43" x14ac:dyDescent="0.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3" x14ac:dyDescent="0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3" x14ac:dyDescent="0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3" x14ac:dyDescent="0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43" x14ac:dyDescent="0.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28.7" x14ac:dyDescent="0.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43" x14ac:dyDescent="0.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3" x14ac:dyDescent="0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28.7" x14ac:dyDescent="0.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3" x14ac:dyDescent="0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43" x14ac:dyDescent="0.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43" x14ac:dyDescent="0.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43" x14ac:dyDescent="0.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3" x14ac:dyDescent="0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28.7" x14ac:dyDescent="0.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3" x14ac:dyDescent="0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$E1219/$D1219</f>
        <v>1.026</v>
      </c>
      <c r="P1219" s="5">
        <f t="shared" ref="P1219:P1282" si="115">IFERROR($E1219/$L1219,"N.A.")</f>
        <v>148.57377049180329</v>
      </c>
      <c r="Q1219" t="str">
        <f t="shared" ref="Q1219:Q1282" si="116">LEFT(N1219,FIND("/",N1219) - 1)</f>
        <v>photography</v>
      </c>
      <c r="R1219" t="str">
        <f t="shared" ref="R1219:R1282" si="117">RIGHT(N1219,LEN(N1219) - FIND("/",N1219) )</f>
        <v>photobooks</v>
      </c>
      <c r="S1219" s="8">
        <f t="shared" ref="S1219:S1282" si="118">((($J1219/60)/60)/24)+DATE(1970,1,1)</f>
        <v>42535.809490740736</v>
      </c>
      <c r="T1219" s="8">
        <f t="shared" ref="T1219:T1282" si="119">((($I1219/60)/60)/24)+DATE(1970,1,1)</f>
        <v>42565.809490740736</v>
      </c>
    </row>
    <row r="1220" spans="1:20" ht="43" x14ac:dyDescent="0.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28.7" x14ac:dyDescent="0.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3" x14ac:dyDescent="0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3" x14ac:dyDescent="0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28.7" x14ac:dyDescent="0.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28.7" x14ac:dyDescent="0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28.7" x14ac:dyDescent="0.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3" x14ac:dyDescent="0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3" x14ac:dyDescent="0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3" x14ac:dyDescent="0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5" t="str">
        <f t="shared" si="115"/>
        <v>N.A.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3" x14ac:dyDescent="0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43" x14ac:dyDescent="0.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3" x14ac:dyDescent="0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5" t="str">
        <f t="shared" si="115"/>
        <v>N.A.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3" x14ac:dyDescent="0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5" t="str">
        <f t="shared" si="115"/>
        <v>N.A.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3" x14ac:dyDescent="0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43" x14ac:dyDescent="0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3" x14ac:dyDescent="0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5" t="str">
        <f t="shared" si="115"/>
        <v>N.A.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3" x14ac:dyDescent="0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x14ac:dyDescent="0.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5" t="str">
        <f t="shared" si="115"/>
        <v>N.A.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43" x14ac:dyDescent="0.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5" t="str">
        <f t="shared" si="115"/>
        <v>N.A.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57.35" x14ac:dyDescent="0.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28.7" x14ac:dyDescent="0.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5" t="str">
        <f t="shared" si="115"/>
        <v>N.A.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28.7" x14ac:dyDescent="0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43" x14ac:dyDescent="0.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3" x14ac:dyDescent="0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3" x14ac:dyDescent="0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3" x14ac:dyDescent="0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3" x14ac:dyDescent="0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43" x14ac:dyDescent="0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28.7" x14ac:dyDescent="0.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28.7" x14ac:dyDescent="0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3" x14ac:dyDescent="0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43" x14ac:dyDescent="0.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28.7" x14ac:dyDescent="0.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3" x14ac:dyDescent="0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43" x14ac:dyDescent="0.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3" x14ac:dyDescent="0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3" x14ac:dyDescent="0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3" x14ac:dyDescent="0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43" x14ac:dyDescent="0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3" x14ac:dyDescent="0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28.7" x14ac:dyDescent="0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3" x14ac:dyDescent="0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28.7" x14ac:dyDescent="0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3" x14ac:dyDescent="0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28.7" x14ac:dyDescent="0.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3" x14ac:dyDescent="0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57.35" x14ac:dyDescent="0.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28.7" x14ac:dyDescent="0.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3" x14ac:dyDescent="0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28.7" x14ac:dyDescent="0.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43" x14ac:dyDescent="0.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28.7" x14ac:dyDescent="0.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43" x14ac:dyDescent="0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57.35" x14ac:dyDescent="0.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3" x14ac:dyDescent="0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3" x14ac:dyDescent="0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3" x14ac:dyDescent="0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28.7" x14ac:dyDescent="0.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43" x14ac:dyDescent="0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3" x14ac:dyDescent="0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3" x14ac:dyDescent="0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3" x14ac:dyDescent="0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3" x14ac:dyDescent="0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$E1283/$D1283</f>
        <v>1.1071428571428572</v>
      </c>
      <c r="P1283" s="5">
        <f t="shared" ref="P1283:P1346" si="121">IFERROR($E1283/$L1283,"N.A.")</f>
        <v>104.72972972972973</v>
      </c>
      <c r="Q1283" t="str">
        <f t="shared" ref="Q1283:Q1346" si="122">LEFT(N1283,FIND("/",N1283) - 1)</f>
        <v>music</v>
      </c>
      <c r="R1283" t="str">
        <f t="shared" ref="R1283:R1346" si="123">RIGHT(N1283,LEN(N1283) - FIND("/",N1283) )</f>
        <v>rock</v>
      </c>
      <c r="S1283" s="8">
        <f t="shared" ref="S1283:S1346" si="124">((($J1283/60)/60)/24)+DATE(1970,1,1)</f>
        <v>41463.743472222224</v>
      </c>
      <c r="T1283" s="8">
        <f t="shared" ref="T1283:T1346" si="125">((($I1283/60)/60)/24)+DATE(1970,1,1)</f>
        <v>41483.743472222224</v>
      </c>
    </row>
    <row r="1284" spans="1:20" ht="43" x14ac:dyDescent="0.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3" x14ac:dyDescent="0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3" x14ac:dyDescent="0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3" x14ac:dyDescent="0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3" x14ac:dyDescent="0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57.35" x14ac:dyDescent="0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43" x14ac:dyDescent="0.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3" x14ac:dyDescent="0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28.7" x14ac:dyDescent="0.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3" x14ac:dyDescent="0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43" x14ac:dyDescent="0.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43" x14ac:dyDescent="0.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43" x14ac:dyDescent="0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3" x14ac:dyDescent="0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57.35" x14ac:dyDescent="0.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3" x14ac:dyDescent="0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3" x14ac:dyDescent="0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3" x14ac:dyDescent="0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3" x14ac:dyDescent="0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3" x14ac:dyDescent="0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3" x14ac:dyDescent="0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28.7" x14ac:dyDescent="0.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3" x14ac:dyDescent="0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3" x14ac:dyDescent="0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57.35" x14ac:dyDescent="0.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28.7" x14ac:dyDescent="0.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28.7" x14ac:dyDescent="0.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3" x14ac:dyDescent="0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3" x14ac:dyDescent="0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43" x14ac:dyDescent="0.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3" x14ac:dyDescent="0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3" x14ac:dyDescent="0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43" x14ac:dyDescent="0.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28.7" x14ac:dyDescent="0.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3" x14ac:dyDescent="0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57.35" x14ac:dyDescent="0.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3" x14ac:dyDescent="0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3" x14ac:dyDescent="0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3" x14ac:dyDescent="0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43" x14ac:dyDescent="0.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3" x14ac:dyDescent="0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3" x14ac:dyDescent="0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3" x14ac:dyDescent="0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3" x14ac:dyDescent="0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3" x14ac:dyDescent="0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3" x14ac:dyDescent="0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43" x14ac:dyDescent="0.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3" x14ac:dyDescent="0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3" x14ac:dyDescent="0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3" x14ac:dyDescent="0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43" x14ac:dyDescent="0.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5" t="str">
        <f t="shared" si="121"/>
        <v>N.A.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3" x14ac:dyDescent="0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5" t="str">
        <f t="shared" si="121"/>
        <v>N.A.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3" x14ac:dyDescent="0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43" x14ac:dyDescent="0.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3" x14ac:dyDescent="0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3" x14ac:dyDescent="0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43" x14ac:dyDescent="0.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28.7" x14ac:dyDescent="0.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3" x14ac:dyDescent="0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5" t="str">
        <f t="shared" si="121"/>
        <v>N.A.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43" x14ac:dyDescent="0.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3" x14ac:dyDescent="0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43" x14ac:dyDescent="0.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3" x14ac:dyDescent="0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3" x14ac:dyDescent="0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$E1347/$D1347</f>
        <v>1.25</v>
      </c>
      <c r="P1347" s="5">
        <f t="shared" ref="P1347:P1410" si="127">IFERROR($E1347/$L1347,"N.A.")</f>
        <v>53.571428571428569</v>
      </c>
      <c r="Q1347" t="str">
        <f t="shared" ref="Q1347:Q1410" si="128">LEFT(N1347,FIND("/",N1347) - 1)</f>
        <v>publishing</v>
      </c>
      <c r="R1347" t="str">
        <f t="shared" ref="R1347:R1410" si="129">RIGHT(N1347,LEN(N1347) - FIND("/",N1347) )</f>
        <v>nonfiction</v>
      </c>
      <c r="S1347" s="8">
        <f t="shared" ref="S1347:S1410" si="130">((($J1347/60)/60)/24)+DATE(1970,1,1)</f>
        <v>41799.814340277779</v>
      </c>
      <c r="T1347" s="8">
        <f t="shared" ref="T1347:T1410" si="131">((($I1347/60)/60)/24)+DATE(1970,1,1)</f>
        <v>41834.814340277779</v>
      </c>
    </row>
    <row r="1348" spans="1:20" ht="43" x14ac:dyDescent="0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3" x14ac:dyDescent="0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3" x14ac:dyDescent="0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43" x14ac:dyDescent="0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3" x14ac:dyDescent="0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28.7" x14ac:dyDescent="0.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43" x14ac:dyDescent="0.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28.7" x14ac:dyDescent="0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3" x14ac:dyDescent="0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57.35" x14ac:dyDescent="0.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3" x14ac:dyDescent="0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3" x14ac:dyDescent="0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3" x14ac:dyDescent="0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3" x14ac:dyDescent="0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28.7" x14ac:dyDescent="0.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3" x14ac:dyDescent="0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28.7" x14ac:dyDescent="0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3" x14ac:dyDescent="0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43" x14ac:dyDescent="0.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43" x14ac:dyDescent="0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3" x14ac:dyDescent="0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3" x14ac:dyDescent="0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3" x14ac:dyDescent="0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28.7" x14ac:dyDescent="0.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43" x14ac:dyDescent="0.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x14ac:dyDescent="0.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28.7" x14ac:dyDescent="0.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3" x14ac:dyDescent="0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43" x14ac:dyDescent="0.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28.7" x14ac:dyDescent="0.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3" x14ac:dyDescent="0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28.7" x14ac:dyDescent="0.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28.7" x14ac:dyDescent="0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43" x14ac:dyDescent="0.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3" x14ac:dyDescent="0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3" x14ac:dyDescent="0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3" x14ac:dyDescent="0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3" x14ac:dyDescent="0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28.7" x14ac:dyDescent="0.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3" x14ac:dyDescent="0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3" x14ac:dyDescent="0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28.7" x14ac:dyDescent="0.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3" x14ac:dyDescent="0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3" x14ac:dyDescent="0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3" x14ac:dyDescent="0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x14ac:dyDescent="0.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3" x14ac:dyDescent="0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x14ac:dyDescent="0.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43" x14ac:dyDescent="0.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3" x14ac:dyDescent="0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3" x14ac:dyDescent="0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3" x14ac:dyDescent="0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3" x14ac:dyDescent="0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43" x14ac:dyDescent="0.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3" x14ac:dyDescent="0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43" x14ac:dyDescent="0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3" x14ac:dyDescent="0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28.7" x14ac:dyDescent="0.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x14ac:dyDescent="0.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3" x14ac:dyDescent="0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3" x14ac:dyDescent="0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3" x14ac:dyDescent="0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$E1411/$D1411</f>
        <v>0</v>
      </c>
      <c r="P1411" s="5" t="str">
        <f t="shared" ref="P1411:P1474" si="133">IFERROR($E1411/$L1411,"N.A.")</f>
        <v>N.A.</v>
      </c>
      <c r="Q1411" t="str">
        <f t="shared" ref="Q1411:Q1474" si="134">LEFT(N1411,FIND("/",N1411) - 1)</f>
        <v>publishing</v>
      </c>
      <c r="R1411" t="str">
        <f t="shared" ref="R1411:R1474" si="135">RIGHT(N1411,LEN(N1411) - FIND("/",N1411) )</f>
        <v>translations</v>
      </c>
      <c r="S1411" s="8">
        <f t="shared" ref="S1411:S1474" si="136">((($J1411/60)/60)/24)+DATE(1970,1,1)</f>
        <v>41945.133506944447</v>
      </c>
      <c r="T1411" s="8">
        <f t="shared" ref="T1411:T1474" si="137">((($I1411/60)/60)/24)+DATE(1970,1,1)</f>
        <v>42005.175173611111</v>
      </c>
    </row>
    <row r="1412" spans="1:20" ht="43" x14ac:dyDescent="0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43" x14ac:dyDescent="0.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28.7" x14ac:dyDescent="0.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57.35" x14ac:dyDescent="0.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3" x14ac:dyDescent="0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3" x14ac:dyDescent="0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3" x14ac:dyDescent="0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5" t="str">
        <f t="shared" si="133"/>
        <v>N.A.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3" x14ac:dyDescent="0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57.35" x14ac:dyDescent="0.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43" x14ac:dyDescent="0.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28.7" x14ac:dyDescent="0.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43" x14ac:dyDescent="0.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3" x14ac:dyDescent="0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3" x14ac:dyDescent="0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3" x14ac:dyDescent="0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3" x14ac:dyDescent="0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5" t="str">
        <f t="shared" si="133"/>
        <v>N.A.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3" x14ac:dyDescent="0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5" t="str">
        <f t="shared" si="133"/>
        <v>N.A.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43" x14ac:dyDescent="0.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3" x14ac:dyDescent="0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3" x14ac:dyDescent="0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5" t="str">
        <f t="shared" si="133"/>
        <v>N.A.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3" x14ac:dyDescent="0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43" x14ac:dyDescent="0.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43" x14ac:dyDescent="0.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5" t="str">
        <f t="shared" si="133"/>
        <v>N.A.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3" x14ac:dyDescent="0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3" x14ac:dyDescent="0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28.7" x14ac:dyDescent="0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43" x14ac:dyDescent="0.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57.35" x14ac:dyDescent="0.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3" x14ac:dyDescent="0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3" x14ac:dyDescent="0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43" x14ac:dyDescent="0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43" x14ac:dyDescent="0.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3" x14ac:dyDescent="0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5" t="str">
        <f t="shared" si="133"/>
        <v>N.A.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3" x14ac:dyDescent="0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5" t="str">
        <f t="shared" si="133"/>
        <v>N.A.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3" x14ac:dyDescent="0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5" t="str">
        <f t="shared" si="133"/>
        <v>N.A.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3" x14ac:dyDescent="0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5" t="str">
        <f t="shared" si="133"/>
        <v>N.A.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3" x14ac:dyDescent="0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5" t="str">
        <f t="shared" si="133"/>
        <v>N.A.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28.7" x14ac:dyDescent="0.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43" x14ac:dyDescent="0.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5" t="str">
        <f t="shared" si="133"/>
        <v>N.A.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43" x14ac:dyDescent="0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5" t="str">
        <f t="shared" si="133"/>
        <v>N.A.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43" x14ac:dyDescent="0.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3" x14ac:dyDescent="0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28.7" x14ac:dyDescent="0.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5" t="str">
        <f t="shared" si="133"/>
        <v>N.A.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3" x14ac:dyDescent="0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5" t="str">
        <f t="shared" si="133"/>
        <v>N.A.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3" x14ac:dyDescent="0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43" x14ac:dyDescent="0.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x14ac:dyDescent="0.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28.7" x14ac:dyDescent="0.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5" t="str">
        <f t="shared" si="133"/>
        <v>N.A.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43" x14ac:dyDescent="0.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5" t="str">
        <f t="shared" si="133"/>
        <v>N.A.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3" x14ac:dyDescent="0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5" t="str">
        <f t="shared" si="133"/>
        <v>N.A.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3" x14ac:dyDescent="0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5" t="str">
        <f t="shared" si="133"/>
        <v>N.A.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28.7" x14ac:dyDescent="0.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28.7" x14ac:dyDescent="0.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3" x14ac:dyDescent="0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3" x14ac:dyDescent="0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3" x14ac:dyDescent="0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28.7" x14ac:dyDescent="0.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3" x14ac:dyDescent="0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28.7" x14ac:dyDescent="0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43" x14ac:dyDescent="0.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3" x14ac:dyDescent="0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43" x14ac:dyDescent="0.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$E1475/$D1475</f>
        <v>1.20516</v>
      </c>
      <c r="P1475" s="5">
        <f t="shared" ref="P1475:P1538" si="139">IFERROR($E1475/$L1475,"N.A.")</f>
        <v>38.462553191489363</v>
      </c>
      <c r="Q1475" t="str">
        <f t="shared" ref="Q1475:Q1538" si="140">LEFT(N1475,FIND("/",N1475) - 1)</f>
        <v>publishing</v>
      </c>
      <c r="R1475" t="str">
        <f t="shared" ref="R1475:R1538" si="141">RIGHT(N1475,LEN(N1475) - FIND("/",N1475) )</f>
        <v>radio &amp; podcasts</v>
      </c>
      <c r="S1475" s="8">
        <f t="shared" ref="S1475:S1538" si="142">((($J1475/60)/60)/24)+DATE(1970,1,1)</f>
        <v>40939.979618055557</v>
      </c>
      <c r="T1475" s="8">
        <f t="shared" ref="T1475:T1538" si="143">((($I1475/60)/60)/24)+DATE(1970,1,1)</f>
        <v>40969.979618055557</v>
      </c>
    </row>
    <row r="1476" spans="1:20" ht="43" x14ac:dyDescent="0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3" x14ac:dyDescent="0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28.7" x14ac:dyDescent="0.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3" x14ac:dyDescent="0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3" x14ac:dyDescent="0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3" x14ac:dyDescent="0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3" x14ac:dyDescent="0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3" x14ac:dyDescent="0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3" x14ac:dyDescent="0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43" x14ac:dyDescent="0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5" t="str">
        <f t="shared" si="139"/>
        <v>N.A.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3" x14ac:dyDescent="0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43" x14ac:dyDescent="0.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3" x14ac:dyDescent="0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5" t="str">
        <f t="shared" si="139"/>
        <v>N.A.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3" x14ac:dyDescent="0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3" x14ac:dyDescent="0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5" t="str">
        <f t="shared" si="139"/>
        <v>N.A.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3" x14ac:dyDescent="0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3" x14ac:dyDescent="0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43" x14ac:dyDescent="0.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28.7" x14ac:dyDescent="0.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5" t="str">
        <f t="shared" si="139"/>
        <v>N.A.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43" x14ac:dyDescent="0.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28.7" x14ac:dyDescent="0.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5" t="str">
        <f t="shared" si="139"/>
        <v>N.A.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3" x14ac:dyDescent="0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5" t="str">
        <f t="shared" si="139"/>
        <v>N.A.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43" x14ac:dyDescent="0.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3" x14ac:dyDescent="0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43" x14ac:dyDescent="0.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3" x14ac:dyDescent="0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28.7" x14ac:dyDescent="0.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3" x14ac:dyDescent="0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3" x14ac:dyDescent="0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28.7" x14ac:dyDescent="0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57.35" x14ac:dyDescent="0.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3" x14ac:dyDescent="0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43" x14ac:dyDescent="0.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3" x14ac:dyDescent="0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3" x14ac:dyDescent="0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3" x14ac:dyDescent="0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43" x14ac:dyDescent="0.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3" x14ac:dyDescent="0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3" x14ac:dyDescent="0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3" x14ac:dyDescent="0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3" x14ac:dyDescent="0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3" x14ac:dyDescent="0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3" x14ac:dyDescent="0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28.7" x14ac:dyDescent="0.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3" x14ac:dyDescent="0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28.7" x14ac:dyDescent="0.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3" x14ac:dyDescent="0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43" x14ac:dyDescent="0.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3" x14ac:dyDescent="0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3" x14ac:dyDescent="0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3" x14ac:dyDescent="0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3" x14ac:dyDescent="0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3" x14ac:dyDescent="0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28.7" x14ac:dyDescent="0.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28.7" x14ac:dyDescent="0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43" x14ac:dyDescent="0.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43" x14ac:dyDescent="0.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3" x14ac:dyDescent="0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28.7" x14ac:dyDescent="0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3" x14ac:dyDescent="0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43" x14ac:dyDescent="0.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43" x14ac:dyDescent="0.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3" x14ac:dyDescent="0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$E1539/$D1539</f>
        <v>1.7989999999999999</v>
      </c>
      <c r="P1539" s="5">
        <f t="shared" ref="P1539:P1602" si="145">IFERROR($E1539/$L1539,"N.A.")</f>
        <v>96.375</v>
      </c>
      <c r="Q1539" t="str">
        <f t="shared" ref="Q1539:Q1602" si="146">LEFT(N1539,FIND("/",N1539) - 1)</f>
        <v>photography</v>
      </c>
      <c r="R1539" t="str">
        <f t="shared" ref="R1539:R1602" si="147">RIGHT(N1539,LEN(N1539) - FIND("/",N1539) )</f>
        <v>photobooks</v>
      </c>
      <c r="S1539" s="8">
        <f t="shared" ref="S1539:S1602" si="148">((($J1539/60)/60)/24)+DATE(1970,1,1)</f>
        <v>42552.315127314811</v>
      </c>
      <c r="T1539" s="8">
        <f t="shared" ref="T1539:T1602" si="149">((($I1539/60)/60)/24)+DATE(1970,1,1)</f>
        <v>42588.75</v>
      </c>
    </row>
    <row r="1540" spans="1:20" ht="43" x14ac:dyDescent="0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3" x14ac:dyDescent="0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43" x14ac:dyDescent="0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3" x14ac:dyDescent="0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43" x14ac:dyDescent="0.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3" x14ac:dyDescent="0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3" x14ac:dyDescent="0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5" t="str">
        <f t="shared" si="145"/>
        <v>N.A.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3" x14ac:dyDescent="0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3" x14ac:dyDescent="0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3" x14ac:dyDescent="0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5" t="str">
        <f t="shared" si="145"/>
        <v>N.A.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28.7" x14ac:dyDescent="0.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3" x14ac:dyDescent="0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43" x14ac:dyDescent="0.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3" x14ac:dyDescent="0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5" t="str">
        <f t="shared" si="145"/>
        <v>N.A.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3" x14ac:dyDescent="0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3" x14ac:dyDescent="0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5" t="str">
        <f t="shared" si="145"/>
        <v>N.A.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57.35" x14ac:dyDescent="0.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5" t="str">
        <f t="shared" si="145"/>
        <v>N.A.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3" x14ac:dyDescent="0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5" t="str">
        <f t="shared" si="145"/>
        <v>N.A.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3" x14ac:dyDescent="0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3" x14ac:dyDescent="0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28.7" x14ac:dyDescent="0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28.7" x14ac:dyDescent="0.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43" x14ac:dyDescent="0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43" x14ac:dyDescent="0.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43" x14ac:dyDescent="0.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5" t="str">
        <f t="shared" si="145"/>
        <v>N.A.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3" x14ac:dyDescent="0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3" x14ac:dyDescent="0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3" x14ac:dyDescent="0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3" x14ac:dyDescent="0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3" x14ac:dyDescent="0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3" x14ac:dyDescent="0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5" t="str">
        <f t="shared" si="145"/>
        <v>N.A.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28.7" x14ac:dyDescent="0.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43" x14ac:dyDescent="0.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43" x14ac:dyDescent="0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3" x14ac:dyDescent="0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3" x14ac:dyDescent="0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3" x14ac:dyDescent="0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28.7" x14ac:dyDescent="0.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3" x14ac:dyDescent="0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57.35" x14ac:dyDescent="0.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28.7" x14ac:dyDescent="0.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3" x14ac:dyDescent="0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5" t="str">
        <f t="shared" si="145"/>
        <v>N.A.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43" x14ac:dyDescent="0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28.7" x14ac:dyDescent="0.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43" x14ac:dyDescent="0.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3" x14ac:dyDescent="0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5" t="str">
        <f t="shared" si="145"/>
        <v>N.A.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43" x14ac:dyDescent="0.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28.7" x14ac:dyDescent="0.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5" t="str">
        <f t="shared" si="145"/>
        <v>N.A.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43" x14ac:dyDescent="0.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28.7" x14ac:dyDescent="0.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5" t="str">
        <f t="shared" si="145"/>
        <v>N.A.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3" x14ac:dyDescent="0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5" t="str">
        <f t="shared" si="145"/>
        <v>N.A.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43" x14ac:dyDescent="0.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28.7" x14ac:dyDescent="0.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5" t="str">
        <f t="shared" si="145"/>
        <v>N.A.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28.7" x14ac:dyDescent="0.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28.7" x14ac:dyDescent="0.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3" x14ac:dyDescent="0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43" x14ac:dyDescent="0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3" x14ac:dyDescent="0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5" t="str">
        <f t="shared" si="145"/>
        <v>N.A.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43" x14ac:dyDescent="0.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3" x14ac:dyDescent="0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5" t="str">
        <f t="shared" si="145"/>
        <v>N.A.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43" x14ac:dyDescent="0.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3" x14ac:dyDescent="0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$E1603/$D1603</f>
        <v>1.082492</v>
      </c>
      <c r="P1603" s="5">
        <f t="shared" ref="P1603:P1666" si="151">IFERROR($E1603/$L1603,"N.A.")</f>
        <v>48.325535714285714</v>
      </c>
      <c r="Q1603" t="str">
        <f t="shared" ref="Q1603:Q1666" si="152">LEFT(N1603,FIND("/",N1603) - 1)</f>
        <v>music</v>
      </c>
      <c r="R1603" t="str">
        <f t="shared" ref="R1603:R1666" si="153">RIGHT(N1603,LEN(N1603) - FIND("/",N1603) )</f>
        <v>rock</v>
      </c>
      <c r="S1603" s="8">
        <f t="shared" ref="S1603:S1666" si="154">((($J1603/60)/60)/24)+DATE(1970,1,1)</f>
        <v>40638.092974537038</v>
      </c>
      <c r="T1603" s="8">
        <f t="shared" ref="T1603:T1666" si="155">((($I1603/60)/60)/24)+DATE(1970,1,1)</f>
        <v>40668.092974537038</v>
      </c>
    </row>
    <row r="1604" spans="1:20" ht="43" x14ac:dyDescent="0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28.7" x14ac:dyDescent="0.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3" x14ac:dyDescent="0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43" x14ac:dyDescent="0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43" x14ac:dyDescent="0.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3" x14ac:dyDescent="0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28.7" x14ac:dyDescent="0.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3" x14ac:dyDescent="0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28.7" x14ac:dyDescent="0.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28.7" x14ac:dyDescent="0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3" x14ac:dyDescent="0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3" x14ac:dyDescent="0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3" x14ac:dyDescent="0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3" x14ac:dyDescent="0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28.7" x14ac:dyDescent="0.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28.7" x14ac:dyDescent="0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3" x14ac:dyDescent="0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28.7" x14ac:dyDescent="0.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3" x14ac:dyDescent="0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3" x14ac:dyDescent="0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43" x14ac:dyDescent="0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28.7" x14ac:dyDescent="0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43" x14ac:dyDescent="0.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3" x14ac:dyDescent="0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43" x14ac:dyDescent="0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28.7" x14ac:dyDescent="0.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28.7" x14ac:dyDescent="0.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3" x14ac:dyDescent="0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3" x14ac:dyDescent="0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43" x14ac:dyDescent="0.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43" x14ac:dyDescent="0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28.7" x14ac:dyDescent="0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43" x14ac:dyDescent="0.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3" x14ac:dyDescent="0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3" x14ac:dyDescent="0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28.7" x14ac:dyDescent="0.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3" x14ac:dyDescent="0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3" x14ac:dyDescent="0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28.7" x14ac:dyDescent="0.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3" x14ac:dyDescent="0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28.7" x14ac:dyDescent="0.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3" x14ac:dyDescent="0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3" x14ac:dyDescent="0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43" x14ac:dyDescent="0.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3" x14ac:dyDescent="0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3" x14ac:dyDescent="0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3" x14ac:dyDescent="0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28.7" x14ac:dyDescent="0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3" x14ac:dyDescent="0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3" x14ac:dyDescent="0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3" x14ac:dyDescent="0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3" x14ac:dyDescent="0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28.7" x14ac:dyDescent="0.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57.35" x14ac:dyDescent="0.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43" x14ac:dyDescent="0.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3" x14ac:dyDescent="0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3" x14ac:dyDescent="0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43" x14ac:dyDescent="0.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57.35" x14ac:dyDescent="0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43" x14ac:dyDescent="0.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28.7" x14ac:dyDescent="0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3" x14ac:dyDescent="0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43" x14ac:dyDescent="0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$E1667/$D1667</f>
        <v>1.1945714285714286</v>
      </c>
      <c r="P1667" s="5">
        <f t="shared" ref="P1667:P1730" si="157">IFERROR($E1667/$L1667,"N.A.")</f>
        <v>44.956989247311824</v>
      </c>
      <c r="Q1667" t="str">
        <f t="shared" ref="Q1667:Q1730" si="158">LEFT(N1667,FIND("/",N1667) - 1)</f>
        <v>music</v>
      </c>
      <c r="R1667" t="str">
        <f t="shared" ref="R1667:R1730" si="159">RIGHT(N1667,LEN(N1667) - FIND("/",N1667) )</f>
        <v>pop</v>
      </c>
      <c r="S1667" s="8">
        <f t="shared" ref="S1667:S1730" si="160">((($J1667/60)/60)/24)+DATE(1970,1,1)</f>
        <v>40564.649456018517</v>
      </c>
      <c r="T1667" s="8">
        <f t="shared" ref="T1667:T1730" si="161">((($I1667/60)/60)/24)+DATE(1970,1,1)</f>
        <v>40596.125</v>
      </c>
    </row>
    <row r="1668" spans="1:20" ht="43" x14ac:dyDescent="0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3" x14ac:dyDescent="0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3" x14ac:dyDescent="0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43" x14ac:dyDescent="0.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57.35" x14ac:dyDescent="0.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28.7" x14ac:dyDescent="0.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28.7" x14ac:dyDescent="0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3" x14ac:dyDescent="0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3" x14ac:dyDescent="0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28.7" x14ac:dyDescent="0.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28.7" x14ac:dyDescent="0.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3" x14ac:dyDescent="0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3" x14ac:dyDescent="0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57.35" x14ac:dyDescent="0.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28.7" x14ac:dyDescent="0.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43" x14ac:dyDescent="0.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28.7" x14ac:dyDescent="0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5" t="str">
        <f t="shared" si="157"/>
        <v>N.A.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3" x14ac:dyDescent="0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28.7" x14ac:dyDescent="0.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3" x14ac:dyDescent="0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3" x14ac:dyDescent="0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3" x14ac:dyDescent="0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57.35" x14ac:dyDescent="0.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x14ac:dyDescent="0.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3" x14ac:dyDescent="0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3" x14ac:dyDescent="0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3" x14ac:dyDescent="0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43" x14ac:dyDescent="0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3" x14ac:dyDescent="0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57.35" x14ac:dyDescent="0.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43" x14ac:dyDescent="0.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5" t="str">
        <f t="shared" si="157"/>
        <v>N.A.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3" x14ac:dyDescent="0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1.7" x14ac:dyDescent="0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5" t="str">
        <f t="shared" si="157"/>
        <v>N.A.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43" x14ac:dyDescent="0.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3" x14ac:dyDescent="0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3" x14ac:dyDescent="0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x14ac:dyDescent="0.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3" x14ac:dyDescent="0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28.7" x14ac:dyDescent="0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3" x14ac:dyDescent="0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5" t="str">
        <f t="shared" si="157"/>
        <v>N.A.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3" x14ac:dyDescent="0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5" t="str">
        <f t="shared" si="157"/>
        <v>N.A.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3" x14ac:dyDescent="0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43" x14ac:dyDescent="0.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5" t="str">
        <f t="shared" si="157"/>
        <v>N.A.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3" x14ac:dyDescent="0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28.7" x14ac:dyDescent="0.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43" x14ac:dyDescent="0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43" x14ac:dyDescent="0.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5" t="str">
        <f t="shared" si="157"/>
        <v>N.A.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57.35" x14ac:dyDescent="0.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3" x14ac:dyDescent="0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3" x14ac:dyDescent="0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43" x14ac:dyDescent="0.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3" x14ac:dyDescent="0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3" x14ac:dyDescent="0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3" x14ac:dyDescent="0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3" x14ac:dyDescent="0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5" t="str">
        <f t="shared" si="157"/>
        <v>N.A.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3" x14ac:dyDescent="0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43" x14ac:dyDescent="0.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3" x14ac:dyDescent="0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3" x14ac:dyDescent="0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28.7" x14ac:dyDescent="0.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3" x14ac:dyDescent="0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3" x14ac:dyDescent="0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3" x14ac:dyDescent="0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$E1731/$D1731</f>
        <v>0</v>
      </c>
      <c r="P1731" s="5" t="str">
        <f t="shared" ref="P1731:P1794" si="163">IFERROR($E1731/$L1731,"N.A.")</f>
        <v>N.A.</v>
      </c>
      <c r="Q1731" t="str">
        <f t="shared" ref="Q1731:Q1794" si="164">LEFT(N1731,FIND("/",N1731) - 1)</f>
        <v>music</v>
      </c>
      <c r="R1731" t="str">
        <f t="shared" ref="R1731:R1794" si="165">RIGHT(N1731,LEN(N1731) - FIND("/",N1731) )</f>
        <v>faith</v>
      </c>
      <c r="S1731" s="8">
        <f t="shared" ref="S1731:S1794" si="166">((($J1731/60)/60)/24)+DATE(1970,1,1)</f>
        <v>42471.052152777775</v>
      </c>
      <c r="T1731" s="8">
        <f t="shared" ref="T1731:T1794" si="167">((($I1731/60)/60)/24)+DATE(1970,1,1)</f>
        <v>42531.052152777775</v>
      </c>
    </row>
    <row r="1732" spans="1:20" ht="43" x14ac:dyDescent="0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5" t="str">
        <f t="shared" si="163"/>
        <v>N.A.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28.7" x14ac:dyDescent="0.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5" t="str">
        <f t="shared" si="163"/>
        <v>N.A.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3" x14ac:dyDescent="0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5" t="str">
        <f t="shared" si="163"/>
        <v>N.A.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3" x14ac:dyDescent="0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5" t="str">
        <f t="shared" si="163"/>
        <v>N.A.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3" x14ac:dyDescent="0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3" x14ac:dyDescent="0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28.7" x14ac:dyDescent="0.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3" x14ac:dyDescent="0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28.7" x14ac:dyDescent="0.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3" x14ac:dyDescent="0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3" x14ac:dyDescent="0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5" t="str">
        <f t="shared" si="163"/>
        <v>N.A.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28.7" x14ac:dyDescent="0.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3" x14ac:dyDescent="0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3" x14ac:dyDescent="0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43" x14ac:dyDescent="0.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3" x14ac:dyDescent="0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57.35" x14ac:dyDescent="0.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3" x14ac:dyDescent="0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28.7" x14ac:dyDescent="0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28.7" x14ac:dyDescent="0.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3" x14ac:dyDescent="0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28.7" x14ac:dyDescent="0.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28.7" x14ac:dyDescent="0.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3" x14ac:dyDescent="0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3" x14ac:dyDescent="0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3" x14ac:dyDescent="0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3" x14ac:dyDescent="0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28.7" x14ac:dyDescent="0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43" x14ac:dyDescent="0.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28.7" x14ac:dyDescent="0.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43" x14ac:dyDescent="0.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28.7" x14ac:dyDescent="0.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x14ac:dyDescent="0.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43" x14ac:dyDescent="0.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3" x14ac:dyDescent="0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3" x14ac:dyDescent="0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28.7" x14ac:dyDescent="0.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5" t="str">
        <f t="shared" si="163"/>
        <v>N.A.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28.7" x14ac:dyDescent="0.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3" x14ac:dyDescent="0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3" x14ac:dyDescent="0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3" x14ac:dyDescent="0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3" x14ac:dyDescent="0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28.7" x14ac:dyDescent="0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3" x14ac:dyDescent="0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3" x14ac:dyDescent="0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3" x14ac:dyDescent="0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3" x14ac:dyDescent="0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43" x14ac:dyDescent="0.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3" x14ac:dyDescent="0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3" x14ac:dyDescent="0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3" x14ac:dyDescent="0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43" x14ac:dyDescent="0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43" x14ac:dyDescent="0.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3" x14ac:dyDescent="0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3" x14ac:dyDescent="0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3" x14ac:dyDescent="0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3" x14ac:dyDescent="0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3" x14ac:dyDescent="0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3" x14ac:dyDescent="0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3" x14ac:dyDescent="0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3" x14ac:dyDescent="0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28.7" x14ac:dyDescent="0.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28.7" x14ac:dyDescent="0.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3" x14ac:dyDescent="0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$E1795/$D1795</f>
        <v>1.3333333333333334E-2</v>
      </c>
      <c r="P1795" s="5">
        <f t="shared" ref="P1795:P1858" si="169">IFERROR($E1795/$L1795,"N.A.")</f>
        <v>20</v>
      </c>
      <c r="Q1795" t="str">
        <f t="shared" ref="Q1795:Q1858" si="170">LEFT(N1795,FIND("/",N1795) - 1)</f>
        <v>photography</v>
      </c>
      <c r="R1795" t="str">
        <f t="shared" ref="R1795:R1858" si="171">RIGHT(N1795,LEN(N1795) - FIND("/",N1795) )</f>
        <v>photobooks</v>
      </c>
      <c r="S1795" s="8">
        <f t="shared" ref="S1795:S1858" si="172">((($J1795/60)/60)/24)+DATE(1970,1,1)</f>
        <v>41940.89166666667</v>
      </c>
      <c r="T1795" s="8">
        <f t="shared" ref="T1795:T1858" si="173">((($I1795/60)/60)/24)+DATE(1970,1,1)</f>
        <v>41970.933333333334</v>
      </c>
    </row>
    <row r="1796" spans="1:20" ht="43" x14ac:dyDescent="0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3" x14ac:dyDescent="0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43" x14ac:dyDescent="0.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3" x14ac:dyDescent="0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3" x14ac:dyDescent="0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28.7" x14ac:dyDescent="0.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43" x14ac:dyDescent="0.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43" x14ac:dyDescent="0.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28.7" x14ac:dyDescent="0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3" x14ac:dyDescent="0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3" x14ac:dyDescent="0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3" x14ac:dyDescent="0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3" x14ac:dyDescent="0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28.7" x14ac:dyDescent="0.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3" x14ac:dyDescent="0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3" x14ac:dyDescent="0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3" x14ac:dyDescent="0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3" x14ac:dyDescent="0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3" x14ac:dyDescent="0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3" x14ac:dyDescent="0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5" t="str">
        <f t="shared" si="169"/>
        <v>N.A.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3" x14ac:dyDescent="0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43" x14ac:dyDescent="0.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5" t="str">
        <f t="shared" si="169"/>
        <v>N.A.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3" x14ac:dyDescent="0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28.7" x14ac:dyDescent="0.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28.7" x14ac:dyDescent="0.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5" t="str">
        <f t="shared" si="169"/>
        <v>N.A.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3" x14ac:dyDescent="0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43" x14ac:dyDescent="0.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3" x14ac:dyDescent="0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28.7" x14ac:dyDescent="0.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43" x14ac:dyDescent="0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43" x14ac:dyDescent="0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28.7" x14ac:dyDescent="0.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43" x14ac:dyDescent="0.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43" x14ac:dyDescent="0.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3" x14ac:dyDescent="0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3" x14ac:dyDescent="0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3" x14ac:dyDescent="0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3" x14ac:dyDescent="0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3" x14ac:dyDescent="0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28.7" x14ac:dyDescent="0.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57.35" x14ac:dyDescent="0.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x14ac:dyDescent="0.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43" x14ac:dyDescent="0.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3" x14ac:dyDescent="0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3" x14ac:dyDescent="0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3" x14ac:dyDescent="0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28.7" x14ac:dyDescent="0.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3" x14ac:dyDescent="0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43" x14ac:dyDescent="0.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3" x14ac:dyDescent="0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86" x14ac:dyDescent="0.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3" x14ac:dyDescent="0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43" x14ac:dyDescent="0.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3" x14ac:dyDescent="0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28.7" x14ac:dyDescent="0.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3" x14ac:dyDescent="0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3" x14ac:dyDescent="0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43" x14ac:dyDescent="0.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43" x14ac:dyDescent="0.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3" x14ac:dyDescent="0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3" x14ac:dyDescent="0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43" x14ac:dyDescent="0.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3" x14ac:dyDescent="0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$E1859/$D1859</f>
        <v>1</v>
      </c>
      <c r="P1859" s="5">
        <f t="shared" ref="P1859:P1922" si="175">IFERROR($E1859/$L1859,"N.A.")</f>
        <v>136.36363636363637</v>
      </c>
      <c r="Q1859" t="str">
        <f t="shared" ref="Q1859:Q1922" si="176">LEFT(N1859,FIND("/",N1859) - 1)</f>
        <v>music</v>
      </c>
      <c r="R1859" t="str">
        <f t="shared" ref="R1859:R1922" si="177">RIGHT(N1859,LEN(N1859) - FIND("/",N1859) )</f>
        <v>rock</v>
      </c>
      <c r="S1859" s="8">
        <f t="shared" ref="S1859:S1922" si="178">((($J1859/60)/60)/24)+DATE(1970,1,1)</f>
        <v>41864.76866898148</v>
      </c>
      <c r="T1859" s="8">
        <f t="shared" ref="T1859:T1922" si="179">((($I1859/60)/60)/24)+DATE(1970,1,1)</f>
        <v>41894.76866898148</v>
      </c>
    </row>
    <row r="1860" spans="1:20" ht="43" x14ac:dyDescent="0.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28.7" x14ac:dyDescent="0.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3" x14ac:dyDescent="0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43" x14ac:dyDescent="0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5" t="str">
        <f t="shared" si="175"/>
        <v>N.A.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3" x14ac:dyDescent="0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3" x14ac:dyDescent="0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43" x14ac:dyDescent="0.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43" x14ac:dyDescent="0.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43" x14ac:dyDescent="0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3" x14ac:dyDescent="0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3" x14ac:dyDescent="0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3" x14ac:dyDescent="0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5" t="str">
        <f t="shared" si="175"/>
        <v>N.A.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3" x14ac:dyDescent="0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43" x14ac:dyDescent="0.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3" x14ac:dyDescent="0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3" x14ac:dyDescent="0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57.35" x14ac:dyDescent="0.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28.7" x14ac:dyDescent="0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3" x14ac:dyDescent="0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5" t="str">
        <f t="shared" si="175"/>
        <v>N.A.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28.7" x14ac:dyDescent="0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5" t="str">
        <f t="shared" si="175"/>
        <v>N.A.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43" x14ac:dyDescent="0.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5" t="str">
        <f t="shared" si="175"/>
        <v>N.A.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3" x14ac:dyDescent="0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28.7" x14ac:dyDescent="0.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3" x14ac:dyDescent="0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43" x14ac:dyDescent="0.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3" x14ac:dyDescent="0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3" x14ac:dyDescent="0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3" x14ac:dyDescent="0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3" x14ac:dyDescent="0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3" x14ac:dyDescent="0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43" x14ac:dyDescent="0.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3" x14ac:dyDescent="0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3" x14ac:dyDescent="0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57.35" x14ac:dyDescent="0.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3" x14ac:dyDescent="0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3" x14ac:dyDescent="0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28.7" x14ac:dyDescent="0.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43" x14ac:dyDescent="0.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3" x14ac:dyDescent="0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3" x14ac:dyDescent="0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3" x14ac:dyDescent="0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3" x14ac:dyDescent="0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43" x14ac:dyDescent="0.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3" x14ac:dyDescent="0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43" x14ac:dyDescent="0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3" x14ac:dyDescent="0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3" x14ac:dyDescent="0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43" x14ac:dyDescent="0.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3" x14ac:dyDescent="0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3" x14ac:dyDescent="0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43" x14ac:dyDescent="0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3" x14ac:dyDescent="0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3" x14ac:dyDescent="0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43" x14ac:dyDescent="0.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3" x14ac:dyDescent="0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28.7" x14ac:dyDescent="0.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3" x14ac:dyDescent="0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3" x14ac:dyDescent="0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28.7" x14ac:dyDescent="0.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28.7" x14ac:dyDescent="0.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3" x14ac:dyDescent="0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43" x14ac:dyDescent="0.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3" x14ac:dyDescent="0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28.7" x14ac:dyDescent="0.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$E1923/$D1923</f>
        <v>1.3680000000000001</v>
      </c>
      <c r="P1923" s="5">
        <f t="shared" ref="P1923:P1986" si="181">IFERROR($E1923/$L1923,"N.A.")</f>
        <v>54</v>
      </c>
      <c r="Q1923" t="str">
        <f t="shared" ref="Q1923:Q1986" si="182">LEFT(N1923,FIND("/",N1923) - 1)</f>
        <v>music</v>
      </c>
      <c r="R1923" t="str">
        <f t="shared" ref="R1923:R1986" si="183">RIGHT(N1923,LEN(N1923) - FIND("/",N1923) )</f>
        <v>indie rock</v>
      </c>
      <c r="S1923" s="8">
        <f t="shared" ref="S1923:S1986" si="184">((($J1923/60)/60)/24)+DATE(1970,1,1)</f>
        <v>41074.221562500003</v>
      </c>
      <c r="T1923" s="8">
        <f t="shared" ref="T1923:T1986" si="185">((($I1923/60)/60)/24)+DATE(1970,1,1)</f>
        <v>41104.221562500003</v>
      </c>
    </row>
    <row r="1924" spans="1:20" ht="43" x14ac:dyDescent="0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3" x14ac:dyDescent="0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57.35" x14ac:dyDescent="0.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28.7" x14ac:dyDescent="0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57.35" x14ac:dyDescent="0.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28.7" x14ac:dyDescent="0.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3" x14ac:dyDescent="0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28.7" x14ac:dyDescent="0.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3" x14ac:dyDescent="0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43" x14ac:dyDescent="0.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43" x14ac:dyDescent="0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3" x14ac:dyDescent="0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43" x14ac:dyDescent="0.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43" x14ac:dyDescent="0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3" x14ac:dyDescent="0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3" x14ac:dyDescent="0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43" x14ac:dyDescent="0.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3" x14ac:dyDescent="0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3" x14ac:dyDescent="0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3" x14ac:dyDescent="0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3" x14ac:dyDescent="0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43" x14ac:dyDescent="0.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3" x14ac:dyDescent="0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43" x14ac:dyDescent="0.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57.35" x14ac:dyDescent="0.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28.7" x14ac:dyDescent="0.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3" x14ac:dyDescent="0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3" x14ac:dyDescent="0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3" x14ac:dyDescent="0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3" x14ac:dyDescent="0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3" x14ac:dyDescent="0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28.7" x14ac:dyDescent="0.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43" x14ac:dyDescent="0.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3" x14ac:dyDescent="0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28.7" x14ac:dyDescent="0.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43" x14ac:dyDescent="0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43" x14ac:dyDescent="0.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43" x14ac:dyDescent="0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3" x14ac:dyDescent="0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3" x14ac:dyDescent="0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43" x14ac:dyDescent="0.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3" x14ac:dyDescent="0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3" x14ac:dyDescent="0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43" x14ac:dyDescent="0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3" x14ac:dyDescent="0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28.7" x14ac:dyDescent="0.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3" x14ac:dyDescent="0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3" x14ac:dyDescent="0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43" x14ac:dyDescent="0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3" x14ac:dyDescent="0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3" x14ac:dyDescent="0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3" x14ac:dyDescent="0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28.7" x14ac:dyDescent="0.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28.7" x14ac:dyDescent="0.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3" x14ac:dyDescent="0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3" x14ac:dyDescent="0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3" x14ac:dyDescent="0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28.7" x14ac:dyDescent="0.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3" x14ac:dyDescent="0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3" x14ac:dyDescent="0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5" t="str">
        <f t="shared" si="181"/>
        <v>N.A.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3" x14ac:dyDescent="0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57.35" x14ac:dyDescent="0.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3" x14ac:dyDescent="0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$E1987/$D1987</f>
        <v>3.1875000000000001E-2</v>
      </c>
      <c r="P1987" s="5">
        <f t="shared" ref="P1987:P2050" si="187">IFERROR($E1987/$L1987,"N.A.")</f>
        <v>12.75</v>
      </c>
      <c r="Q1987" t="str">
        <f t="shared" ref="Q1987:Q2050" si="188">LEFT(N1987,FIND("/",N1987) - 1)</f>
        <v>photography</v>
      </c>
      <c r="R1987" t="str">
        <f t="shared" ref="R1987:R2050" si="189">RIGHT(N1987,LEN(N1987) - FIND("/",N1987) )</f>
        <v>people</v>
      </c>
      <c r="S1987" s="8">
        <f t="shared" ref="S1987:S2050" si="190">((($J1987/60)/60)/24)+DATE(1970,1,1)</f>
        <v>42555.698738425926</v>
      </c>
      <c r="T1987" s="8">
        <f t="shared" ref="T1987:T2050" si="191">((($I1987/60)/60)/24)+DATE(1970,1,1)</f>
        <v>42584.958333333328</v>
      </c>
    </row>
    <row r="1988" spans="1:20" ht="43" x14ac:dyDescent="0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28.7" x14ac:dyDescent="0.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3" x14ac:dyDescent="0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3" x14ac:dyDescent="0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28.7" x14ac:dyDescent="0.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28.7" x14ac:dyDescent="0.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3" x14ac:dyDescent="0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5" t="str">
        <f t="shared" si="187"/>
        <v>N.A.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57.35" x14ac:dyDescent="0.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5" t="str">
        <f t="shared" si="187"/>
        <v>N.A.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3" x14ac:dyDescent="0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43" x14ac:dyDescent="0.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5" t="str">
        <f t="shared" si="187"/>
        <v>N.A.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3" x14ac:dyDescent="0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5" t="str">
        <f t="shared" si="187"/>
        <v>N.A.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43" x14ac:dyDescent="0.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3" x14ac:dyDescent="0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3" x14ac:dyDescent="0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28.7" x14ac:dyDescent="0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3" x14ac:dyDescent="0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57.35" x14ac:dyDescent="0.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3" x14ac:dyDescent="0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3" x14ac:dyDescent="0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57.35" x14ac:dyDescent="0.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57.35" x14ac:dyDescent="0.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43" x14ac:dyDescent="0.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3" x14ac:dyDescent="0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28.7" x14ac:dyDescent="0.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3" x14ac:dyDescent="0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3" x14ac:dyDescent="0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43" x14ac:dyDescent="0.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3" x14ac:dyDescent="0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3" x14ac:dyDescent="0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28.7" x14ac:dyDescent="0.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43" x14ac:dyDescent="0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3" x14ac:dyDescent="0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43" x14ac:dyDescent="0.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3" x14ac:dyDescent="0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43" x14ac:dyDescent="0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3" x14ac:dyDescent="0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43" x14ac:dyDescent="0.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3" x14ac:dyDescent="0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3" x14ac:dyDescent="0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28.7" x14ac:dyDescent="0.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3" x14ac:dyDescent="0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28.7" x14ac:dyDescent="0.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3" x14ac:dyDescent="0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3" x14ac:dyDescent="0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28.7" x14ac:dyDescent="0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3" x14ac:dyDescent="0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43" x14ac:dyDescent="0.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43" x14ac:dyDescent="0.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43" x14ac:dyDescent="0.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3" x14ac:dyDescent="0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3" x14ac:dyDescent="0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3" x14ac:dyDescent="0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28.7" x14ac:dyDescent="0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28.7" x14ac:dyDescent="0.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43" x14ac:dyDescent="0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3" x14ac:dyDescent="0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43" x14ac:dyDescent="0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3" x14ac:dyDescent="0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43" x14ac:dyDescent="0.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43" x14ac:dyDescent="0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3" x14ac:dyDescent="0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3" x14ac:dyDescent="0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$E2051/$D2051</f>
        <v>1.2019070000000001</v>
      </c>
      <c r="P2051" s="5">
        <f t="shared" ref="P2051:P2114" si="193">IFERROR($E2051/$L2051,"N.A.")</f>
        <v>80.991037735849048</v>
      </c>
      <c r="Q2051" t="str">
        <f t="shared" ref="Q2051:Q2114" si="194">LEFT(N2051,FIND("/",N2051) - 1)</f>
        <v>technology</v>
      </c>
      <c r="R2051" t="str">
        <f t="shared" ref="R2051:R2114" si="195">RIGHT(N2051,LEN(N2051) - FIND("/",N2051) )</f>
        <v>hardware</v>
      </c>
      <c r="S2051" s="8">
        <f t="shared" ref="S2051:S2114" si="196">((($J2051/60)/60)/24)+DATE(1970,1,1)</f>
        <v>41575.527349537035</v>
      </c>
      <c r="T2051" s="8">
        <f t="shared" ref="T2051:T2114" si="197">((($I2051/60)/60)/24)+DATE(1970,1,1)</f>
        <v>41610.957638888889</v>
      </c>
    </row>
    <row r="2052" spans="1:20" ht="43" x14ac:dyDescent="0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43" x14ac:dyDescent="0.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3" x14ac:dyDescent="0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3" x14ac:dyDescent="0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3" x14ac:dyDescent="0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3" x14ac:dyDescent="0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3" x14ac:dyDescent="0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43" x14ac:dyDescent="0.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28.7" x14ac:dyDescent="0.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3" x14ac:dyDescent="0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3" x14ac:dyDescent="0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3" x14ac:dyDescent="0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43" x14ac:dyDescent="0.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28.7" x14ac:dyDescent="0.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3" x14ac:dyDescent="0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3" x14ac:dyDescent="0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3" x14ac:dyDescent="0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3" x14ac:dyDescent="0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3" x14ac:dyDescent="0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43" x14ac:dyDescent="0.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3" x14ac:dyDescent="0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3" x14ac:dyDescent="0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43" x14ac:dyDescent="0.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3" x14ac:dyDescent="0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28.7" x14ac:dyDescent="0.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3" x14ac:dyDescent="0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28.7" x14ac:dyDescent="0.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3" x14ac:dyDescent="0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3" x14ac:dyDescent="0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43" x14ac:dyDescent="0.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3" x14ac:dyDescent="0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3" x14ac:dyDescent="0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43" x14ac:dyDescent="0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43" x14ac:dyDescent="0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3" x14ac:dyDescent="0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43" x14ac:dyDescent="0.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3" x14ac:dyDescent="0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43" x14ac:dyDescent="0.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3" x14ac:dyDescent="0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28.7" x14ac:dyDescent="0.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3" x14ac:dyDescent="0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43" x14ac:dyDescent="0.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3" x14ac:dyDescent="0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3" x14ac:dyDescent="0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43" x14ac:dyDescent="0.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3" x14ac:dyDescent="0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3" x14ac:dyDescent="0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3" x14ac:dyDescent="0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3" x14ac:dyDescent="0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43" x14ac:dyDescent="0.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3" x14ac:dyDescent="0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3" x14ac:dyDescent="0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28.7" x14ac:dyDescent="0.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3" x14ac:dyDescent="0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28.7" x14ac:dyDescent="0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3" x14ac:dyDescent="0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3" x14ac:dyDescent="0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43" x14ac:dyDescent="0.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28.7" x14ac:dyDescent="0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28.7" x14ac:dyDescent="0.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3" x14ac:dyDescent="0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3" x14ac:dyDescent="0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28.7" x14ac:dyDescent="0.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$E2115/$D2115</f>
        <v>1.0485714285714285</v>
      </c>
      <c r="P2115" s="5">
        <f t="shared" ref="P2115:P2178" si="199">IFERROR($E2115/$L2115,"N.A.")</f>
        <v>68.598130841121488</v>
      </c>
      <c r="Q2115" t="str">
        <f t="shared" ref="Q2115:Q2178" si="200">LEFT(N2115,FIND("/",N2115) - 1)</f>
        <v>music</v>
      </c>
      <c r="R2115" t="str">
        <f t="shared" ref="R2115:R2178" si="201">RIGHT(N2115,LEN(N2115) - FIND("/",N2115) )</f>
        <v>indie rock</v>
      </c>
      <c r="S2115" s="8">
        <f t="shared" ref="S2115:S2178" si="202">((($J2115/60)/60)/24)+DATE(1970,1,1)</f>
        <v>41870.86546296296</v>
      </c>
      <c r="T2115" s="8">
        <f t="shared" ref="T2115:T2178" si="203">((($I2115/60)/60)/24)+DATE(1970,1,1)</f>
        <v>41905.86546296296</v>
      </c>
    </row>
    <row r="2116" spans="1:20" ht="43" x14ac:dyDescent="0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3" x14ac:dyDescent="0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3" x14ac:dyDescent="0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43" x14ac:dyDescent="0.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28.7" x14ac:dyDescent="0.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3" x14ac:dyDescent="0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3" x14ac:dyDescent="0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28.7" x14ac:dyDescent="0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3" x14ac:dyDescent="0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57.35" x14ac:dyDescent="0.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43" x14ac:dyDescent="0.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3" x14ac:dyDescent="0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3" x14ac:dyDescent="0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28.7" x14ac:dyDescent="0.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43" x14ac:dyDescent="0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3" x14ac:dyDescent="0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28.7" x14ac:dyDescent="0.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3" x14ac:dyDescent="0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3" x14ac:dyDescent="0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43" x14ac:dyDescent="0.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3" x14ac:dyDescent="0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3" x14ac:dyDescent="0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3" x14ac:dyDescent="0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3" x14ac:dyDescent="0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28.7" x14ac:dyDescent="0.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43" x14ac:dyDescent="0.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3" x14ac:dyDescent="0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43" x14ac:dyDescent="0.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5" t="str">
        <f t="shared" si="199"/>
        <v>N.A.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3" x14ac:dyDescent="0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3" x14ac:dyDescent="0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28.7" x14ac:dyDescent="0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3" x14ac:dyDescent="0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43" x14ac:dyDescent="0.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3" x14ac:dyDescent="0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43" x14ac:dyDescent="0.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5" t="str">
        <f t="shared" si="199"/>
        <v>N.A.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3" x14ac:dyDescent="0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43" x14ac:dyDescent="0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3" x14ac:dyDescent="0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28.7" x14ac:dyDescent="0.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3" x14ac:dyDescent="0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3" x14ac:dyDescent="0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28.7" x14ac:dyDescent="0.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3" x14ac:dyDescent="0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57.35" x14ac:dyDescent="0.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3" x14ac:dyDescent="0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28.7" x14ac:dyDescent="0.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43" x14ac:dyDescent="0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3" x14ac:dyDescent="0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28.7" x14ac:dyDescent="0.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3" x14ac:dyDescent="0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57.35" x14ac:dyDescent="0.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28.7" x14ac:dyDescent="0.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28.7" x14ac:dyDescent="0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43" x14ac:dyDescent="0.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3" x14ac:dyDescent="0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3" x14ac:dyDescent="0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3" x14ac:dyDescent="0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43" x14ac:dyDescent="0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43" x14ac:dyDescent="0.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3" x14ac:dyDescent="0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3" x14ac:dyDescent="0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57.35" x14ac:dyDescent="0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$E2179/$D2179</f>
        <v>1.0012000000000001</v>
      </c>
      <c r="P2179" s="5">
        <f t="shared" ref="P2179:P2242" si="205">IFERROR($E2179/$L2179,"N.A.")</f>
        <v>65.868421052631575</v>
      </c>
      <c r="Q2179" t="str">
        <f t="shared" ref="Q2179:Q2242" si="206">LEFT(N2179,FIND("/",N2179) - 1)</f>
        <v>music</v>
      </c>
      <c r="R2179" t="str">
        <f t="shared" ref="R2179:R2242" si="207">RIGHT(N2179,LEN(N2179) - FIND("/",N2179) )</f>
        <v>rock</v>
      </c>
      <c r="S2179" s="8">
        <f t="shared" ref="S2179:S2242" si="208">((($J2179/60)/60)/24)+DATE(1970,1,1)</f>
        <v>42502.250775462962</v>
      </c>
      <c r="T2179" s="8">
        <f t="shared" ref="T2179:T2242" si="209">((($I2179/60)/60)/24)+DATE(1970,1,1)</f>
        <v>42527.250775462962</v>
      </c>
    </row>
    <row r="2180" spans="1:20" ht="43" x14ac:dyDescent="0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3" x14ac:dyDescent="0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28.7" x14ac:dyDescent="0.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43" x14ac:dyDescent="0.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3" x14ac:dyDescent="0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3" x14ac:dyDescent="0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43" x14ac:dyDescent="0.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3" x14ac:dyDescent="0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43" x14ac:dyDescent="0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3" x14ac:dyDescent="0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3" x14ac:dyDescent="0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3" x14ac:dyDescent="0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3" x14ac:dyDescent="0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43" x14ac:dyDescent="0.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43" x14ac:dyDescent="0.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43" x14ac:dyDescent="0.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43" x14ac:dyDescent="0.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28.7" x14ac:dyDescent="0.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28.7" x14ac:dyDescent="0.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3" x14ac:dyDescent="0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3" x14ac:dyDescent="0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28.7" x14ac:dyDescent="0.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3" x14ac:dyDescent="0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3" x14ac:dyDescent="0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28.7" x14ac:dyDescent="0.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3" x14ac:dyDescent="0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3" x14ac:dyDescent="0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3" x14ac:dyDescent="0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43" x14ac:dyDescent="0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3" x14ac:dyDescent="0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3" x14ac:dyDescent="0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28.7" x14ac:dyDescent="0.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43" x14ac:dyDescent="0.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43" x14ac:dyDescent="0.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43" x14ac:dyDescent="0.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57.35" x14ac:dyDescent="0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3" x14ac:dyDescent="0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28.7" x14ac:dyDescent="0.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3" x14ac:dyDescent="0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43" x14ac:dyDescent="0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3" x14ac:dyDescent="0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3" x14ac:dyDescent="0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3" x14ac:dyDescent="0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3" x14ac:dyDescent="0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3" x14ac:dyDescent="0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43" x14ac:dyDescent="0.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3" x14ac:dyDescent="0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3" x14ac:dyDescent="0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3" x14ac:dyDescent="0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3" x14ac:dyDescent="0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43" x14ac:dyDescent="0.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43" x14ac:dyDescent="0.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3" x14ac:dyDescent="0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3" x14ac:dyDescent="0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3" x14ac:dyDescent="0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3" x14ac:dyDescent="0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3" x14ac:dyDescent="0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28.7" x14ac:dyDescent="0.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3" x14ac:dyDescent="0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3" x14ac:dyDescent="0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28.7" x14ac:dyDescent="0.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28.7" x14ac:dyDescent="0.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3" x14ac:dyDescent="0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3" x14ac:dyDescent="0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$E2243/$D2243</f>
        <v>8.0640000000000001</v>
      </c>
      <c r="P2243" s="5">
        <f t="shared" ref="P2243:P2306" si="211">IFERROR($E2243/$L2243,"N.A.")</f>
        <v>49.472392638036808</v>
      </c>
      <c r="Q2243" t="str">
        <f t="shared" ref="Q2243:Q2306" si="212">LEFT(N2243,FIND("/",N2243) - 1)</f>
        <v>games</v>
      </c>
      <c r="R2243" t="str">
        <f t="shared" ref="R2243:R2306" si="213">RIGHT(N2243,LEN(N2243) - FIND("/",N2243) )</f>
        <v>tabletop games</v>
      </c>
      <c r="S2243" s="8">
        <f t="shared" ref="S2243:S2306" si="214">((($J2243/60)/60)/24)+DATE(1970,1,1)</f>
        <v>42766.827546296292</v>
      </c>
      <c r="T2243" s="8">
        <f t="shared" ref="T2243:T2306" si="215">((($I2243/60)/60)/24)+DATE(1970,1,1)</f>
        <v>42796.827546296292</v>
      </c>
    </row>
    <row r="2244" spans="1:20" ht="28.7" x14ac:dyDescent="0.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43" x14ac:dyDescent="0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3" x14ac:dyDescent="0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3" x14ac:dyDescent="0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43" x14ac:dyDescent="0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28.7" x14ac:dyDescent="0.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3" x14ac:dyDescent="0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3" x14ac:dyDescent="0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3" x14ac:dyDescent="0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3" x14ac:dyDescent="0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3" x14ac:dyDescent="0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43" x14ac:dyDescent="0.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28.7" x14ac:dyDescent="0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28.7" x14ac:dyDescent="0.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3" x14ac:dyDescent="0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43" x14ac:dyDescent="0.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28.7" x14ac:dyDescent="0.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3" x14ac:dyDescent="0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3" x14ac:dyDescent="0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3" x14ac:dyDescent="0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28.7" x14ac:dyDescent="0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3" x14ac:dyDescent="0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43" x14ac:dyDescent="0.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3" x14ac:dyDescent="0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3" x14ac:dyDescent="0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43" x14ac:dyDescent="0.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3" x14ac:dyDescent="0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3" x14ac:dyDescent="0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3" x14ac:dyDescent="0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3" x14ac:dyDescent="0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3" x14ac:dyDescent="0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43" x14ac:dyDescent="0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57.35" x14ac:dyDescent="0.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3" x14ac:dyDescent="0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43" x14ac:dyDescent="0.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3" x14ac:dyDescent="0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28.7" x14ac:dyDescent="0.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43" x14ac:dyDescent="0.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57.35" x14ac:dyDescent="0.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3" x14ac:dyDescent="0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28.7" x14ac:dyDescent="0.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3" x14ac:dyDescent="0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28.7" x14ac:dyDescent="0.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3" x14ac:dyDescent="0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3" x14ac:dyDescent="0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3" x14ac:dyDescent="0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3" x14ac:dyDescent="0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3" x14ac:dyDescent="0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3" x14ac:dyDescent="0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3" x14ac:dyDescent="0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3" x14ac:dyDescent="0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28.7" x14ac:dyDescent="0.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43" x14ac:dyDescent="0.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43" x14ac:dyDescent="0.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3" x14ac:dyDescent="0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28.7" x14ac:dyDescent="0.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3" x14ac:dyDescent="0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3" x14ac:dyDescent="0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3" x14ac:dyDescent="0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28.7" x14ac:dyDescent="0.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3" x14ac:dyDescent="0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43" x14ac:dyDescent="0.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3" x14ac:dyDescent="0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3" x14ac:dyDescent="0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$E2307/$D2307</f>
        <v>1.0122777777777778</v>
      </c>
      <c r="P2307" s="5">
        <f t="shared" ref="P2307:P2370" si="217">IFERROR($E2307/$L2307,"N.A.")</f>
        <v>109.10778443113773</v>
      </c>
      <c r="Q2307" t="str">
        <f t="shared" ref="Q2307:Q2370" si="218">LEFT(N2307,FIND("/",N2307) - 1)</f>
        <v>music</v>
      </c>
      <c r="R2307" t="str">
        <f t="shared" ref="R2307:R2370" si="219">RIGHT(N2307,LEN(N2307) - FIND("/",N2307) )</f>
        <v>indie rock</v>
      </c>
      <c r="S2307" s="8">
        <f t="shared" ref="S2307:S2370" si="220">((($J2307/60)/60)/24)+DATE(1970,1,1)</f>
        <v>41834.695277777777</v>
      </c>
      <c r="T2307" s="8">
        <f t="shared" ref="T2307:T2370" si="221">((($I2307/60)/60)/24)+DATE(1970,1,1)</f>
        <v>41859.75</v>
      </c>
    </row>
    <row r="2308" spans="1:20" ht="43" x14ac:dyDescent="0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3" x14ac:dyDescent="0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43" x14ac:dyDescent="0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3" x14ac:dyDescent="0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43" x14ac:dyDescent="0.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3" x14ac:dyDescent="0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3" x14ac:dyDescent="0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28.7" x14ac:dyDescent="0.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3" x14ac:dyDescent="0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3" x14ac:dyDescent="0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57.35" x14ac:dyDescent="0.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3" x14ac:dyDescent="0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57.35" x14ac:dyDescent="0.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3" x14ac:dyDescent="0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43" x14ac:dyDescent="0.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3" x14ac:dyDescent="0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3" x14ac:dyDescent="0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3" x14ac:dyDescent="0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28.7" x14ac:dyDescent="0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3" x14ac:dyDescent="0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3" x14ac:dyDescent="0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28.7" x14ac:dyDescent="0.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57.35" x14ac:dyDescent="0.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3" x14ac:dyDescent="0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43" x14ac:dyDescent="0.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3" x14ac:dyDescent="0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43" x14ac:dyDescent="0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3" x14ac:dyDescent="0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3" x14ac:dyDescent="0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3" x14ac:dyDescent="0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3" x14ac:dyDescent="0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28.7" x14ac:dyDescent="0.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3" x14ac:dyDescent="0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43" x14ac:dyDescent="0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3" x14ac:dyDescent="0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3" x14ac:dyDescent="0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5" t="str">
        <f t="shared" si="217"/>
        <v>N.A.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43" x14ac:dyDescent="0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5" t="str">
        <f t="shared" si="217"/>
        <v>N.A.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43" x14ac:dyDescent="0.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43" x14ac:dyDescent="0.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3" x14ac:dyDescent="0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5" t="str">
        <f t="shared" si="217"/>
        <v>N.A.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3" x14ac:dyDescent="0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3" x14ac:dyDescent="0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43" x14ac:dyDescent="0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3" x14ac:dyDescent="0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5" t="str">
        <f t="shared" si="217"/>
        <v>N.A.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3" x14ac:dyDescent="0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5" t="str">
        <f t="shared" si="217"/>
        <v>N.A.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28.7" x14ac:dyDescent="0.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3" x14ac:dyDescent="0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5" t="str">
        <f t="shared" si="217"/>
        <v>N.A.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3" x14ac:dyDescent="0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5" t="str">
        <f t="shared" si="217"/>
        <v>N.A.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3" x14ac:dyDescent="0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3" x14ac:dyDescent="0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28.7" x14ac:dyDescent="0.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5" t="str">
        <f t="shared" si="217"/>
        <v>N.A.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28.7" x14ac:dyDescent="0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5" t="str">
        <f t="shared" si="217"/>
        <v>N.A.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3" x14ac:dyDescent="0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5" t="str">
        <f t="shared" si="217"/>
        <v>N.A.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3" x14ac:dyDescent="0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3" x14ac:dyDescent="0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43" x14ac:dyDescent="0.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5" t="str">
        <f t="shared" si="217"/>
        <v>N.A.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3" x14ac:dyDescent="0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43" x14ac:dyDescent="0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5" t="str">
        <f t="shared" si="217"/>
        <v>N.A.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28.7" x14ac:dyDescent="0.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5" t="str">
        <f t="shared" si="217"/>
        <v>N.A.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3" x14ac:dyDescent="0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5" t="str">
        <f t="shared" si="217"/>
        <v>N.A.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3" x14ac:dyDescent="0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3" x14ac:dyDescent="0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3" x14ac:dyDescent="0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43" x14ac:dyDescent="0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$E2371/$D2371</f>
        <v>0</v>
      </c>
      <c r="P2371" s="5" t="str">
        <f t="shared" ref="P2371:P2434" si="223">IFERROR($E2371/$L2371,"N.A.")</f>
        <v>N.A.</v>
      </c>
      <c r="Q2371" t="str">
        <f t="shared" ref="Q2371:Q2434" si="224">LEFT(N2371,FIND("/",N2371) - 1)</f>
        <v>technology</v>
      </c>
      <c r="R2371" t="str">
        <f t="shared" ref="R2371:R2434" si="225">RIGHT(N2371,LEN(N2371) - FIND("/",N2371) )</f>
        <v>web</v>
      </c>
      <c r="S2371" s="8">
        <f t="shared" ref="S2371:S2434" si="226">((($J2371/60)/60)/24)+DATE(1970,1,1)</f>
        <v>42380.812627314815</v>
      </c>
      <c r="T2371" s="8">
        <f t="shared" ref="T2371:T2434" si="227">((($I2371/60)/60)/24)+DATE(1970,1,1)</f>
        <v>42410.812627314815</v>
      </c>
    </row>
    <row r="2372" spans="1:20" ht="43" x14ac:dyDescent="0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3" x14ac:dyDescent="0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5" t="str">
        <f t="shared" si="223"/>
        <v>N.A.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3" x14ac:dyDescent="0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28.7" x14ac:dyDescent="0.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43" x14ac:dyDescent="0.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43" x14ac:dyDescent="0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5" t="str">
        <f t="shared" si="223"/>
        <v>N.A.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3" x14ac:dyDescent="0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3" x14ac:dyDescent="0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5" t="str">
        <f t="shared" si="223"/>
        <v>N.A.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28.7" x14ac:dyDescent="0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5" t="str">
        <f t="shared" si="223"/>
        <v>N.A.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28.7" x14ac:dyDescent="0.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5" t="str">
        <f t="shared" si="223"/>
        <v>N.A.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3" x14ac:dyDescent="0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3" x14ac:dyDescent="0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57.35" x14ac:dyDescent="0.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3" x14ac:dyDescent="0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43" x14ac:dyDescent="0.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3" x14ac:dyDescent="0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3" x14ac:dyDescent="0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5" t="str">
        <f t="shared" si="223"/>
        <v>N.A.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43" x14ac:dyDescent="0.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3" x14ac:dyDescent="0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57.35" x14ac:dyDescent="0.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3" x14ac:dyDescent="0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5" t="str">
        <f t="shared" si="223"/>
        <v>N.A.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28.7" x14ac:dyDescent="0.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43" x14ac:dyDescent="0.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5" t="str">
        <f t="shared" si="223"/>
        <v>N.A.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3" x14ac:dyDescent="0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3" x14ac:dyDescent="0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3" x14ac:dyDescent="0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5" t="str">
        <f t="shared" si="223"/>
        <v>N.A.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3" x14ac:dyDescent="0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3" x14ac:dyDescent="0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5" t="str">
        <f t="shared" si="223"/>
        <v>N.A.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3" x14ac:dyDescent="0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5" t="str">
        <f t="shared" si="223"/>
        <v>N.A.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3" x14ac:dyDescent="0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5" t="str">
        <f t="shared" si="223"/>
        <v>N.A.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3" x14ac:dyDescent="0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5" t="str">
        <f t="shared" si="223"/>
        <v>N.A.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3" x14ac:dyDescent="0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x14ac:dyDescent="0.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3" x14ac:dyDescent="0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43" x14ac:dyDescent="0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5" t="str">
        <f t="shared" si="223"/>
        <v>N.A.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3" x14ac:dyDescent="0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3" x14ac:dyDescent="0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57.35" x14ac:dyDescent="0.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28.7" x14ac:dyDescent="0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28.7" x14ac:dyDescent="0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57.35" x14ac:dyDescent="0.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5" t="str">
        <f t="shared" si="223"/>
        <v>N.A.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43" x14ac:dyDescent="0.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43" x14ac:dyDescent="0.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5" t="str">
        <f t="shared" si="223"/>
        <v>N.A.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3" x14ac:dyDescent="0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3" x14ac:dyDescent="0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3" x14ac:dyDescent="0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3" x14ac:dyDescent="0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3" x14ac:dyDescent="0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5" t="str">
        <f t="shared" si="223"/>
        <v>N.A.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43" x14ac:dyDescent="0.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5" t="str">
        <f t="shared" si="223"/>
        <v>N.A.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3" x14ac:dyDescent="0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28.7" x14ac:dyDescent="0.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28.7" x14ac:dyDescent="0.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3" x14ac:dyDescent="0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28.7" x14ac:dyDescent="0.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43" x14ac:dyDescent="0.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3" x14ac:dyDescent="0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5" t="str">
        <f t="shared" si="223"/>
        <v>N.A.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28.7" x14ac:dyDescent="0.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28.7" x14ac:dyDescent="0.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3" x14ac:dyDescent="0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43" x14ac:dyDescent="0.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28.7" x14ac:dyDescent="0.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3" x14ac:dyDescent="0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43" x14ac:dyDescent="0.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$E2435/$D2435</f>
        <v>0</v>
      </c>
      <c r="P2435" s="5" t="str">
        <f t="shared" ref="P2435:P2498" si="229">IFERROR($E2435/$L2435,"N.A.")</f>
        <v>N.A.</v>
      </c>
      <c r="Q2435" t="str">
        <f t="shared" ref="Q2435:Q2498" si="230">LEFT(N2435,FIND("/",N2435) - 1)</f>
        <v>food</v>
      </c>
      <c r="R2435" t="str">
        <f t="shared" ref="R2435:R2498" si="231">RIGHT(N2435,LEN(N2435) - FIND("/",N2435) )</f>
        <v>food trucks</v>
      </c>
      <c r="S2435" s="8">
        <f t="shared" ref="S2435:S2498" si="232">((($J2435/60)/60)/24)+DATE(1970,1,1)</f>
        <v>42397.89980324074</v>
      </c>
      <c r="T2435" s="8">
        <f t="shared" ref="T2435:T2498" si="233">((($I2435/60)/60)/24)+DATE(1970,1,1)</f>
        <v>42427.89980324074</v>
      </c>
    </row>
    <row r="2436" spans="1:20" ht="43" x14ac:dyDescent="0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3" x14ac:dyDescent="0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43" x14ac:dyDescent="0.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3" x14ac:dyDescent="0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5" t="str">
        <f t="shared" si="229"/>
        <v>N.A.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3" x14ac:dyDescent="0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43" x14ac:dyDescent="0.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5" t="str">
        <f t="shared" si="229"/>
        <v>N.A.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28.7" x14ac:dyDescent="0.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28.7" x14ac:dyDescent="0.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28.7" x14ac:dyDescent="0.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43" x14ac:dyDescent="0.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3" x14ac:dyDescent="0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57.35" x14ac:dyDescent="0.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43" x14ac:dyDescent="0.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43" x14ac:dyDescent="0.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43" x14ac:dyDescent="0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3" x14ac:dyDescent="0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3" x14ac:dyDescent="0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43" x14ac:dyDescent="0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3" x14ac:dyDescent="0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3" x14ac:dyDescent="0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3" x14ac:dyDescent="0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3" x14ac:dyDescent="0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3" x14ac:dyDescent="0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3" x14ac:dyDescent="0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43" x14ac:dyDescent="0.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43" x14ac:dyDescent="0.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3" x14ac:dyDescent="0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3" x14ac:dyDescent="0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3" x14ac:dyDescent="0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x14ac:dyDescent="0.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3" x14ac:dyDescent="0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28.7" x14ac:dyDescent="0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3" x14ac:dyDescent="0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3" x14ac:dyDescent="0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28.7" x14ac:dyDescent="0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43" x14ac:dyDescent="0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3" x14ac:dyDescent="0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43" x14ac:dyDescent="0.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57.35" x14ac:dyDescent="0.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3" x14ac:dyDescent="0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57.35" x14ac:dyDescent="0.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28.7" x14ac:dyDescent="0.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3" x14ac:dyDescent="0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28.7" x14ac:dyDescent="0.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3" x14ac:dyDescent="0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28.7" x14ac:dyDescent="0.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3" x14ac:dyDescent="0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3" x14ac:dyDescent="0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43" x14ac:dyDescent="0.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28.7" x14ac:dyDescent="0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43" x14ac:dyDescent="0.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43" x14ac:dyDescent="0.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3" x14ac:dyDescent="0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3" x14ac:dyDescent="0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43" x14ac:dyDescent="0.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3" x14ac:dyDescent="0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3" x14ac:dyDescent="0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43" x14ac:dyDescent="0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28.7" x14ac:dyDescent="0.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3" x14ac:dyDescent="0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3" x14ac:dyDescent="0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3" x14ac:dyDescent="0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28.7" x14ac:dyDescent="0.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3" x14ac:dyDescent="0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$E2499/$D2499</f>
        <v>1.127715</v>
      </c>
      <c r="P2499" s="5">
        <f t="shared" ref="P2499:P2562" si="235">IFERROR($E2499/$L2499,"N.A.")</f>
        <v>80.551071428571419</v>
      </c>
      <c r="Q2499" t="str">
        <f t="shared" ref="Q2499:Q2562" si="236">LEFT(N2499,FIND("/",N2499) - 1)</f>
        <v>music</v>
      </c>
      <c r="R2499" t="str">
        <f t="shared" ref="R2499:R2562" si="237">RIGHT(N2499,LEN(N2499) - FIND("/",N2499) )</f>
        <v>indie rock</v>
      </c>
      <c r="S2499" s="8">
        <f t="shared" ref="S2499:S2562" si="238">((($J2499/60)/60)/24)+DATE(1970,1,1)</f>
        <v>40730.878912037035</v>
      </c>
      <c r="T2499" s="8">
        <f t="shared" ref="T2499:T2562" si="239">((($I2499/60)/60)/24)+DATE(1970,1,1)</f>
        <v>40760.878912037035</v>
      </c>
    </row>
    <row r="2500" spans="1:20" ht="43" x14ac:dyDescent="0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3" x14ac:dyDescent="0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3" x14ac:dyDescent="0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43" x14ac:dyDescent="0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43" x14ac:dyDescent="0.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43" x14ac:dyDescent="0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5" t="str">
        <f t="shared" si="235"/>
        <v>N.A.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28.7" x14ac:dyDescent="0.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5" t="str">
        <f t="shared" si="235"/>
        <v>N.A.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57.35" x14ac:dyDescent="0.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5" t="str">
        <f t="shared" si="235"/>
        <v>N.A.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3" x14ac:dyDescent="0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5" t="str">
        <f t="shared" si="235"/>
        <v>N.A.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3" x14ac:dyDescent="0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5" t="str">
        <f t="shared" si="235"/>
        <v>N.A.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3" x14ac:dyDescent="0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3" x14ac:dyDescent="0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3" x14ac:dyDescent="0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5" t="str">
        <f t="shared" si="235"/>
        <v>N.A.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3" x14ac:dyDescent="0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5" t="str">
        <f t="shared" si="235"/>
        <v>N.A.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43" x14ac:dyDescent="0.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5" t="str">
        <f t="shared" si="235"/>
        <v>N.A.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3" x14ac:dyDescent="0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43" x14ac:dyDescent="0.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3" x14ac:dyDescent="0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5" t="str">
        <f t="shared" si="235"/>
        <v>N.A.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3" x14ac:dyDescent="0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3" x14ac:dyDescent="0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5" t="str">
        <f t="shared" si="235"/>
        <v>N.A.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28.7" x14ac:dyDescent="0.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3" x14ac:dyDescent="0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5" t="str">
        <f t="shared" si="235"/>
        <v>N.A.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57.35" x14ac:dyDescent="0.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3" x14ac:dyDescent="0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3" x14ac:dyDescent="0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28.7" x14ac:dyDescent="0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3" x14ac:dyDescent="0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3" x14ac:dyDescent="0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3" x14ac:dyDescent="0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3" x14ac:dyDescent="0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28.7" x14ac:dyDescent="0.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3" x14ac:dyDescent="0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43" x14ac:dyDescent="0.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3" x14ac:dyDescent="0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3" x14ac:dyDescent="0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57.35" x14ac:dyDescent="0.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3" x14ac:dyDescent="0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3" x14ac:dyDescent="0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28.7" x14ac:dyDescent="0.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3" x14ac:dyDescent="0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43" x14ac:dyDescent="0.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57.35" x14ac:dyDescent="0.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3" x14ac:dyDescent="0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3" x14ac:dyDescent="0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3" x14ac:dyDescent="0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3" x14ac:dyDescent="0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3" x14ac:dyDescent="0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43" x14ac:dyDescent="0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3" x14ac:dyDescent="0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3" x14ac:dyDescent="0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57.35" x14ac:dyDescent="0.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3" x14ac:dyDescent="0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3" x14ac:dyDescent="0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3" x14ac:dyDescent="0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43" x14ac:dyDescent="0.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43" x14ac:dyDescent="0.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3" x14ac:dyDescent="0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28.7" x14ac:dyDescent="0.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28.7" x14ac:dyDescent="0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43" x14ac:dyDescent="0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3" x14ac:dyDescent="0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3" x14ac:dyDescent="0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$E2563/$D2563</f>
        <v>0</v>
      </c>
      <c r="P2563" s="5" t="str">
        <f t="shared" ref="P2563:P2626" si="241">IFERROR($E2563/$L2563,"N.A.")</f>
        <v>N.A.</v>
      </c>
      <c r="Q2563" t="str">
        <f t="shared" ref="Q2563:Q2626" si="242">LEFT(N2563,FIND("/",N2563) - 1)</f>
        <v>food</v>
      </c>
      <c r="R2563" t="str">
        <f t="shared" ref="R2563:R2626" si="243">RIGHT(N2563,LEN(N2563) - FIND("/",N2563) )</f>
        <v>food trucks</v>
      </c>
      <c r="S2563" s="8">
        <f t="shared" ref="S2563:S2626" si="244">((($J2563/60)/60)/24)+DATE(1970,1,1)</f>
        <v>42260.528807870374</v>
      </c>
      <c r="T2563" s="8">
        <f t="shared" ref="T2563:T2626" si="245">((($I2563/60)/60)/24)+DATE(1970,1,1)</f>
        <v>42290.528807870374</v>
      </c>
    </row>
    <row r="2564" spans="1:20" ht="57.35" x14ac:dyDescent="0.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28.7" x14ac:dyDescent="0.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5" t="str">
        <f t="shared" si="241"/>
        <v>N.A.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3" x14ac:dyDescent="0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5" t="str">
        <f t="shared" si="241"/>
        <v>N.A.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3" x14ac:dyDescent="0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3" x14ac:dyDescent="0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5" t="str">
        <f t="shared" si="241"/>
        <v>N.A.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3" x14ac:dyDescent="0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3" x14ac:dyDescent="0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3" x14ac:dyDescent="0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3" x14ac:dyDescent="0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3" x14ac:dyDescent="0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3" x14ac:dyDescent="0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5" t="str">
        <f t="shared" si="241"/>
        <v>N.A.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43" x14ac:dyDescent="0.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5" t="str">
        <f t="shared" si="241"/>
        <v>N.A.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43" x14ac:dyDescent="0.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5" t="str">
        <f t="shared" si="241"/>
        <v>N.A.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3" x14ac:dyDescent="0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5" t="str">
        <f t="shared" si="241"/>
        <v>N.A.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28.7" x14ac:dyDescent="0.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5" t="str">
        <f t="shared" si="241"/>
        <v>N.A.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3" x14ac:dyDescent="0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5" t="str">
        <f t="shared" si="241"/>
        <v>N.A.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43" x14ac:dyDescent="0.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5" t="str">
        <f t="shared" si="241"/>
        <v>N.A.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3" x14ac:dyDescent="0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3" x14ac:dyDescent="0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3" x14ac:dyDescent="0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28.7" x14ac:dyDescent="0.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3" x14ac:dyDescent="0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28.7" x14ac:dyDescent="0.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5" t="str">
        <f t="shared" si="241"/>
        <v>N.A.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3" x14ac:dyDescent="0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28.7" x14ac:dyDescent="0.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3" x14ac:dyDescent="0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43" x14ac:dyDescent="0.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3" x14ac:dyDescent="0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3" x14ac:dyDescent="0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5" t="str">
        <f t="shared" si="241"/>
        <v>N.A.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3" x14ac:dyDescent="0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43" x14ac:dyDescent="0.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3" x14ac:dyDescent="0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5" t="str">
        <f t="shared" si="241"/>
        <v>N.A.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3" x14ac:dyDescent="0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28.7" x14ac:dyDescent="0.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43" x14ac:dyDescent="0.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3" x14ac:dyDescent="0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3" x14ac:dyDescent="0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28.7" x14ac:dyDescent="0.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28.7" x14ac:dyDescent="0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43" x14ac:dyDescent="0.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3" x14ac:dyDescent="0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28.7" x14ac:dyDescent="0.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3" x14ac:dyDescent="0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3" x14ac:dyDescent="0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57.35" x14ac:dyDescent="0.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43" x14ac:dyDescent="0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3" x14ac:dyDescent="0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43" x14ac:dyDescent="0.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28.7" x14ac:dyDescent="0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43" x14ac:dyDescent="0.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3" x14ac:dyDescent="0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3" x14ac:dyDescent="0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3" x14ac:dyDescent="0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3" x14ac:dyDescent="0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3" x14ac:dyDescent="0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3" x14ac:dyDescent="0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28.7" x14ac:dyDescent="0.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3" x14ac:dyDescent="0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3" x14ac:dyDescent="0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3" x14ac:dyDescent="0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43" x14ac:dyDescent="0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3" x14ac:dyDescent="0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3" x14ac:dyDescent="0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43" x14ac:dyDescent="0.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$E2627/$D2627</f>
        <v>9.56</v>
      </c>
      <c r="P2627" s="5">
        <f t="shared" ref="P2627:P2690" si="247">IFERROR($E2627/$L2627,"N.A.")</f>
        <v>27.576923076923077</v>
      </c>
      <c r="Q2627" t="str">
        <f t="shared" ref="Q2627:Q2690" si="248">LEFT(N2627,FIND("/",N2627) - 1)</f>
        <v>technology</v>
      </c>
      <c r="R2627" t="str">
        <f t="shared" ref="R2627:R2690" si="249">RIGHT(N2627,LEN(N2627) - FIND("/",N2627) )</f>
        <v>space exploration</v>
      </c>
      <c r="S2627" s="8">
        <f t="shared" ref="S2627:S2690" si="250">((($J2627/60)/60)/24)+DATE(1970,1,1)</f>
        <v>42658.810277777782</v>
      </c>
      <c r="T2627" s="8">
        <f t="shared" ref="T2627:T2690" si="251">((($I2627/60)/60)/24)+DATE(1970,1,1)</f>
        <v>42683.851944444439</v>
      </c>
    </row>
    <row r="2628" spans="1:20" ht="43" x14ac:dyDescent="0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3" x14ac:dyDescent="0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28.7" x14ac:dyDescent="0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28.7" x14ac:dyDescent="0.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3" x14ac:dyDescent="0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3" x14ac:dyDescent="0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3" x14ac:dyDescent="0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3" x14ac:dyDescent="0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3" x14ac:dyDescent="0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43" x14ac:dyDescent="0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43" x14ac:dyDescent="0.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28.7" x14ac:dyDescent="0.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3" x14ac:dyDescent="0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3" x14ac:dyDescent="0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57.35" x14ac:dyDescent="0.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28.7" x14ac:dyDescent="0.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57.35" x14ac:dyDescent="0.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5" t="str">
        <f t="shared" si="247"/>
        <v>N.A.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43" x14ac:dyDescent="0.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3" x14ac:dyDescent="0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3" x14ac:dyDescent="0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3" x14ac:dyDescent="0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3" x14ac:dyDescent="0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43" x14ac:dyDescent="0.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28.7" x14ac:dyDescent="0.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43" x14ac:dyDescent="0.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3" x14ac:dyDescent="0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43" x14ac:dyDescent="0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3" x14ac:dyDescent="0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3" x14ac:dyDescent="0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28.7" x14ac:dyDescent="0.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43" x14ac:dyDescent="0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3" x14ac:dyDescent="0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43" x14ac:dyDescent="0.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3" x14ac:dyDescent="0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3" x14ac:dyDescent="0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3" x14ac:dyDescent="0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3" x14ac:dyDescent="0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43" x14ac:dyDescent="0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3" x14ac:dyDescent="0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43" x14ac:dyDescent="0.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28.7" x14ac:dyDescent="0.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43" x14ac:dyDescent="0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43" x14ac:dyDescent="0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3" x14ac:dyDescent="0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43" x14ac:dyDescent="0.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43" x14ac:dyDescent="0.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57.35" x14ac:dyDescent="0.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43" x14ac:dyDescent="0.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3" x14ac:dyDescent="0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3" x14ac:dyDescent="0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43" x14ac:dyDescent="0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43" x14ac:dyDescent="0.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3" x14ac:dyDescent="0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3" x14ac:dyDescent="0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3" x14ac:dyDescent="0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3" x14ac:dyDescent="0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43" x14ac:dyDescent="0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43" x14ac:dyDescent="0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5" t="str">
        <f t="shared" si="247"/>
        <v>N.A.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3" x14ac:dyDescent="0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5" t="str">
        <f t="shared" si="247"/>
        <v>N.A.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28.7" x14ac:dyDescent="0.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43" x14ac:dyDescent="0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$E2691/$D2691</f>
        <v>2.8571428571428571E-5</v>
      </c>
      <c r="P2691" s="5">
        <f t="shared" ref="P2691:P2754" si="253">IFERROR($E2691/$L2691,"N.A.")</f>
        <v>1</v>
      </c>
      <c r="Q2691" t="str">
        <f t="shared" ref="Q2691:Q2754" si="254">LEFT(N2691,FIND("/",N2691) - 1)</f>
        <v>food</v>
      </c>
      <c r="R2691" t="str">
        <f t="shared" ref="R2691:R2754" si="255">RIGHT(N2691,LEN(N2691) - FIND("/",N2691) )</f>
        <v>food trucks</v>
      </c>
      <c r="S2691" s="8">
        <f t="shared" ref="S2691:S2754" si="256">((($J2691/60)/60)/24)+DATE(1970,1,1)</f>
        <v>42551.961689814809</v>
      </c>
      <c r="T2691" s="8">
        <f t="shared" ref="T2691:T2754" si="257">((($I2691/60)/60)/24)+DATE(1970,1,1)</f>
        <v>42581.961689814809</v>
      </c>
    </row>
    <row r="2692" spans="1:20" ht="43" x14ac:dyDescent="0.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28.7" x14ac:dyDescent="0.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3" x14ac:dyDescent="0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3" x14ac:dyDescent="0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43" x14ac:dyDescent="0.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28.7" x14ac:dyDescent="0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43" x14ac:dyDescent="0.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3" x14ac:dyDescent="0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3" x14ac:dyDescent="0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3" x14ac:dyDescent="0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5" t="str">
        <f t="shared" si="253"/>
        <v>N.A.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3" x14ac:dyDescent="0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43" x14ac:dyDescent="0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3" x14ac:dyDescent="0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28.7" x14ac:dyDescent="0.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3" x14ac:dyDescent="0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28.7" x14ac:dyDescent="0.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3" x14ac:dyDescent="0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3" x14ac:dyDescent="0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3" x14ac:dyDescent="0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3" x14ac:dyDescent="0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28.7" x14ac:dyDescent="0.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3" x14ac:dyDescent="0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43" x14ac:dyDescent="0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43" x14ac:dyDescent="0.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28.7" x14ac:dyDescent="0.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3" x14ac:dyDescent="0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57.35" x14ac:dyDescent="0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3" x14ac:dyDescent="0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43" x14ac:dyDescent="0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43" x14ac:dyDescent="0.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3" x14ac:dyDescent="0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43" x14ac:dyDescent="0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3" x14ac:dyDescent="0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43" x14ac:dyDescent="0.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3" x14ac:dyDescent="0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28.7" x14ac:dyDescent="0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3" x14ac:dyDescent="0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28.7" x14ac:dyDescent="0.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28.7" x14ac:dyDescent="0.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28.7" x14ac:dyDescent="0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43" x14ac:dyDescent="0.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3" x14ac:dyDescent="0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43" x14ac:dyDescent="0.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43" x14ac:dyDescent="0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3" x14ac:dyDescent="0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57.35" x14ac:dyDescent="0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3" x14ac:dyDescent="0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3" x14ac:dyDescent="0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3" x14ac:dyDescent="0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28.7" x14ac:dyDescent="0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28.7" x14ac:dyDescent="0.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3" x14ac:dyDescent="0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57.35" x14ac:dyDescent="0.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5" t="str">
        <f t="shared" si="253"/>
        <v>N.A.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3" x14ac:dyDescent="0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3" x14ac:dyDescent="0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3" x14ac:dyDescent="0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3" x14ac:dyDescent="0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3" x14ac:dyDescent="0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28.7" x14ac:dyDescent="0.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3" x14ac:dyDescent="0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5" t="str">
        <f t="shared" si="253"/>
        <v>N.A.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43" x14ac:dyDescent="0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5" t="str">
        <f t="shared" si="253"/>
        <v>N.A.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43" x14ac:dyDescent="0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3" x14ac:dyDescent="0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$E2755/$D2755</f>
        <v>0.19</v>
      </c>
      <c r="P2755" s="5">
        <f t="shared" ref="P2755:P2818" si="259">IFERROR($E2755/$L2755,"N.A.")</f>
        <v>47.5</v>
      </c>
      <c r="Q2755" t="str">
        <f t="shared" ref="Q2755:Q2818" si="260">LEFT(N2755,FIND("/",N2755) - 1)</f>
        <v>publishing</v>
      </c>
      <c r="R2755" t="str">
        <f t="shared" ref="R2755:R2818" si="261">RIGHT(N2755,LEN(N2755) - FIND("/",N2755) )</f>
        <v>children's books</v>
      </c>
      <c r="S2755" s="8">
        <f t="shared" ref="S2755:S2818" si="262">((($J2755/60)/60)/24)+DATE(1970,1,1)</f>
        <v>41117.900729166664</v>
      </c>
      <c r="T2755" s="8">
        <f t="shared" ref="T2755:T2818" si="263">((($I2755/60)/60)/24)+DATE(1970,1,1)</f>
        <v>41147.900729166664</v>
      </c>
    </row>
    <row r="2756" spans="1:20" ht="43" x14ac:dyDescent="0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5" t="str">
        <f t="shared" si="259"/>
        <v>N.A.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3" x14ac:dyDescent="0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3" x14ac:dyDescent="0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28.7" x14ac:dyDescent="0.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43" x14ac:dyDescent="0.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3" x14ac:dyDescent="0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43" x14ac:dyDescent="0.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5" t="str">
        <f t="shared" si="259"/>
        <v>N.A.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28.7" x14ac:dyDescent="0.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3" x14ac:dyDescent="0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28.7" x14ac:dyDescent="0.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3" x14ac:dyDescent="0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3" x14ac:dyDescent="0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5" t="str">
        <f t="shared" si="259"/>
        <v>N.A.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3" x14ac:dyDescent="0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3" x14ac:dyDescent="0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3" x14ac:dyDescent="0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3" x14ac:dyDescent="0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43" x14ac:dyDescent="0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3" x14ac:dyDescent="0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5" t="str">
        <f t="shared" si="259"/>
        <v>N.A.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3" x14ac:dyDescent="0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5" t="str">
        <f t="shared" si="259"/>
        <v>N.A.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3" x14ac:dyDescent="0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3" x14ac:dyDescent="0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3" x14ac:dyDescent="0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57.35" x14ac:dyDescent="0.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3" x14ac:dyDescent="0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57.35" x14ac:dyDescent="0.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3" x14ac:dyDescent="0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28.7" x14ac:dyDescent="0.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5" t="str">
        <f t="shared" si="259"/>
        <v>N.A.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28.7" x14ac:dyDescent="0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28.7" x14ac:dyDescent="0.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3" x14ac:dyDescent="0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3" x14ac:dyDescent="0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3" x14ac:dyDescent="0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28.7" x14ac:dyDescent="0.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3" x14ac:dyDescent="0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3" x14ac:dyDescent="0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28.7" x14ac:dyDescent="0.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3" x14ac:dyDescent="0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43" x14ac:dyDescent="0.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3" x14ac:dyDescent="0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57.35" x14ac:dyDescent="0.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57.35" x14ac:dyDescent="0.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3" x14ac:dyDescent="0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3" x14ac:dyDescent="0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3" x14ac:dyDescent="0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43" x14ac:dyDescent="0.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43" x14ac:dyDescent="0.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3" x14ac:dyDescent="0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3" x14ac:dyDescent="0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43" x14ac:dyDescent="0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3" x14ac:dyDescent="0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3" x14ac:dyDescent="0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57.35" x14ac:dyDescent="0.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3" x14ac:dyDescent="0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x14ac:dyDescent="0.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43" x14ac:dyDescent="0.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3" x14ac:dyDescent="0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3" x14ac:dyDescent="0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3" x14ac:dyDescent="0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3" x14ac:dyDescent="0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3" x14ac:dyDescent="0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3" x14ac:dyDescent="0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3" x14ac:dyDescent="0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3" x14ac:dyDescent="0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43" x14ac:dyDescent="0.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$E2819/$D2819</f>
        <v>1.3</v>
      </c>
      <c r="P2819" s="5">
        <f t="shared" ref="P2819:P2882" si="265">IFERROR($E2819/$L2819,"N.A.")</f>
        <v>23.636363636363637</v>
      </c>
      <c r="Q2819" t="str">
        <f t="shared" ref="Q2819:Q2882" si="266">LEFT(N2819,FIND("/",N2819) - 1)</f>
        <v>theater</v>
      </c>
      <c r="R2819" t="str">
        <f t="shared" ref="R2819:R2882" si="267">RIGHT(N2819,LEN(N2819) - FIND("/",N2819) )</f>
        <v>plays</v>
      </c>
      <c r="S2819" s="8">
        <f t="shared" ref="S2819:S2882" si="268">((($J2819/60)/60)/24)+DATE(1970,1,1)</f>
        <v>42023.634976851856</v>
      </c>
      <c r="T2819" s="8">
        <f t="shared" ref="T2819:T2882" si="269">((($I2819/60)/60)/24)+DATE(1970,1,1)</f>
        <v>42063.634976851856</v>
      </c>
    </row>
    <row r="2820" spans="1:20" ht="43" x14ac:dyDescent="0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3" x14ac:dyDescent="0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3" x14ac:dyDescent="0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43" x14ac:dyDescent="0.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43" x14ac:dyDescent="0.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43" x14ac:dyDescent="0.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28.7" x14ac:dyDescent="0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43" x14ac:dyDescent="0.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43" x14ac:dyDescent="0.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43" x14ac:dyDescent="0.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3" x14ac:dyDescent="0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3" x14ac:dyDescent="0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28.7" x14ac:dyDescent="0.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28.7" x14ac:dyDescent="0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43" x14ac:dyDescent="0.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3" x14ac:dyDescent="0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3" x14ac:dyDescent="0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43" x14ac:dyDescent="0.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57.35" x14ac:dyDescent="0.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3" x14ac:dyDescent="0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3" x14ac:dyDescent="0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57.35" x14ac:dyDescent="0.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43" x14ac:dyDescent="0.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43" x14ac:dyDescent="0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5" t="str">
        <f t="shared" si="265"/>
        <v>N.A.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43" x14ac:dyDescent="0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5" t="str">
        <f t="shared" si="265"/>
        <v>N.A.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3" x14ac:dyDescent="0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3" x14ac:dyDescent="0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43" x14ac:dyDescent="0.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5" t="str">
        <f t="shared" si="265"/>
        <v>N.A.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3" x14ac:dyDescent="0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5" t="str">
        <f t="shared" si="265"/>
        <v>N.A.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57.35" x14ac:dyDescent="0.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3" x14ac:dyDescent="0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3" x14ac:dyDescent="0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3" x14ac:dyDescent="0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5" t="str">
        <f t="shared" si="265"/>
        <v>N.A.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3" x14ac:dyDescent="0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3" x14ac:dyDescent="0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5" t="str">
        <f t="shared" si="265"/>
        <v>N.A.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3" x14ac:dyDescent="0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43" x14ac:dyDescent="0.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3" x14ac:dyDescent="0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57.35" x14ac:dyDescent="0.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3" x14ac:dyDescent="0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5" t="str">
        <f t="shared" si="265"/>
        <v>N.A.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28.7" x14ac:dyDescent="0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43" x14ac:dyDescent="0.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43" x14ac:dyDescent="0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3" x14ac:dyDescent="0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3" x14ac:dyDescent="0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3" x14ac:dyDescent="0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5" t="str">
        <f t="shared" si="265"/>
        <v>N.A.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3" x14ac:dyDescent="0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43" x14ac:dyDescent="0.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43" x14ac:dyDescent="0.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57.35" x14ac:dyDescent="0.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43" x14ac:dyDescent="0.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3" x14ac:dyDescent="0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28.7" x14ac:dyDescent="0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5" t="str">
        <f t="shared" si="265"/>
        <v>N.A.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43" x14ac:dyDescent="0.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3" x14ac:dyDescent="0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3" x14ac:dyDescent="0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3" x14ac:dyDescent="0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5" t="str">
        <f t="shared" si="265"/>
        <v>N.A.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3" x14ac:dyDescent="0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3" x14ac:dyDescent="0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3" x14ac:dyDescent="0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3" x14ac:dyDescent="0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3" x14ac:dyDescent="0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$E2883/$D2883</f>
        <v>0</v>
      </c>
      <c r="P2883" s="5" t="str">
        <f t="shared" ref="P2883:P2946" si="271">IFERROR($E2883/$L2883,"N.A.")</f>
        <v>N.A.</v>
      </c>
      <c r="Q2883" t="str">
        <f t="shared" ref="Q2883:Q2946" si="272">LEFT(N2883,FIND("/",N2883) - 1)</f>
        <v>theater</v>
      </c>
      <c r="R2883" t="str">
        <f t="shared" ref="R2883:R2946" si="273">RIGHT(N2883,LEN(N2883) - FIND("/",N2883) )</f>
        <v>plays</v>
      </c>
      <c r="S2883" s="8">
        <f t="shared" ref="S2883:S2946" si="274">((($J2883/60)/60)/24)+DATE(1970,1,1)</f>
        <v>41916.597638888888</v>
      </c>
      <c r="T2883" s="8">
        <f t="shared" ref="T2883:T2946" si="275">((($I2883/60)/60)/24)+DATE(1970,1,1)</f>
        <v>41976.639305555553</v>
      </c>
    </row>
    <row r="2884" spans="1:20" ht="43" x14ac:dyDescent="0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43" x14ac:dyDescent="0.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28.7" x14ac:dyDescent="0.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28.7" x14ac:dyDescent="0.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3" x14ac:dyDescent="0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3" x14ac:dyDescent="0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3" x14ac:dyDescent="0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5" t="str">
        <f t="shared" si="271"/>
        <v>N.A.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3" x14ac:dyDescent="0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3" x14ac:dyDescent="0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3" x14ac:dyDescent="0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3" x14ac:dyDescent="0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x14ac:dyDescent="0.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28.7" x14ac:dyDescent="0.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5" t="str">
        <f t="shared" si="271"/>
        <v>N.A.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3" x14ac:dyDescent="0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3" x14ac:dyDescent="0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3" x14ac:dyDescent="0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3" x14ac:dyDescent="0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3" x14ac:dyDescent="0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5" t="str">
        <f t="shared" si="271"/>
        <v>N.A.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57.35" x14ac:dyDescent="0.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3" x14ac:dyDescent="0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3" x14ac:dyDescent="0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3" x14ac:dyDescent="0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3" x14ac:dyDescent="0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3" x14ac:dyDescent="0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43" x14ac:dyDescent="0.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3" x14ac:dyDescent="0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57.35" x14ac:dyDescent="0.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43" x14ac:dyDescent="0.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3" x14ac:dyDescent="0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43" x14ac:dyDescent="0.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3" x14ac:dyDescent="0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3" x14ac:dyDescent="0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28.7" x14ac:dyDescent="0.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3" x14ac:dyDescent="0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3" x14ac:dyDescent="0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3" x14ac:dyDescent="0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3" x14ac:dyDescent="0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3" x14ac:dyDescent="0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3" x14ac:dyDescent="0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28.7" x14ac:dyDescent="0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43" x14ac:dyDescent="0.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3" x14ac:dyDescent="0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3" x14ac:dyDescent="0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3" x14ac:dyDescent="0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43" x14ac:dyDescent="0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3" x14ac:dyDescent="0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28.7" x14ac:dyDescent="0.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3" x14ac:dyDescent="0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3" x14ac:dyDescent="0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43" x14ac:dyDescent="0.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3" x14ac:dyDescent="0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43" x14ac:dyDescent="0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3" x14ac:dyDescent="0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3" x14ac:dyDescent="0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3" x14ac:dyDescent="0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28.7" x14ac:dyDescent="0.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3" x14ac:dyDescent="0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3" x14ac:dyDescent="0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3" x14ac:dyDescent="0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3" x14ac:dyDescent="0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3" x14ac:dyDescent="0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3" x14ac:dyDescent="0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5" t="str">
        <f t="shared" si="271"/>
        <v>N.A.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3" x14ac:dyDescent="0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57.35" x14ac:dyDescent="0.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$E2947/$D2947</f>
        <v>0</v>
      </c>
      <c r="P2947" s="5" t="str">
        <f t="shared" ref="P2947:P3010" si="277">IFERROR($E2947/$L2947,"N.A.")</f>
        <v>N.A.</v>
      </c>
      <c r="Q2947" t="str">
        <f t="shared" ref="Q2947:Q3010" si="278">LEFT(N2947,FIND("/",N2947) - 1)</f>
        <v>theater</v>
      </c>
      <c r="R2947" t="str">
        <f t="shared" ref="R2947:R3010" si="279">RIGHT(N2947,LEN(N2947) - FIND("/",N2947) )</f>
        <v>spaces</v>
      </c>
      <c r="S2947" s="8">
        <f t="shared" ref="S2947:S3010" si="280">((($J2947/60)/60)/24)+DATE(1970,1,1)</f>
        <v>42118.139583333337</v>
      </c>
      <c r="T2947" s="8">
        <f t="shared" ref="T2947:T3010" si="281">((($I2947/60)/60)/24)+DATE(1970,1,1)</f>
        <v>42148.139583333337</v>
      </c>
    </row>
    <row r="2948" spans="1:20" ht="43" x14ac:dyDescent="0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43" x14ac:dyDescent="0.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43" x14ac:dyDescent="0.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3" x14ac:dyDescent="0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3" x14ac:dyDescent="0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5" t="str">
        <f t="shared" si="277"/>
        <v>N.A.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57.35" x14ac:dyDescent="0.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3" x14ac:dyDescent="0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3" x14ac:dyDescent="0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3" x14ac:dyDescent="0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5" t="str">
        <f t="shared" si="277"/>
        <v>N.A.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28.7" x14ac:dyDescent="0.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3" x14ac:dyDescent="0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3" x14ac:dyDescent="0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3" x14ac:dyDescent="0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5" t="str">
        <f t="shared" si="277"/>
        <v>N.A.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3" x14ac:dyDescent="0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5" t="str">
        <f t="shared" si="277"/>
        <v>N.A.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3" x14ac:dyDescent="0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5" t="str">
        <f t="shared" si="277"/>
        <v>N.A.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43" x14ac:dyDescent="0.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3" x14ac:dyDescent="0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57.35" x14ac:dyDescent="0.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3" x14ac:dyDescent="0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43" x14ac:dyDescent="0.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3" x14ac:dyDescent="0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3" x14ac:dyDescent="0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28.7" x14ac:dyDescent="0.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3" x14ac:dyDescent="0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3" x14ac:dyDescent="0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3" x14ac:dyDescent="0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28.7" x14ac:dyDescent="0.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3" x14ac:dyDescent="0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43" x14ac:dyDescent="0.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43" x14ac:dyDescent="0.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3" x14ac:dyDescent="0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57.35" x14ac:dyDescent="0.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43" x14ac:dyDescent="0.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3" x14ac:dyDescent="0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3" x14ac:dyDescent="0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43" x14ac:dyDescent="0.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28.7" x14ac:dyDescent="0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3" x14ac:dyDescent="0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43" x14ac:dyDescent="0.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43" x14ac:dyDescent="0.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3" x14ac:dyDescent="0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43" x14ac:dyDescent="0.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3" x14ac:dyDescent="0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3" x14ac:dyDescent="0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3" x14ac:dyDescent="0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3" x14ac:dyDescent="0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3" x14ac:dyDescent="0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3" x14ac:dyDescent="0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28.7" x14ac:dyDescent="0.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43" x14ac:dyDescent="0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3" x14ac:dyDescent="0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3" x14ac:dyDescent="0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3" x14ac:dyDescent="0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3" x14ac:dyDescent="0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28.7" x14ac:dyDescent="0.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3" x14ac:dyDescent="0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43" x14ac:dyDescent="0.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43" x14ac:dyDescent="0.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28.7" x14ac:dyDescent="0.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28.7" x14ac:dyDescent="0.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3" x14ac:dyDescent="0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3" x14ac:dyDescent="0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$E3011/$D3011</f>
        <v>1.19756</v>
      </c>
      <c r="P3011" s="5">
        <f t="shared" ref="P3011:P3074" si="283">IFERROR($E3011/$L3011,"N.A.")</f>
        <v>233.8984375</v>
      </c>
      <c r="Q3011" t="str">
        <f t="shared" ref="Q3011:Q3074" si="284">LEFT(N3011,FIND("/",N3011) - 1)</f>
        <v>theater</v>
      </c>
      <c r="R3011" t="str">
        <f t="shared" ref="R3011:R3074" si="285">RIGHT(N3011,LEN(N3011) - FIND("/",N3011) )</f>
        <v>spaces</v>
      </c>
      <c r="S3011" s="8">
        <f t="shared" ref="S3011:S3074" si="286">((($J3011/60)/60)/24)+DATE(1970,1,1)</f>
        <v>41939.569907407407</v>
      </c>
      <c r="T3011" s="8">
        <f t="shared" ref="T3011:T3074" si="287">((($I3011/60)/60)/24)+DATE(1970,1,1)</f>
        <v>41969.611574074079</v>
      </c>
    </row>
    <row r="3012" spans="1:20" ht="43" x14ac:dyDescent="0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3" x14ac:dyDescent="0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3" x14ac:dyDescent="0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3" x14ac:dyDescent="0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3" x14ac:dyDescent="0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3" x14ac:dyDescent="0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43" x14ac:dyDescent="0.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3" x14ac:dyDescent="0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3" x14ac:dyDescent="0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43" x14ac:dyDescent="0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43" x14ac:dyDescent="0.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3" x14ac:dyDescent="0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3" x14ac:dyDescent="0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43" x14ac:dyDescent="0.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43" x14ac:dyDescent="0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3" x14ac:dyDescent="0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43" x14ac:dyDescent="0.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3" x14ac:dyDescent="0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28.7" x14ac:dyDescent="0.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3" x14ac:dyDescent="0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3" x14ac:dyDescent="0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1.7" x14ac:dyDescent="0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3" x14ac:dyDescent="0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3" x14ac:dyDescent="0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57.35" x14ac:dyDescent="0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28.7" x14ac:dyDescent="0.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3" x14ac:dyDescent="0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57.35" x14ac:dyDescent="0.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3" x14ac:dyDescent="0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3" x14ac:dyDescent="0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3" x14ac:dyDescent="0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28.7" x14ac:dyDescent="0.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43" x14ac:dyDescent="0.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3" x14ac:dyDescent="0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3" x14ac:dyDescent="0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43" x14ac:dyDescent="0.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43" x14ac:dyDescent="0.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3" x14ac:dyDescent="0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43" x14ac:dyDescent="0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43" x14ac:dyDescent="0.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28.7" x14ac:dyDescent="0.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43" x14ac:dyDescent="0.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28.7" x14ac:dyDescent="0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43" x14ac:dyDescent="0.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43" x14ac:dyDescent="0.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5" t="str">
        <f t="shared" si="283"/>
        <v>N.A.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3" x14ac:dyDescent="0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43" x14ac:dyDescent="0.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5" t="str">
        <f t="shared" si="283"/>
        <v>N.A.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3" x14ac:dyDescent="0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5" t="str">
        <f t="shared" si="283"/>
        <v>N.A.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43" x14ac:dyDescent="0.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3" x14ac:dyDescent="0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28.7" x14ac:dyDescent="0.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5" t="str">
        <f t="shared" si="283"/>
        <v>N.A.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3" x14ac:dyDescent="0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3" x14ac:dyDescent="0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28.7" x14ac:dyDescent="0.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3" x14ac:dyDescent="0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3" x14ac:dyDescent="0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3" x14ac:dyDescent="0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43" x14ac:dyDescent="0.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3" x14ac:dyDescent="0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3" x14ac:dyDescent="0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3" x14ac:dyDescent="0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43" x14ac:dyDescent="0.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3" x14ac:dyDescent="0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$E3075/$D3075</f>
        <v>2.3035714285714285E-4</v>
      </c>
      <c r="P3075" s="5">
        <f t="shared" ref="P3075:P3138" si="289">IFERROR($E3075/$L3075,"N.A.")</f>
        <v>92.142857142857139</v>
      </c>
      <c r="Q3075" t="str">
        <f t="shared" ref="Q3075:Q3138" si="290">LEFT(N3075,FIND("/",N3075) - 1)</f>
        <v>theater</v>
      </c>
      <c r="R3075" t="str">
        <f t="shared" ref="R3075:R3138" si="291">RIGHT(N3075,LEN(N3075) - FIND("/",N3075) )</f>
        <v>spaces</v>
      </c>
      <c r="S3075" s="8">
        <f t="shared" ref="S3075:S3138" si="292">((($J3075/60)/60)/24)+DATE(1970,1,1)</f>
        <v>42111.684027777781</v>
      </c>
      <c r="T3075" s="8">
        <f t="shared" ref="T3075:T3138" si="293">((($I3075/60)/60)/24)+DATE(1970,1,1)</f>
        <v>42169.804861111115</v>
      </c>
    </row>
    <row r="3076" spans="1:20" ht="57.35" x14ac:dyDescent="0.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3" x14ac:dyDescent="0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28.7" x14ac:dyDescent="0.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3" x14ac:dyDescent="0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3" x14ac:dyDescent="0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3" x14ac:dyDescent="0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3" x14ac:dyDescent="0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3" x14ac:dyDescent="0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3" x14ac:dyDescent="0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5" t="str">
        <f t="shared" si="289"/>
        <v>N.A.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57.35" x14ac:dyDescent="0.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43" x14ac:dyDescent="0.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3" x14ac:dyDescent="0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43" x14ac:dyDescent="0.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3" x14ac:dyDescent="0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28.7" x14ac:dyDescent="0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3" x14ac:dyDescent="0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3" x14ac:dyDescent="0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43" x14ac:dyDescent="0.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3" x14ac:dyDescent="0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43" x14ac:dyDescent="0.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28.7" x14ac:dyDescent="0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3" x14ac:dyDescent="0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3" x14ac:dyDescent="0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3" x14ac:dyDescent="0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43" x14ac:dyDescent="0.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3" x14ac:dyDescent="0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3" x14ac:dyDescent="0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57.35" x14ac:dyDescent="0.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43" x14ac:dyDescent="0.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28.7" x14ac:dyDescent="0.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3" x14ac:dyDescent="0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3" x14ac:dyDescent="0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43" x14ac:dyDescent="0.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43" x14ac:dyDescent="0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x14ac:dyDescent="0.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3" x14ac:dyDescent="0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3" x14ac:dyDescent="0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28.7" x14ac:dyDescent="0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43" x14ac:dyDescent="0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3" x14ac:dyDescent="0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3" x14ac:dyDescent="0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5" t="str">
        <f t="shared" si="289"/>
        <v>N.A.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3" x14ac:dyDescent="0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3" x14ac:dyDescent="0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3" x14ac:dyDescent="0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28.7" x14ac:dyDescent="0.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43" x14ac:dyDescent="0.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3" x14ac:dyDescent="0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28.7" x14ac:dyDescent="0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3" x14ac:dyDescent="0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28.7" x14ac:dyDescent="0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5" t="str">
        <f t="shared" si="289"/>
        <v>N.A.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71.7" x14ac:dyDescent="0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43" x14ac:dyDescent="0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5" t="str">
        <f t="shared" si="289"/>
        <v>N.A.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3" x14ac:dyDescent="0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43" x14ac:dyDescent="0.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3" x14ac:dyDescent="0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28.7" x14ac:dyDescent="0.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28.7" x14ac:dyDescent="0.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3" x14ac:dyDescent="0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43" x14ac:dyDescent="0.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43" x14ac:dyDescent="0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3" x14ac:dyDescent="0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28.7" x14ac:dyDescent="0.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$E3139/$D3139</f>
        <v>3.3333333333333333E-2</v>
      </c>
      <c r="P3139" s="5">
        <f t="shared" ref="P3139:P3202" si="295">IFERROR($E3139/$L3139,"N.A.")</f>
        <v>50</v>
      </c>
      <c r="Q3139" t="str">
        <f t="shared" ref="Q3139:Q3202" si="296">LEFT(N3139,FIND("/",N3139) - 1)</f>
        <v>theater</v>
      </c>
      <c r="R3139" t="str">
        <f t="shared" ref="R3139:R3202" si="297">RIGHT(N3139,LEN(N3139) - FIND("/",N3139) )</f>
        <v>plays</v>
      </c>
      <c r="S3139" s="8">
        <f t="shared" ref="S3139:S3202" si="298">((($J3139/60)/60)/24)+DATE(1970,1,1)</f>
        <v>42807.885057870371</v>
      </c>
      <c r="T3139" s="8">
        <f t="shared" ref="T3139:T3202" si="299">((($I3139/60)/60)/24)+DATE(1970,1,1)</f>
        <v>42858.8</v>
      </c>
    </row>
    <row r="3140" spans="1:20" ht="57.35" x14ac:dyDescent="0.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5" t="str">
        <f t="shared" si="295"/>
        <v>N.A.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3" x14ac:dyDescent="0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43" x14ac:dyDescent="0.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57.35" x14ac:dyDescent="0.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3" x14ac:dyDescent="0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57.35" x14ac:dyDescent="0.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5" t="str">
        <f t="shared" si="295"/>
        <v>N.A.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57.35" x14ac:dyDescent="0.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3" x14ac:dyDescent="0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5" t="str">
        <f t="shared" si="295"/>
        <v>N.A.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28.7" x14ac:dyDescent="0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3" x14ac:dyDescent="0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28.7" x14ac:dyDescent="0.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3" x14ac:dyDescent="0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57.35" x14ac:dyDescent="0.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3" x14ac:dyDescent="0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3" x14ac:dyDescent="0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3" x14ac:dyDescent="0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3" x14ac:dyDescent="0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3" x14ac:dyDescent="0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3" x14ac:dyDescent="0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28.7" x14ac:dyDescent="0.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28.7" x14ac:dyDescent="0.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28.7" x14ac:dyDescent="0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3" x14ac:dyDescent="0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43" x14ac:dyDescent="0.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43" x14ac:dyDescent="0.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3" x14ac:dyDescent="0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43" x14ac:dyDescent="0.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43" x14ac:dyDescent="0.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3" x14ac:dyDescent="0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28.7" x14ac:dyDescent="0.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3" x14ac:dyDescent="0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28.7" x14ac:dyDescent="0.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3" x14ac:dyDescent="0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43" x14ac:dyDescent="0.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3" x14ac:dyDescent="0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3" x14ac:dyDescent="0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43" x14ac:dyDescent="0.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57.35" x14ac:dyDescent="0.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43" x14ac:dyDescent="0.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3" x14ac:dyDescent="0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43" x14ac:dyDescent="0.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28.7" x14ac:dyDescent="0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3" x14ac:dyDescent="0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3" x14ac:dyDescent="0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57.35" x14ac:dyDescent="0.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3" x14ac:dyDescent="0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3" x14ac:dyDescent="0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3" x14ac:dyDescent="0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3" x14ac:dyDescent="0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43" x14ac:dyDescent="0.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3" x14ac:dyDescent="0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57.35" x14ac:dyDescent="0.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3" x14ac:dyDescent="0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5" t="str">
        <f t="shared" si="295"/>
        <v>N.A.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3" x14ac:dyDescent="0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3" x14ac:dyDescent="0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3" x14ac:dyDescent="0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43" x14ac:dyDescent="0.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5" t="str">
        <f t="shared" si="295"/>
        <v>N.A.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43" x14ac:dyDescent="0.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3" x14ac:dyDescent="0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28.7" x14ac:dyDescent="0.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43" x14ac:dyDescent="0.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3" x14ac:dyDescent="0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43" x14ac:dyDescent="0.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3" x14ac:dyDescent="0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$E3203/$D3203</f>
        <v>1.2500000000000001E-2</v>
      </c>
      <c r="P3203" s="5">
        <f t="shared" ref="P3203:P3266" si="301">IFERROR($E3203/$L3203,"N.A.")</f>
        <v>12.5</v>
      </c>
      <c r="Q3203" t="str">
        <f t="shared" ref="Q3203:Q3266" si="302">LEFT(N3203,FIND("/",N3203) - 1)</f>
        <v>theater</v>
      </c>
      <c r="R3203" t="str">
        <f t="shared" ref="R3203:R3266" si="303">RIGHT(N3203,LEN(N3203) - FIND("/",N3203) )</f>
        <v>musical</v>
      </c>
      <c r="S3203" s="8">
        <f t="shared" ref="S3203:S3266" si="304">((($J3203/60)/60)/24)+DATE(1970,1,1)</f>
        <v>41861.767094907409</v>
      </c>
      <c r="T3203" s="8">
        <f t="shared" ref="T3203:T3266" si="305">((($I3203/60)/60)/24)+DATE(1970,1,1)</f>
        <v>41882.767094907409</v>
      </c>
    </row>
    <row r="3204" spans="1:20" ht="43" x14ac:dyDescent="0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3" x14ac:dyDescent="0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43" x14ac:dyDescent="0.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5" t="str">
        <f t="shared" si="301"/>
        <v>N.A.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3" x14ac:dyDescent="0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3" x14ac:dyDescent="0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5" t="str">
        <f t="shared" si="301"/>
        <v>N.A.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3" x14ac:dyDescent="0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3" x14ac:dyDescent="0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3" x14ac:dyDescent="0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43" x14ac:dyDescent="0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43" x14ac:dyDescent="0.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28.7" x14ac:dyDescent="0.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3" x14ac:dyDescent="0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43" x14ac:dyDescent="0.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57.35" x14ac:dyDescent="0.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3" x14ac:dyDescent="0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28.7" x14ac:dyDescent="0.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3" x14ac:dyDescent="0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28.7" x14ac:dyDescent="0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28.7" x14ac:dyDescent="0.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57.35" x14ac:dyDescent="0.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3" x14ac:dyDescent="0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28.7" x14ac:dyDescent="0.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43" x14ac:dyDescent="0.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3" x14ac:dyDescent="0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3" x14ac:dyDescent="0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3" x14ac:dyDescent="0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28.7" x14ac:dyDescent="0.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3" x14ac:dyDescent="0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43" x14ac:dyDescent="0.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3" x14ac:dyDescent="0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3" x14ac:dyDescent="0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3" x14ac:dyDescent="0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3" x14ac:dyDescent="0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3" x14ac:dyDescent="0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3" x14ac:dyDescent="0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28.7" x14ac:dyDescent="0.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43" x14ac:dyDescent="0.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43" x14ac:dyDescent="0.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43" x14ac:dyDescent="0.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57.35" x14ac:dyDescent="0.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28.7" x14ac:dyDescent="0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3" x14ac:dyDescent="0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3" x14ac:dyDescent="0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3" x14ac:dyDescent="0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3" x14ac:dyDescent="0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3" x14ac:dyDescent="0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28.7" x14ac:dyDescent="0.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3" x14ac:dyDescent="0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43" x14ac:dyDescent="0.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3" x14ac:dyDescent="0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28.7" x14ac:dyDescent="0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3" x14ac:dyDescent="0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3" x14ac:dyDescent="0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43" x14ac:dyDescent="0.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3" x14ac:dyDescent="0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3" x14ac:dyDescent="0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28.7" x14ac:dyDescent="0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3" x14ac:dyDescent="0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3" x14ac:dyDescent="0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3" x14ac:dyDescent="0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28.7" x14ac:dyDescent="0.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28.7" x14ac:dyDescent="0.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28.7" x14ac:dyDescent="0.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3" x14ac:dyDescent="0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$E3267/$D3267</f>
        <v>1.64</v>
      </c>
      <c r="P3267" s="5">
        <f t="shared" ref="P3267:P3330" si="307">IFERROR($E3267/$L3267,"N.A.")</f>
        <v>70.285714285714292</v>
      </c>
      <c r="Q3267" t="str">
        <f t="shared" ref="Q3267:Q3330" si="308">LEFT(N3267,FIND("/",N3267) - 1)</f>
        <v>theater</v>
      </c>
      <c r="R3267" t="str">
        <f t="shared" ref="R3267:R3330" si="309">RIGHT(N3267,LEN(N3267) - FIND("/",N3267) )</f>
        <v>plays</v>
      </c>
      <c r="S3267" s="8">
        <f t="shared" ref="S3267:S3330" si="310">((($J3267/60)/60)/24)+DATE(1970,1,1)</f>
        <v>42311.711979166663</v>
      </c>
      <c r="T3267" s="8">
        <f t="shared" ref="T3267:T3330" si="311">((($I3267/60)/60)/24)+DATE(1970,1,1)</f>
        <v>42341.708333333328</v>
      </c>
    </row>
    <row r="3268" spans="1:20" ht="43" x14ac:dyDescent="0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43" x14ac:dyDescent="0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3" x14ac:dyDescent="0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3" x14ac:dyDescent="0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43" x14ac:dyDescent="0.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x14ac:dyDescent="0.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3" x14ac:dyDescent="0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43" x14ac:dyDescent="0.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3" x14ac:dyDescent="0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3" x14ac:dyDescent="0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3" x14ac:dyDescent="0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43" x14ac:dyDescent="0.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43" x14ac:dyDescent="0.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43" x14ac:dyDescent="0.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43" x14ac:dyDescent="0.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28.7" x14ac:dyDescent="0.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3" x14ac:dyDescent="0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43" x14ac:dyDescent="0.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3" x14ac:dyDescent="0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43" x14ac:dyDescent="0.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28.7" x14ac:dyDescent="0.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43" x14ac:dyDescent="0.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43" x14ac:dyDescent="0.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1.7" x14ac:dyDescent="0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43" x14ac:dyDescent="0.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3" x14ac:dyDescent="0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57.35" x14ac:dyDescent="0.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3" x14ac:dyDescent="0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3" x14ac:dyDescent="0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3" x14ac:dyDescent="0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3" x14ac:dyDescent="0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3" x14ac:dyDescent="0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3" x14ac:dyDescent="0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3" x14ac:dyDescent="0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3" x14ac:dyDescent="0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3" x14ac:dyDescent="0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3" x14ac:dyDescent="0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3" x14ac:dyDescent="0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43" x14ac:dyDescent="0.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3" x14ac:dyDescent="0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3" x14ac:dyDescent="0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28.7" x14ac:dyDescent="0.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28.7" x14ac:dyDescent="0.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3" x14ac:dyDescent="0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3" x14ac:dyDescent="0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3" x14ac:dyDescent="0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3" x14ac:dyDescent="0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3" x14ac:dyDescent="0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1.7" x14ac:dyDescent="0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3" x14ac:dyDescent="0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28.7" x14ac:dyDescent="0.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43" x14ac:dyDescent="0.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3" x14ac:dyDescent="0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43" x14ac:dyDescent="0.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3" x14ac:dyDescent="0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3" x14ac:dyDescent="0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3" x14ac:dyDescent="0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3" x14ac:dyDescent="0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3" x14ac:dyDescent="0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3" x14ac:dyDescent="0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3" x14ac:dyDescent="0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3" x14ac:dyDescent="0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$E3331/$D3331</f>
        <v>1.1679999999999999</v>
      </c>
      <c r="P3331" s="5">
        <f t="shared" ref="P3331:P3394" si="313">IFERROR($E3331/$L3331,"N.A.")</f>
        <v>44.92307692307692</v>
      </c>
      <c r="Q3331" t="str">
        <f t="shared" ref="Q3331:Q3394" si="314">LEFT(N3331,FIND("/",N3331) - 1)</f>
        <v>theater</v>
      </c>
      <c r="R3331" t="str">
        <f t="shared" ref="R3331:R3394" si="315">RIGHT(N3331,LEN(N3331) - FIND("/",N3331) )</f>
        <v>plays</v>
      </c>
      <c r="S3331" s="8">
        <f t="shared" ref="S3331:S3394" si="316">((($J3331/60)/60)/24)+DATE(1970,1,1)</f>
        <v>41837.323009259257</v>
      </c>
      <c r="T3331" s="8">
        <f t="shared" ref="T3331:T3394" si="317">((($I3331/60)/60)/24)+DATE(1970,1,1)</f>
        <v>41847.958333333336</v>
      </c>
    </row>
    <row r="3332" spans="1:20" ht="43" x14ac:dyDescent="0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3" x14ac:dyDescent="0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3" x14ac:dyDescent="0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3" x14ac:dyDescent="0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28.7" x14ac:dyDescent="0.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43" x14ac:dyDescent="0.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3" x14ac:dyDescent="0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3" x14ac:dyDescent="0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28.7" x14ac:dyDescent="0.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28.7" x14ac:dyDescent="0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3" x14ac:dyDescent="0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3" x14ac:dyDescent="0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28.7" x14ac:dyDescent="0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3" x14ac:dyDescent="0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3" x14ac:dyDescent="0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3" x14ac:dyDescent="0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3" x14ac:dyDescent="0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43" x14ac:dyDescent="0.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3" x14ac:dyDescent="0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3" x14ac:dyDescent="0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43" x14ac:dyDescent="0.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43" x14ac:dyDescent="0.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43" x14ac:dyDescent="0.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3" x14ac:dyDescent="0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28.7" x14ac:dyDescent="0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3" x14ac:dyDescent="0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3" x14ac:dyDescent="0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3" x14ac:dyDescent="0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3" x14ac:dyDescent="0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28.7" x14ac:dyDescent="0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28.7" x14ac:dyDescent="0.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43" x14ac:dyDescent="0.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3" x14ac:dyDescent="0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3" x14ac:dyDescent="0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3" x14ac:dyDescent="0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3" x14ac:dyDescent="0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3" x14ac:dyDescent="0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3" x14ac:dyDescent="0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3" x14ac:dyDescent="0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3" x14ac:dyDescent="0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28.7" x14ac:dyDescent="0.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28.7" x14ac:dyDescent="0.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3" x14ac:dyDescent="0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3" x14ac:dyDescent="0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3" x14ac:dyDescent="0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3" x14ac:dyDescent="0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3" x14ac:dyDescent="0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3" x14ac:dyDescent="0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43" x14ac:dyDescent="0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43" x14ac:dyDescent="0.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43" x14ac:dyDescent="0.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43" x14ac:dyDescent="0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43" x14ac:dyDescent="0.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3" x14ac:dyDescent="0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3" x14ac:dyDescent="0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43" x14ac:dyDescent="0.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43" x14ac:dyDescent="0.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43" x14ac:dyDescent="0.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43" x14ac:dyDescent="0.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3" x14ac:dyDescent="0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43" x14ac:dyDescent="0.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43" x14ac:dyDescent="0.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43" x14ac:dyDescent="0.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3" x14ac:dyDescent="0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$E3395/$D3395</f>
        <v>1.0580000000000001</v>
      </c>
      <c r="P3395" s="5">
        <f t="shared" ref="P3395:P3458" si="319">IFERROR($E3395/$L3395,"N.A.")</f>
        <v>36.06818181818182</v>
      </c>
      <c r="Q3395" t="str">
        <f t="shared" ref="Q3395:Q3458" si="320">LEFT(N3395,FIND("/",N3395) - 1)</f>
        <v>theater</v>
      </c>
      <c r="R3395" t="str">
        <f t="shared" ref="R3395:R3458" si="321">RIGHT(N3395,LEN(N3395) - FIND("/",N3395) )</f>
        <v>plays</v>
      </c>
      <c r="S3395" s="8">
        <f t="shared" ref="S3395:S3458" si="322">((($J3395/60)/60)/24)+DATE(1970,1,1)</f>
        <v>41923.921643518523</v>
      </c>
      <c r="T3395" s="8">
        <f t="shared" ref="T3395:T3458" si="323">((($I3395/60)/60)/24)+DATE(1970,1,1)</f>
        <v>41949.031944444447</v>
      </c>
    </row>
    <row r="3396" spans="1:20" ht="43" x14ac:dyDescent="0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28.7" x14ac:dyDescent="0.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3" x14ac:dyDescent="0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28.7" x14ac:dyDescent="0.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3" x14ac:dyDescent="0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3" x14ac:dyDescent="0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3" x14ac:dyDescent="0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43" x14ac:dyDescent="0.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3" x14ac:dyDescent="0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3" x14ac:dyDescent="0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43" x14ac:dyDescent="0.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3" x14ac:dyDescent="0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28.7" x14ac:dyDescent="0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57.35" x14ac:dyDescent="0.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3" x14ac:dyDescent="0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3" x14ac:dyDescent="0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43" x14ac:dyDescent="0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3" x14ac:dyDescent="0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3" x14ac:dyDescent="0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43" x14ac:dyDescent="0.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3" x14ac:dyDescent="0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3" x14ac:dyDescent="0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57.35" x14ac:dyDescent="0.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3" x14ac:dyDescent="0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43" x14ac:dyDescent="0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57.35" x14ac:dyDescent="0.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3" x14ac:dyDescent="0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3" x14ac:dyDescent="0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3" x14ac:dyDescent="0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3" x14ac:dyDescent="0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3" x14ac:dyDescent="0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3" x14ac:dyDescent="0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3" x14ac:dyDescent="0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3" x14ac:dyDescent="0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43" x14ac:dyDescent="0.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3" x14ac:dyDescent="0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3" x14ac:dyDescent="0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3" x14ac:dyDescent="0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3" x14ac:dyDescent="0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3" x14ac:dyDescent="0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43" x14ac:dyDescent="0.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43" x14ac:dyDescent="0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3" x14ac:dyDescent="0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43" x14ac:dyDescent="0.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3" x14ac:dyDescent="0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28.7" x14ac:dyDescent="0.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3" x14ac:dyDescent="0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3" x14ac:dyDescent="0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3" x14ac:dyDescent="0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43" x14ac:dyDescent="0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43" x14ac:dyDescent="0.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3" x14ac:dyDescent="0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3" x14ac:dyDescent="0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28.7" x14ac:dyDescent="0.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3" x14ac:dyDescent="0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3" x14ac:dyDescent="0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3" x14ac:dyDescent="0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3" x14ac:dyDescent="0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3" x14ac:dyDescent="0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3" x14ac:dyDescent="0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43" x14ac:dyDescent="0.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43" x14ac:dyDescent="0.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3" x14ac:dyDescent="0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28.7" x14ac:dyDescent="0.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$E3459/$D3459</f>
        <v>1.4019999999999999</v>
      </c>
      <c r="P3459" s="5">
        <f t="shared" ref="P3459:P3522" si="325">IFERROR($E3459/$L3459,"N.A.")</f>
        <v>50.981818181818184</v>
      </c>
      <c r="Q3459" t="str">
        <f t="shared" ref="Q3459:Q3522" si="326">LEFT(N3459,FIND("/",N3459) - 1)</f>
        <v>theater</v>
      </c>
      <c r="R3459" t="str">
        <f t="shared" ref="R3459:R3522" si="327">RIGHT(N3459,LEN(N3459) - FIND("/",N3459) )</f>
        <v>plays</v>
      </c>
      <c r="S3459" s="8">
        <f t="shared" ref="S3459:S3522" si="328">((($J3459/60)/60)/24)+DATE(1970,1,1)</f>
        <v>42016.706678240742</v>
      </c>
      <c r="T3459" s="8">
        <f t="shared" ref="T3459:T3522" si="329">((($I3459/60)/60)/24)+DATE(1970,1,1)</f>
        <v>42047.249305555553</v>
      </c>
    </row>
    <row r="3460" spans="1:20" ht="43" x14ac:dyDescent="0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43" x14ac:dyDescent="0.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3" x14ac:dyDescent="0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43" x14ac:dyDescent="0.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3" x14ac:dyDescent="0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3" x14ac:dyDescent="0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43" x14ac:dyDescent="0.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3" x14ac:dyDescent="0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28.7" x14ac:dyDescent="0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3" x14ac:dyDescent="0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43" x14ac:dyDescent="0.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28.7" x14ac:dyDescent="0.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43" x14ac:dyDescent="0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43" x14ac:dyDescent="0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3" x14ac:dyDescent="0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3" x14ac:dyDescent="0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3" x14ac:dyDescent="0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43" x14ac:dyDescent="0.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3" x14ac:dyDescent="0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3" x14ac:dyDescent="0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3" x14ac:dyDescent="0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3" x14ac:dyDescent="0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3" x14ac:dyDescent="0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3" x14ac:dyDescent="0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3" x14ac:dyDescent="0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43" x14ac:dyDescent="0.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3" x14ac:dyDescent="0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3" x14ac:dyDescent="0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3" x14ac:dyDescent="0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43" x14ac:dyDescent="0.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3" x14ac:dyDescent="0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3" x14ac:dyDescent="0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43" x14ac:dyDescent="0.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3" x14ac:dyDescent="0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3" x14ac:dyDescent="0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3" x14ac:dyDescent="0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3" x14ac:dyDescent="0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43" x14ac:dyDescent="0.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43" x14ac:dyDescent="0.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43" x14ac:dyDescent="0.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3" x14ac:dyDescent="0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43" x14ac:dyDescent="0.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3" x14ac:dyDescent="0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3" x14ac:dyDescent="0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3" x14ac:dyDescent="0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43" x14ac:dyDescent="0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86" x14ac:dyDescent="0.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3" x14ac:dyDescent="0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3" x14ac:dyDescent="0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3" x14ac:dyDescent="0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3" x14ac:dyDescent="0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43" x14ac:dyDescent="0.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3" x14ac:dyDescent="0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3" x14ac:dyDescent="0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3" x14ac:dyDescent="0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3" x14ac:dyDescent="0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3" x14ac:dyDescent="0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3" x14ac:dyDescent="0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3" x14ac:dyDescent="0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43" x14ac:dyDescent="0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3" x14ac:dyDescent="0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28.7" x14ac:dyDescent="0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43" x14ac:dyDescent="0.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$E3523/$D3523</f>
        <v>1.6942857142857144</v>
      </c>
      <c r="P3523" s="5">
        <f t="shared" ref="P3523:P3586" si="331">IFERROR($E3523/$L3523,"N.A.")</f>
        <v>45.615384615384613</v>
      </c>
      <c r="Q3523" t="str">
        <f t="shared" ref="Q3523:Q3586" si="332">LEFT(N3523,FIND("/",N3523) - 1)</f>
        <v>theater</v>
      </c>
      <c r="R3523" t="str">
        <f t="shared" ref="R3523:R3586" si="333">RIGHT(N3523,LEN(N3523) - FIND("/",N3523) )</f>
        <v>plays</v>
      </c>
      <c r="S3523" s="8">
        <f t="shared" ref="S3523:S3586" si="334">((($J3523/60)/60)/24)+DATE(1970,1,1)</f>
        <v>41881.361342592594</v>
      </c>
      <c r="T3523" s="8">
        <f t="shared" ref="T3523:T3586" si="335">((($I3523/60)/60)/24)+DATE(1970,1,1)</f>
        <v>41911.361342592594</v>
      </c>
    </row>
    <row r="3524" spans="1:20" ht="43" x14ac:dyDescent="0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3" x14ac:dyDescent="0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43" x14ac:dyDescent="0.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3" x14ac:dyDescent="0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3" x14ac:dyDescent="0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3" x14ac:dyDescent="0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3" x14ac:dyDescent="0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43" x14ac:dyDescent="0.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3" x14ac:dyDescent="0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57.35" x14ac:dyDescent="0.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57.35" x14ac:dyDescent="0.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28.7" x14ac:dyDescent="0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3" x14ac:dyDescent="0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43" x14ac:dyDescent="0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43" x14ac:dyDescent="0.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43" x14ac:dyDescent="0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3" x14ac:dyDescent="0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57.35" x14ac:dyDescent="0.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3" x14ac:dyDescent="0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3" x14ac:dyDescent="0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3" x14ac:dyDescent="0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28.7" x14ac:dyDescent="0.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3" x14ac:dyDescent="0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3" x14ac:dyDescent="0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3" x14ac:dyDescent="0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3" x14ac:dyDescent="0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3" x14ac:dyDescent="0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43" x14ac:dyDescent="0.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3" x14ac:dyDescent="0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3" x14ac:dyDescent="0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3" x14ac:dyDescent="0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3" x14ac:dyDescent="0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3" x14ac:dyDescent="0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43" x14ac:dyDescent="0.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43" x14ac:dyDescent="0.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3" x14ac:dyDescent="0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43" x14ac:dyDescent="0.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43" x14ac:dyDescent="0.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00.35" x14ac:dyDescent="0.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43" x14ac:dyDescent="0.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3" x14ac:dyDescent="0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28.7" x14ac:dyDescent="0.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43" x14ac:dyDescent="0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3" x14ac:dyDescent="0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3" x14ac:dyDescent="0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3" x14ac:dyDescent="0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3" x14ac:dyDescent="0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3" x14ac:dyDescent="0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3" x14ac:dyDescent="0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28.7" x14ac:dyDescent="0.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28.7" x14ac:dyDescent="0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3" x14ac:dyDescent="0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43" x14ac:dyDescent="0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3" x14ac:dyDescent="0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3" x14ac:dyDescent="0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3" x14ac:dyDescent="0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3" x14ac:dyDescent="0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3" x14ac:dyDescent="0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43" x14ac:dyDescent="0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3" x14ac:dyDescent="0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3" x14ac:dyDescent="0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86" x14ac:dyDescent="0.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3" x14ac:dyDescent="0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$E3587/$D3587</f>
        <v>1.1911764705882353</v>
      </c>
      <c r="P3587" s="5">
        <f t="shared" ref="P3587:P3650" si="337">IFERROR($E3587/$L3587,"N.A.")</f>
        <v>176.08695652173913</v>
      </c>
      <c r="Q3587" t="str">
        <f t="shared" ref="Q3587:Q3650" si="338">LEFT(N3587,FIND("/",N3587) - 1)</f>
        <v>theater</v>
      </c>
      <c r="R3587" t="str">
        <f t="shared" ref="R3587:R3650" si="339">RIGHT(N3587,LEN(N3587) - FIND("/",N3587) )</f>
        <v>plays</v>
      </c>
      <c r="S3587" s="8">
        <f t="shared" ref="S3587:S3650" si="340">((($J3587/60)/60)/24)+DATE(1970,1,1)</f>
        <v>41964.716319444444</v>
      </c>
      <c r="T3587" s="8">
        <f t="shared" ref="T3587:T3650" si="341">((($I3587/60)/60)/24)+DATE(1970,1,1)</f>
        <v>41994.716319444444</v>
      </c>
    </row>
    <row r="3588" spans="1:20" x14ac:dyDescent="0.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3" x14ac:dyDescent="0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3" x14ac:dyDescent="0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3" x14ac:dyDescent="0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43" x14ac:dyDescent="0.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3" x14ac:dyDescent="0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3" x14ac:dyDescent="0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3" x14ac:dyDescent="0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43" x14ac:dyDescent="0.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28.7" x14ac:dyDescent="0.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3" x14ac:dyDescent="0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28.7" x14ac:dyDescent="0.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3" x14ac:dyDescent="0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3" x14ac:dyDescent="0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28.7" x14ac:dyDescent="0.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3" x14ac:dyDescent="0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57.35" x14ac:dyDescent="0.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3" x14ac:dyDescent="0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3" x14ac:dyDescent="0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57.35" x14ac:dyDescent="0.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3" x14ac:dyDescent="0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28.7" x14ac:dyDescent="0.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3" x14ac:dyDescent="0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43" x14ac:dyDescent="0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3" x14ac:dyDescent="0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3" x14ac:dyDescent="0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3" x14ac:dyDescent="0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28.7" x14ac:dyDescent="0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3" x14ac:dyDescent="0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3" x14ac:dyDescent="0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43" x14ac:dyDescent="0.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3" x14ac:dyDescent="0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3" x14ac:dyDescent="0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3" x14ac:dyDescent="0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43" x14ac:dyDescent="0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3" x14ac:dyDescent="0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28.7" x14ac:dyDescent="0.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28.7" x14ac:dyDescent="0.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1.7" x14ac:dyDescent="0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43" x14ac:dyDescent="0.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3" x14ac:dyDescent="0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3" x14ac:dyDescent="0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43" x14ac:dyDescent="0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5" t="str">
        <f t="shared" si="337"/>
        <v>N.A.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43" x14ac:dyDescent="0.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3" x14ac:dyDescent="0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43" x14ac:dyDescent="0.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3" x14ac:dyDescent="0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3" x14ac:dyDescent="0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3" x14ac:dyDescent="0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28.7" x14ac:dyDescent="0.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3" x14ac:dyDescent="0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5" t="str">
        <f t="shared" si="337"/>
        <v>N.A.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57.35" x14ac:dyDescent="0.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28.7" x14ac:dyDescent="0.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43" x14ac:dyDescent="0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1.7" x14ac:dyDescent="0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3" x14ac:dyDescent="0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5" t="str">
        <f t="shared" si="337"/>
        <v>N.A.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57.35" x14ac:dyDescent="0.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3" x14ac:dyDescent="0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5" t="str">
        <f t="shared" si="337"/>
        <v>N.A.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3" x14ac:dyDescent="0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3" x14ac:dyDescent="0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3" x14ac:dyDescent="0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3" x14ac:dyDescent="0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28.7" x14ac:dyDescent="0.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3" x14ac:dyDescent="0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$E3651/$D3651</f>
        <v>1.04</v>
      </c>
      <c r="P3651" s="5">
        <f t="shared" ref="P3651:P3714" si="343">IFERROR($E3651/$L3651,"N.A.")</f>
        <v>97.5</v>
      </c>
      <c r="Q3651" t="str">
        <f t="shared" ref="Q3651:Q3714" si="344">LEFT(N3651,FIND("/",N3651) - 1)</f>
        <v>theater</v>
      </c>
      <c r="R3651" t="str">
        <f t="shared" ref="R3651:R3714" si="345">RIGHT(N3651,LEN(N3651) - FIND("/",N3651) )</f>
        <v>plays</v>
      </c>
      <c r="S3651" s="8">
        <f t="shared" ref="S3651:S3714" si="346">((($J3651/60)/60)/24)+DATE(1970,1,1)</f>
        <v>41780.712893518517</v>
      </c>
      <c r="T3651" s="8">
        <f t="shared" ref="T3651:T3714" si="347">((($I3651/60)/60)/24)+DATE(1970,1,1)</f>
        <v>41806.712893518517</v>
      </c>
    </row>
    <row r="3652" spans="1:20" ht="43" x14ac:dyDescent="0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3" x14ac:dyDescent="0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43" x14ac:dyDescent="0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43" x14ac:dyDescent="0.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43" x14ac:dyDescent="0.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43" x14ac:dyDescent="0.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3" x14ac:dyDescent="0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43" x14ac:dyDescent="0.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28.7" x14ac:dyDescent="0.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3" x14ac:dyDescent="0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57.35" x14ac:dyDescent="0.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3" x14ac:dyDescent="0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43" x14ac:dyDescent="0.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3" x14ac:dyDescent="0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3" x14ac:dyDescent="0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3" x14ac:dyDescent="0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x14ac:dyDescent="0.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3" x14ac:dyDescent="0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43" x14ac:dyDescent="0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3" x14ac:dyDescent="0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3" x14ac:dyDescent="0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3" x14ac:dyDescent="0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43" x14ac:dyDescent="0.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3" x14ac:dyDescent="0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3" x14ac:dyDescent="0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3" x14ac:dyDescent="0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3" x14ac:dyDescent="0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3" x14ac:dyDescent="0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28.7" x14ac:dyDescent="0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3" x14ac:dyDescent="0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3" x14ac:dyDescent="0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57.35" x14ac:dyDescent="0.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3" x14ac:dyDescent="0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3" x14ac:dyDescent="0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3" x14ac:dyDescent="0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3" x14ac:dyDescent="0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3" x14ac:dyDescent="0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43" x14ac:dyDescent="0.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3" x14ac:dyDescent="0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3" x14ac:dyDescent="0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3" x14ac:dyDescent="0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28.7" x14ac:dyDescent="0.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28.7" x14ac:dyDescent="0.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3" x14ac:dyDescent="0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43" x14ac:dyDescent="0.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57.35" x14ac:dyDescent="0.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3" x14ac:dyDescent="0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3" x14ac:dyDescent="0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28.7" x14ac:dyDescent="0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43" x14ac:dyDescent="0.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28.7" x14ac:dyDescent="0.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3" x14ac:dyDescent="0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43" x14ac:dyDescent="0.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3" x14ac:dyDescent="0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3" x14ac:dyDescent="0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3" x14ac:dyDescent="0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3" x14ac:dyDescent="0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3" x14ac:dyDescent="0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43" x14ac:dyDescent="0.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3" x14ac:dyDescent="0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28.7" x14ac:dyDescent="0.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28.7" x14ac:dyDescent="0.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43" x14ac:dyDescent="0.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3" x14ac:dyDescent="0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$E3715/$D3715</f>
        <v>1.0149999999999999</v>
      </c>
      <c r="P3715" s="5">
        <f t="shared" ref="P3715:P3778" si="349">IFERROR($E3715/$L3715,"N.A.")</f>
        <v>106.84210526315789</v>
      </c>
      <c r="Q3715" t="str">
        <f t="shared" ref="Q3715:Q3778" si="350">LEFT(N3715,FIND("/",N3715) - 1)</f>
        <v>theater</v>
      </c>
      <c r="R3715" t="str">
        <f t="shared" ref="R3715:R3778" si="351">RIGHT(N3715,LEN(N3715) - FIND("/",N3715) )</f>
        <v>plays</v>
      </c>
      <c r="S3715" s="8">
        <f t="shared" ref="S3715:S3778" si="352">((($J3715/60)/60)/24)+DATE(1970,1,1)</f>
        <v>42505.738032407404</v>
      </c>
      <c r="T3715" s="8">
        <f t="shared" ref="T3715:T3778" si="353">((($I3715/60)/60)/24)+DATE(1970,1,1)</f>
        <v>42525.738032407404</v>
      </c>
    </row>
    <row r="3716" spans="1:20" ht="43" x14ac:dyDescent="0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43" x14ac:dyDescent="0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3" x14ac:dyDescent="0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3" x14ac:dyDescent="0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3" x14ac:dyDescent="0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28.7" x14ac:dyDescent="0.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28.7" x14ac:dyDescent="0.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43" x14ac:dyDescent="0.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57.35" x14ac:dyDescent="0.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28.7" x14ac:dyDescent="0.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43" x14ac:dyDescent="0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43" x14ac:dyDescent="0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3" x14ac:dyDescent="0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3" x14ac:dyDescent="0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3" x14ac:dyDescent="0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43" x14ac:dyDescent="0.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3" x14ac:dyDescent="0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3" x14ac:dyDescent="0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3" x14ac:dyDescent="0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3" x14ac:dyDescent="0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5" t="str">
        <f t="shared" si="349"/>
        <v>N.A.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43" x14ac:dyDescent="0.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28.7" x14ac:dyDescent="0.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3" x14ac:dyDescent="0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28.7" x14ac:dyDescent="0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28.7" x14ac:dyDescent="0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3" x14ac:dyDescent="0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3" x14ac:dyDescent="0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3" x14ac:dyDescent="0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5" t="str">
        <f t="shared" si="349"/>
        <v>N.A.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3" x14ac:dyDescent="0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28.7" x14ac:dyDescent="0.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5" t="str">
        <f t="shared" si="349"/>
        <v>N.A.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43" x14ac:dyDescent="0.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5" t="str">
        <f t="shared" si="349"/>
        <v>N.A.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3" x14ac:dyDescent="0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x14ac:dyDescent="0.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28.7" x14ac:dyDescent="0.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3" x14ac:dyDescent="0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3" x14ac:dyDescent="0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86" x14ac:dyDescent="0.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3" x14ac:dyDescent="0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57.35" x14ac:dyDescent="0.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3" x14ac:dyDescent="0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3" x14ac:dyDescent="0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3" x14ac:dyDescent="0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3" x14ac:dyDescent="0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3" x14ac:dyDescent="0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28.7" x14ac:dyDescent="0.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28.7" x14ac:dyDescent="0.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3" x14ac:dyDescent="0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43" x14ac:dyDescent="0.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3" x14ac:dyDescent="0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28.7" x14ac:dyDescent="0.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3" x14ac:dyDescent="0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43" x14ac:dyDescent="0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28.7" x14ac:dyDescent="0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3" x14ac:dyDescent="0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3" x14ac:dyDescent="0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3" x14ac:dyDescent="0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3" x14ac:dyDescent="0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28.7" x14ac:dyDescent="0.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3" x14ac:dyDescent="0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28.7" x14ac:dyDescent="0.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43" x14ac:dyDescent="0.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3" x14ac:dyDescent="0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57.35" x14ac:dyDescent="0.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3" x14ac:dyDescent="0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$E3779/$D3779</f>
        <v>1.4319999999999999</v>
      </c>
      <c r="P3779" s="5">
        <f t="shared" ref="P3779:P3842" si="355">IFERROR($E3779/$L3779,"N.A.")</f>
        <v>48.542372881355931</v>
      </c>
      <c r="Q3779" t="str">
        <f t="shared" ref="Q3779:Q3842" si="356">LEFT(N3779,FIND("/",N3779) - 1)</f>
        <v>theater</v>
      </c>
      <c r="R3779" t="str">
        <f t="shared" ref="R3779:R3842" si="357">RIGHT(N3779,LEN(N3779) - FIND("/",N3779) )</f>
        <v>musical</v>
      </c>
      <c r="S3779" s="8">
        <f t="shared" ref="S3779:S3842" si="358">((($J3779/60)/60)/24)+DATE(1970,1,1)</f>
        <v>41887.111354166671</v>
      </c>
      <c r="T3779" s="8">
        <f t="shared" ref="T3779:T3842" si="359">((($I3779/60)/60)/24)+DATE(1970,1,1)</f>
        <v>41909.166666666664</v>
      </c>
    </row>
    <row r="3780" spans="1:20" ht="28.7" x14ac:dyDescent="0.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28.7" x14ac:dyDescent="0.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3" x14ac:dyDescent="0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43" x14ac:dyDescent="0.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3" x14ac:dyDescent="0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3" x14ac:dyDescent="0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3" x14ac:dyDescent="0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3" x14ac:dyDescent="0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3" x14ac:dyDescent="0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3" x14ac:dyDescent="0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1.7" x14ac:dyDescent="0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3" x14ac:dyDescent="0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3" x14ac:dyDescent="0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5" t="str">
        <f t="shared" si="355"/>
        <v>N.A.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28.7" x14ac:dyDescent="0.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5" t="str">
        <f t="shared" si="355"/>
        <v>N.A.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28.7" x14ac:dyDescent="0.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3" x14ac:dyDescent="0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43" x14ac:dyDescent="0.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3" x14ac:dyDescent="0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3" x14ac:dyDescent="0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43" x14ac:dyDescent="0.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3" x14ac:dyDescent="0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28.7" x14ac:dyDescent="0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3" x14ac:dyDescent="0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3" x14ac:dyDescent="0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3" x14ac:dyDescent="0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5" t="str">
        <f t="shared" si="355"/>
        <v>N.A.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28.7" x14ac:dyDescent="0.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3" x14ac:dyDescent="0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5" t="str">
        <f t="shared" si="355"/>
        <v>N.A.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3" x14ac:dyDescent="0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43" x14ac:dyDescent="0.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3" x14ac:dyDescent="0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3" x14ac:dyDescent="0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43" x14ac:dyDescent="0.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3" x14ac:dyDescent="0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3" x14ac:dyDescent="0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3" x14ac:dyDescent="0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43" x14ac:dyDescent="0.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3" x14ac:dyDescent="0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28.7" x14ac:dyDescent="0.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57.35" x14ac:dyDescent="0.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3" x14ac:dyDescent="0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3" x14ac:dyDescent="0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3" x14ac:dyDescent="0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3" x14ac:dyDescent="0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3" x14ac:dyDescent="0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57.35" x14ac:dyDescent="0.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3" x14ac:dyDescent="0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3" x14ac:dyDescent="0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3" x14ac:dyDescent="0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28.7" x14ac:dyDescent="0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57.35" x14ac:dyDescent="0.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3" x14ac:dyDescent="0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43" x14ac:dyDescent="0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3" x14ac:dyDescent="0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43" x14ac:dyDescent="0.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3" x14ac:dyDescent="0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43" x14ac:dyDescent="0.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43" x14ac:dyDescent="0.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3" x14ac:dyDescent="0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3" x14ac:dyDescent="0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28.7" x14ac:dyDescent="0.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57.35" x14ac:dyDescent="0.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3" x14ac:dyDescent="0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3" x14ac:dyDescent="0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3" x14ac:dyDescent="0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$E3843/$D3843</f>
        <v>8.72E-2</v>
      </c>
      <c r="P3843" s="5">
        <f t="shared" ref="P3843:P3906" si="361">IFERROR($E3843/$L3843,"N.A.")</f>
        <v>25.647058823529413</v>
      </c>
      <c r="Q3843" t="str">
        <f t="shared" ref="Q3843:Q3906" si="362">LEFT(N3843,FIND("/",N3843) - 1)</f>
        <v>theater</v>
      </c>
      <c r="R3843" t="str">
        <f t="shared" ref="R3843:R3906" si="363">RIGHT(N3843,LEN(N3843) - FIND("/",N3843) )</f>
        <v>plays</v>
      </c>
      <c r="S3843" s="8">
        <f t="shared" ref="S3843:S3906" si="364">((($J3843/60)/60)/24)+DATE(1970,1,1)</f>
        <v>41780.785729166666</v>
      </c>
      <c r="T3843" s="8">
        <f t="shared" ref="T3843:T3906" si="365">((($I3843/60)/60)/24)+DATE(1970,1,1)</f>
        <v>41840.785729166666</v>
      </c>
    </row>
    <row r="3844" spans="1:20" ht="43" x14ac:dyDescent="0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3" x14ac:dyDescent="0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3" x14ac:dyDescent="0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57.35" x14ac:dyDescent="0.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3" x14ac:dyDescent="0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3" x14ac:dyDescent="0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3" x14ac:dyDescent="0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43" x14ac:dyDescent="0.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28.7" x14ac:dyDescent="0.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3" x14ac:dyDescent="0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3" x14ac:dyDescent="0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28.7" x14ac:dyDescent="0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28.7" x14ac:dyDescent="0.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43" x14ac:dyDescent="0.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43" x14ac:dyDescent="0.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3" x14ac:dyDescent="0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57.35" x14ac:dyDescent="0.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3" x14ac:dyDescent="0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43" x14ac:dyDescent="0.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28.7" x14ac:dyDescent="0.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3" x14ac:dyDescent="0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5" t="str">
        <f t="shared" si="361"/>
        <v>N.A.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43" x14ac:dyDescent="0.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3" x14ac:dyDescent="0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28.7" x14ac:dyDescent="0.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3" x14ac:dyDescent="0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x14ac:dyDescent="0.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28.7" x14ac:dyDescent="0.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43" x14ac:dyDescent="0.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28.7" x14ac:dyDescent="0.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3" x14ac:dyDescent="0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5" t="str">
        <f t="shared" si="361"/>
        <v>N.A.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3" x14ac:dyDescent="0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5" t="str">
        <f t="shared" si="361"/>
        <v>N.A.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43" x14ac:dyDescent="0.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5" t="str">
        <f t="shared" si="361"/>
        <v>N.A.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3" x14ac:dyDescent="0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5" t="str">
        <f t="shared" si="361"/>
        <v>N.A.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43" x14ac:dyDescent="0.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3" x14ac:dyDescent="0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3" x14ac:dyDescent="0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3" x14ac:dyDescent="0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5" t="str">
        <f t="shared" si="361"/>
        <v>N.A.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3" x14ac:dyDescent="0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28.7" x14ac:dyDescent="0.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3" x14ac:dyDescent="0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5" t="str">
        <f t="shared" si="361"/>
        <v>N.A.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57.35" x14ac:dyDescent="0.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5" t="str">
        <f t="shared" si="361"/>
        <v>N.A.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3" x14ac:dyDescent="0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5" t="str">
        <f t="shared" si="361"/>
        <v>N.A.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3" x14ac:dyDescent="0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5" t="str">
        <f t="shared" si="361"/>
        <v>N.A.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5" t="str">
        <f t="shared" si="361"/>
        <v>N.A.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3" x14ac:dyDescent="0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43" x14ac:dyDescent="0.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3" x14ac:dyDescent="0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3" x14ac:dyDescent="0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28.7" x14ac:dyDescent="0.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43" x14ac:dyDescent="0.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5" t="str">
        <f t="shared" si="361"/>
        <v>N.A.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43" x14ac:dyDescent="0.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43" x14ac:dyDescent="0.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43" x14ac:dyDescent="0.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3" x14ac:dyDescent="0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3" x14ac:dyDescent="0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57.35" x14ac:dyDescent="0.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3" x14ac:dyDescent="0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28.7" x14ac:dyDescent="0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3" x14ac:dyDescent="0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43" x14ac:dyDescent="0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43" x14ac:dyDescent="0.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5" t="str">
        <f t="shared" si="361"/>
        <v>N.A.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x14ac:dyDescent="0.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3" x14ac:dyDescent="0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$E3907/$D3907</f>
        <v>0.11533333333333333</v>
      </c>
      <c r="P3907" s="5">
        <f t="shared" ref="P3907:P3970" si="367">IFERROR($E3907/$L3907,"N.A.")</f>
        <v>24.714285714285715</v>
      </c>
      <c r="Q3907" t="str">
        <f t="shared" ref="Q3907:Q3970" si="368">LEFT(N3907,FIND("/",N3907) - 1)</f>
        <v>theater</v>
      </c>
      <c r="R3907" t="str">
        <f t="shared" ref="R3907:R3970" si="369">RIGHT(N3907,LEN(N3907) - FIND("/",N3907) )</f>
        <v>plays</v>
      </c>
      <c r="S3907" s="8">
        <f t="shared" ref="S3907:S3970" si="370">((($J3907/60)/60)/24)+DATE(1970,1,1)</f>
        <v>42124.623877314814</v>
      </c>
      <c r="T3907" s="8">
        <f t="shared" ref="T3907:T3970" si="371">((($I3907/60)/60)/24)+DATE(1970,1,1)</f>
        <v>42166.958333333328</v>
      </c>
    </row>
    <row r="3908" spans="1:20" ht="43" x14ac:dyDescent="0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28.7" x14ac:dyDescent="0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43" x14ac:dyDescent="0.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3" x14ac:dyDescent="0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3" x14ac:dyDescent="0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3" x14ac:dyDescent="0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3" x14ac:dyDescent="0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3" x14ac:dyDescent="0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3" x14ac:dyDescent="0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43" x14ac:dyDescent="0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3" x14ac:dyDescent="0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5" t="str">
        <f t="shared" si="367"/>
        <v>N.A.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3" x14ac:dyDescent="0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43" x14ac:dyDescent="0.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3" x14ac:dyDescent="0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3" x14ac:dyDescent="0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43" x14ac:dyDescent="0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5" t="str">
        <f t="shared" si="367"/>
        <v>N.A.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3" x14ac:dyDescent="0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3" x14ac:dyDescent="0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3" x14ac:dyDescent="0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3" x14ac:dyDescent="0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28.7" x14ac:dyDescent="0.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3" x14ac:dyDescent="0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3" x14ac:dyDescent="0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3" x14ac:dyDescent="0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3" x14ac:dyDescent="0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5" t="str">
        <f t="shared" si="367"/>
        <v>N.A.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3" x14ac:dyDescent="0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5" t="str">
        <f t="shared" si="367"/>
        <v>N.A.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3" x14ac:dyDescent="0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3" x14ac:dyDescent="0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3" x14ac:dyDescent="0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57.35" x14ac:dyDescent="0.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43" x14ac:dyDescent="0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5" t="str">
        <f t="shared" si="367"/>
        <v>N.A.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3" x14ac:dyDescent="0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3" x14ac:dyDescent="0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43" x14ac:dyDescent="0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3" x14ac:dyDescent="0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57.35" x14ac:dyDescent="0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3" x14ac:dyDescent="0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5" t="str">
        <f t="shared" si="367"/>
        <v>N.A.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3" x14ac:dyDescent="0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43" x14ac:dyDescent="0.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5" t="str">
        <f t="shared" si="367"/>
        <v>N.A.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3" x14ac:dyDescent="0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28.7" x14ac:dyDescent="0.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43" x14ac:dyDescent="0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3" x14ac:dyDescent="0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5" t="str">
        <f t="shared" si="367"/>
        <v>N.A.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43" x14ac:dyDescent="0.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43" x14ac:dyDescent="0.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3" x14ac:dyDescent="0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3" x14ac:dyDescent="0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3" x14ac:dyDescent="0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5" t="str">
        <f t="shared" si="367"/>
        <v>N.A.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43" x14ac:dyDescent="0.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5" t="str">
        <f t="shared" si="367"/>
        <v>N.A.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3" x14ac:dyDescent="0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3" x14ac:dyDescent="0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5" t="str">
        <f t="shared" si="367"/>
        <v>N.A.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3" x14ac:dyDescent="0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43" x14ac:dyDescent="0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43" x14ac:dyDescent="0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3" x14ac:dyDescent="0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43" x14ac:dyDescent="0.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43" x14ac:dyDescent="0.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43" x14ac:dyDescent="0.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5" t="str">
        <f t="shared" si="367"/>
        <v>N.A.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3" x14ac:dyDescent="0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43" x14ac:dyDescent="0.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43" x14ac:dyDescent="0.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3" x14ac:dyDescent="0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3" x14ac:dyDescent="0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43" x14ac:dyDescent="0.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$E3971/$D3971</f>
        <v>7.4690265486725665E-2</v>
      </c>
      <c r="P3971" s="5">
        <f t="shared" ref="P3971:P4034" si="373">IFERROR($E3971/$L3971,"N.A.")</f>
        <v>35.166666666666664</v>
      </c>
      <c r="Q3971" t="str">
        <f t="shared" ref="Q3971:Q4034" si="374">LEFT(N3971,FIND("/",N3971) - 1)</f>
        <v>theater</v>
      </c>
      <c r="R3971" t="str">
        <f t="shared" ref="R3971:R4034" si="375">RIGHT(N3971,LEN(N3971) - FIND("/",N3971) )</f>
        <v>plays</v>
      </c>
      <c r="S3971" s="8">
        <f t="shared" ref="S3971:S4034" si="376">((($J3971/60)/60)/24)+DATE(1970,1,1)</f>
        <v>42601.854699074072</v>
      </c>
      <c r="T3971" s="8">
        <f t="shared" ref="T3971:T4034" si="377">((($I3971/60)/60)/24)+DATE(1970,1,1)</f>
        <v>42611.163194444445</v>
      </c>
    </row>
    <row r="3972" spans="1:20" ht="57.35" x14ac:dyDescent="0.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43" x14ac:dyDescent="0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3" x14ac:dyDescent="0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3" x14ac:dyDescent="0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43" x14ac:dyDescent="0.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3" x14ac:dyDescent="0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5" t="str">
        <f t="shared" si="373"/>
        <v>N.A.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43" x14ac:dyDescent="0.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3" x14ac:dyDescent="0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3" x14ac:dyDescent="0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3" x14ac:dyDescent="0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43" x14ac:dyDescent="0.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28.7" x14ac:dyDescent="0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57.35" x14ac:dyDescent="0.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3" x14ac:dyDescent="0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3" x14ac:dyDescent="0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57.35" x14ac:dyDescent="0.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43" x14ac:dyDescent="0.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3" x14ac:dyDescent="0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28.7" x14ac:dyDescent="0.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43" x14ac:dyDescent="0.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5" t="str">
        <f t="shared" si="373"/>
        <v>N.A.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3" x14ac:dyDescent="0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28.7" x14ac:dyDescent="0.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3" x14ac:dyDescent="0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3" x14ac:dyDescent="0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3" x14ac:dyDescent="0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3" x14ac:dyDescent="0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3" x14ac:dyDescent="0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43" x14ac:dyDescent="0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5" t="str">
        <f t="shared" si="373"/>
        <v>N.A.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3" x14ac:dyDescent="0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3" x14ac:dyDescent="0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x14ac:dyDescent="0.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57.35" x14ac:dyDescent="0.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43" x14ac:dyDescent="0.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3" x14ac:dyDescent="0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3" x14ac:dyDescent="0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3" x14ac:dyDescent="0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3" x14ac:dyDescent="0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43" x14ac:dyDescent="0.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3" x14ac:dyDescent="0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3" x14ac:dyDescent="0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3" x14ac:dyDescent="0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57.35" x14ac:dyDescent="0.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5" t="str">
        <f t="shared" si="373"/>
        <v>N.A.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43" x14ac:dyDescent="0.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3" x14ac:dyDescent="0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5" t="str">
        <f t="shared" si="373"/>
        <v>N.A.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43" x14ac:dyDescent="0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43" x14ac:dyDescent="0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3" x14ac:dyDescent="0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28.7" x14ac:dyDescent="0.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3" x14ac:dyDescent="0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3" x14ac:dyDescent="0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3" x14ac:dyDescent="0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28.7" x14ac:dyDescent="0.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3" x14ac:dyDescent="0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5" t="str">
        <f t="shared" si="373"/>
        <v>N.A.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43" x14ac:dyDescent="0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43" x14ac:dyDescent="0.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3" x14ac:dyDescent="0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5" t="str">
        <f t="shared" si="373"/>
        <v>N.A.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43" x14ac:dyDescent="0.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3" x14ac:dyDescent="0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3" x14ac:dyDescent="0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5" t="str">
        <f t="shared" si="373"/>
        <v>N.A.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43" x14ac:dyDescent="0.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43" x14ac:dyDescent="0.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5" t="str">
        <f t="shared" si="373"/>
        <v>N.A.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3" x14ac:dyDescent="0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3" x14ac:dyDescent="0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$E4035/$D4035</f>
        <v>0.25698702928870293</v>
      </c>
      <c r="P4035" s="5">
        <f t="shared" ref="P4035:P4098" si="379">IFERROR($E4035/$L4035,"N.A.")</f>
        <v>65.340319148936175</v>
      </c>
      <c r="Q4035" t="str">
        <f t="shared" ref="Q4035:Q4098" si="380">LEFT(N4035,FIND("/",N4035) - 1)</f>
        <v>theater</v>
      </c>
      <c r="R4035" t="str">
        <f t="shared" ref="R4035:R4098" si="381">RIGHT(N4035,LEN(N4035) - FIND("/",N4035) )</f>
        <v>plays</v>
      </c>
      <c r="S4035" s="8">
        <f t="shared" ref="S4035:S4098" si="382">((($J4035/60)/60)/24)+DATE(1970,1,1)</f>
        <v>42614.268796296295</v>
      </c>
      <c r="T4035" s="8">
        <f t="shared" ref="T4035:T4098" si="383">((($I4035/60)/60)/24)+DATE(1970,1,1)</f>
        <v>42645.375</v>
      </c>
    </row>
    <row r="4036" spans="1:20" ht="43" x14ac:dyDescent="0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28.7" x14ac:dyDescent="0.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3" x14ac:dyDescent="0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43" x14ac:dyDescent="0.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3" x14ac:dyDescent="0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3" x14ac:dyDescent="0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3" x14ac:dyDescent="0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28.7" x14ac:dyDescent="0.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3" x14ac:dyDescent="0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3" x14ac:dyDescent="0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5" t="str">
        <f t="shared" si="379"/>
        <v>N.A.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3" x14ac:dyDescent="0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43" x14ac:dyDescent="0.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43" x14ac:dyDescent="0.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3" x14ac:dyDescent="0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43" x14ac:dyDescent="0.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3" x14ac:dyDescent="0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43" x14ac:dyDescent="0.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3" x14ac:dyDescent="0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5" t="str">
        <f t="shared" si="379"/>
        <v>N.A.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57.35" x14ac:dyDescent="0.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3" x14ac:dyDescent="0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3" x14ac:dyDescent="0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5" t="str">
        <f t="shared" si="379"/>
        <v>N.A.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3" x14ac:dyDescent="0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3" x14ac:dyDescent="0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43" x14ac:dyDescent="0.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3" x14ac:dyDescent="0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3" x14ac:dyDescent="0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43" x14ac:dyDescent="0.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3" x14ac:dyDescent="0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5" t="str">
        <f t="shared" si="379"/>
        <v>N.A.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3" x14ac:dyDescent="0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3" x14ac:dyDescent="0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3" x14ac:dyDescent="0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28.7" x14ac:dyDescent="0.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57.35" x14ac:dyDescent="0.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3" x14ac:dyDescent="0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28.7" x14ac:dyDescent="0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3" x14ac:dyDescent="0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28.7" x14ac:dyDescent="0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57.35" x14ac:dyDescent="0.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5" t="str">
        <f t="shared" si="379"/>
        <v>N.A.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57.35" x14ac:dyDescent="0.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3" x14ac:dyDescent="0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43" x14ac:dyDescent="0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3" x14ac:dyDescent="0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3" x14ac:dyDescent="0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5" t="str">
        <f t="shared" si="379"/>
        <v>N.A.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43" x14ac:dyDescent="0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3" x14ac:dyDescent="0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5" t="str">
        <f t="shared" si="379"/>
        <v>N.A.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3" x14ac:dyDescent="0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3" x14ac:dyDescent="0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5" t="str">
        <f t="shared" si="379"/>
        <v>N.A.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3" x14ac:dyDescent="0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3" x14ac:dyDescent="0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3" x14ac:dyDescent="0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57.35" x14ac:dyDescent="0.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3" x14ac:dyDescent="0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3" x14ac:dyDescent="0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5" t="str">
        <f t="shared" si="379"/>
        <v>N.A.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3" x14ac:dyDescent="0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43" x14ac:dyDescent="0.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3" x14ac:dyDescent="0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3" x14ac:dyDescent="0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3" x14ac:dyDescent="0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43" x14ac:dyDescent="0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3" x14ac:dyDescent="0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28.7" x14ac:dyDescent="0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3" x14ac:dyDescent="0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43" x14ac:dyDescent="0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$E4099/$D4099</f>
        <v>0</v>
      </c>
      <c r="P4099" s="5" t="str">
        <f t="shared" ref="P4099:P4115" si="385">IFERROR($E4099/$L4099,"N.A.")</f>
        <v>N.A.</v>
      </c>
      <c r="Q4099" t="str">
        <f t="shared" ref="Q4099:Q4115" si="386">LEFT(N4099,FIND("/",N4099) - 1)</f>
        <v>theater</v>
      </c>
      <c r="R4099" t="str">
        <f t="shared" ref="R4099:R4115" si="387">RIGHT(N4099,LEN(N4099) - FIND("/",N4099) )</f>
        <v>plays</v>
      </c>
      <c r="S4099" s="8">
        <f t="shared" ref="S4099:S4115" si="388">((($J4099/60)/60)/24)+DATE(1970,1,1)</f>
        <v>42344.824502314819</v>
      </c>
      <c r="T4099" s="8">
        <f t="shared" ref="T4099:T4115" si="389">((($I4099/60)/60)/24)+DATE(1970,1,1)</f>
        <v>42400.996527777781</v>
      </c>
    </row>
    <row r="4100" spans="1:20" ht="43" x14ac:dyDescent="0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5" t="str">
        <f t="shared" si="385"/>
        <v>N.A.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43" x14ac:dyDescent="0.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28.7" x14ac:dyDescent="0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5" t="str">
        <f t="shared" si="385"/>
        <v>N.A.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3" x14ac:dyDescent="0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5" t="str">
        <f t="shared" si="385"/>
        <v>N.A.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3" x14ac:dyDescent="0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3" x14ac:dyDescent="0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3" x14ac:dyDescent="0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43" x14ac:dyDescent="0.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3" x14ac:dyDescent="0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3" x14ac:dyDescent="0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3" x14ac:dyDescent="0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3" x14ac:dyDescent="0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5" t="str">
        <f t="shared" si="385"/>
        <v>N.A.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3" x14ac:dyDescent="0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3" x14ac:dyDescent="0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3" x14ac:dyDescent="0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3" x14ac:dyDescent="0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1:F1048576">
    <cfRule type="containsText" dxfId="37" priority="4" operator="containsText" text="failed">
      <formula>NOT(ISERROR(SEARCH("failed",F1)))</formula>
    </cfRule>
    <cfRule type="containsText" dxfId="36" priority="5" operator="containsText" text="live">
      <formula>NOT(ISERROR(SEARCH("live",F1)))</formula>
    </cfRule>
    <cfRule type="containsText" dxfId="35" priority="6" operator="containsText" text="failed">
      <formula>NOT(ISERROR(SEARCH("failed",F1)))</formula>
    </cfRule>
    <cfRule type="containsText" dxfId="34" priority="7" operator="containsText" text="successful">
      <formula>NOT(ISERROR(SEARCH("successful",F1)))</formula>
    </cfRule>
    <cfRule type="containsText" dxfId="33" priority="8" operator="containsText" text="canceled">
      <formula>NOT(ISERROR(SEARCH("canceled",F1)))</formula>
    </cfRule>
    <cfRule type="containsText" dxfId="32" priority="9" operator="containsText" text="live">
      <formula>NOT(ISERROR(SEARCH("live",F1)))</formula>
    </cfRule>
    <cfRule type="containsText" dxfId="31" priority="10" operator="containsText" text="canceled">
      <formula>NOT(ISERROR(SEARCH("canceled",F1)))</formula>
    </cfRule>
    <cfRule type="containsText" dxfId="30" priority="11" operator="containsText" text="failed">
      <formula>NOT(ISERROR(SEARCH("failed",F1)))</formula>
    </cfRule>
    <cfRule type="containsText" dxfId="29" priority="12" operator="containsText" text="successful">
      <formula>NOT(ISERROR(SEARCH("successful",F1)))</formula>
    </cfRule>
  </conditionalFormatting>
  <conditionalFormatting sqref="O2:O1048576">
    <cfRule type="cellIs" dxfId="15" priority="3" operator="between">
      <formula>0</formula>
      <formula>0.99</formula>
    </cfRule>
    <cfRule type="cellIs" dxfId="16" priority="2" operator="between">
      <formula>1</formula>
      <formula>1.99</formula>
    </cfRule>
    <cfRule type="cellIs" dxfId="17" priority="1" operator="greaterThan">
      <formula>1.99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F2FDB-C671-476F-AC96-02EBABBFEE9A}">
  <dimension ref="A1:F14"/>
  <sheetViews>
    <sheetView workbookViewId="0">
      <selection activeCell="D36" sqref="D36"/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3.64453125" bestFit="1" customWidth="1"/>
    <col min="4" max="4" width="5.29296875" bestFit="1" customWidth="1"/>
    <col min="5" max="5" width="7.9375" bestFit="1" customWidth="1"/>
    <col min="6" max="6" width="10.234375" bestFit="1" customWidth="1"/>
  </cols>
  <sheetData>
    <row r="1" spans="1:6" x14ac:dyDescent="0.5">
      <c r="A1" s="11" t="s">
        <v>8223</v>
      </c>
      <c r="B1" s="12" t="s">
        <v>8325</v>
      </c>
    </row>
    <row r="3" spans="1:6" x14ac:dyDescent="0.5">
      <c r="A3" s="11" t="s">
        <v>8323</v>
      </c>
      <c r="B3" s="11" t="s">
        <v>8324</v>
      </c>
      <c r="C3" s="12"/>
      <c r="D3" s="12"/>
      <c r="E3" s="12"/>
      <c r="F3" s="12"/>
    </row>
    <row r="4" spans="1:6" x14ac:dyDescent="0.5">
      <c r="A4" s="11" t="s">
        <v>8312</v>
      </c>
      <c r="B4" s="12" t="s">
        <v>8219</v>
      </c>
      <c r="C4" s="12" t="s">
        <v>8222</v>
      </c>
      <c r="D4" s="12" t="s">
        <v>8221</v>
      </c>
      <c r="E4" s="12" t="s">
        <v>8220</v>
      </c>
      <c r="F4" s="12" t="s">
        <v>8322</v>
      </c>
    </row>
    <row r="5" spans="1:6" x14ac:dyDescent="0.5">
      <c r="A5" s="13" t="s">
        <v>8313</v>
      </c>
      <c r="B5" s="14">
        <v>300</v>
      </c>
      <c r="C5" s="14"/>
      <c r="D5" s="14">
        <v>180</v>
      </c>
      <c r="E5" s="14">
        <v>40</v>
      </c>
      <c r="F5" s="14">
        <v>520</v>
      </c>
    </row>
    <row r="6" spans="1:6" x14ac:dyDescent="0.5">
      <c r="A6" s="13" t="s">
        <v>8314</v>
      </c>
      <c r="B6" s="14">
        <v>34</v>
      </c>
      <c r="C6" s="14">
        <v>6</v>
      </c>
      <c r="D6" s="14">
        <v>140</v>
      </c>
      <c r="E6" s="14">
        <v>20</v>
      </c>
      <c r="F6" s="14">
        <v>200</v>
      </c>
    </row>
    <row r="7" spans="1:6" x14ac:dyDescent="0.5">
      <c r="A7" s="13" t="s">
        <v>8315</v>
      </c>
      <c r="B7" s="14">
        <v>80</v>
      </c>
      <c r="C7" s="14"/>
      <c r="D7" s="14">
        <v>140</v>
      </c>
      <c r="E7" s="14"/>
      <c r="F7" s="14">
        <v>220</v>
      </c>
    </row>
    <row r="8" spans="1:6" x14ac:dyDescent="0.5">
      <c r="A8" s="13" t="s">
        <v>8316</v>
      </c>
      <c r="B8" s="14"/>
      <c r="C8" s="14"/>
      <c r="D8" s="14"/>
      <c r="E8" s="14">
        <v>24</v>
      </c>
      <c r="F8" s="14">
        <v>24</v>
      </c>
    </row>
    <row r="9" spans="1:6" x14ac:dyDescent="0.5">
      <c r="A9" s="13" t="s">
        <v>8317</v>
      </c>
      <c r="B9" s="14">
        <v>540</v>
      </c>
      <c r="C9" s="14">
        <v>20</v>
      </c>
      <c r="D9" s="14">
        <v>120</v>
      </c>
      <c r="E9" s="14">
        <v>20</v>
      </c>
      <c r="F9" s="14">
        <v>700</v>
      </c>
    </row>
    <row r="10" spans="1:6" x14ac:dyDescent="0.5">
      <c r="A10" s="13" t="s">
        <v>8318</v>
      </c>
      <c r="B10" s="14">
        <v>103</v>
      </c>
      <c r="C10" s="14"/>
      <c r="D10" s="14">
        <v>117</v>
      </c>
      <c r="E10" s="14"/>
      <c r="F10" s="14">
        <v>220</v>
      </c>
    </row>
    <row r="11" spans="1:6" x14ac:dyDescent="0.5">
      <c r="A11" s="13" t="s">
        <v>8319</v>
      </c>
      <c r="B11" s="14">
        <v>80</v>
      </c>
      <c r="C11" s="14"/>
      <c r="D11" s="14">
        <v>127</v>
      </c>
      <c r="E11" s="14">
        <v>30</v>
      </c>
      <c r="F11" s="14">
        <v>237</v>
      </c>
    </row>
    <row r="12" spans="1:6" x14ac:dyDescent="0.5">
      <c r="A12" s="13" t="s">
        <v>8320</v>
      </c>
      <c r="B12" s="14">
        <v>209</v>
      </c>
      <c r="C12" s="14"/>
      <c r="D12" s="14">
        <v>213</v>
      </c>
      <c r="E12" s="14">
        <v>178</v>
      </c>
      <c r="F12" s="14">
        <v>600</v>
      </c>
    </row>
    <row r="13" spans="1:6" x14ac:dyDescent="0.5">
      <c r="A13" s="13" t="s">
        <v>8321</v>
      </c>
      <c r="B13" s="14">
        <v>839</v>
      </c>
      <c r="C13" s="14">
        <v>24</v>
      </c>
      <c r="D13" s="14">
        <v>493</v>
      </c>
      <c r="E13" s="14">
        <v>37</v>
      </c>
      <c r="F13" s="14">
        <v>1393</v>
      </c>
    </row>
    <row r="14" spans="1:6" x14ac:dyDescent="0.5">
      <c r="A14" s="13" t="s">
        <v>8322</v>
      </c>
      <c r="B14" s="14">
        <v>2185</v>
      </c>
      <c r="C14" s="14">
        <v>50</v>
      </c>
      <c r="D14" s="14">
        <v>1530</v>
      </c>
      <c r="E14" s="14">
        <v>349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29E07-8BB2-4497-BE75-9397AADAED86}">
  <dimension ref="A1:F47"/>
  <sheetViews>
    <sheetView workbookViewId="0">
      <selection activeCell="H35" sqref="H35"/>
    </sheetView>
  </sheetViews>
  <sheetFormatPr defaultRowHeight="14.35" x14ac:dyDescent="0.5"/>
  <cols>
    <col min="1" max="1" width="18.52734375" style="16" customWidth="1"/>
    <col min="2" max="2" width="14.64453125" style="16" bestFit="1" customWidth="1"/>
    <col min="3" max="3" width="8.9375" style="16" customWidth="1"/>
    <col min="4" max="4" width="10.41015625" style="16" customWidth="1"/>
    <col min="5" max="5" width="7.9375" style="16" bestFit="1" customWidth="1"/>
    <col min="6" max="6" width="10.234375" style="16" customWidth="1"/>
    <col min="7" max="16384" width="8.9375" style="16"/>
  </cols>
  <sheetData>
    <row r="1" spans="1:6" x14ac:dyDescent="0.5">
      <c r="A1" s="11" t="s">
        <v>8223</v>
      </c>
      <c r="B1" s="12" t="s">
        <v>8325</v>
      </c>
    </row>
    <row r="2" spans="1:6" x14ac:dyDescent="0.5">
      <c r="A2" s="11" t="s">
        <v>8380</v>
      </c>
      <c r="B2" s="12" t="s">
        <v>8325</v>
      </c>
    </row>
    <row r="4" spans="1:6" x14ac:dyDescent="0.5">
      <c r="A4" s="11" t="s">
        <v>8323</v>
      </c>
      <c r="B4" s="11" t="s">
        <v>8324</v>
      </c>
      <c r="C4" s="12"/>
      <c r="D4" s="12"/>
      <c r="E4" s="12"/>
      <c r="F4" s="12"/>
    </row>
    <row r="5" spans="1:6" x14ac:dyDescent="0.5">
      <c r="A5" s="11" t="s">
        <v>8312</v>
      </c>
      <c r="B5" s="12" t="s">
        <v>8219</v>
      </c>
      <c r="C5" s="12" t="s">
        <v>8222</v>
      </c>
      <c r="D5" s="12" t="s">
        <v>8221</v>
      </c>
      <c r="E5" s="12" t="s">
        <v>8220</v>
      </c>
      <c r="F5" s="12" t="s">
        <v>8322</v>
      </c>
    </row>
    <row r="6" spans="1:6" x14ac:dyDescent="0.5">
      <c r="A6" s="13" t="s">
        <v>8326</v>
      </c>
      <c r="B6" s="14"/>
      <c r="C6" s="14"/>
      <c r="D6" s="14">
        <v>100</v>
      </c>
      <c r="E6" s="14"/>
      <c r="F6" s="14">
        <v>100</v>
      </c>
    </row>
    <row r="7" spans="1:6" x14ac:dyDescent="0.5">
      <c r="A7" s="13" t="s">
        <v>8327</v>
      </c>
      <c r="B7" s="14"/>
      <c r="C7" s="14"/>
      <c r="D7" s="14"/>
      <c r="E7" s="14">
        <v>20</v>
      </c>
      <c r="F7" s="14">
        <v>20</v>
      </c>
    </row>
    <row r="8" spans="1:6" x14ac:dyDescent="0.5">
      <c r="A8" s="13" t="s">
        <v>8328</v>
      </c>
      <c r="B8" s="14"/>
      <c r="C8" s="14"/>
      <c r="D8" s="14"/>
      <c r="E8" s="14">
        <v>24</v>
      </c>
      <c r="F8" s="14">
        <v>24</v>
      </c>
    </row>
    <row r="9" spans="1:6" x14ac:dyDescent="0.5">
      <c r="A9" s="13" t="s">
        <v>8329</v>
      </c>
      <c r="B9" s="14"/>
      <c r="C9" s="14"/>
      <c r="D9" s="14">
        <v>40</v>
      </c>
      <c r="E9" s="14"/>
      <c r="F9" s="14">
        <v>40</v>
      </c>
    </row>
    <row r="10" spans="1:6" x14ac:dyDescent="0.5">
      <c r="A10" s="13" t="s">
        <v>8330</v>
      </c>
      <c r="B10" s="14">
        <v>40</v>
      </c>
      <c r="C10" s="14"/>
      <c r="D10" s="14"/>
      <c r="E10" s="14"/>
      <c r="F10" s="14">
        <v>40</v>
      </c>
    </row>
    <row r="11" spans="1:6" x14ac:dyDescent="0.5">
      <c r="A11" s="13" t="s">
        <v>8331</v>
      </c>
      <c r="B11" s="14">
        <v>180</v>
      </c>
      <c r="C11" s="14"/>
      <c r="D11" s="14"/>
      <c r="E11" s="14"/>
      <c r="F11" s="14">
        <v>180</v>
      </c>
    </row>
    <row r="12" spans="1:6" x14ac:dyDescent="0.5">
      <c r="A12" s="13" t="s">
        <v>8332</v>
      </c>
      <c r="B12" s="14"/>
      <c r="C12" s="14"/>
      <c r="D12" s="14">
        <v>80</v>
      </c>
      <c r="E12" s="14"/>
      <c r="F12" s="14">
        <v>80</v>
      </c>
    </row>
    <row r="13" spans="1:6" x14ac:dyDescent="0.5">
      <c r="A13" s="13" t="s">
        <v>8333</v>
      </c>
      <c r="B13" s="14">
        <v>40</v>
      </c>
      <c r="C13" s="14"/>
      <c r="D13" s="14"/>
      <c r="E13" s="14"/>
      <c r="F13" s="14">
        <v>40</v>
      </c>
    </row>
    <row r="14" spans="1:6" x14ac:dyDescent="0.5">
      <c r="A14" s="13" t="s">
        <v>8334</v>
      </c>
      <c r="B14" s="14"/>
      <c r="C14" s="14">
        <v>20</v>
      </c>
      <c r="D14" s="14">
        <v>40</v>
      </c>
      <c r="E14" s="14"/>
      <c r="F14" s="14">
        <v>60</v>
      </c>
    </row>
    <row r="15" spans="1:6" x14ac:dyDescent="0.5">
      <c r="A15" s="13" t="s">
        <v>8335</v>
      </c>
      <c r="B15" s="14"/>
      <c r="C15" s="14"/>
      <c r="D15" s="14">
        <v>40</v>
      </c>
      <c r="E15" s="14"/>
      <c r="F15" s="14">
        <v>40</v>
      </c>
    </row>
    <row r="16" spans="1:6" x14ac:dyDescent="0.5">
      <c r="A16" s="13" t="s">
        <v>8336</v>
      </c>
      <c r="B16" s="14"/>
      <c r="C16" s="14"/>
      <c r="D16" s="14">
        <v>120</v>
      </c>
      <c r="E16" s="14">
        <v>20</v>
      </c>
      <c r="F16" s="14">
        <v>140</v>
      </c>
    </row>
    <row r="17" spans="1:6" x14ac:dyDescent="0.5">
      <c r="A17" s="13" t="s">
        <v>8337</v>
      </c>
      <c r="B17" s="14"/>
      <c r="C17" s="14"/>
      <c r="D17" s="14">
        <v>20</v>
      </c>
      <c r="E17" s="14"/>
      <c r="F17" s="14">
        <v>20</v>
      </c>
    </row>
    <row r="18" spans="1:6" x14ac:dyDescent="0.5">
      <c r="A18" s="13" t="s">
        <v>8338</v>
      </c>
      <c r="B18" s="14">
        <v>140</v>
      </c>
      <c r="C18" s="14"/>
      <c r="D18" s="14"/>
      <c r="E18" s="14"/>
      <c r="F18" s="14">
        <v>140</v>
      </c>
    </row>
    <row r="19" spans="1:6" x14ac:dyDescent="0.5">
      <c r="A19" s="13" t="s">
        <v>8339</v>
      </c>
      <c r="B19" s="14">
        <v>140</v>
      </c>
      <c r="C19" s="14"/>
      <c r="D19" s="14">
        <v>20</v>
      </c>
      <c r="E19" s="14"/>
      <c r="F19" s="14">
        <v>160</v>
      </c>
    </row>
    <row r="20" spans="1:6" x14ac:dyDescent="0.5">
      <c r="A20" s="13" t="s">
        <v>8340</v>
      </c>
      <c r="B20" s="14"/>
      <c r="C20" s="14"/>
      <c r="D20" s="14">
        <v>60</v>
      </c>
      <c r="E20" s="14"/>
      <c r="F20" s="14">
        <v>60</v>
      </c>
    </row>
    <row r="21" spans="1:6" x14ac:dyDescent="0.5">
      <c r="A21" s="13" t="s">
        <v>8341</v>
      </c>
      <c r="B21" s="14">
        <v>9</v>
      </c>
      <c r="C21" s="14"/>
      <c r="D21" s="14">
        <v>11</v>
      </c>
      <c r="E21" s="14"/>
      <c r="F21" s="14">
        <v>20</v>
      </c>
    </row>
    <row r="22" spans="1:6" x14ac:dyDescent="0.5">
      <c r="A22" s="13" t="s">
        <v>8342</v>
      </c>
      <c r="B22" s="14">
        <v>20</v>
      </c>
      <c r="C22" s="14"/>
      <c r="D22" s="14"/>
      <c r="E22" s="14"/>
      <c r="F22" s="14">
        <v>20</v>
      </c>
    </row>
    <row r="23" spans="1:6" x14ac:dyDescent="0.5">
      <c r="A23" s="13" t="s">
        <v>8343</v>
      </c>
      <c r="B23" s="14"/>
      <c r="C23" s="14"/>
      <c r="D23" s="14">
        <v>40</v>
      </c>
      <c r="E23" s="14"/>
      <c r="F23" s="14">
        <v>40</v>
      </c>
    </row>
    <row r="24" spans="1:6" x14ac:dyDescent="0.5">
      <c r="A24" s="13" t="s">
        <v>8344</v>
      </c>
      <c r="B24" s="14">
        <v>60</v>
      </c>
      <c r="C24" s="14"/>
      <c r="D24" s="14">
        <v>60</v>
      </c>
      <c r="E24" s="14">
        <v>20</v>
      </c>
      <c r="F24" s="14">
        <v>140</v>
      </c>
    </row>
    <row r="25" spans="1:6" x14ac:dyDescent="0.5">
      <c r="A25" s="13" t="s">
        <v>8345</v>
      </c>
      <c r="B25" s="14"/>
      <c r="C25" s="14"/>
      <c r="D25" s="14">
        <v>20</v>
      </c>
      <c r="E25" s="14"/>
      <c r="F25" s="14">
        <v>20</v>
      </c>
    </row>
    <row r="26" spans="1:6" x14ac:dyDescent="0.5">
      <c r="A26" s="13" t="s">
        <v>8346</v>
      </c>
      <c r="B26" s="14">
        <v>60</v>
      </c>
      <c r="C26" s="14"/>
      <c r="D26" s="14"/>
      <c r="E26" s="14"/>
      <c r="F26" s="14">
        <v>60</v>
      </c>
    </row>
    <row r="27" spans="1:6" x14ac:dyDescent="0.5">
      <c r="A27" s="13" t="s">
        <v>8347</v>
      </c>
      <c r="B27" s="14"/>
      <c r="C27" s="14"/>
      <c r="D27" s="14">
        <v>20</v>
      </c>
      <c r="E27" s="14"/>
      <c r="F27" s="14">
        <v>20</v>
      </c>
    </row>
    <row r="28" spans="1:6" x14ac:dyDescent="0.5">
      <c r="A28" s="13" t="s">
        <v>8348</v>
      </c>
      <c r="B28" s="14">
        <v>103</v>
      </c>
      <c r="C28" s="14"/>
      <c r="D28" s="14">
        <v>57</v>
      </c>
      <c r="E28" s="14"/>
      <c r="F28" s="14">
        <v>160</v>
      </c>
    </row>
    <row r="29" spans="1:6" x14ac:dyDescent="0.5">
      <c r="A29" s="13" t="s">
        <v>8349</v>
      </c>
      <c r="B29" s="14"/>
      <c r="C29" s="14"/>
      <c r="D29" s="14">
        <v>20</v>
      </c>
      <c r="E29" s="14"/>
      <c r="F29" s="14">
        <v>20</v>
      </c>
    </row>
    <row r="30" spans="1:6" x14ac:dyDescent="0.5">
      <c r="A30" s="13" t="s">
        <v>8350</v>
      </c>
      <c r="B30" s="14">
        <v>694</v>
      </c>
      <c r="C30" s="14">
        <v>19</v>
      </c>
      <c r="D30" s="14">
        <v>353</v>
      </c>
      <c r="E30" s="14"/>
      <c r="F30" s="14">
        <v>1066</v>
      </c>
    </row>
    <row r="31" spans="1:6" x14ac:dyDescent="0.5">
      <c r="A31" s="13" t="s">
        <v>8351</v>
      </c>
      <c r="B31" s="14">
        <v>40</v>
      </c>
      <c r="C31" s="14"/>
      <c r="D31" s="14"/>
      <c r="E31" s="14"/>
      <c r="F31" s="14">
        <v>40</v>
      </c>
    </row>
    <row r="32" spans="1:6" x14ac:dyDescent="0.5">
      <c r="A32" s="13" t="s">
        <v>8352</v>
      </c>
      <c r="B32" s="14">
        <v>20</v>
      </c>
      <c r="C32" s="14"/>
      <c r="D32" s="14"/>
      <c r="E32" s="14"/>
      <c r="F32" s="14">
        <v>20</v>
      </c>
    </row>
    <row r="33" spans="1:6" x14ac:dyDescent="0.5">
      <c r="A33" s="13" t="s">
        <v>8353</v>
      </c>
      <c r="B33" s="14"/>
      <c r="C33" s="14"/>
      <c r="D33" s="14">
        <v>20</v>
      </c>
      <c r="E33" s="14"/>
      <c r="F33" s="14">
        <v>20</v>
      </c>
    </row>
    <row r="34" spans="1:6" x14ac:dyDescent="0.5">
      <c r="A34" s="13" t="s">
        <v>8354</v>
      </c>
      <c r="B34" s="14">
        <v>260</v>
      </c>
      <c r="C34" s="14"/>
      <c r="D34" s="14"/>
      <c r="E34" s="14"/>
      <c r="F34" s="14">
        <v>260</v>
      </c>
    </row>
    <row r="35" spans="1:6" x14ac:dyDescent="0.5">
      <c r="A35" s="13" t="s">
        <v>8355</v>
      </c>
      <c r="B35" s="14"/>
      <c r="C35" s="14"/>
      <c r="D35" s="14"/>
      <c r="E35" s="14">
        <v>40</v>
      </c>
      <c r="F35" s="14">
        <v>40</v>
      </c>
    </row>
    <row r="36" spans="1:6" x14ac:dyDescent="0.5">
      <c r="A36" s="13" t="s">
        <v>8356</v>
      </c>
      <c r="B36" s="14">
        <v>60</v>
      </c>
      <c r="C36" s="14"/>
      <c r="D36" s="14"/>
      <c r="E36" s="14"/>
      <c r="F36" s="14">
        <v>60</v>
      </c>
    </row>
    <row r="37" spans="1:6" x14ac:dyDescent="0.5">
      <c r="A37" s="13" t="s">
        <v>8357</v>
      </c>
      <c r="B37" s="14">
        <v>34</v>
      </c>
      <c r="C37" s="14">
        <v>6</v>
      </c>
      <c r="D37" s="14"/>
      <c r="E37" s="14"/>
      <c r="F37" s="14">
        <v>40</v>
      </c>
    </row>
    <row r="38" spans="1:6" x14ac:dyDescent="0.5">
      <c r="A38" s="13" t="s">
        <v>8358</v>
      </c>
      <c r="B38" s="14">
        <v>40</v>
      </c>
      <c r="C38" s="14"/>
      <c r="D38" s="14">
        <v>2</v>
      </c>
      <c r="E38" s="14">
        <v>18</v>
      </c>
      <c r="F38" s="14">
        <v>60</v>
      </c>
    </row>
    <row r="39" spans="1:6" x14ac:dyDescent="0.5">
      <c r="A39" s="13" t="s">
        <v>8359</v>
      </c>
      <c r="B39" s="14">
        <v>85</v>
      </c>
      <c r="C39" s="14">
        <v>5</v>
      </c>
      <c r="D39" s="14">
        <v>80</v>
      </c>
      <c r="E39" s="14">
        <v>17</v>
      </c>
      <c r="F39" s="14">
        <v>187</v>
      </c>
    </row>
    <row r="40" spans="1:6" x14ac:dyDescent="0.5">
      <c r="A40" s="13" t="s">
        <v>8360</v>
      </c>
      <c r="B40" s="14">
        <v>80</v>
      </c>
      <c r="C40" s="14"/>
      <c r="D40" s="14"/>
      <c r="E40" s="14"/>
      <c r="F40" s="14">
        <v>80</v>
      </c>
    </row>
    <row r="41" spans="1:6" x14ac:dyDescent="0.5">
      <c r="A41" s="13" t="s">
        <v>8361</v>
      </c>
      <c r="B41" s="14">
        <v>60</v>
      </c>
      <c r="C41" s="14"/>
      <c r="D41" s="14"/>
      <c r="E41" s="14"/>
      <c r="F41" s="14">
        <v>60</v>
      </c>
    </row>
    <row r="42" spans="1:6" x14ac:dyDescent="0.5">
      <c r="A42" s="13" t="s">
        <v>8362</v>
      </c>
      <c r="B42" s="14"/>
      <c r="C42" s="14"/>
      <c r="D42" s="14">
        <v>47</v>
      </c>
      <c r="E42" s="14">
        <v>10</v>
      </c>
      <c r="F42" s="14">
        <v>57</v>
      </c>
    </row>
    <row r="43" spans="1:6" x14ac:dyDescent="0.5">
      <c r="A43" s="13" t="s">
        <v>8363</v>
      </c>
      <c r="B43" s="14"/>
      <c r="C43" s="14"/>
      <c r="D43" s="14">
        <v>100</v>
      </c>
      <c r="E43" s="14"/>
      <c r="F43" s="14">
        <v>100</v>
      </c>
    </row>
    <row r="44" spans="1:6" x14ac:dyDescent="0.5">
      <c r="A44" s="13" t="s">
        <v>8364</v>
      </c>
      <c r="B44" s="14">
        <v>20</v>
      </c>
      <c r="C44" s="14"/>
      <c r="D44" s="14">
        <v>120</v>
      </c>
      <c r="E44" s="14">
        <v>60</v>
      </c>
      <c r="F44" s="14">
        <v>200</v>
      </c>
    </row>
    <row r="45" spans="1:6" x14ac:dyDescent="0.5">
      <c r="A45" s="13" t="s">
        <v>8365</v>
      </c>
      <c r="B45" s="14"/>
      <c r="C45" s="14"/>
      <c r="D45" s="14">
        <v>60</v>
      </c>
      <c r="E45" s="14">
        <v>100</v>
      </c>
      <c r="F45" s="14">
        <v>160</v>
      </c>
    </row>
    <row r="46" spans="1:6" x14ac:dyDescent="0.5">
      <c r="A46" s="13" t="s">
        <v>8366</v>
      </c>
      <c r="B46" s="14"/>
      <c r="C46" s="14"/>
      <c r="D46" s="14"/>
      <c r="E46" s="14">
        <v>20</v>
      </c>
      <c r="F46" s="14">
        <v>20</v>
      </c>
    </row>
    <row r="47" spans="1:6" x14ac:dyDescent="0.5">
      <c r="A47" s="13" t="s">
        <v>8322</v>
      </c>
      <c r="B47" s="14">
        <v>2185</v>
      </c>
      <c r="C47" s="14">
        <v>50</v>
      </c>
      <c r="D47" s="14">
        <v>1530</v>
      </c>
      <c r="E47" s="14">
        <v>349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BE7D8-4851-4144-8DBF-A77A5148F535}">
  <dimension ref="A1:E18"/>
  <sheetViews>
    <sheetView tabSelected="1" workbookViewId="0">
      <selection activeCell="K35" sqref="K35"/>
    </sheetView>
  </sheetViews>
  <sheetFormatPr defaultRowHeight="14.35" x14ac:dyDescent="0.5"/>
  <cols>
    <col min="1" max="1" width="13.5859375" bestFit="1" customWidth="1"/>
    <col min="2" max="2" width="14.64453125" bestFit="1" customWidth="1"/>
    <col min="3" max="3" width="5.29296875" bestFit="1" customWidth="1"/>
    <col min="4" max="4" width="7.9375" bestFit="1" customWidth="1"/>
    <col min="5" max="6" width="10.234375" bestFit="1" customWidth="1"/>
  </cols>
  <sheetData>
    <row r="1" spans="1:5" x14ac:dyDescent="0.5">
      <c r="A1" s="9" t="s">
        <v>8380</v>
      </c>
      <c r="B1" t="s">
        <v>8325</v>
      </c>
    </row>
    <row r="2" spans="1:5" x14ac:dyDescent="0.5">
      <c r="A2" s="9" t="s">
        <v>8379</v>
      </c>
      <c r="B2" t="s">
        <v>8325</v>
      </c>
    </row>
    <row r="4" spans="1:5" x14ac:dyDescent="0.5">
      <c r="A4" s="9" t="s">
        <v>8323</v>
      </c>
      <c r="B4" s="9" t="s">
        <v>8324</v>
      </c>
    </row>
    <row r="5" spans="1:5" x14ac:dyDescent="0.5">
      <c r="A5" s="9" t="s">
        <v>8312</v>
      </c>
      <c r="B5" t="s">
        <v>8219</v>
      </c>
      <c r="C5" t="s">
        <v>8221</v>
      </c>
      <c r="D5" t="s">
        <v>8220</v>
      </c>
      <c r="E5" t="s">
        <v>8322</v>
      </c>
    </row>
    <row r="6" spans="1:5" x14ac:dyDescent="0.5">
      <c r="A6" s="15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5">
      <c r="A7" s="15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5">
      <c r="A8" s="15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5">
      <c r="A9" s="15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5">
      <c r="A10" s="15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5">
      <c r="A11" s="15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5">
      <c r="A12" s="15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5">
      <c r="A13" s="15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5">
      <c r="A14" s="15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5">
      <c r="A15" s="15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5">
      <c r="A16" s="15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5">
      <c r="A17" s="15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5">
      <c r="A18" s="15" t="s">
        <v>8322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506B4-0310-4246-88AA-1C1498C11E9F}">
  <dimension ref="A1:H13"/>
  <sheetViews>
    <sheetView workbookViewId="0">
      <selection activeCell="B2" sqref="B2"/>
    </sheetView>
  </sheetViews>
  <sheetFormatPr defaultRowHeight="14.35" x14ac:dyDescent="0.5"/>
  <cols>
    <col min="1" max="1" width="25.46875" bestFit="1" customWidth="1"/>
    <col min="2" max="2" width="16.234375" bestFit="1" customWidth="1"/>
    <col min="3" max="3" width="12.29296875" bestFit="1" customWidth="1"/>
    <col min="4" max="4" width="14.8203125" bestFit="1" customWidth="1"/>
    <col min="5" max="5" width="11.52734375" bestFit="1" customWidth="1"/>
    <col min="6" max="6" width="18.234375" bestFit="1" customWidth="1"/>
    <col min="7" max="7" width="14.8203125" bestFit="1" customWidth="1"/>
    <col min="8" max="8" width="17.3515625" bestFit="1" customWidth="1"/>
  </cols>
  <sheetData>
    <row r="1" spans="1:8" x14ac:dyDescent="0.5">
      <c r="A1" s="17" t="s">
        <v>8381</v>
      </c>
      <c r="B1" s="17" t="s">
        <v>8382</v>
      </c>
      <c r="C1" s="17" t="s">
        <v>8383</v>
      </c>
      <c r="D1" s="17" t="s">
        <v>8384</v>
      </c>
      <c r="E1" s="17" t="s">
        <v>8385</v>
      </c>
      <c r="F1" s="17" t="s">
        <v>8386</v>
      </c>
      <c r="G1" s="17" t="s">
        <v>8387</v>
      </c>
      <c r="H1" s="17" t="s">
        <v>8388</v>
      </c>
    </row>
    <row r="2" spans="1:8" x14ac:dyDescent="0.5">
      <c r="A2" s="18" t="s">
        <v>8389</v>
      </c>
      <c r="B2" s="12">
        <f>COUNTIFS(Data!$D$2:$D$4115,"&lt;1000", Data!$F$2:$F$4115,"successful")</f>
        <v>322</v>
      </c>
      <c r="C2" s="12">
        <f>COUNTIFS(Data!$D$2:$D$4115,"&lt;1000", Data!$F$2:$F$4115,"failed")</f>
        <v>113</v>
      </c>
      <c r="D2" s="12">
        <f>COUNTIFS(Data!$D$2:$D$4115,"&lt;1000", Data!$F$2:$F$4115,"canceled")</f>
        <v>18</v>
      </c>
      <c r="E2" s="12">
        <f>SUM($B2:$D2)</f>
        <v>453</v>
      </c>
      <c r="F2" s="19">
        <f>$B2/$E2</f>
        <v>0.71081677704194257</v>
      </c>
      <c r="G2" s="19">
        <f>$C2/$E2</f>
        <v>0.24944812362030905</v>
      </c>
      <c r="H2" s="19">
        <f>$D2/$E2</f>
        <v>3.9735099337748346E-2</v>
      </c>
    </row>
    <row r="3" spans="1:8" x14ac:dyDescent="0.5">
      <c r="A3" s="18" t="s">
        <v>8390</v>
      </c>
      <c r="B3" s="12">
        <f>COUNTIFS(Data!$D$2:$D$4115,"&gt;=1000", Data!$D$2:$D$4115,"&lt;=4999",Data!$F$2:$F$4115,"successful")</f>
        <v>932</v>
      </c>
      <c r="C3" s="12">
        <f>COUNTIFS(Data!$D$2:$D$4115,"&gt;=1000", Data!$D$2:$D$4115,"&lt;=4999",Data!$F$2:$F$4115,"failed")</f>
        <v>420</v>
      </c>
      <c r="D3" s="12">
        <f>COUNTIFS(Data!$D$2:$D$4115,"&gt;=1000", Data!$D$2:$D$4115,"&lt;=4999",Data!$F$2:$F$4115,"canceled")</f>
        <v>60</v>
      </c>
      <c r="E3" s="12">
        <f t="shared" ref="E3:E13" si="0">SUM($B3:$D3)</f>
        <v>1412</v>
      </c>
      <c r="F3" s="19">
        <f t="shared" ref="F3:F13" si="1">$B3/$E3</f>
        <v>0.66005665722379603</v>
      </c>
      <c r="G3" s="19">
        <f t="shared" ref="G3:G13" si="2">$C3/$E3</f>
        <v>0.29745042492917845</v>
      </c>
      <c r="H3" s="19">
        <f t="shared" ref="H3:H13" si="3">$D3/$E3</f>
        <v>4.2492917847025496E-2</v>
      </c>
    </row>
    <row r="4" spans="1:8" x14ac:dyDescent="0.5">
      <c r="A4" s="18" t="s">
        <v>8391</v>
      </c>
      <c r="B4" s="12">
        <f>COUNTIFS(Data!$D$2:$D$4115,"&gt;=5000", Data!$D$2:$D$4115,"&lt;=9999",Data!$F$2:$F$4115,"successful")</f>
        <v>381</v>
      </c>
      <c r="C4" s="12">
        <f>COUNTIFS(Data!$D$2:$D$4115,"&gt;=5000", Data!$D$2:$D$4115,"&lt;=9999",Data!$F$2:$F$4115,"failed")</f>
        <v>283</v>
      </c>
      <c r="D4" s="12">
        <f>COUNTIFS(Data!$D$2:$D$4115,"&gt;=5000", Data!$D$2:$D$4115,"&lt;=9999",Data!$F$2:$F$4115,"canceled")</f>
        <v>52</v>
      </c>
      <c r="E4" s="12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5">
      <c r="A5" s="18" t="s">
        <v>8392</v>
      </c>
      <c r="B5" s="12">
        <f>COUNTIFS(Data!$D$2:$D$4115,"&gt;=10000", Data!$D$2:$D$4115,"&lt;=14999",Data!$F$2:$F$4115,"successful")</f>
        <v>168</v>
      </c>
      <c r="C5" s="12">
        <f>COUNTIFS(Data!$D$2:$D$4115,"&gt;=10000", Data!$D$2:$D$4115,"&lt;=14999",Data!$F$2:$F$4115,"failed")</f>
        <v>144</v>
      </c>
      <c r="D5" s="12">
        <f>COUNTIFS(Data!$D$2:$D$4115,"&gt;=10000", Data!$D$2:$D$4115,"&lt;=14999",Data!$F$2:$F$4115,"canceled")</f>
        <v>40</v>
      </c>
      <c r="E5" s="12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5">
      <c r="A6" s="18" t="s">
        <v>8393</v>
      </c>
      <c r="B6" s="12">
        <f>COUNTIFS(Data!$D$2:$D$4115,"&gt;=15000", Data!$D$2:$D$4115,"&lt;=19999",Data!$F$2:$F$4115,"successful")</f>
        <v>94</v>
      </c>
      <c r="C6" s="12">
        <f>COUNTIFS(Data!$D$2:$D$4115,"&gt;=15000", Data!$D$2:$D$4115,"&lt;=19999",Data!$F$2:$F$4115,"failed")</f>
        <v>90</v>
      </c>
      <c r="D6" s="12">
        <f>COUNTIFS(Data!$D$2:$D$4115,"&gt;=15000", Data!$D$2:$D$4115,"&lt;=19999",Data!$F$2:$F$4115,"canceled")</f>
        <v>17</v>
      </c>
      <c r="E6" s="12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5">
      <c r="A7" s="18" t="s">
        <v>8394</v>
      </c>
      <c r="B7" s="12">
        <f>COUNTIFS(Data!$D$2:$D$4115,"&gt;=20000", Data!$D$2:$D$4115,"&lt;=24999",Data!$F$2:$F$4115,"successful")</f>
        <v>62</v>
      </c>
      <c r="C7" s="12">
        <f>COUNTIFS(Data!$D$2:$D$4115,"&gt;=20000", Data!$D$2:$D$4115,"&lt;=24999",Data!$F$2:$F$4115,"failed")</f>
        <v>72</v>
      </c>
      <c r="D7" s="12">
        <f>COUNTIFS(Data!$D$2:$D$4115,"&gt;=20000", Data!$D$2:$D$4115,"&lt;=24999",Data!$F$2:$F$4115,"canceled")</f>
        <v>14</v>
      </c>
      <c r="E7" s="12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5">
      <c r="A8" s="18" t="s">
        <v>8395</v>
      </c>
      <c r="B8" s="12">
        <f>COUNTIFS(Data!$D$2:$D$4115,"&gt;=25000", Data!$D$2:$D$4115,"&lt;=29999",Data!$F$2:$F$4115,"successful")</f>
        <v>55</v>
      </c>
      <c r="C8" s="12">
        <f>COUNTIFS(Data!$D$2:$D$4115,"&gt;=25000", Data!$D$2:$D$4115,"&lt;=29999",Data!$F$2:$F$4115,"failed")</f>
        <v>64</v>
      </c>
      <c r="D8" s="12">
        <f>COUNTIFS(Data!$D$2:$D$4115,"&gt;=25000", Data!$D$2:$D$4115,"&lt;=29999",Data!$F$2:$F$4115,"canceled")</f>
        <v>18</v>
      </c>
      <c r="E8" s="12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5">
      <c r="A9" s="18" t="s">
        <v>8396</v>
      </c>
      <c r="B9" s="12">
        <f>COUNTIFS(Data!$D$2:$D$4115,"&gt;=30000", Data!$D$2:$D$4115,"&lt;=34999",Data!$F$2:$F$4115,"successful")</f>
        <v>32</v>
      </c>
      <c r="C9" s="12">
        <f>COUNTIFS(Data!$D$2:$D$4115,"&gt;=30000", Data!$D$2:$D$4115,"&lt;=34999",Data!$F$2:$F$4115,"failed")</f>
        <v>37</v>
      </c>
      <c r="D9" s="12">
        <f>COUNTIFS(Data!$D$2:$D$4115,"&gt;=30000", Data!$D$2:$D$4115,"&lt;=34999",Data!$F$2:$F$4115,"canceled")</f>
        <v>13</v>
      </c>
      <c r="E9" s="12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5">
      <c r="A10" s="18" t="s">
        <v>8397</v>
      </c>
      <c r="B10" s="12">
        <f>COUNTIFS(Data!$D$2:$D$4115,"&gt;=35000", Data!$D$2:$D$4115,"&lt;=39999",Data!$F$2:$F$4115,"successful")</f>
        <v>26</v>
      </c>
      <c r="C10" s="12">
        <f>COUNTIFS(Data!$D$2:$D$4115,"&gt;=35000", Data!$D$2:$D$4115,"&lt;=39999",Data!$F$2:$F$4115,"failed")</f>
        <v>22</v>
      </c>
      <c r="D10" s="12">
        <f>COUNTIFS(Data!$D$2:$D$4115,"&gt;=35000", Data!$D$2:$D$4115,"&lt;=39999",Data!$F$2:$F$4115,"canceled")</f>
        <v>7</v>
      </c>
      <c r="E10" s="12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5">
      <c r="A11" s="18" t="s">
        <v>8398</v>
      </c>
      <c r="B11" s="12">
        <f>COUNTIFS(Data!$D$2:$D$4115,"&gt;=40000", Data!$D$2:$D$4115,"&lt;=44999",Data!$F$2:$F$4115,"successful")</f>
        <v>21</v>
      </c>
      <c r="C11" s="12">
        <f>COUNTIFS(Data!$D$2:$D$4115,"&gt;=40000", Data!$D$2:$D$4115,"&lt;=44999",Data!$F$2:$F$4115,"failed")</f>
        <v>16</v>
      </c>
      <c r="D11" s="12">
        <f>COUNTIFS(Data!$D$2:$D$4115,"&gt;=40000", Data!$D$2:$D$4115,"&lt;=44999",Data!$F$2:$F$4115,"canceled")</f>
        <v>6</v>
      </c>
      <c r="E11" s="12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5">
      <c r="A12" s="18" t="s">
        <v>8399</v>
      </c>
      <c r="B12" s="12">
        <f>COUNTIFS(Data!$D$2:$D$4115,"&gt;=45000", Data!$D$2:$D$4115,"&lt;=49999",Data!$F$2:$F$4115,"successful")</f>
        <v>6</v>
      </c>
      <c r="C12" s="12">
        <f>COUNTIFS(Data!$D$2:$D$4115,"&gt;=45000", Data!$D$2:$D$4115,"&lt;=49999",Data!$F$2:$F$4115,"failed")</f>
        <v>11</v>
      </c>
      <c r="D12" s="12">
        <f>COUNTIFS(Data!$D$2:$D$4115,"&gt;=45000", Data!$D$2:$D$4115,"&lt;=49999",Data!$F$2:$F$4115,"canceled")</f>
        <v>4</v>
      </c>
      <c r="E12" s="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5">
      <c r="A13" s="18" t="s">
        <v>8400</v>
      </c>
      <c r="B13" s="12">
        <f>COUNTIFS(Data!$D$2:$D$4115,"&gt;=50000",Data!$F$2:$F$4115,"successful")</f>
        <v>86</v>
      </c>
      <c r="C13" s="12">
        <f>COUNTIFS(Data!$D$2:$D$4115,"&gt;=50000",Data!$F$2:$F$4115,"failed")</f>
        <v>258</v>
      </c>
      <c r="D13" s="12">
        <f>COUNTIFS(Data!$D$2:$D$4115,"&gt;=50000",Data!$F$2:$F$4115,"canceled")</f>
        <v>100</v>
      </c>
      <c r="E13" s="12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S1</vt:lpstr>
      <vt:lpstr>S2</vt:lpstr>
      <vt:lpstr>S3</vt:lpstr>
      <vt:lpstr>S4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2019-11-15T17:22:00Z</dcterms:modified>
</cp:coreProperties>
</file>