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_Docs\Teaching\Afeka\Courses\statistics_10015\הרצאות\PPTX\lecture 6\"/>
    </mc:Choice>
  </mc:AlternateContent>
  <xr:revisionPtr revIDLastSave="0" documentId="13_ncr:1_{0F87542E-5934-47D9-8FEC-D5F9A73E4F6F}" xr6:coauthVersionLast="45" xr6:coauthVersionMax="45" xr10:uidLastSave="{00000000-0000-0000-0000-000000000000}"/>
  <bookViews>
    <workbookView xWindow="5370" yWindow="2745" windowWidth="10545" windowHeight="7470" xr2:uid="{B88AC774-9B3D-4910-B35D-2DFED1B0529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1" l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I6" i="1" l="1"/>
  <c r="I8" i="1"/>
  <c r="I7" i="1"/>
  <c r="I5" i="1"/>
  <c r="I4" i="1"/>
  <c r="N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J6" i="1" l="1"/>
  <c r="J7" i="1"/>
  <c r="J8" i="1"/>
  <c r="J5" i="1"/>
  <c r="J4" i="1"/>
  <c r="B4" i="1" l="1" a="1"/>
  <c r="B4" i="1" l="1"/>
  <c r="C4" i="1" s="1"/>
  <c r="C23" i="1"/>
  <c r="C19" i="1"/>
  <c r="C15" i="1"/>
  <c r="C11" i="1"/>
  <c r="C7" i="1"/>
  <c r="C17" i="1"/>
  <c r="C9" i="1"/>
  <c r="C12" i="1"/>
  <c r="C22" i="1"/>
  <c r="C18" i="1"/>
  <c r="C14" i="1"/>
  <c r="C10" i="1"/>
  <c r="C6" i="1"/>
  <c r="C21" i="1"/>
  <c r="C13" i="1"/>
  <c r="C5" i="1"/>
  <c r="C20" i="1"/>
  <c r="C16" i="1"/>
  <c r="C8" i="1"/>
  <c r="F4" i="1" l="1"/>
  <c r="F8" i="1"/>
  <c r="F7" i="1"/>
  <c r="F6" i="1"/>
  <c r="F5" i="1"/>
  <c r="F9" i="1" l="1"/>
  <c r="G4" i="1" s="1"/>
  <c r="H4" i="1" s="1"/>
  <c r="K4" i="1" s="1"/>
  <c r="G8" i="1" l="1"/>
  <c r="G6" i="1"/>
  <c r="G7" i="1"/>
  <c r="G5" i="1"/>
  <c r="H6" i="1" l="1"/>
  <c r="K6" i="1" s="1"/>
  <c r="H8" i="1"/>
  <c r="K8" i="1" s="1"/>
  <c r="H5" i="1"/>
  <c r="K5" i="1" s="1"/>
  <c r="H7" i="1"/>
  <c r="K7" i="1" s="1"/>
  <c r="K9" i="1" l="1"/>
  <c r="G11" i="1" s="1"/>
  <c r="G15" i="1" s="1"/>
  <c r="G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<sst xmlns="http://schemas.openxmlformats.org/spreadsheetml/2006/main" count="14" uniqueCount="14">
  <si>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counts</t>
  </si>
  <si>
    <t>X</t>
  </si>
  <si>
    <t>ProbObs</t>
  </si>
  <si>
    <t>CdfObs</t>
  </si>
  <si>
    <t>ProbNorm</t>
  </si>
  <si>
    <t>DMAX</t>
  </si>
  <si>
    <t>Dmax</t>
  </si>
  <si>
    <t>alpha</t>
  </si>
  <si>
    <t>n</t>
  </si>
  <si>
    <t>Dc</t>
  </si>
  <si>
    <t>Dmax&gt;Dc?</t>
  </si>
  <si>
    <t>Reject H0?</t>
  </si>
  <si>
    <t>Obsered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</si>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</sst>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16" xfId="0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0" borderId="20" xfId="0" applyBorder="1"/>
    <xf numFmtId="0" fontId="0" fillId="0" borderId="21" xfId="0" applyBorder="1"/>
    <xf numFmtId="164" fontId="0" fillId="0" borderId="22" xfId="0" applyNumberFormat="1" applyBorder="1"/>
    <xf numFmtId="164" fontId="0" fillId="2" borderId="1" xfId="0" applyNumberFormat="1" applyFill="1" applyBorder="1"/>
    <xf numFmtId="164" fontId="0" fillId="3" borderId="2" xfId="0" applyNumberFormat="1" applyFill="1" applyBorder="1"/>
    <xf numFmtId="164" fontId="0" fillId="2" borderId="3" xfId="0" applyNumberFormat="1" applyFill="1" applyBorder="1"/>
    <xf numFmtId="164" fontId="0" fillId="3" borderId="4" xfId="0" applyNumberFormat="1" applyFill="1" applyBorder="1"/>
    <xf numFmtId="164" fontId="0" fillId="2" borderId="5" xfId="0" applyNumberFormat="1" applyFill="1" applyBorder="1"/>
    <xf numFmtId="164" fontId="0" fillId="3" borderId="6" xfId="0" applyNumberFormat="1" applyFill="1" applyBorder="1"/>
    <xf numFmtId="164" fontId="0" fillId="0" borderId="23" xfId="0" applyNumberFormat="1" applyBorder="1"/>
    <xf numFmtId="9" fontId="0" fillId="0" borderId="0" xfId="0" applyNumberFormat="1"/>
    <xf numFmtId="1" fontId="0" fillId="0" borderId="0" xfId="0" applyNumberFormat="1"/>
    <xf numFmtId="0" fontId="2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A391-CEC1-4765-A600-648FD4519F19}">
  <dimension ref="A1:N23"/>
  <sheetViews>
    <sheetView tabSelected="1" workbookViewId="0">
      <selection activeCell="F14" sqref="F14"/>
    </sheetView>
  </sheetViews>
  <sheetFormatPr defaultRowHeight="15" x14ac:dyDescent="0.25"/>
  <cols>
    <col min="1" max="1" width="7.140625" bestFit="1" customWidth="1"/>
    <col min="2" max="3" width="5.5703125" bestFit="1" customWidth="1"/>
    <col min="5" max="5" width="2.140625" bestFit="1" customWidth="1"/>
    <col min="6" max="6" width="10.140625" bestFit="1" customWidth="1"/>
    <col min="7" max="7" width="8.5703125" bestFit="1" customWidth="1"/>
    <col min="8" max="8" width="7.42578125" bestFit="1" customWidth="1"/>
    <col min="9" max="9" width="10.140625" bestFit="1" customWidth="1"/>
    <col min="10" max="10" width="5.5703125" bestFit="1" customWidth="1"/>
    <col min="13" max="13" width="5.5703125" style="1" bestFit="1" customWidth="1"/>
    <col min="14" max="14" width="2" bestFit="1" customWidth="1"/>
  </cols>
  <sheetData>
    <row r="1" spans="1:14" x14ac:dyDescent="0.25">
      <c r="A1" s="33">
        <v>1</v>
      </c>
    </row>
    <row r="2" spans="1:14" ht="15.75" thickBot="1" x14ac:dyDescent="0.3">
      <c r="A2">
        <v>2</v>
      </c>
      <c r="B2">
        <v>1</v>
      </c>
      <c r="D2">
        <v>7</v>
      </c>
      <c r="F2" s="35" t="s">
        <v>12</v>
      </c>
      <c r="G2" s="35"/>
      <c r="H2" s="35" t="s">
        <v>13</v>
      </c>
      <c r="I2" s="35"/>
    </row>
    <row r="3" spans="1:14" ht="15.75" thickBot="1" x14ac:dyDescent="0.3">
      <c r="A3">
        <v>0.5</v>
      </c>
      <c r="B3">
        <v>1</v>
      </c>
      <c r="E3" s="11" t="s">
        <v>1</v>
      </c>
      <c r="F3" s="7" t="s">
        <v>0</v>
      </c>
      <c r="G3" s="8" t="s">
        <v>2</v>
      </c>
      <c r="H3" s="19" t="s">
        <v>3</v>
      </c>
      <c r="I3" s="7" t="s">
        <v>4</v>
      </c>
      <c r="J3" s="8"/>
      <c r="K3" s="24"/>
    </row>
    <row r="4" spans="1:14" ht="15.75" thickBot="1" x14ac:dyDescent="0.3">
      <c r="A4" s="3">
        <f ca="1">A$1*NORMINV(RAND(),A$2,A$3)+(1-A$1)*NORMINV(RAND(),B$2,B$3)</f>
        <v>2.7694621741807772</v>
      </c>
      <c r="B4" s="3" cm="1">
        <f t="array" aca="1" ref="B4:B23" ca="1">_xlfn._xlws.SORT(A$4:A$23)</f>
        <v>0.97496954569025118</v>
      </c>
      <c r="C4" s="34">
        <f ca="1">INT(B4)</f>
        <v>0</v>
      </c>
      <c r="E4" s="12">
        <v>0</v>
      </c>
      <c r="F4" s="4">
        <f ca="1">COUNTIF(C$4:C$23,E4)</f>
        <v>1</v>
      </c>
      <c r="G4" s="16">
        <f ca="1">F4/F$9</f>
        <v>0.05</v>
      </c>
      <c r="H4" s="20">
        <f ca="1">SUM(G$4:G4)</f>
        <v>0.05</v>
      </c>
      <c r="I4" s="26">
        <f>_xlfn.NORM.DIST(E4,$A$2,$A$3,FALSE)</f>
        <v>2.6766045152977074E-4</v>
      </c>
      <c r="J4" s="27">
        <f>SUM(I$4:I4)</f>
        <v>2.6766045152977074E-4</v>
      </c>
      <c r="K4" s="25">
        <f ca="1">ABS(J4-H4)</f>
        <v>4.9732339548470235E-2</v>
      </c>
      <c r="M4" s="2">
        <v>1.33</v>
      </c>
      <c r="N4">
        <f t="shared" ref="N4:N23" si="0">INT(M4)</f>
        <v>1</v>
      </c>
    </row>
    <row r="5" spans="1:14" ht="15.75" thickBot="1" x14ac:dyDescent="0.3">
      <c r="A5" s="3">
        <f t="shared" ref="A5:A23" ca="1" si="1">A$1*NORMINV(RAND(),A$2,A$3)+(1-A$1)*NORMINV(RAND(),B$2,B$3)</f>
        <v>1.699636308975057</v>
      </c>
      <c r="B5" s="3">
        <f ca="1"/>
        <v>1.5408816444004736</v>
      </c>
      <c r="C5" s="34">
        <f t="shared" ref="C5:C23" ca="1" si="2">INT(B5)</f>
        <v>1</v>
      </c>
      <c r="E5" s="13">
        <v>1</v>
      </c>
      <c r="F5" s="5">
        <f ca="1">COUNTIF(C$4:C$23,E5)</f>
        <v>6</v>
      </c>
      <c r="G5" s="17">
        <f ca="1">F5/F$9</f>
        <v>0.3</v>
      </c>
      <c r="H5" s="21">
        <f ca="1">SUM(G$4:G5)</f>
        <v>0.35</v>
      </c>
      <c r="I5" s="28">
        <f t="shared" ref="I5:I8" si="3">_xlfn.NORM.DIST(E5,$A$2,$A$3,FALSE)</f>
        <v>0.10798193302637613</v>
      </c>
      <c r="J5" s="29">
        <f>SUM(I$4:I5)</f>
        <v>0.1082495934779059</v>
      </c>
      <c r="K5" s="25">
        <f t="shared" ref="K5:K8" ca="1" si="4">ABS(J5-H5)</f>
        <v>0.24175040652209406</v>
      </c>
      <c r="M5" s="2">
        <v>1.44</v>
      </c>
      <c r="N5">
        <f t="shared" si="0"/>
        <v>1</v>
      </c>
    </row>
    <row r="6" spans="1:14" ht="15.75" thickBot="1" x14ac:dyDescent="0.3">
      <c r="A6" s="3">
        <f t="shared" ca="1" si="1"/>
        <v>2.9217549590364635</v>
      </c>
      <c r="B6" s="3">
        <f ca="1"/>
        <v>1.699636308975057</v>
      </c>
      <c r="C6" s="34">
        <f t="shared" ca="1" si="2"/>
        <v>1</v>
      </c>
      <c r="E6" s="13">
        <v>2</v>
      </c>
      <c r="F6" s="5">
        <f ca="1">COUNTIF(C$4:C$23,E6)</f>
        <v>13</v>
      </c>
      <c r="G6" s="17">
        <f ca="1">F6/F$9</f>
        <v>0.65</v>
      </c>
      <c r="H6" s="21">
        <f ca="1">SUM(G$4:G6)</f>
        <v>1</v>
      </c>
      <c r="I6" s="28">
        <f>_xlfn.NORM.DIST(E6,$A$2,$A$3,FALSE)</f>
        <v>0.79788456080286541</v>
      </c>
      <c r="J6" s="29">
        <f>SUM(I$4:I6)</f>
        <v>0.90613415428077126</v>
      </c>
      <c r="K6" s="25">
        <f t="shared" ca="1" si="4"/>
        <v>9.3865845719228735E-2</v>
      </c>
      <c r="M6" s="2">
        <v>1.98</v>
      </c>
      <c r="N6">
        <f t="shared" si="0"/>
        <v>1</v>
      </c>
    </row>
    <row r="7" spans="1:14" ht="15.75" thickBot="1" x14ac:dyDescent="0.3">
      <c r="A7" s="3">
        <f t="shared" ca="1" si="1"/>
        <v>2.5549223239713053</v>
      </c>
      <c r="B7" s="3">
        <f ca="1"/>
        <v>1.7458037271401654</v>
      </c>
      <c r="C7" s="34">
        <f t="shared" ca="1" si="2"/>
        <v>1</v>
      </c>
      <c r="E7" s="13">
        <v>3</v>
      </c>
      <c r="F7" s="5">
        <f ca="1">COUNTIF(C$4:C$23,E7)</f>
        <v>0</v>
      </c>
      <c r="G7" s="17">
        <f ca="1">F7/F$9</f>
        <v>0</v>
      </c>
      <c r="H7" s="21">
        <f ca="1">SUM(G$4:G7)</f>
        <v>1</v>
      </c>
      <c r="I7" s="28">
        <f t="shared" si="3"/>
        <v>0.10798193302637613</v>
      </c>
      <c r="J7" s="29">
        <f>SUM(I$4:I7)</f>
        <v>1.0141160873071473</v>
      </c>
      <c r="K7" s="25">
        <f t="shared" ca="1" si="4"/>
        <v>1.4116087307147307E-2</v>
      </c>
      <c r="M7" s="2">
        <v>2.02</v>
      </c>
      <c r="N7">
        <f t="shared" si="0"/>
        <v>2</v>
      </c>
    </row>
    <row r="8" spans="1:14" ht="15.75" thickBot="1" x14ac:dyDescent="0.3">
      <c r="A8" s="3">
        <f t="shared" ca="1" si="1"/>
        <v>2.8672466776785752</v>
      </c>
      <c r="B8" s="3">
        <f ca="1"/>
        <v>1.7738905257341013</v>
      </c>
      <c r="C8" s="34">
        <f t="shared" ca="1" si="2"/>
        <v>1</v>
      </c>
      <c r="E8" s="14">
        <v>4</v>
      </c>
      <c r="F8" s="6">
        <f ca="1">COUNTIF(C$4:C$23,E8)</f>
        <v>0</v>
      </c>
      <c r="G8" s="18">
        <f ca="1">F8/F$9</f>
        <v>0</v>
      </c>
      <c r="H8" s="22">
        <f ca="1">SUM(G$4:G8)</f>
        <v>1</v>
      </c>
      <c r="I8" s="30">
        <f t="shared" si="3"/>
        <v>2.6766045152977074E-4</v>
      </c>
      <c r="J8" s="31">
        <f>SUM(I$4:I8)</f>
        <v>1.014383747758677</v>
      </c>
      <c r="K8" s="25">
        <f t="shared" ca="1" si="4"/>
        <v>1.4383747758677012E-2</v>
      </c>
      <c r="M8" s="2">
        <v>2.15</v>
      </c>
      <c r="N8">
        <f t="shared" si="0"/>
        <v>2</v>
      </c>
    </row>
    <row r="9" spans="1:14" ht="15.75" thickBot="1" x14ac:dyDescent="0.3">
      <c r="A9" s="3">
        <f t="shared" ca="1" si="1"/>
        <v>2.6212385162148335</v>
      </c>
      <c r="B9" s="3">
        <f ca="1"/>
        <v>1.9611640372183299</v>
      </c>
      <c r="C9" s="34">
        <f t="shared" ca="1" si="2"/>
        <v>1</v>
      </c>
      <c r="E9" s="15"/>
      <c r="F9" s="9">
        <f ca="1">SUM(F4:F8)</f>
        <v>20</v>
      </c>
      <c r="G9" s="10"/>
      <c r="H9" s="23"/>
      <c r="I9" s="9"/>
      <c r="J9" s="10" t="s">
        <v>5</v>
      </c>
      <c r="K9" s="32">
        <f ca="1">MAX(K4:K8)</f>
        <v>0.24175040652209406</v>
      </c>
      <c r="M9" s="2">
        <v>2.2400000000000002</v>
      </c>
      <c r="N9">
        <f t="shared" si="0"/>
        <v>2</v>
      </c>
    </row>
    <row r="10" spans="1:14" x14ac:dyDescent="0.25">
      <c r="A10" s="3">
        <f t="shared" ca="1" si="1"/>
        <v>2.3762231621253531</v>
      </c>
      <c r="B10" s="3">
        <f ca="1"/>
        <v>1.9984863826730512</v>
      </c>
      <c r="C10" s="34">
        <f t="shared" ca="1" si="2"/>
        <v>1</v>
      </c>
      <c r="M10" s="2">
        <v>2.4500000000000002</v>
      </c>
      <c r="N10">
        <f t="shared" si="0"/>
        <v>2</v>
      </c>
    </row>
    <row r="11" spans="1:14" x14ac:dyDescent="0.25">
      <c r="A11" s="3">
        <f t="shared" ca="1" si="1"/>
        <v>0.97496954569025118</v>
      </c>
      <c r="B11" s="3">
        <f ca="1"/>
        <v>2.1086158225178639</v>
      </c>
      <c r="C11" s="34">
        <f t="shared" ca="1" si="2"/>
        <v>2</v>
      </c>
      <c r="F11" t="s">
        <v>6</v>
      </c>
      <c r="G11" s="3">
        <f ca="1">K9</f>
        <v>0.24175040652209406</v>
      </c>
      <c r="M11" s="2">
        <v>2.52</v>
      </c>
      <c r="N11">
        <f t="shared" si="0"/>
        <v>2</v>
      </c>
    </row>
    <row r="12" spans="1:14" x14ac:dyDescent="0.25">
      <c r="A12" s="3">
        <f t="shared" ca="1" si="1"/>
        <v>2.8121307378324585</v>
      </c>
      <c r="B12" s="3">
        <f ca="1"/>
        <v>2.1829024501696717</v>
      </c>
      <c r="C12" s="34">
        <f t="shared" ca="1" si="2"/>
        <v>2</v>
      </c>
      <c r="F12" t="s">
        <v>7</v>
      </c>
      <c r="G12">
        <v>0.05</v>
      </c>
      <c r="M12" s="2">
        <v>2.5299999999999998</v>
      </c>
      <c r="N12">
        <f t="shared" si="0"/>
        <v>2</v>
      </c>
    </row>
    <row r="13" spans="1:14" x14ac:dyDescent="0.25">
      <c r="A13" s="3">
        <f t="shared" ca="1" si="1"/>
        <v>1.9611640372183299</v>
      </c>
      <c r="B13" s="3">
        <f ca="1"/>
        <v>2.186614798876541</v>
      </c>
      <c r="C13" s="34">
        <f t="shared" ca="1" si="2"/>
        <v>2</v>
      </c>
      <c r="F13" t="s">
        <v>8</v>
      </c>
      <c r="G13">
        <v>20</v>
      </c>
      <c r="M13" s="2">
        <v>2.5499999999999998</v>
      </c>
      <c r="N13">
        <f t="shared" si="0"/>
        <v>2</v>
      </c>
    </row>
    <row r="14" spans="1:14" x14ac:dyDescent="0.25">
      <c r="A14" s="3">
        <f t="shared" ca="1" si="1"/>
        <v>2.186614798876541</v>
      </c>
      <c r="B14" s="3">
        <f ca="1"/>
        <v>2.2305859098023202</v>
      </c>
      <c r="C14" s="34">
        <f t="shared" ca="1" si="2"/>
        <v>2</v>
      </c>
      <c r="F14" t="s">
        <v>9</v>
      </c>
      <c r="G14">
        <v>0.29407</v>
      </c>
      <c r="M14" s="2">
        <v>2.57</v>
      </c>
      <c r="N14">
        <f t="shared" si="0"/>
        <v>2</v>
      </c>
    </row>
    <row r="15" spans="1:14" x14ac:dyDescent="0.25">
      <c r="A15" s="3">
        <f t="shared" ca="1" si="1"/>
        <v>2.2305859098023202</v>
      </c>
      <c r="B15" s="3">
        <f ca="1"/>
        <v>2.3762231621253531</v>
      </c>
      <c r="C15" s="34">
        <f t="shared" ca="1" si="2"/>
        <v>2</v>
      </c>
      <c r="F15" t="s">
        <v>10</v>
      </c>
      <c r="G15" t="b">
        <f ca="1">IF(G11&gt;G14,TRUE,FALSE)</f>
        <v>0</v>
      </c>
      <c r="M15" s="2">
        <v>2.65</v>
      </c>
      <c r="N15">
        <f t="shared" si="0"/>
        <v>2</v>
      </c>
    </row>
    <row r="16" spans="1:14" x14ac:dyDescent="0.25">
      <c r="A16" s="3">
        <f t="shared" ca="1" si="1"/>
        <v>2.1086158225178639</v>
      </c>
      <c r="B16" s="3">
        <f ca="1"/>
        <v>2.4625554522011823</v>
      </c>
      <c r="C16" s="34">
        <f t="shared" ca="1" si="2"/>
        <v>2</v>
      </c>
      <c r="F16" t="s">
        <v>11</v>
      </c>
      <c r="G16" t="b">
        <f ca="1">G15</f>
        <v>0</v>
      </c>
      <c r="M16" s="2">
        <v>2.65</v>
      </c>
      <c r="N16">
        <f t="shared" si="0"/>
        <v>2</v>
      </c>
    </row>
    <row r="17" spans="1:14" x14ac:dyDescent="0.25">
      <c r="A17" s="3">
        <f t="shared" ca="1" si="1"/>
        <v>2.5032699223471111</v>
      </c>
      <c r="B17" s="3">
        <f ca="1"/>
        <v>2.5032699223471111</v>
      </c>
      <c r="C17" s="34">
        <f t="shared" ca="1" si="2"/>
        <v>2</v>
      </c>
      <c r="M17" s="2">
        <v>2.67</v>
      </c>
      <c r="N17">
        <f t="shared" si="0"/>
        <v>2</v>
      </c>
    </row>
    <row r="18" spans="1:14" x14ac:dyDescent="0.25">
      <c r="A18" s="3">
        <f t="shared" ca="1" si="1"/>
        <v>1.7458037271401654</v>
      </c>
      <c r="B18" s="3">
        <f ca="1"/>
        <v>2.5549223239713053</v>
      </c>
      <c r="C18" s="34">
        <f t="shared" ca="1" si="2"/>
        <v>2</v>
      </c>
      <c r="M18" s="2">
        <v>2.72</v>
      </c>
      <c r="N18">
        <f t="shared" si="0"/>
        <v>2</v>
      </c>
    </row>
    <row r="19" spans="1:14" x14ac:dyDescent="0.25">
      <c r="A19" s="3">
        <f t="shared" ca="1" si="1"/>
        <v>1.9984863826730512</v>
      </c>
      <c r="B19" s="3">
        <f ca="1"/>
        <v>2.6212385162148335</v>
      </c>
      <c r="C19" s="34">
        <f t="shared" ca="1" si="2"/>
        <v>2</v>
      </c>
      <c r="M19" s="2">
        <v>2.78</v>
      </c>
      <c r="N19">
        <f t="shared" si="0"/>
        <v>2</v>
      </c>
    </row>
    <row r="20" spans="1:14" x14ac:dyDescent="0.25">
      <c r="A20" s="3">
        <f t="shared" ca="1" si="1"/>
        <v>2.1829024501696717</v>
      </c>
      <c r="B20" s="3">
        <f ca="1"/>
        <v>2.7694621741807772</v>
      </c>
      <c r="C20" s="34">
        <f t="shared" ca="1" si="2"/>
        <v>2</v>
      </c>
      <c r="M20" s="2">
        <v>2.8</v>
      </c>
      <c r="N20">
        <f t="shared" si="0"/>
        <v>2</v>
      </c>
    </row>
    <row r="21" spans="1:14" x14ac:dyDescent="0.25">
      <c r="A21" s="3">
        <f t="shared" ca="1" si="1"/>
        <v>2.4625554522011823</v>
      </c>
      <c r="B21" s="3">
        <f ca="1"/>
        <v>2.8121307378324585</v>
      </c>
      <c r="C21" s="34">
        <f t="shared" ca="1" si="2"/>
        <v>2</v>
      </c>
      <c r="M21" s="2">
        <v>2.94</v>
      </c>
      <c r="N21">
        <f t="shared" si="0"/>
        <v>2</v>
      </c>
    </row>
    <row r="22" spans="1:14" x14ac:dyDescent="0.25">
      <c r="A22" s="3">
        <f t="shared" ca="1" si="1"/>
        <v>1.7738905257341013</v>
      </c>
      <c r="B22" s="3">
        <f ca="1"/>
        <v>2.8672466776785752</v>
      </c>
      <c r="C22" s="34">
        <f t="shared" ca="1" si="2"/>
        <v>2</v>
      </c>
      <c r="M22" s="2">
        <v>3.03</v>
      </c>
      <c r="N22">
        <f t="shared" si="0"/>
        <v>3</v>
      </c>
    </row>
    <row r="23" spans="1:14" x14ac:dyDescent="0.25">
      <c r="A23" s="3">
        <f t="shared" ca="1" si="1"/>
        <v>1.5408816444004736</v>
      </c>
      <c r="B23" s="3">
        <f ca="1"/>
        <v>2.9217549590364635</v>
      </c>
      <c r="C23" s="34">
        <f t="shared" ca="1" si="2"/>
        <v>2</v>
      </c>
      <c r="M23" s="2">
        <v>3.48</v>
      </c>
      <c r="N23">
        <f t="shared" si="0"/>
        <v>3</v>
      </c>
    </row>
  </sheetData>
  <mergeCells count="2">
    <mergeCell ref="H2:I2"/>
    <mergeCell ref="F2:G2"/>
  </mergeCells>
  <conditionalFormatting sqref="K1:K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C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2020-11-28T17:40:25Z</dcterms:created>
  <dcterms:modified xsi:type="dcterms:W3CDTF">2020-12-04T12:04:57Z</dcterms:modified>
</cp:coreProperties>
</file>