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kant\OneDrive - University of Leicester\Mathematical Modelling\Assignment 1\"/>
    </mc:Choice>
  </mc:AlternateContent>
  <xr:revisionPtr revIDLastSave="238" documentId="13_ncr:1_{A06155F4-4085-4E8E-BD00-6EE366F205E1}" xr6:coauthVersionLast="40" xr6:coauthVersionMax="40" xr10:uidLastSave="{E15D38FE-7F17-4127-9E6C-C8DCC65E1DB1}"/>
  <bookViews>
    <workbookView minimized="1" xWindow="0" yWindow="0" windowWidth="20490" windowHeight="7545" activeTab="1" xr2:uid="{623CDEBD-AD28-425A-A2DA-DF531D088FEA}"/>
  </bookViews>
  <sheets>
    <sheet name="Scatter" sheetId="1" r:id="rId1"/>
    <sheet name="6 time slots" sheetId="2" r:id="rId2"/>
    <sheet name="Sheet1" sheetId="3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9" i="2" l="1"/>
  <c r="C79" i="2" s="1"/>
  <c r="M63" i="1"/>
  <c r="J5" i="1"/>
  <c r="K5" i="1" s="1"/>
  <c r="C14" i="3"/>
  <c r="C15" i="3"/>
  <c r="C16" i="3"/>
  <c r="C17" i="3"/>
  <c r="C13" i="3"/>
  <c r="C12" i="3"/>
  <c r="B4" i="3" l="1"/>
  <c r="F48" i="2" l="1"/>
  <c r="F39" i="2"/>
  <c r="F30" i="2"/>
  <c r="F21" i="2"/>
  <c r="F12" i="2"/>
  <c r="D16" i="2" l="1"/>
  <c r="B92" i="2" s="1"/>
  <c r="C92" i="2" s="1"/>
  <c r="F13" i="2"/>
  <c r="D23" i="2"/>
  <c r="B99" i="2" s="1"/>
  <c r="C99" i="2" s="1"/>
  <c r="D27" i="2"/>
  <c r="B103" i="2" s="1"/>
  <c r="C103" i="2" s="1"/>
  <c r="D25" i="2"/>
  <c r="B101" i="2" s="1"/>
  <c r="C101" i="2" s="1"/>
  <c r="D21" i="2"/>
  <c r="B97" i="2" s="1"/>
  <c r="C97" i="2" s="1"/>
  <c r="D26" i="2"/>
  <c r="B102" i="2" s="1"/>
  <c r="C102" i="2" s="1"/>
  <c r="D24" i="2"/>
  <c r="B100" i="2" s="1"/>
  <c r="C100" i="2" s="1"/>
  <c r="D28" i="2"/>
  <c r="B104" i="2" s="1"/>
  <c r="C104" i="2" s="1"/>
  <c r="D22" i="2"/>
  <c r="B98" i="2" s="1"/>
  <c r="C98" i="2" s="1"/>
  <c r="D20" i="2"/>
  <c r="B96" i="2" s="1"/>
  <c r="C96" i="2" s="1"/>
  <c r="D13" i="2"/>
  <c r="B89" i="2" s="1"/>
  <c r="C89" i="2" s="1"/>
  <c r="D17" i="2"/>
  <c r="B93" i="2" s="1"/>
  <c r="C93" i="2" s="1"/>
  <c r="D61" i="2"/>
  <c r="D62" i="2" s="1"/>
  <c r="D63" i="2" s="1"/>
  <c r="D49" i="2"/>
  <c r="B125" i="2" s="1"/>
  <c r="C125" i="2" s="1"/>
  <c r="D53" i="2"/>
  <c r="B129" i="2" s="1"/>
  <c r="C129" i="2" s="1"/>
  <c r="D57" i="2"/>
  <c r="B133" i="2" s="1"/>
  <c r="C133" i="2" s="1"/>
  <c r="D48" i="2"/>
  <c r="B124" i="2" s="1"/>
  <c r="C124" i="2" s="1"/>
  <c r="D51" i="2"/>
  <c r="B127" i="2" s="1"/>
  <c r="C127" i="2" s="1"/>
  <c r="D59" i="2"/>
  <c r="B135" i="2" s="1"/>
  <c r="C135" i="2" s="1"/>
  <c r="D56" i="2"/>
  <c r="B132" i="2" s="1"/>
  <c r="C132" i="2" s="1"/>
  <c r="D50" i="2"/>
  <c r="B126" i="2" s="1"/>
  <c r="C126" i="2" s="1"/>
  <c r="D54" i="2"/>
  <c r="B130" i="2" s="1"/>
  <c r="C130" i="2" s="1"/>
  <c r="D58" i="2"/>
  <c r="B134" i="2" s="1"/>
  <c r="C134" i="2" s="1"/>
  <c r="D47" i="2"/>
  <c r="B123" i="2" s="1"/>
  <c r="C123" i="2" s="1"/>
  <c r="D55" i="2"/>
  <c r="B131" i="2" s="1"/>
  <c r="C131" i="2" s="1"/>
  <c r="D52" i="2"/>
  <c r="B128" i="2" s="1"/>
  <c r="C128" i="2" s="1"/>
  <c r="D60" i="2"/>
  <c r="B136" i="2" s="1"/>
  <c r="C136" i="2" s="1"/>
  <c r="D18" i="2"/>
  <c r="B94" i="2" s="1"/>
  <c r="C94" i="2" s="1"/>
  <c r="D14" i="2"/>
  <c r="B90" i="2" s="1"/>
  <c r="C90" i="2" s="1"/>
  <c r="D12" i="2"/>
  <c r="B88" i="2" s="1"/>
  <c r="C88" i="2" s="1"/>
  <c r="D42" i="2"/>
  <c r="B118" i="2" s="1"/>
  <c r="C118" i="2" s="1"/>
  <c r="D46" i="2"/>
  <c r="B122" i="2" s="1"/>
  <c r="C122" i="2" s="1"/>
  <c r="D44" i="2"/>
  <c r="B120" i="2" s="1"/>
  <c r="C120" i="2" s="1"/>
  <c r="D41" i="2"/>
  <c r="B117" i="2" s="1"/>
  <c r="C117" i="2" s="1"/>
  <c r="D43" i="2"/>
  <c r="B119" i="2" s="1"/>
  <c r="C119" i="2" s="1"/>
  <c r="D39" i="2"/>
  <c r="B115" i="2" s="1"/>
  <c r="C115" i="2" s="1"/>
  <c r="D40" i="2"/>
  <c r="B116" i="2" s="1"/>
  <c r="C116" i="2" s="1"/>
  <c r="D38" i="2"/>
  <c r="B114" i="2" s="1"/>
  <c r="C114" i="2" s="1"/>
  <c r="D45" i="2"/>
  <c r="B121" i="2" s="1"/>
  <c r="C121" i="2" s="1"/>
  <c r="D19" i="2"/>
  <c r="B95" i="2" s="1"/>
  <c r="C95" i="2" s="1"/>
  <c r="D15" i="2"/>
  <c r="B91" i="2" s="1"/>
  <c r="C91" i="2" s="1"/>
  <c r="D31" i="2"/>
  <c r="B107" i="2" s="1"/>
  <c r="C107" i="2" s="1"/>
  <c r="D35" i="2"/>
  <c r="B111" i="2" s="1"/>
  <c r="C111" i="2" s="1"/>
  <c r="D29" i="2"/>
  <c r="B105" i="2" s="1"/>
  <c r="C105" i="2" s="1"/>
  <c r="D32" i="2"/>
  <c r="B108" i="2" s="1"/>
  <c r="C108" i="2" s="1"/>
  <c r="D36" i="2"/>
  <c r="B112" i="2" s="1"/>
  <c r="C112" i="2" s="1"/>
  <c r="D33" i="2"/>
  <c r="B109" i="2" s="1"/>
  <c r="C109" i="2" s="1"/>
  <c r="D37" i="2"/>
  <c r="B113" i="2" s="1"/>
  <c r="C113" i="2" s="1"/>
  <c r="D34" i="2"/>
  <c r="B110" i="2" s="1"/>
  <c r="C110" i="2" s="1"/>
  <c r="D30" i="2"/>
  <c r="B106" i="2" s="1"/>
  <c r="C106" i="2" s="1"/>
  <c r="F4" i="2"/>
  <c r="D9" i="2" s="1"/>
  <c r="B85" i="2" s="1"/>
  <c r="C85" i="2" s="1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I2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" i="1"/>
  <c r="F5" i="1"/>
  <c r="G63" i="1" l="1"/>
  <c r="G64" i="1" s="1"/>
  <c r="G65" i="1" s="1"/>
  <c r="G11" i="1"/>
  <c r="J11" i="1" s="1"/>
  <c r="K11" i="1" s="1"/>
  <c r="G15" i="1"/>
  <c r="J15" i="1" s="1"/>
  <c r="K15" i="1" s="1"/>
  <c r="G19" i="1"/>
  <c r="J19" i="1" s="1"/>
  <c r="K19" i="1" s="1"/>
  <c r="G23" i="1"/>
  <c r="J23" i="1" s="1"/>
  <c r="K23" i="1" s="1"/>
  <c r="G27" i="1"/>
  <c r="J27" i="1" s="1"/>
  <c r="K27" i="1" s="1"/>
  <c r="G31" i="1"/>
  <c r="J31" i="1" s="1"/>
  <c r="K31" i="1" s="1"/>
  <c r="G35" i="1"/>
  <c r="J35" i="1" s="1"/>
  <c r="K35" i="1" s="1"/>
  <c r="G39" i="1"/>
  <c r="J39" i="1" s="1"/>
  <c r="K39" i="1" s="1"/>
  <c r="G43" i="1"/>
  <c r="J43" i="1" s="1"/>
  <c r="K43" i="1" s="1"/>
  <c r="G47" i="1"/>
  <c r="J47" i="1" s="1"/>
  <c r="K47" i="1" s="1"/>
  <c r="G51" i="1"/>
  <c r="J51" i="1" s="1"/>
  <c r="K51" i="1" s="1"/>
  <c r="G55" i="1"/>
  <c r="J55" i="1" s="1"/>
  <c r="K55" i="1" s="1"/>
  <c r="G59" i="1"/>
  <c r="J59" i="1" s="1"/>
  <c r="K59" i="1" s="1"/>
  <c r="G7" i="1"/>
  <c r="J7" i="1" s="1"/>
  <c r="K7" i="1" s="1"/>
  <c r="G60" i="1"/>
  <c r="J60" i="1" s="1"/>
  <c r="K60" i="1" s="1"/>
  <c r="G9" i="1"/>
  <c r="J9" i="1" s="1"/>
  <c r="K9" i="1" s="1"/>
  <c r="G17" i="1"/>
  <c r="J17" i="1" s="1"/>
  <c r="K17" i="1" s="1"/>
  <c r="G25" i="1"/>
  <c r="J25" i="1" s="1"/>
  <c r="K25" i="1" s="1"/>
  <c r="G33" i="1"/>
  <c r="J33" i="1" s="1"/>
  <c r="K33" i="1" s="1"/>
  <c r="G41" i="1"/>
  <c r="J41" i="1" s="1"/>
  <c r="K41" i="1" s="1"/>
  <c r="G49" i="1"/>
  <c r="J49" i="1" s="1"/>
  <c r="K49" i="1" s="1"/>
  <c r="G53" i="1"/>
  <c r="J53" i="1" s="1"/>
  <c r="K53" i="1" s="1"/>
  <c r="G61" i="1"/>
  <c r="J61" i="1" s="1"/>
  <c r="K61" i="1" s="1"/>
  <c r="G10" i="1"/>
  <c r="J10" i="1" s="1"/>
  <c r="K10" i="1" s="1"/>
  <c r="G18" i="1"/>
  <c r="J18" i="1" s="1"/>
  <c r="K18" i="1" s="1"/>
  <c r="G26" i="1"/>
  <c r="J26" i="1" s="1"/>
  <c r="K26" i="1" s="1"/>
  <c r="G34" i="1"/>
  <c r="J34" i="1" s="1"/>
  <c r="K34" i="1" s="1"/>
  <c r="G46" i="1"/>
  <c r="J46" i="1" s="1"/>
  <c r="K46" i="1" s="1"/>
  <c r="G54" i="1"/>
  <c r="J54" i="1" s="1"/>
  <c r="K54" i="1" s="1"/>
  <c r="G62" i="1"/>
  <c r="J62" i="1" s="1"/>
  <c r="K62" i="1" s="1"/>
  <c r="G8" i="1"/>
  <c r="J8" i="1" s="1"/>
  <c r="K8" i="1" s="1"/>
  <c r="G12" i="1"/>
  <c r="J12" i="1" s="1"/>
  <c r="K12" i="1" s="1"/>
  <c r="G16" i="1"/>
  <c r="J16" i="1" s="1"/>
  <c r="K16" i="1" s="1"/>
  <c r="G20" i="1"/>
  <c r="J20" i="1" s="1"/>
  <c r="K20" i="1" s="1"/>
  <c r="G24" i="1"/>
  <c r="J24" i="1" s="1"/>
  <c r="K24" i="1" s="1"/>
  <c r="G28" i="1"/>
  <c r="J28" i="1" s="1"/>
  <c r="K28" i="1" s="1"/>
  <c r="G32" i="1"/>
  <c r="J32" i="1" s="1"/>
  <c r="K32" i="1" s="1"/>
  <c r="G36" i="1"/>
  <c r="J36" i="1" s="1"/>
  <c r="K36" i="1" s="1"/>
  <c r="G40" i="1"/>
  <c r="J40" i="1" s="1"/>
  <c r="K40" i="1" s="1"/>
  <c r="G44" i="1"/>
  <c r="J44" i="1" s="1"/>
  <c r="K44" i="1" s="1"/>
  <c r="G48" i="1"/>
  <c r="J48" i="1" s="1"/>
  <c r="K48" i="1" s="1"/>
  <c r="G52" i="1"/>
  <c r="J52" i="1" s="1"/>
  <c r="K52" i="1" s="1"/>
  <c r="G56" i="1"/>
  <c r="J56" i="1" s="1"/>
  <c r="K56" i="1" s="1"/>
  <c r="G6" i="1"/>
  <c r="J6" i="1" s="1"/>
  <c r="K6" i="1" s="1"/>
  <c r="G13" i="1"/>
  <c r="J13" i="1" s="1"/>
  <c r="K13" i="1" s="1"/>
  <c r="G21" i="1"/>
  <c r="J21" i="1" s="1"/>
  <c r="K21" i="1" s="1"/>
  <c r="G29" i="1"/>
  <c r="J29" i="1" s="1"/>
  <c r="K29" i="1" s="1"/>
  <c r="G37" i="1"/>
  <c r="J37" i="1" s="1"/>
  <c r="K37" i="1" s="1"/>
  <c r="G45" i="1"/>
  <c r="J45" i="1" s="1"/>
  <c r="K45" i="1" s="1"/>
  <c r="G57" i="1"/>
  <c r="J57" i="1" s="1"/>
  <c r="K57" i="1" s="1"/>
  <c r="G14" i="1"/>
  <c r="J14" i="1" s="1"/>
  <c r="K14" i="1" s="1"/>
  <c r="G22" i="1"/>
  <c r="J22" i="1" s="1"/>
  <c r="K22" i="1" s="1"/>
  <c r="G30" i="1"/>
  <c r="J30" i="1" s="1"/>
  <c r="K30" i="1" s="1"/>
  <c r="G38" i="1"/>
  <c r="J38" i="1" s="1"/>
  <c r="K38" i="1" s="1"/>
  <c r="G42" i="1"/>
  <c r="J42" i="1" s="1"/>
  <c r="K42" i="1" s="1"/>
  <c r="G50" i="1"/>
  <c r="J50" i="1" s="1"/>
  <c r="K50" i="1" s="1"/>
  <c r="G58" i="1"/>
  <c r="J58" i="1" s="1"/>
  <c r="K58" i="1" s="1"/>
  <c r="D8" i="2"/>
  <c r="B84" i="2" s="1"/>
  <c r="C84" i="2" s="1"/>
  <c r="D7" i="2"/>
  <c r="B83" i="2" s="1"/>
  <c r="C83" i="2" s="1"/>
  <c r="D11" i="2"/>
  <c r="B87" i="2" s="1"/>
  <c r="C87" i="2" s="1"/>
  <c r="D4" i="2"/>
  <c r="B80" i="2" s="1"/>
  <c r="C80" i="2" s="1"/>
  <c r="D10" i="2"/>
  <c r="B86" i="2" s="1"/>
  <c r="C86" i="2" s="1"/>
  <c r="D6" i="2"/>
  <c r="B82" i="2" s="1"/>
  <c r="C82" i="2" s="1"/>
  <c r="D5" i="2"/>
  <c r="B81" i="2" s="1"/>
  <c r="C81" i="2" s="1"/>
  <c r="C138" i="2" l="1"/>
  <c r="C139" i="2" s="1"/>
  <c r="C137" i="2"/>
  <c r="K64" i="1"/>
  <c r="K65" i="1" s="1"/>
  <c r="K63" i="1"/>
</calcChain>
</file>

<file path=xl/sharedStrings.xml><?xml version="1.0" encoding="utf-8"?>
<sst xmlns="http://schemas.openxmlformats.org/spreadsheetml/2006/main" count="185" uniqueCount="95">
  <si>
    <t>World</t>
  </si>
  <si>
    <t>WLD</t>
  </si>
  <si>
    <t>GDP (current US$)</t>
  </si>
  <si>
    <t>NY.GDP.MKTP.CD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</si>
  <si>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</si>
  <si>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</si>
  <si>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</si>
  <si>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</si>
  <si>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</si>
  <si>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</si>
  <si>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</si>
  <si>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</si>
  <si>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</si>
  <si>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</si>
  <si>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</si>
  <si>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</si>
  <si>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</si>
  <si>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</si>
  <si>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</si>
  <si>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</si>
  <si>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</si>
  <si>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</si>
  <si>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</si>
  <si>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</si>
  <si>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</si>
  <si>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</si>
  <si>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</si>
  <si>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</si>
  <si>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</si>
  <si>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</si>
  <si>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</si>
  <si>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</si>
  <si>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</si>
  <si>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</si>
  <si>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</si>
  <si>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</si>
  <si>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</si>
  <si>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</si>
  <si>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</si>
  <si>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</si>
  <si>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</si>
  <si>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</si>
  <si>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</si>
  <si>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</si>
  <si>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</si>
  <si>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</si>
  <si>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</si>
  <si>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</si>
  <si>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</si>
  <si>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</si>
  <si>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</si>
  <si>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</si>
  <si>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</si>
  <si>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</si>
  <si>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</si>
  <si>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</si>
  <si>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</si>
  <si>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</si>
  <si>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</si>
  <si>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</si>
  <si>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</si>
  <si>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</si>
  <si>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</si>
  <si>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</si>
  <si>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</si>
  <si>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</si>
  <si>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Pn+1</t>
  </si>
  <si>
    <t>r</t>
  </si>
  <si>
    <t>K</t>
  </si>
  <si>
    <t>Time slot 1</t>
  </si>
  <si>
    <t>Year</t>
  </si>
  <si>
    <t>Estimated</t>
  </si>
  <si>
    <t>GDP</t>
  </si>
  <si>
    <t>Pn+1/Pn</t>
  </si>
  <si>
    <t>y = -5E-15x + 1.153</t>
  </si>
  <si>
    <t>y = -2E-14x + 1.3204</t>
  </si>
  <si>
    <t>y = -5E-15x + 1.1873</t>
  </si>
  <si>
    <t>y = 2E-14x + 0.5149</t>
  </si>
  <si>
    <t>y = -3E-15x + 1.2376</t>
  </si>
  <si>
    <t>b</t>
  </si>
  <si>
    <t>lk</t>
  </si>
  <si>
    <t>k</t>
  </si>
  <si>
    <t>Prediction</t>
  </si>
  <si>
    <t>R^2</t>
  </si>
  <si>
    <t>FVU</t>
  </si>
  <si>
    <t>RMS</t>
  </si>
  <si>
    <t>Difference</t>
  </si>
  <si>
    <t>Square</t>
  </si>
  <si>
    <t>Sum</t>
  </si>
  <si>
    <t>Average</t>
  </si>
  <si>
    <t>Square Root</t>
  </si>
  <si>
    <t>RMS value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</si>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</sst>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 vertical="center" readingOrder="1"/>
    </xf>
    <xf numFmtId="11" fontId="0" fillId="2" borderId="0" xfId="0" applyNumberFormat="1" applyFill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1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80424321959754"/>
                  <c:y val="0.41057596967045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Scatter!$E$5:$E$61</c:f>
              <c:numCache>
                <c:formatCode>General</c:formatCode>
                <c:ptCount val="57"/>
                <c:pt idx="0">
                  <c:v>1365887207849.5056</c:v>
                </c:pt>
                <c:pt idx="1">
                  <c:v>1420995459786.5635</c:v>
                </c:pt>
                <c:pt idx="2">
                  <c:v>1526066791269.3882</c:v>
                </c:pt>
                <c:pt idx="3">
                  <c:v>1642848235293.5261</c:v>
                </c:pt>
                <c:pt idx="4">
                  <c:v>1799786552118.6145</c:v>
                </c:pt>
                <c:pt idx="5">
                  <c:v>1960680502842.5881</c:v>
                </c:pt>
                <c:pt idx="6">
                  <c:v>2127232819009.5112</c:v>
                </c:pt>
                <c:pt idx="7">
                  <c:v>2263327008971.7998</c:v>
                </c:pt>
                <c:pt idx="8">
                  <c:v>2441774120674.3013</c:v>
                </c:pt>
                <c:pt idx="9">
                  <c:v>2689117771793.7241</c:v>
                </c:pt>
                <c:pt idx="10">
                  <c:v>2956988743602.5103</c:v>
                </c:pt>
                <c:pt idx="11">
                  <c:v>3266859388933.3193</c:v>
                </c:pt>
                <c:pt idx="12">
                  <c:v>3767825674167.7163</c:v>
                </c:pt>
                <c:pt idx="13">
                  <c:v>4591474517841.0986</c:v>
                </c:pt>
                <c:pt idx="14">
                  <c:v>5295569910853.6113</c:v>
                </c:pt>
                <c:pt idx="15">
                  <c:v>5896393093610.8467</c:v>
                </c:pt>
                <c:pt idx="16">
                  <c:v>6415462946159.2148</c:v>
                </c:pt>
                <c:pt idx="17">
                  <c:v>7256598499261.335</c:v>
                </c:pt>
                <c:pt idx="18">
                  <c:v>8542730884145.5332</c:v>
                </c:pt>
                <c:pt idx="19">
                  <c:v>9925211922265.2285</c:v>
                </c:pt>
                <c:pt idx="20">
                  <c:v>11170005676379.277</c:v>
                </c:pt>
                <c:pt idx="21">
                  <c:v>11458466801650.996</c:v>
                </c:pt>
                <c:pt idx="22">
                  <c:v>11359275283420.332</c:v>
                </c:pt>
                <c:pt idx="23">
                  <c:v>11626735169585.797</c:v>
                </c:pt>
                <c:pt idx="24">
                  <c:v>12065527144144.004</c:v>
                </c:pt>
                <c:pt idx="25">
                  <c:v>12679760553174.473</c:v>
                </c:pt>
                <c:pt idx="26">
                  <c:v>15017456704481.018</c:v>
                </c:pt>
                <c:pt idx="27">
                  <c:v>17101785642968.547</c:v>
                </c:pt>
                <c:pt idx="28">
                  <c:v>19153306033769.773</c:v>
                </c:pt>
                <c:pt idx="29">
                  <c:v>20082829626594.52</c:v>
                </c:pt>
                <c:pt idx="30">
                  <c:v>22573777725713.227</c:v>
                </c:pt>
                <c:pt idx="31">
                  <c:v>23917203464941.238</c:v>
                </c:pt>
                <c:pt idx="32">
                  <c:v>25405287499538.41</c:v>
                </c:pt>
                <c:pt idx="33">
                  <c:v>25823846319207.508</c:v>
                </c:pt>
                <c:pt idx="34">
                  <c:v>27746296002325.066</c:v>
                </c:pt>
                <c:pt idx="35">
                  <c:v>30847965443316.07</c:v>
                </c:pt>
                <c:pt idx="36">
                  <c:v>31539172640336.563</c:v>
                </c:pt>
                <c:pt idx="37">
                  <c:v>31431003165040.531</c:v>
                </c:pt>
                <c:pt idx="38">
                  <c:v>31346598207251.453</c:v>
                </c:pt>
                <c:pt idx="39">
                  <c:v>32511980109529.48</c:v>
                </c:pt>
                <c:pt idx="40">
                  <c:v>33571151092075.797</c:v>
                </c:pt>
                <c:pt idx="41">
                  <c:v>33367434839454.316</c:v>
                </c:pt>
                <c:pt idx="42">
                  <c:v>34644767861718.57</c:v>
                </c:pt>
                <c:pt idx="43">
                  <c:v>38882914196341.523</c:v>
                </c:pt>
                <c:pt idx="44">
                  <c:v>43787738174824.508</c:v>
                </c:pt>
                <c:pt idx="45">
                  <c:v>47411807968475.336</c:v>
                </c:pt>
                <c:pt idx="46">
                  <c:v>51340956869473.914</c:v>
                </c:pt>
                <c:pt idx="47">
                  <c:v>57833267163667.172</c:v>
                </c:pt>
                <c:pt idx="48">
                  <c:v>63433456720740.039</c:v>
                </c:pt>
                <c:pt idx="49">
                  <c:v>60138443581994.617</c:v>
                </c:pt>
                <c:pt idx="50">
                  <c:v>65956672976970.813</c:v>
                </c:pt>
                <c:pt idx="51">
                  <c:v>73297338575869.594</c:v>
                </c:pt>
                <c:pt idx="52">
                  <c:v>74965622671174.734</c:v>
                </c:pt>
                <c:pt idx="53">
                  <c:v>77050588613141.578</c:v>
                </c:pt>
                <c:pt idx="54">
                  <c:v>79131444226984.563</c:v>
                </c:pt>
                <c:pt idx="55">
                  <c:v>74842734112388.359</c:v>
                </c:pt>
                <c:pt idx="56">
                  <c:v>75936811478760.156</c:v>
                </c:pt>
              </c:numCache>
            </c:numRef>
          </c:xVal>
          <c:yVal>
            <c:numRef>
              <c:f>Scatter!$F$5:$F$61</c:f>
              <c:numCache>
                <c:formatCode>General</c:formatCode>
                <c:ptCount val="57"/>
                <c:pt idx="0">
                  <c:v>1.0403461220079966</c:v>
                </c:pt>
                <c:pt idx="1">
                  <c:v>1.0739420599546508</c:v>
                </c:pt>
                <c:pt idx="2">
                  <c:v>1.0765244645203234</c:v>
                </c:pt>
                <c:pt idx="3">
                  <c:v>1.0955281890643103</c:v>
                </c:pt>
                <c:pt idx="4">
                  <c:v>1.0893961289657252</c:v>
                </c:pt>
                <c:pt idx="5">
                  <c:v>1.0849461785974084</c:v>
                </c:pt>
                <c:pt idx="6">
                  <c:v>1.0639771014936001</c:v>
                </c:pt>
                <c:pt idx="7">
                  <c:v>1.0788428322532004</c:v>
                </c:pt>
                <c:pt idx="8">
                  <c:v>1.1012966961297461</c:v>
                </c:pt>
                <c:pt idx="9">
                  <c:v>1.0996129565683201</c:v>
                </c:pt>
                <c:pt idx="10">
                  <c:v>1.1047926360900828</c:v>
                </c:pt>
                <c:pt idx="11">
                  <c:v>1.1533479790809027</c:v>
                </c:pt>
                <c:pt idx="12">
                  <c:v>1.2186005709659908</c:v>
                </c:pt>
                <c:pt idx="13">
                  <c:v>1.1533484265842286</c:v>
                </c:pt>
                <c:pt idx="14">
                  <c:v>1.113457700091129</c:v>
                </c:pt>
                <c:pt idx="15">
                  <c:v>1.0880317584509107</c:v>
                </c:pt>
                <c:pt idx="16">
                  <c:v>1.1311106556395416</c:v>
                </c:pt>
                <c:pt idx="17">
                  <c:v>1.17723626090311</c:v>
                </c:pt>
                <c:pt idx="18">
                  <c:v>1.1618312758377352</c:v>
                </c:pt>
                <c:pt idx="19">
                  <c:v>1.125417347645908</c:v>
                </c:pt>
                <c:pt idx="20">
                  <c:v>1.025824617608003</c:v>
                </c:pt>
                <c:pt idx="21">
                  <c:v>0.99134338651516862</c:v>
                </c:pt>
                <c:pt idx="22">
                  <c:v>1.0235455061605772</c:v>
                </c:pt>
                <c:pt idx="23">
                  <c:v>1.0377399130674307</c:v>
                </c:pt>
                <c:pt idx="24">
                  <c:v>1.0509081287284316</c:v>
                </c:pt>
                <c:pt idx="25">
                  <c:v>1.1843643767169787</c:v>
                </c:pt>
                <c:pt idx="26">
                  <c:v>1.1387937371489536</c:v>
                </c:pt>
                <c:pt idx="27">
                  <c:v>1.1199594260874575</c:v>
                </c:pt>
                <c:pt idx="28">
                  <c:v>1.0485307127232173</c:v>
                </c:pt>
                <c:pt idx="29">
                  <c:v>1.124033721613616</c:v>
                </c:pt>
                <c:pt idx="30">
                  <c:v>1.0595126679969809</c:v>
                </c:pt>
                <c:pt idx="31">
                  <c:v>1.0622181450594115</c:v>
                </c:pt>
                <c:pt idx="32">
                  <c:v>1.0164752640440184</c:v>
                </c:pt>
                <c:pt idx="33">
                  <c:v>1.0744447461216364</c:v>
                </c:pt>
                <c:pt idx="34">
                  <c:v>1.1117867927571699</c:v>
                </c:pt>
                <c:pt idx="35">
                  <c:v>1.0224068974108067</c:v>
                </c:pt>
                <c:pt idx="36">
                  <c:v>0.99657031347874703</c:v>
                </c:pt>
                <c:pt idx="37">
                  <c:v>0.99731459548567769</c:v>
                </c:pt>
                <c:pt idx="38">
                  <c:v>1.037177300534271</c:v>
                </c:pt>
                <c:pt idx="39">
                  <c:v>1.0325778675730632</c:v>
                </c:pt>
                <c:pt idx="40">
                  <c:v>0.99393180614919197</c:v>
                </c:pt>
                <c:pt idx="41">
                  <c:v>1.0382808276515734</c:v>
                </c:pt>
                <c:pt idx="42">
                  <c:v>1.1223314975450009</c:v>
                </c:pt>
                <c:pt idx="43">
                  <c:v>1.126143425199968</c:v>
                </c:pt>
                <c:pt idx="44">
                  <c:v>1.0827644894372386</c:v>
                </c:pt>
                <c:pt idx="45">
                  <c:v>1.0828727920186278</c:v>
                </c:pt>
                <c:pt idx="46">
                  <c:v>1.1264547973014782</c:v>
                </c:pt>
                <c:pt idx="47">
                  <c:v>1.096833359616783</c:v>
                </c:pt>
                <c:pt idx="48">
                  <c:v>0.94805559543678319</c:v>
                </c:pt>
                <c:pt idx="49">
                  <c:v>1.096747255971855</c:v>
                </c:pt>
                <c:pt idx="50">
                  <c:v>1.1112952680536483</c:v>
                </c:pt>
                <c:pt idx="51">
                  <c:v>1.0227605002817164</c:v>
                </c:pt>
                <c:pt idx="52">
                  <c:v>1.0278122940579342</c:v>
                </c:pt>
                <c:pt idx="53">
                  <c:v>1.0270063558409739</c:v>
                </c:pt>
                <c:pt idx="54">
                  <c:v>0.94580270641473119</c:v>
                </c:pt>
                <c:pt idx="55">
                  <c:v>1.0146183511244908</c:v>
                </c:pt>
                <c:pt idx="56">
                  <c:v>1.0625121843629874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E-4880-BDDD-65A6731F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71007"/>
        <c:axId val="1808351743"/>
      </c:scatterChart>
      <c:valAx>
        <c:axId val="205917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351743"/>
        <c:crosses val="autoZero"/>
        <c:crossBetween val="midCat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8083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7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09919340006014"/>
                  <c:y val="-4.3934962404409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 time slots'!$B$47:$B$59</c:f>
              <c:numCache>
                <c:formatCode>General</c:formatCode>
                <c:ptCount val="13"/>
                <c:pt idx="0">
                  <c:v>43787738174824.508</c:v>
                </c:pt>
                <c:pt idx="1">
                  <c:v>47411807968475.336</c:v>
                </c:pt>
                <c:pt idx="2">
                  <c:v>51340956869473.914</c:v>
                </c:pt>
                <c:pt idx="3">
                  <c:v>57833267163667.172</c:v>
                </c:pt>
                <c:pt idx="4">
                  <c:v>63433456720740.039</c:v>
                </c:pt>
                <c:pt idx="5">
                  <c:v>60138443581994.617</c:v>
                </c:pt>
                <c:pt idx="6">
                  <c:v>65956672976970.813</c:v>
                </c:pt>
                <c:pt idx="7">
                  <c:v>73297338575869.594</c:v>
                </c:pt>
                <c:pt idx="8">
                  <c:v>74965622671174.734</c:v>
                </c:pt>
                <c:pt idx="9">
                  <c:v>77050588613141.578</c:v>
                </c:pt>
                <c:pt idx="10">
                  <c:v>79131444226984.563</c:v>
                </c:pt>
                <c:pt idx="11">
                  <c:v>74842734112388.359</c:v>
                </c:pt>
                <c:pt idx="12">
                  <c:v>75936811478760.156</c:v>
                </c:pt>
              </c:numCache>
            </c:numRef>
          </c:xVal>
          <c:yVal>
            <c:numRef>
              <c:f>'6 time slots'!$C$47:$C$59</c:f>
              <c:numCache>
                <c:formatCode>General</c:formatCode>
                <c:ptCount val="13"/>
                <c:pt idx="0">
                  <c:v>1.0827644894372386</c:v>
                </c:pt>
                <c:pt idx="1">
                  <c:v>1.0828727920186278</c:v>
                </c:pt>
                <c:pt idx="2">
                  <c:v>1.1264547973014782</c:v>
                </c:pt>
                <c:pt idx="3">
                  <c:v>1.096833359616783</c:v>
                </c:pt>
                <c:pt idx="4">
                  <c:v>0.94805559543678319</c:v>
                </c:pt>
                <c:pt idx="5">
                  <c:v>1.096747255971855</c:v>
                </c:pt>
                <c:pt idx="6">
                  <c:v>1.1112952680536483</c:v>
                </c:pt>
                <c:pt idx="7">
                  <c:v>1.0227605002817164</c:v>
                </c:pt>
                <c:pt idx="8">
                  <c:v>1.0278122940579342</c:v>
                </c:pt>
                <c:pt idx="9">
                  <c:v>1.0270063558409739</c:v>
                </c:pt>
                <c:pt idx="10">
                  <c:v>0.94580270641473119</c:v>
                </c:pt>
                <c:pt idx="11">
                  <c:v>1.0146183511244908</c:v>
                </c:pt>
                <c:pt idx="12">
                  <c:v>1.0625121843629874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6-4E91-BE68-0470B406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19631"/>
        <c:axId val="1800425615"/>
      </c:scatterChart>
      <c:valAx>
        <c:axId val="180711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25615"/>
        <c:crosses val="autoZero"/>
        <c:crossBetween val="midCat"/>
      </c:valAx>
      <c:valAx>
        <c:axId val="1800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GDP vs</a:t>
            </a:r>
            <a:r>
              <a:rPr lang="en-GB" baseline="0"/>
              <a:t> Windowed Estimated GDP</a:t>
            </a:r>
            <a:br>
              <a:rPr lang="en-GB" baseline="0"/>
            </a:br>
            <a:r>
              <a:rPr lang="en-GB" sz="1100" baseline="0"/>
              <a:t>r and K changed over time periods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 time slots'!$A$3:$A$60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strCache>
            </c:strRef>
          </c:cat>
          <c:val>
            <c:numRef>
              <c:f>'6 time slots'!$B$3:$B$60</c:f>
              <c:numCache>
                <c:formatCode>General</c:formatCode>
                <c:ptCount val="57"/>
                <c:pt idx="0">
                  <c:v>1365887207849.5056</c:v>
                </c:pt>
                <c:pt idx="1">
                  <c:v>1420995459786.5635</c:v>
                </c:pt>
                <c:pt idx="2">
                  <c:v>1526066791269.3882</c:v>
                </c:pt>
                <c:pt idx="3">
                  <c:v>1642848235293.5261</c:v>
                </c:pt>
                <c:pt idx="4">
                  <c:v>1799786552118.6145</c:v>
                </c:pt>
                <c:pt idx="5">
                  <c:v>1960680502842.5881</c:v>
                </c:pt>
                <c:pt idx="6">
                  <c:v>2127232819009.5112</c:v>
                </c:pt>
                <c:pt idx="7">
                  <c:v>2263327008971.7998</c:v>
                </c:pt>
                <c:pt idx="8">
                  <c:v>2441774120674.3013</c:v>
                </c:pt>
                <c:pt idx="9">
                  <c:v>2689117771793.7241</c:v>
                </c:pt>
                <c:pt idx="10">
                  <c:v>2956988743602.5103</c:v>
                </c:pt>
                <c:pt idx="11">
                  <c:v>3266859388933.3193</c:v>
                </c:pt>
                <c:pt idx="12">
                  <c:v>3767825674167.7163</c:v>
                </c:pt>
                <c:pt idx="13">
                  <c:v>4591474517841.0986</c:v>
                </c:pt>
                <c:pt idx="14">
                  <c:v>5295569910853.6113</c:v>
                </c:pt>
                <c:pt idx="15">
                  <c:v>5896393093610.8467</c:v>
                </c:pt>
                <c:pt idx="16">
                  <c:v>6415462946159.2148</c:v>
                </c:pt>
                <c:pt idx="17">
                  <c:v>7256598499261.335</c:v>
                </c:pt>
                <c:pt idx="18">
                  <c:v>8542730884145.5332</c:v>
                </c:pt>
                <c:pt idx="19">
                  <c:v>9925211922265.2285</c:v>
                </c:pt>
                <c:pt idx="20">
                  <c:v>11170005676379.277</c:v>
                </c:pt>
                <c:pt idx="21">
                  <c:v>11458466801650.996</c:v>
                </c:pt>
                <c:pt idx="22">
                  <c:v>11359275283420.332</c:v>
                </c:pt>
                <c:pt idx="23">
                  <c:v>11626735169585.797</c:v>
                </c:pt>
                <c:pt idx="24">
                  <c:v>12065527144144.004</c:v>
                </c:pt>
                <c:pt idx="25">
                  <c:v>12679760553174.473</c:v>
                </c:pt>
                <c:pt idx="26">
                  <c:v>15017456704481.018</c:v>
                </c:pt>
                <c:pt idx="27">
                  <c:v>17101785642968.547</c:v>
                </c:pt>
                <c:pt idx="28">
                  <c:v>19153306033769.773</c:v>
                </c:pt>
                <c:pt idx="29">
                  <c:v>22573777725713.227</c:v>
                </c:pt>
                <c:pt idx="30">
                  <c:v>23917203464941.238</c:v>
                </c:pt>
                <c:pt idx="31">
                  <c:v>25405287499538.41</c:v>
                </c:pt>
                <c:pt idx="32">
                  <c:v>25823846319207.508</c:v>
                </c:pt>
                <c:pt idx="33">
                  <c:v>27746296002325.066</c:v>
                </c:pt>
                <c:pt idx="34">
                  <c:v>30847965443316.07</c:v>
                </c:pt>
                <c:pt idx="35">
                  <c:v>31539172640336.563</c:v>
                </c:pt>
                <c:pt idx="36">
                  <c:v>31431003165040.531</c:v>
                </c:pt>
                <c:pt idx="37">
                  <c:v>31346598207251.453</c:v>
                </c:pt>
                <c:pt idx="38">
                  <c:v>32511980109529.48</c:v>
                </c:pt>
                <c:pt idx="39">
                  <c:v>33571151092075.797</c:v>
                </c:pt>
                <c:pt idx="40">
                  <c:v>33367434839454.316</c:v>
                </c:pt>
                <c:pt idx="41">
                  <c:v>34644767861718.57</c:v>
                </c:pt>
                <c:pt idx="42">
                  <c:v>38882914196341.523</c:v>
                </c:pt>
                <c:pt idx="43">
                  <c:v>43787738174824.508</c:v>
                </c:pt>
                <c:pt idx="44">
                  <c:v>47411807968475.336</c:v>
                </c:pt>
                <c:pt idx="45">
                  <c:v>51340956869473.914</c:v>
                </c:pt>
                <c:pt idx="46">
                  <c:v>57833267163667.172</c:v>
                </c:pt>
                <c:pt idx="47">
                  <c:v>63433456720740.039</c:v>
                </c:pt>
                <c:pt idx="48">
                  <c:v>60138443581994.617</c:v>
                </c:pt>
                <c:pt idx="49">
                  <c:v>65956672976970.813</c:v>
                </c:pt>
                <c:pt idx="50">
                  <c:v>73297338575869.594</c:v>
                </c:pt>
                <c:pt idx="51">
                  <c:v>74965622671174.734</c:v>
                </c:pt>
                <c:pt idx="52">
                  <c:v>77050588613141.578</c:v>
                </c:pt>
                <c:pt idx="53">
                  <c:v>79131444226984.563</c:v>
                </c:pt>
                <c:pt idx="54">
                  <c:v>74842734112388.359</c:v>
                </c:pt>
                <c:pt idx="55">
                  <c:v>75936811478760.156</c:v>
                </c:pt>
                <c:pt idx="56">
                  <c:v>80683787437857.828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C-4C8D-9BA1-944CAE24D062}"/>
            </c:ext>
          </c:extLst>
        </c:ser>
        <c:ser>
          <c:idx val="1"/>
          <c:order val="1"/>
          <c:tx>
            <c:v>Estimated windowed GDP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199912510936132E-2"/>
                  <c:y val="0.20661344415281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'6 time slots'!$A$3:$A$60</c:f>
              <c:strCach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strCache>
            </c:strRef>
          </c:cat>
          <c:val>
            <c:numRef>
              <c:f>'6 time slots'!$D$3:$D$60</c:f>
              <c:numCache>
                <c:formatCode>General</c:formatCode>
                <c:ptCount val="57"/>
                <c:pt idx="0">
                  <c:v>1365887207849.5056</c:v>
                </c:pt>
                <c:pt idx="1">
                  <c:v>1451962338461.0718</c:v>
                </c:pt>
                <c:pt idx="2">
                  <c:v>1512109559635.6245</c:v>
                </c:pt>
                <c:pt idx="3">
                  <c:v>1627124972746.0103</c:v>
                </c:pt>
                <c:pt idx="4">
                  <c:v>1755476923777.6462</c:v>
                </c:pt>
                <c:pt idx="5">
                  <c:v>1928823564692.9895</c:v>
                </c:pt>
                <c:pt idx="6">
                  <c:v>2107562157478.6096</c:v>
                </c:pt>
                <c:pt idx="7">
                  <c:v>2293677419973.5742</c:v>
                </c:pt>
                <c:pt idx="8">
                  <c:v>2446580766182.918</c:v>
                </c:pt>
                <c:pt idx="9" formatCode="0.00E+00">
                  <c:v>2785554256855.4956</c:v>
                </c:pt>
                <c:pt idx="10" formatCode="0.00E+00">
                  <c:v>3064396018925.2798</c:v>
                </c:pt>
                <c:pt idx="11" formatCode="0.00E+00">
                  <c:v>3365689109224.7344</c:v>
                </c:pt>
                <c:pt idx="12" formatCode="0.00E+00">
                  <c:v>3713327024104.8081</c:v>
                </c:pt>
                <c:pt idx="13" formatCode="0.00E+00">
                  <c:v>4273320450760.79</c:v>
                </c:pt>
                <c:pt idx="14" formatCode="0.00E+00">
                  <c:v>5188561927830.8662</c:v>
                </c:pt>
                <c:pt idx="15" formatCode="0.00E+00">
                  <c:v>5965576803810.5234</c:v>
                </c:pt>
                <c:pt idx="16" formatCode="0.00E+00">
                  <c:v>6624703979361.3984</c:v>
                </c:pt>
                <c:pt idx="17" formatCode="0.00E+00">
                  <c:v>7647813977837.7891</c:v>
                </c:pt>
                <c:pt idx="18" formatCode="0.00E+00">
                  <c:v>8528448222835.0293</c:v>
                </c:pt>
                <c:pt idx="19" formatCode="0.00E+00">
                  <c:v>9820256840247.084</c:v>
                </c:pt>
                <c:pt idx="20" formatCode="0.00E+00">
                  <c:v>11135053188121.49</c:v>
                </c:pt>
                <c:pt idx="21" formatCode="0.00E+00">
                  <c:v>12253494958884.291</c:v>
                </c:pt>
                <c:pt idx="22" formatCode="0.00E+00">
                  <c:v>12503830336009.215</c:v>
                </c:pt>
                <c:pt idx="23" formatCode="0.00E+00">
                  <c:v>12418124384937.725</c:v>
                </c:pt>
                <c:pt idx="24" formatCode="0.00E+00">
                  <c:v>12648321703847.42</c:v>
                </c:pt>
                <c:pt idx="25" formatCode="0.00E+00">
                  <c:v>13019783135806.227</c:v>
                </c:pt>
                <c:pt idx="26" formatCode="0.00E+00">
                  <c:v>14250798066354.854</c:v>
                </c:pt>
                <c:pt idx="27" formatCode="0.00E+00">
                  <c:v>16702606315875.504</c:v>
                </c:pt>
                <c:pt idx="28" formatCode="0.00E+00">
                  <c:v>18842594733006.328</c:v>
                </c:pt>
                <c:pt idx="29" formatCode="0.00E+00">
                  <c:v>21827743386601.559</c:v>
                </c:pt>
                <c:pt idx="30" formatCode="0.00E+00">
                  <c:v>24253969089689.777</c:v>
                </c:pt>
                <c:pt idx="31" formatCode="0.00E+00">
                  <c:v>25536732566007.75</c:v>
                </c:pt>
                <c:pt idx="32" formatCode="0.00E+00">
                  <c:v>26936554683530.938</c:v>
                </c:pt>
                <c:pt idx="33" formatCode="0.00E+00">
                  <c:v>27326297541204.84</c:v>
                </c:pt>
                <c:pt idx="34" formatCode="0.00E+00">
                  <c:v>29683706648569.977</c:v>
                </c:pt>
                <c:pt idx="35" formatCode="0.00E+00">
                  <c:v>34915556846603.895</c:v>
                </c:pt>
                <c:pt idx="36" formatCode="0.00E+00">
                  <c:v>36133908209248.383</c:v>
                </c:pt>
                <c:pt idx="37" formatCode="0.00E+00">
                  <c:v>35941982728895.133</c:v>
                </c:pt>
                <c:pt idx="38" formatCode="0.00E+00">
                  <c:v>35792547800250.969</c:v>
                </c:pt>
                <c:pt idx="39" formatCode="0.00E+00">
                  <c:v>37880995571245.547</c:v>
                </c:pt>
                <c:pt idx="40" formatCode="0.00E+00">
                  <c:v>39826229410249.461</c:v>
                </c:pt>
                <c:pt idx="41" formatCode="0.00E+00">
                  <c:v>39448606354139.633</c:v>
                </c:pt>
                <c:pt idx="42" formatCode="0.00E+00">
                  <c:v>41843789775846.258</c:v>
                </c:pt>
                <c:pt idx="43" formatCode="0.00E+00">
                  <c:v>43585851560192.102</c:v>
                </c:pt>
                <c:pt idx="44" formatCode="0.00E+00">
                  <c:v>48439606721761.859</c:v>
                </c:pt>
                <c:pt idx="45" formatCode="0.00E+00">
                  <c:v>51933214937266.328</c:v>
                </c:pt>
                <c:pt idx="46" formatCode="0.00E+00">
                  <c:v>55631886664841.375</c:v>
                </c:pt>
                <c:pt idx="47" formatCode="0.00E+00">
                  <c:v>61540391069282.188</c:v>
                </c:pt>
                <c:pt idx="48" formatCode="0.00E+00">
                  <c:v>66433835742961.875</c:v>
                </c:pt>
                <c:pt idx="49" formatCode="0.00E+00">
                  <c:v>63577440587682.297</c:v>
                </c:pt>
                <c:pt idx="50" formatCode="0.00E+00">
                  <c:v>68577130345725.859</c:v>
                </c:pt>
                <c:pt idx="51" formatCode="0.00E+00">
                  <c:v>74595286694579.234</c:v>
                </c:pt>
                <c:pt idx="52" formatCode="0.00E+00">
                  <c:v>75917920870415.016</c:v>
                </c:pt>
                <c:pt idx="53" formatCode="0.00E+00">
                  <c:v>77547428850729.266</c:v>
                </c:pt>
                <c:pt idx="54" formatCode="0.00E+00">
                  <c:v>79147718978970.984</c:v>
                </c:pt>
                <c:pt idx="55" formatCode="0.00E+00">
                  <c:v>75821063189238.859</c:v>
                </c:pt>
                <c:pt idx="56" formatCode="0.00E+00">
                  <c:v>76680199873431.297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C-4C8D-9BA1-944CAE24D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843216"/>
        <c:axId val="1697727120"/>
      </c:lineChart>
      <c:catAx>
        <c:axId val="16818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27120"/>
        <c:crosses val="autoZero"/>
        <c:auto val="1"/>
        <c:lblAlgn val="ctr"/>
        <c:lblOffset val="100"/>
        <c:noMultiLvlLbl val="0"/>
      </c:catAx>
      <c:valAx>
        <c:axId val="16977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4321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GDP prediction</a:t>
            </a:r>
            <a:r>
              <a:rPr lang="en-GB" baseline="0"/>
              <a:t> for next 3 years using Window Estimation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 time slots'!$A$3:$A$63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strCache>
            </c:strRef>
          </c:cat>
          <c:val>
            <c:numRef>
              <c:f>'6 time slots'!$B$3:$B$63</c:f>
              <c:numCache>
                <c:formatCode>General</c:formatCode>
                <c:ptCount val="60"/>
                <c:pt idx="0">
                  <c:v>1365887207849.5056</c:v>
                </c:pt>
                <c:pt idx="1">
                  <c:v>1420995459786.5635</c:v>
                </c:pt>
                <c:pt idx="2">
                  <c:v>1526066791269.3882</c:v>
                </c:pt>
                <c:pt idx="3">
                  <c:v>1642848235293.5261</c:v>
                </c:pt>
                <c:pt idx="4">
                  <c:v>1799786552118.6145</c:v>
                </c:pt>
                <c:pt idx="5">
                  <c:v>1960680502842.5881</c:v>
                </c:pt>
                <c:pt idx="6">
                  <c:v>2127232819009.5112</c:v>
                </c:pt>
                <c:pt idx="7">
                  <c:v>2263327008971.7998</c:v>
                </c:pt>
                <c:pt idx="8">
                  <c:v>2441774120674.3013</c:v>
                </c:pt>
                <c:pt idx="9">
                  <c:v>2689117771793.7241</c:v>
                </c:pt>
                <c:pt idx="10">
                  <c:v>2956988743602.5103</c:v>
                </c:pt>
                <c:pt idx="11">
                  <c:v>3266859388933.3193</c:v>
                </c:pt>
                <c:pt idx="12">
                  <c:v>3767825674167.7163</c:v>
                </c:pt>
                <c:pt idx="13">
                  <c:v>4591474517841.0986</c:v>
                </c:pt>
                <c:pt idx="14">
                  <c:v>5295569910853.6113</c:v>
                </c:pt>
                <c:pt idx="15">
                  <c:v>5896393093610.8467</c:v>
                </c:pt>
                <c:pt idx="16">
                  <c:v>6415462946159.2148</c:v>
                </c:pt>
                <c:pt idx="17">
                  <c:v>7256598499261.335</c:v>
                </c:pt>
                <c:pt idx="18">
                  <c:v>8542730884145.5332</c:v>
                </c:pt>
                <c:pt idx="19">
                  <c:v>9925211922265.2285</c:v>
                </c:pt>
                <c:pt idx="20">
                  <c:v>11170005676379.277</c:v>
                </c:pt>
                <c:pt idx="21">
                  <c:v>11458466801650.996</c:v>
                </c:pt>
                <c:pt idx="22">
                  <c:v>11359275283420.332</c:v>
                </c:pt>
                <c:pt idx="23">
                  <c:v>11626735169585.797</c:v>
                </c:pt>
                <c:pt idx="24">
                  <c:v>12065527144144.004</c:v>
                </c:pt>
                <c:pt idx="25">
                  <c:v>12679760553174.473</c:v>
                </c:pt>
                <c:pt idx="26">
                  <c:v>15017456704481.018</c:v>
                </c:pt>
                <c:pt idx="27">
                  <c:v>17101785642968.547</c:v>
                </c:pt>
                <c:pt idx="28">
                  <c:v>19153306033769.773</c:v>
                </c:pt>
                <c:pt idx="29">
                  <c:v>22573777725713.227</c:v>
                </c:pt>
                <c:pt idx="30">
                  <c:v>23917203464941.238</c:v>
                </c:pt>
                <c:pt idx="31">
                  <c:v>25405287499538.41</c:v>
                </c:pt>
                <c:pt idx="32">
                  <c:v>25823846319207.508</c:v>
                </c:pt>
                <c:pt idx="33">
                  <c:v>27746296002325.066</c:v>
                </c:pt>
                <c:pt idx="34">
                  <c:v>30847965443316.07</c:v>
                </c:pt>
                <c:pt idx="35">
                  <c:v>31539172640336.563</c:v>
                </c:pt>
                <c:pt idx="36">
                  <c:v>31431003165040.531</c:v>
                </c:pt>
                <c:pt idx="37">
                  <c:v>31346598207251.453</c:v>
                </c:pt>
                <c:pt idx="38">
                  <c:v>32511980109529.48</c:v>
                </c:pt>
                <c:pt idx="39">
                  <c:v>33571151092075.797</c:v>
                </c:pt>
                <c:pt idx="40">
                  <c:v>33367434839454.316</c:v>
                </c:pt>
                <c:pt idx="41">
                  <c:v>34644767861718.57</c:v>
                </c:pt>
                <c:pt idx="42">
                  <c:v>38882914196341.523</c:v>
                </c:pt>
                <c:pt idx="43">
                  <c:v>43787738174824.508</c:v>
                </c:pt>
                <c:pt idx="44">
                  <c:v>47411807968475.336</c:v>
                </c:pt>
                <c:pt idx="45">
                  <c:v>51340956869473.914</c:v>
                </c:pt>
                <c:pt idx="46">
                  <c:v>57833267163667.172</c:v>
                </c:pt>
                <c:pt idx="47">
                  <c:v>63433456720740.039</c:v>
                </c:pt>
                <c:pt idx="48">
                  <c:v>60138443581994.617</c:v>
                </c:pt>
                <c:pt idx="49">
                  <c:v>65956672976970.813</c:v>
                </c:pt>
                <c:pt idx="50">
                  <c:v>73297338575869.594</c:v>
                </c:pt>
                <c:pt idx="51">
                  <c:v>74965622671174.734</c:v>
                </c:pt>
                <c:pt idx="52">
                  <c:v>77050588613141.578</c:v>
                </c:pt>
                <c:pt idx="53">
                  <c:v>79131444226984.563</c:v>
                </c:pt>
                <c:pt idx="54">
                  <c:v>74842734112388.359</c:v>
                </c:pt>
                <c:pt idx="55">
                  <c:v>75936811478760.156</c:v>
                </c:pt>
                <c:pt idx="56">
                  <c:v>80683787437857.828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B-495C-B8D4-074F58ECF151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 time slots'!$A$3:$A$63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strCache>
            </c:strRef>
          </c:cat>
          <c:val>
            <c:numRef>
              <c:f>'6 time slots'!$D$3:$D$63</c:f>
              <c:numCache>
                <c:formatCode>General</c:formatCode>
                <c:ptCount val="60"/>
                <c:pt idx="0">
                  <c:v>1365887207849.5056</c:v>
                </c:pt>
                <c:pt idx="1">
                  <c:v>1451962338461.0718</c:v>
                </c:pt>
                <c:pt idx="2">
                  <c:v>1512109559635.6245</c:v>
                </c:pt>
                <c:pt idx="3">
                  <c:v>1627124972746.0103</c:v>
                </c:pt>
                <c:pt idx="4">
                  <c:v>1755476923777.6462</c:v>
                </c:pt>
                <c:pt idx="5">
                  <c:v>1928823564692.9895</c:v>
                </c:pt>
                <c:pt idx="6">
                  <c:v>2107562157478.6096</c:v>
                </c:pt>
                <c:pt idx="7">
                  <c:v>2293677419973.5742</c:v>
                </c:pt>
                <c:pt idx="8">
                  <c:v>2446580766182.918</c:v>
                </c:pt>
                <c:pt idx="9" formatCode="0.00E+00">
                  <c:v>2785554256855.4956</c:v>
                </c:pt>
                <c:pt idx="10" formatCode="0.00E+00">
                  <c:v>3064396018925.2798</c:v>
                </c:pt>
                <c:pt idx="11" formatCode="0.00E+00">
                  <c:v>3365689109224.7344</c:v>
                </c:pt>
                <c:pt idx="12" formatCode="0.00E+00">
                  <c:v>3713327024104.8081</c:v>
                </c:pt>
                <c:pt idx="13" formatCode="0.00E+00">
                  <c:v>4273320450760.79</c:v>
                </c:pt>
                <c:pt idx="14" formatCode="0.00E+00">
                  <c:v>5188561927830.8662</c:v>
                </c:pt>
                <c:pt idx="15" formatCode="0.00E+00">
                  <c:v>5965576803810.5234</c:v>
                </c:pt>
                <c:pt idx="16" formatCode="0.00E+00">
                  <c:v>6624703979361.3984</c:v>
                </c:pt>
                <c:pt idx="17" formatCode="0.00E+00">
                  <c:v>7647813977837.7891</c:v>
                </c:pt>
                <c:pt idx="18" formatCode="0.00E+00">
                  <c:v>8528448222835.0293</c:v>
                </c:pt>
                <c:pt idx="19" formatCode="0.00E+00">
                  <c:v>9820256840247.084</c:v>
                </c:pt>
                <c:pt idx="20" formatCode="0.00E+00">
                  <c:v>11135053188121.49</c:v>
                </c:pt>
                <c:pt idx="21" formatCode="0.00E+00">
                  <c:v>12253494958884.291</c:v>
                </c:pt>
                <c:pt idx="22" formatCode="0.00E+00">
                  <c:v>12503830336009.215</c:v>
                </c:pt>
                <c:pt idx="23" formatCode="0.00E+00">
                  <c:v>12418124384937.725</c:v>
                </c:pt>
                <c:pt idx="24" formatCode="0.00E+00">
                  <c:v>12648321703847.42</c:v>
                </c:pt>
                <c:pt idx="25" formatCode="0.00E+00">
                  <c:v>13019783135806.227</c:v>
                </c:pt>
                <c:pt idx="26" formatCode="0.00E+00">
                  <c:v>14250798066354.854</c:v>
                </c:pt>
                <c:pt idx="27" formatCode="0.00E+00">
                  <c:v>16702606315875.504</c:v>
                </c:pt>
                <c:pt idx="28" formatCode="0.00E+00">
                  <c:v>18842594733006.328</c:v>
                </c:pt>
                <c:pt idx="29" formatCode="0.00E+00">
                  <c:v>21827743386601.559</c:v>
                </c:pt>
                <c:pt idx="30" formatCode="0.00E+00">
                  <c:v>24253969089689.777</c:v>
                </c:pt>
                <c:pt idx="31" formatCode="0.00E+00">
                  <c:v>25536732566007.75</c:v>
                </c:pt>
                <c:pt idx="32" formatCode="0.00E+00">
                  <c:v>26936554683530.938</c:v>
                </c:pt>
                <c:pt idx="33" formatCode="0.00E+00">
                  <c:v>27326297541204.84</c:v>
                </c:pt>
                <c:pt idx="34" formatCode="0.00E+00">
                  <c:v>29683706648569.977</c:v>
                </c:pt>
                <c:pt idx="35" formatCode="0.00E+00">
                  <c:v>34915556846603.895</c:v>
                </c:pt>
                <c:pt idx="36" formatCode="0.00E+00">
                  <c:v>36133908209248.383</c:v>
                </c:pt>
                <c:pt idx="37" formatCode="0.00E+00">
                  <c:v>35941982728895.133</c:v>
                </c:pt>
                <c:pt idx="38" formatCode="0.00E+00">
                  <c:v>35792547800250.969</c:v>
                </c:pt>
                <c:pt idx="39" formatCode="0.00E+00">
                  <c:v>37880995571245.547</c:v>
                </c:pt>
                <c:pt idx="40" formatCode="0.00E+00">
                  <c:v>39826229410249.461</c:v>
                </c:pt>
                <c:pt idx="41" formatCode="0.00E+00">
                  <c:v>39448606354139.633</c:v>
                </c:pt>
                <c:pt idx="42" formatCode="0.00E+00">
                  <c:v>41843789775846.258</c:v>
                </c:pt>
                <c:pt idx="43" formatCode="0.00E+00">
                  <c:v>43585851560192.102</c:v>
                </c:pt>
                <c:pt idx="44" formatCode="0.00E+00">
                  <c:v>48439606721761.859</c:v>
                </c:pt>
                <c:pt idx="45" formatCode="0.00E+00">
                  <c:v>51933214937266.328</c:v>
                </c:pt>
                <c:pt idx="46" formatCode="0.00E+00">
                  <c:v>55631886664841.375</c:v>
                </c:pt>
                <c:pt idx="47" formatCode="0.00E+00">
                  <c:v>61540391069282.188</c:v>
                </c:pt>
                <c:pt idx="48" formatCode="0.00E+00">
                  <c:v>66433835742961.875</c:v>
                </c:pt>
                <c:pt idx="49" formatCode="0.00E+00">
                  <c:v>63577440587682.297</c:v>
                </c:pt>
                <c:pt idx="50" formatCode="0.00E+00">
                  <c:v>68577130345725.859</c:v>
                </c:pt>
                <c:pt idx="51" formatCode="0.00E+00">
                  <c:v>74595286694579.234</c:v>
                </c:pt>
                <c:pt idx="52" formatCode="0.00E+00">
                  <c:v>75917920870415.016</c:v>
                </c:pt>
                <c:pt idx="53" formatCode="0.00E+00">
                  <c:v>77547428850729.266</c:v>
                </c:pt>
                <c:pt idx="54" formatCode="0.00E+00">
                  <c:v>79147718978970.984</c:v>
                </c:pt>
                <c:pt idx="55" formatCode="0.00E+00">
                  <c:v>75821063189238.859</c:v>
                </c:pt>
                <c:pt idx="56" formatCode="0.00E+00">
                  <c:v>76680199873431.297</c:v>
                </c:pt>
                <c:pt idx="57" formatCode="0.00E+00">
                  <c:v>80324634667140.578</c:v>
                </c:pt>
                <c:pt idx="58" formatCode="0.00E+00">
                  <c:v>80053627060824.391</c:v>
                </c:pt>
                <c:pt idx="59" formatCode="0.00E+00">
                  <c:v>79848619233695.609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B-495C-B8D4-074F58EC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191792"/>
        <c:axId val="190669392"/>
      </c:lineChart>
      <c:catAx>
        <c:axId val="204519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9392"/>
        <c:crosses val="autoZero"/>
        <c:auto val="1"/>
        <c:lblAlgn val="ctr"/>
        <c:lblOffset val="100"/>
        <c:noMultiLvlLbl val="0"/>
      </c:catAx>
      <c:valAx>
        <c:axId val="1906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91792"/>
        <c:crosses val="autoZero"/>
        <c:crossBetween val="between"/>
        <c:dispUnits>
          <c:builtInUnit val="tr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GDP USD Trillions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Sheet1!$B$3:$B$4</c:f>
              <c:numCache>
                <c:formatCode>General</c:formatCode>
                <c:ptCount val="2"/>
                <c:pt idx="0">
                  <c:v>1.1015999999999999</c:v>
                </c:pt>
                <c:pt idx="1">
                  <c:v>1101599999999999.9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B-418B-A4EB-A23A571E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391488"/>
        <c:axId val="1699113728"/>
      </c:lineChart>
      <c:catAx>
        <c:axId val="175939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13728"/>
        <c:crosses val="autoZero"/>
        <c:auto val="1"/>
        <c:lblAlgn val="ctr"/>
        <c:lblOffset val="100"/>
        <c:noMultiLvlLbl val="0"/>
      </c:catAx>
      <c:valAx>
        <c:axId val="16991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Scatter!$A$5:$A$62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Scatter!$B$5:$B$62</c:f>
            </c:numRef>
          </c:val>
          <c:smooth val="0"/>
          <c:extLst>
            <c:ext xmlns:c16="http://schemas.microsoft.com/office/drawing/2014/chart" uri="{C3380CC4-5D6E-409C-BE32-E72D297353CC}">
              <c16:uniqueId val="{00000000-3A6D-4BCC-891C-AC7A58E1C2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Scatter!$A$5:$A$62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Scatter!$C$5:$C$62</c:f>
            </c:numRef>
          </c:val>
          <c:smooth val="0"/>
          <c:extLst>
            <c:ext xmlns:c16="http://schemas.microsoft.com/office/drawing/2014/chart" uri="{C3380CC4-5D6E-409C-BE32-E72D297353CC}">
              <c16:uniqueId val="{00000001-3A6D-4BCC-891C-AC7A58E1C2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Scatter!$A$5:$A$62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Scatter!$D$5:$D$62</c:f>
            </c:numRef>
          </c:val>
          <c:smooth val="0"/>
          <c:extLst>
            <c:ext xmlns:c16="http://schemas.microsoft.com/office/drawing/2014/chart" uri="{C3380CC4-5D6E-409C-BE32-E72D297353CC}">
              <c16:uniqueId val="{00000002-3A6D-4BCC-891C-AC7A58E1C2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Scatter!$A$5:$A$62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Scatter!$E$5:$E$62</c:f>
              <c:numCache>
                <c:formatCode>General</c:formatCode>
                <c:ptCount val="58"/>
                <c:pt idx="0">
                  <c:v>1365887207849.5056</c:v>
                </c:pt>
                <c:pt idx="1">
                  <c:v>1420995459786.5635</c:v>
                </c:pt>
                <c:pt idx="2">
                  <c:v>1526066791269.3882</c:v>
                </c:pt>
                <c:pt idx="3">
                  <c:v>1642848235293.5261</c:v>
                </c:pt>
                <c:pt idx="4">
                  <c:v>1799786552118.6145</c:v>
                </c:pt>
                <c:pt idx="5">
                  <c:v>1960680502842.5881</c:v>
                </c:pt>
                <c:pt idx="6">
                  <c:v>2127232819009.5112</c:v>
                </c:pt>
                <c:pt idx="7">
                  <c:v>2263327008971.7998</c:v>
                </c:pt>
                <c:pt idx="8">
                  <c:v>2441774120674.3013</c:v>
                </c:pt>
                <c:pt idx="9">
                  <c:v>2689117771793.7241</c:v>
                </c:pt>
                <c:pt idx="10">
                  <c:v>2956988743602.5103</c:v>
                </c:pt>
                <c:pt idx="11">
                  <c:v>3266859388933.3193</c:v>
                </c:pt>
                <c:pt idx="12">
                  <c:v>3767825674167.7163</c:v>
                </c:pt>
                <c:pt idx="13">
                  <c:v>4591474517841.0986</c:v>
                </c:pt>
                <c:pt idx="14">
                  <c:v>5295569910853.6113</c:v>
                </c:pt>
                <c:pt idx="15">
                  <c:v>5896393093610.8467</c:v>
                </c:pt>
                <c:pt idx="16">
                  <c:v>6415462946159.2148</c:v>
                </c:pt>
                <c:pt idx="17">
                  <c:v>7256598499261.335</c:v>
                </c:pt>
                <c:pt idx="18">
                  <c:v>8542730884145.5332</c:v>
                </c:pt>
                <c:pt idx="19">
                  <c:v>9925211922265.2285</c:v>
                </c:pt>
                <c:pt idx="20">
                  <c:v>11170005676379.277</c:v>
                </c:pt>
                <c:pt idx="21">
                  <c:v>11458466801650.996</c:v>
                </c:pt>
                <c:pt idx="22">
                  <c:v>11359275283420.332</c:v>
                </c:pt>
                <c:pt idx="23">
                  <c:v>11626735169585.797</c:v>
                </c:pt>
                <c:pt idx="24">
                  <c:v>12065527144144.004</c:v>
                </c:pt>
                <c:pt idx="25">
                  <c:v>12679760553174.473</c:v>
                </c:pt>
                <c:pt idx="26">
                  <c:v>15017456704481.018</c:v>
                </c:pt>
                <c:pt idx="27">
                  <c:v>17101785642968.547</c:v>
                </c:pt>
                <c:pt idx="28">
                  <c:v>19153306033769.773</c:v>
                </c:pt>
                <c:pt idx="29">
                  <c:v>20082829626594.52</c:v>
                </c:pt>
                <c:pt idx="30">
                  <c:v>22573777725713.227</c:v>
                </c:pt>
                <c:pt idx="31">
                  <c:v>23917203464941.238</c:v>
                </c:pt>
                <c:pt idx="32">
                  <c:v>25405287499538.41</c:v>
                </c:pt>
                <c:pt idx="33">
                  <c:v>25823846319207.508</c:v>
                </c:pt>
                <c:pt idx="34">
                  <c:v>27746296002325.066</c:v>
                </c:pt>
                <c:pt idx="35">
                  <c:v>30847965443316.07</c:v>
                </c:pt>
                <c:pt idx="36">
                  <c:v>31539172640336.563</c:v>
                </c:pt>
                <c:pt idx="37">
                  <c:v>31431003165040.531</c:v>
                </c:pt>
                <c:pt idx="38">
                  <c:v>31346598207251.453</c:v>
                </c:pt>
                <c:pt idx="39">
                  <c:v>32511980109529.48</c:v>
                </c:pt>
                <c:pt idx="40">
                  <c:v>33571151092075.797</c:v>
                </c:pt>
                <c:pt idx="41">
                  <c:v>33367434839454.316</c:v>
                </c:pt>
                <c:pt idx="42">
                  <c:v>34644767861718.57</c:v>
                </c:pt>
                <c:pt idx="43">
                  <c:v>38882914196341.523</c:v>
                </c:pt>
                <c:pt idx="44">
                  <c:v>43787738174824.508</c:v>
                </c:pt>
                <c:pt idx="45">
                  <c:v>47411807968475.336</c:v>
                </c:pt>
                <c:pt idx="46">
                  <c:v>51340956869473.914</c:v>
                </c:pt>
                <c:pt idx="47">
                  <c:v>57833267163667.172</c:v>
                </c:pt>
                <c:pt idx="48">
                  <c:v>63433456720740.039</c:v>
                </c:pt>
                <c:pt idx="49">
                  <c:v>60138443581994.617</c:v>
                </c:pt>
                <c:pt idx="50">
                  <c:v>65956672976970.813</c:v>
                </c:pt>
                <c:pt idx="51">
                  <c:v>73297338575869.594</c:v>
                </c:pt>
                <c:pt idx="52">
                  <c:v>74965622671174.734</c:v>
                </c:pt>
                <c:pt idx="53">
                  <c:v>77050588613141.578</c:v>
                </c:pt>
                <c:pt idx="54">
                  <c:v>79131444226984.563</c:v>
                </c:pt>
                <c:pt idx="55">
                  <c:v>74842734112388.359</c:v>
                </c:pt>
                <c:pt idx="56">
                  <c:v>75936811478760.156</c:v>
                </c:pt>
                <c:pt idx="57">
                  <c:v>80683787437857.828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D-4BCC-891C-AC7A58E1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329359"/>
        <c:axId val="1914399167"/>
      </c:lineChart>
      <c:catAx>
        <c:axId val="205032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99167"/>
        <c:crosses val="autoZero"/>
        <c:auto val="1"/>
        <c:lblAlgn val="ctr"/>
        <c:lblOffset val="100"/>
        <c:noMultiLvlLbl val="0"/>
      </c:catAx>
      <c:valAx>
        <c:axId val="19143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2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GDP vs Estimated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Scatter!$A$5:$A$62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Scatter!$E$5:$E$62</c:f>
              <c:numCache>
                <c:formatCode>General</c:formatCode>
                <c:ptCount val="58"/>
                <c:pt idx="0">
                  <c:v>1365887207849.5056</c:v>
                </c:pt>
                <c:pt idx="1">
                  <c:v>1420995459786.5635</c:v>
                </c:pt>
                <c:pt idx="2">
                  <c:v>1526066791269.3882</c:v>
                </c:pt>
                <c:pt idx="3">
                  <c:v>1642848235293.5261</c:v>
                </c:pt>
                <c:pt idx="4">
                  <c:v>1799786552118.6145</c:v>
                </c:pt>
                <c:pt idx="5">
                  <c:v>1960680502842.5881</c:v>
                </c:pt>
                <c:pt idx="6">
                  <c:v>2127232819009.5112</c:v>
                </c:pt>
                <c:pt idx="7">
                  <c:v>2263327008971.7998</c:v>
                </c:pt>
                <c:pt idx="8">
                  <c:v>2441774120674.3013</c:v>
                </c:pt>
                <c:pt idx="9">
                  <c:v>2689117771793.7241</c:v>
                </c:pt>
                <c:pt idx="10">
                  <c:v>2956988743602.5103</c:v>
                </c:pt>
                <c:pt idx="11">
                  <c:v>3266859388933.3193</c:v>
                </c:pt>
                <c:pt idx="12">
                  <c:v>3767825674167.7163</c:v>
                </c:pt>
                <c:pt idx="13">
                  <c:v>4591474517841.0986</c:v>
                </c:pt>
                <c:pt idx="14">
                  <c:v>5295569910853.6113</c:v>
                </c:pt>
                <c:pt idx="15">
                  <c:v>5896393093610.8467</c:v>
                </c:pt>
                <c:pt idx="16">
                  <c:v>6415462946159.2148</c:v>
                </c:pt>
                <c:pt idx="17">
                  <c:v>7256598499261.335</c:v>
                </c:pt>
                <c:pt idx="18">
                  <c:v>8542730884145.5332</c:v>
                </c:pt>
                <c:pt idx="19">
                  <c:v>9925211922265.2285</c:v>
                </c:pt>
                <c:pt idx="20">
                  <c:v>11170005676379.277</c:v>
                </c:pt>
                <c:pt idx="21">
                  <c:v>11458466801650.996</c:v>
                </c:pt>
                <c:pt idx="22">
                  <c:v>11359275283420.332</c:v>
                </c:pt>
                <c:pt idx="23">
                  <c:v>11626735169585.797</c:v>
                </c:pt>
                <c:pt idx="24">
                  <c:v>12065527144144.004</c:v>
                </c:pt>
                <c:pt idx="25">
                  <c:v>12679760553174.473</c:v>
                </c:pt>
                <c:pt idx="26">
                  <c:v>15017456704481.018</c:v>
                </c:pt>
                <c:pt idx="27">
                  <c:v>17101785642968.547</c:v>
                </c:pt>
                <c:pt idx="28">
                  <c:v>19153306033769.773</c:v>
                </c:pt>
                <c:pt idx="29">
                  <c:v>20082829626594.52</c:v>
                </c:pt>
                <c:pt idx="30">
                  <c:v>22573777725713.227</c:v>
                </c:pt>
                <c:pt idx="31">
                  <c:v>23917203464941.238</c:v>
                </c:pt>
                <c:pt idx="32">
                  <c:v>25405287499538.41</c:v>
                </c:pt>
                <c:pt idx="33">
                  <c:v>25823846319207.508</c:v>
                </c:pt>
                <c:pt idx="34">
                  <c:v>27746296002325.066</c:v>
                </c:pt>
                <c:pt idx="35">
                  <c:v>30847965443316.07</c:v>
                </c:pt>
                <c:pt idx="36">
                  <c:v>31539172640336.563</c:v>
                </c:pt>
                <c:pt idx="37">
                  <c:v>31431003165040.531</c:v>
                </c:pt>
                <c:pt idx="38">
                  <c:v>31346598207251.453</c:v>
                </c:pt>
                <c:pt idx="39">
                  <c:v>32511980109529.48</c:v>
                </c:pt>
                <c:pt idx="40">
                  <c:v>33571151092075.797</c:v>
                </c:pt>
                <c:pt idx="41">
                  <c:v>33367434839454.316</c:v>
                </c:pt>
                <c:pt idx="42">
                  <c:v>34644767861718.57</c:v>
                </c:pt>
                <c:pt idx="43">
                  <c:v>38882914196341.523</c:v>
                </c:pt>
                <c:pt idx="44">
                  <c:v>43787738174824.508</c:v>
                </c:pt>
                <c:pt idx="45">
                  <c:v>47411807968475.336</c:v>
                </c:pt>
                <c:pt idx="46">
                  <c:v>51340956869473.914</c:v>
                </c:pt>
                <c:pt idx="47">
                  <c:v>57833267163667.172</c:v>
                </c:pt>
                <c:pt idx="48">
                  <c:v>63433456720740.039</c:v>
                </c:pt>
                <c:pt idx="49">
                  <c:v>60138443581994.617</c:v>
                </c:pt>
                <c:pt idx="50">
                  <c:v>65956672976970.813</c:v>
                </c:pt>
                <c:pt idx="51">
                  <c:v>73297338575869.594</c:v>
                </c:pt>
                <c:pt idx="52">
                  <c:v>74965622671174.734</c:v>
                </c:pt>
                <c:pt idx="53">
                  <c:v>77050588613141.578</c:v>
                </c:pt>
                <c:pt idx="54">
                  <c:v>79131444226984.563</c:v>
                </c:pt>
                <c:pt idx="55">
                  <c:v>74842734112388.359</c:v>
                </c:pt>
                <c:pt idx="56">
                  <c:v>75936811478760.156</c:v>
                </c:pt>
                <c:pt idx="57">
                  <c:v>80683787437857.828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3-4B22-B8B1-F1163134338C}"/>
            </c:ext>
          </c:extLst>
        </c:ser>
        <c:ser>
          <c:idx val="1"/>
          <c:order val="1"/>
          <c:tx>
            <c:v>Estimated GDP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Scatter!$A$5:$A$62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Scatter!$G$5:$G$62</c:f>
              <c:numCache>
                <c:formatCode>General</c:formatCode>
                <c:ptCount val="58"/>
                <c:pt idx="0">
                  <c:v>1365887207849.5056</c:v>
                </c:pt>
                <c:pt idx="1">
                  <c:v>1502795700302.4485</c:v>
                </c:pt>
                <c:pt idx="2">
                  <c:v>1563349370404.144</c:v>
                </c:pt>
                <c:pt idx="3">
                  <c:v>1678786297410.9426</c:v>
                </c:pt>
                <c:pt idx="4">
                  <c:v>1807062665675.1411</c:v>
                </c:pt>
                <c:pt idx="5">
                  <c:v>1979405634180.6785</c:v>
                </c:pt>
                <c:pt idx="6">
                  <c:v>2156041373897.168</c:v>
                </c:pt>
                <c:pt idx="7">
                  <c:v>2338834553954.6064</c:v>
                </c:pt>
                <c:pt idx="8">
                  <c:v>2488158383933.7935</c:v>
                </c:pt>
                <c:pt idx="9">
                  <c:v>2683896110478.4155</c:v>
                </c:pt>
                <c:pt idx="10">
                  <c:v>2955100783017.3896</c:v>
                </c:pt>
                <c:pt idx="11">
                  <c:v>3248675017522.7329</c:v>
                </c:pt>
                <c:pt idx="12">
                  <c:v>3588099932581.8828</c:v>
                </c:pt>
                <c:pt idx="13">
                  <c:v>4136440252352.2383</c:v>
                </c:pt>
                <c:pt idx="14">
                  <c:v>5036886690605.7695</c:v>
                </c:pt>
                <c:pt idx="15">
                  <c:v>5805556753115.5996</c:v>
                </c:pt>
                <c:pt idx="16">
                  <c:v>6460699180407.3262</c:v>
                </c:pt>
                <c:pt idx="17">
                  <c:v>7026115816675.4482</c:v>
                </c:pt>
                <c:pt idx="18">
                  <c:v>7941210685006.8037</c:v>
                </c:pt>
                <c:pt idx="19">
                  <c:v>9337694091015.7852</c:v>
                </c:pt>
                <c:pt idx="20">
                  <c:v>10835103621865.5</c:v>
                </c:pt>
                <c:pt idx="21">
                  <c:v>12180109226289.064</c:v>
                </c:pt>
                <c:pt idx="22">
                  <c:v>12491350567254.199</c:v>
                </c:pt>
                <c:pt idx="23">
                  <c:v>12384344517251.313</c:v>
                </c:pt>
                <c:pt idx="24">
                  <c:v>12672830492112.029</c:v>
                </c:pt>
                <c:pt idx="25">
                  <c:v>13145807756722.957</c:v>
                </c:pt>
                <c:pt idx="26">
                  <c:v>13807247897691.158</c:v>
                </c:pt>
                <c:pt idx="27">
                  <c:v>16317706299785.324</c:v>
                </c:pt>
                <c:pt idx="28">
                  <c:v>18546855992116.102</c:v>
                </c:pt>
                <c:pt idx="29">
                  <c:v>20732432794777.539</c:v>
                </c:pt>
                <c:pt idx="30">
                  <c:v>21719925070845.699</c:v>
                </c:pt>
                <c:pt idx="31">
                  <c:v>24357698101835.781</c:v>
                </c:pt>
                <c:pt idx="32">
                  <c:v>25775158715395.871</c:v>
                </c:pt>
                <c:pt idx="33">
                  <c:v>27341036076557.309</c:v>
                </c:pt>
                <c:pt idx="34">
                  <c:v>27780678066520.941</c:v>
                </c:pt>
                <c:pt idx="35">
                  <c:v>29795462734312.648</c:v>
                </c:pt>
                <c:pt idx="36">
                  <c:v>33030521760364.957</c:v>
                </c:pt>
                <c:pt idx="37">
                  <c:v>33748833169757.801</c:v>
                </c:pt>
                <c:pt idx="38">
                  <c:v>33636485126647.855</c:v>
                </c:pt>
                <c:pt idx="39">
                  <c:v>33548803365941.34</c:v>
                </c:pt>
                <c:pt idx="40">
                  <c:v>34758168438015.23</c:v>
                </c:pt>
                <c:pt idx="41">
                  <c:v>35854957857383.711</c:v>
                </c:pt>
                <c:pt idx="42">
                  <c:v>35644180511377.648</c:v>
                </c:pt>
                <c:pt idx="43">
                  <c:v>36964416336276.805</c:v>
                </c:pt>
                <c:pt idx="44">
                  <c:v>41321537262289.766</c:v>
                </c:pt>
                <c:pt idx="45">
                  <c:v>46319206358919.688</c:v>
                </c:pt>
                <c:pt idx="46">
                  <c:v>49980968123232.852</c:v>
                </c:pt>
                <c:pt idx="47">
                  <c:v>53921304235139.281</c:v>
                </c:pt>
                <c:pt idx="48">
                  <c:v>60364440316671.641</c:v>
                </c:pt>
                <c:pt idx="49">
                  <c:v>65854492492025.219</c:v>
                </c:pt>
                <c:pt idx="50">
                  <c:v>62631877053460.516</c:v>
                </c:pt>
                <c:pt idx="51">
                  <c:v>68307588241239.977</c:v>
                </c:pt>
                <c:pt idx="52">
                  <c:v>75371848332872.281</c:v>
                </c:pt>
                <c:pt idx="53">
                  <c:v>76962285352089.125</c:v>
                </c:pt>
                <c:pt idx="54">
                  <c:v>78942135210605.172</c:v>
                </c:pt>
                <c:pt idx="55">
                  <c:v>80909413494997.813</c:v>
                </c:pt>
                <c:pt idx="56">
                  <c:v>76845321048789.359</c:v>
                </c:pt>
                <c:pt idx="57">
                  <c:v>77885592187441.422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3-4B22-B8B1-F1163134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59760"/>
        <c:axId val="1430117312"/>
      </c:lineChart>
      <c:catAx>
        <c:axId val="161515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17312"/>
        <c:crosses val="autoZero"/>
        <c:auto val="1"/>
        <c:lblAlgn val="ctr"/>
        <c:lblOffset val="100"/>
        <c:noMultiLvlLbl val="0"/>
      </c:catAx>
      <c:valAx>
        <c:axId val="14301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59760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USD 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Preidiction</a:t>
            </a:r>
            <a:r>
              <a:rPr lang="en-GB" baseline="0"/>
              <a:t> of World GDP for next 3 years with Global Estimate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Scatter!$A$5:$A$65</c:f>
              <c:strCach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strCache>
            </c:strRef>
          </c:cat>
          <c:val>
            <c:numRef>
              <c:f>Scatter!$E$5:$E$65</c:f>
              <c:numCache>
                <c:formatCode>General</c:formatCode>
                <c:ptCount val="61"/>
                <c:pt idx="0">
                  <c:v>1365887207849.5056</c:v>
                </c:pt>
                <c:pt idx="1">
                  <c:v>1420995459786.5635</c:v>
                </c:pt>
                <c:pt idx="2">
                  <c:v>1526066791269.3882</c:v>
                </c:pt>
                <c:pt idx="3">
                  <c:v>1642848235293.5261</c:v>
                </c:pt>
                <c:pt idx="4">
                  <c:v>1799786552118.6145</c:v>
                </c:pt>
                <c:pt idx="5">
                  <c:v>1960680502842.5881</c:v>
                </c:pt>
                <c:pt idx="6">
                  <c:v>2127232819009.5112</c:v>
                </c:pt>
                <c:pt idx="7">
                  <c:v>2263327008971.7998</c:v>
                </c:pt>
                <c:pt idx="8">
                  <c:v>2441774120674.3013</c:v>
                </c:pt>
                <c:pt idx="9">
                  <c:v>2689117771793.7241</c:v>
                </c:pt>
                <c:pt idx="10">
                  <c:v>2956988743602.5103</c:v>
                </c:pt>
                <c:pt idx="11">
                  <c:v>3266859388933.3193</c:v>
                </c:pt>
                <c:pt idx="12">
                  <c:v>3767825674167.7163</c:v>
                </c:pt>
                <c:pt idx="13">
                  <c:v>4591474517841.0986</c:v>
                </c:pt>
                <c:pt idx="14">
                  <c:v>5295569910853.6113</c:v>
                </c:pt>
                <c:pt idx="15">
                  <c:v>5896393093610.8467</c:v>
                </c:pt>
                <c:pt idx="16">
                  <c:v>6415462946159.2148</c:v>
                </c:pt>
                <c:pt idx="17">
                  <c:v>7256598499261.335</c:v>
                </c:pt>
                <c:pt idx="18">
                  <c:v>8542730884145.5332</c:v>
                </c:pt>
                <c:pt idx="19">
                  <c:v>9925211922265.2285</c:v>
                </c:pt>
                <c:pt idx="20">
                  <c:v>11170005676379.277</c:v>
                </c:pt>
                <c:pt idx="21">
                  <c:v>11458466801650.996</c:v>
                </c:pt>
                <c:pt idx="22">
                  <c:v>11359275283420.332</c:v>
                </c:pt>
                <c:pt idx="23">
                  <c:v>11626735169585.797</c:v>
                </c:pt>
                <c:pt idx="24">
                  <c:v>12065527144144.004</c:v>
                </c:pt>
                <c:pt idx="25">
                  <c:v>12679760553174.473</c:v>
                </c:pt>
                <c:pt idx="26">
                  <c:v>15017456704481.018</c:v>
                </c:pt>
                <c:pt idx="27">
                  <c:v>17101785642968.547</c:v>
                </c:pt>
                <c:pt idx="28">
                  <c:v>19153306033769.773</c:v>
                </c:pt>
                <c:pt idx="29">
                  <c:v>20082829626594.52</c:v>
                </c:pt>
                <c:pt idx="30">
                  <c:v>22573777725713.227</c:v>
                </c:pt>
                <c:pt idx="31">
                  <c:v>23917203464941.238</c:v>
                </c:pt>
                <c:pt idx="32">
                  <c:v>25405287499538.41</c:v>
                </c:pt>
                <c:pt idx="33">
                  <c:v>25823846319207.508</c:v>
                </c:pt>
                <c:pt idx="34">
                  <c:v>27746296002325.066</c:v>
                </c:pt>
                <c:pt idx="35">
                  <c:v>30847965443316.07</c:v>
                </c:pt>
                <c:pt idx="36">
                  <c:v>31539172640336.563</c:v>
                </c:pt>
                <c:pt idx="37">
                  <c:v>31431003165040.531</c:v>
                </c:pt>
                <c:pt idx="38">
                  <c:v>31346598207251.453</c:v>
                </c:pt>
                <c:pt idx="39">
                  <c:v>32511980109529.48</c:v>
                </c:pt>
                <c:pt idx="40">
                  <c:v>33571151092075.797</c:v>
                </c:pt>
                <c:pt idx="41">
                  <c:v>33367434839454.316</c:v>
                </c:pt>
                <c:pt idx="42">
                  <c:v>34644767861718.57</c:v>
                </c:pt>
                <c:pt idx="43">
                  <c:v>38882914196341.523</c:v>
                </c:pt>
                <c:pt idx="44">
                  <c:v>43787738174824.508</c:v>
                </c:pt>
                <c:pt idx="45">
                  <c:v>47411807968475.336</c:v>
                </c:pt>
                <c:pt idx="46">
                  <c:v>51340956869473.914</c:v>
                </c:pt>
                <c:pt idx="47">
                  <c:v>57833267163667.172</c:v>
                </c:pt>
                <c:pt idx="48">
                  <c:v>63433456720740.039</c:v>
                </c:pt>
                <c:pt idx="49">
                  <c:v>60138443581994.617</c:v>
                </c:pt>
                <c:pt idx="50">
                  <c:v>65956672976970.813</c:v>
                </c:pt>
                <c:pt idx="51">
                  <c:v>73297338575869.594</c:v>
                </c:pt>
                <c:pt idx="52">
                  <c:v>74965622671174.734</c:v>
                </c:pt>
                <c:pt idx="53">
                  <c:v>77050588613141.578</c:v>
                </c:pt>
                <c:pt idx="54">
                  <c:v>79131444226984.563</c:v>
                </c:pt>
                <c:pt idx="55">
                  <c:v>74842734112388.359</c:v>
                </c:pt>
                <c:pt idx="56">
                  <c:v>75936811478760.156</c:v>
                </c:pt>
                <c:pt idx="57">
                  <c:v>80683787437857.828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7-41F6-9C37-E28D26F6BCE1}"/>
            </c:ext>
          </c:extLst>
        </c:ser>
        <c:ser>
          <c:idx val="1"/>
          <c:order val="1"/>
          <c:tx>
            <c:v>Prediction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Scatter!$A$5:$A$65</c:f>
              <c:strCach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strCache>
            </c:strRef>
          </c:cat>
          <c:val>
            <c:numRef>
              <c:f>Scatter!$G$5:$G$65</c:f>
              <c:numCache>
                <c:formatCode>General</c:formatCode>
                <c:ptCount val="61"/>
                <c:pt idx="0">
                  <c:v>1365887207849.5056</c:v>
                </c:pt>
                <c:pt idx="1">
                  <c:v>1502795700302.4485</c:v>
                </c:pt>
                <c:pt idx="2">
                  <c:v>1563349370404.144</c:v>
                </c:pt>
                <c:pt idx="3">
                  <c:v>1678786297410.9426</c:v>
                </c:pt>
                <c:pt idx="4">
                  <c:v>1807062665675.1411</c:v>
                </c:pt>
                <c:pt idx="5">
                  <c:v>1979405634180.6785</c:v>
                </c:pt>
                <c:pt idx="6">
                  <c:v>2156041373897.168</c:v>
                </c:pt>
                <c:pt idx="7">
                  <c:v>2338834553954.6064</c:v>
                </c:pt>
                <c:pt idx="8">
                  <c:v>2488158383933.7935</c:v>
                </c:pt>
                <c:pt idx="9">
                  <c:v>2683896110478.4155</c:v>
                </c:pt>
                <c:pt idx="10">
                  <c:v>2955100783017.3896</c:v>
                </c:pt>
                <c:pt idx="11">
                  <c:v>3248675017522.7329</c:v>
                </c:pt>
                <c:pt idx="12">
                  <c:v>3588099932581.8828</c:v>
                </c:pt>
                <c:pt idx="13">
                  <c:v>4136440252352.2383</c:v>
                </c:pt>
                <c:pt idx="14">
                  <c:v>5036886690605.7695</c:v>
                </c:pt>
                <c:pt idx="15">
                  <c:v>5805556753115.5996</c:v>
                </c:pt>
                <c:pt idx="16">
                  <c:v>6460699180407.3262</c:v>
                </c:pt>
                <c:pt idx="17">
                  <c:v>7026115816675.4482</c:v>
                </c:pt>
                <c:pt idx="18">
                  <c:v>7941210685006.8037</c:v>
                </c:pt>
                <c:pt idx="19">
                  <c:v>9337694091015.7852</c:v>
                </c:pt>
                <c:pt idx="20">
                  <c:v>10835103621865.5</c:v>
                </c:pt>
                <c:pt idx="21">
                  <c:v>12180109226289.064</c:v>
                </c:pt>
                <c:pt idx="22">
                  <c:v>12491350567254.199</c:v>
                </c:pt>
                <c:pt idx="23">
                  <c:v>12384344517251.313</c:v>
                </c:pt>
                <c:pt idx="24">
                  <c:v>12672830492112.029</c:v>
                </c:pt>
                <c:pt idx="25">
                  <c:v>13145807756722.957</c:v>
                </c:pt>
                <c:pt idx="26">
                  <c:v>13807247897691.158</c:v>
                </c:pt>
                <c:pt idx="27">
                  <c:v>16317706299785.324</c:v>
                </c:pt>
                <c:pt idx="28">
                  <c:v>18546855992116.102</c:v>
                </c:pt>
                <c:pt idx="29">
                  <c:v>20732432794777.539</c:v>
                </c:pt>
                <c:pt idx="30">
                  <c:v>21719925070845.699</c:v>
                </c:pt>
                <c:pt idx="31">
                  <c:v>24357698101835.781</c:v>
                </c:pt>
                <c:pt idx="32">
                  <c:v>25775158715395.871</c:v>
                </c:pt>
                <c:pt idx="33">
                  <c:v>27341036076557.309</c:v>
                </c:pt>
                <c:pt idx="34">
                  <c:v>27780678066520.941</c:v>
                </c:pt>
                <c:pt idx="35">
                  <c:v>29795462734312.648</c:v>
                </c:pt>
                <c:pt idx="36">
                  <c:v>33030521760364.957</c:v>
                </c:pt>
                <c:pt idx="37">
                  <c:v>33748833169757.801</c:v>
                </c:pt>
                <c:pt idx="38">
                  <c:v>33636485126647.855</c:v>
                </c:pt>
                <c:pt idx="39">
                  <c:v>33548803365941.34</c:v>
                </c:pt>
                <c:pt idx="40">
                  <c:v>34758168438015.23</c:v>
                </c:pt>
                <c:pt idx="41">
                  <c:v>35854957857383.711</c:v>
                </c:pt>
                <c:pt idx="42">
                  <c:v>35644180511377.648</c:v>
                </c:pt>
                <c:pt idx="43">
                  <c:v>36964416336276.805</c:v>
                </c:pt>
                <c:pt idx="44">
                  <c:v>41321537262289.766</c:v>
                </c:pt>
                <c:pt idx="45">
                  <c:v>46319206358919.688</c:v>
                </c:pt>
                <c:pt idx="46">
                  <c:v>49980968123232.852</c:v>
                </c:pt>
                <c:pt idx="47">
                  <c:v>53921304235139.281</c:v>
                </c:pt>
                <c:pt idx="48">
                  <c:v>60364440316671.641</c:v>
                </c:pt>
                <c:pt idx="49">
                  <c:v>65854492492025.219</c:v>
                </c:pt>
                <c:pt idx="50">
                  <c:v>62631877053460.516</c:v>
                </c:pt>
                <c:pt idx="51">
                  <c:v>68307588241239.977</c:v>
                </c:pt>
                <c:pt idx="52">
                  <c:v>75371848332872.281</c:v>
                </c:pt>
                <c:pt idx="53">
                  <c:v>76962285352089.125</c:v>
                </c:pt>
                <c:pt idx="54">
                  <c:v>78942135210605.172</c:v>
                </c:pt>
                <c:pt idx="55">
                  <c:v>80909413494997.813</c:v>
                </c:pt>
                <c:pt idx="56">
                  <c:v>76845321048789.359</c:v>
                </c:pt>
                <c:pt idx="57">
                  <c:v>77885592187441.422</c:v>
                </c:pt>
                <c:pt idx="58">
                  <c:v>82371386686226.75</c:v>
                </c:pt>
                <c:pt idx="59">
                  <c:v>83955274228935.484</c:v>
                </c:pt>
                <c:pt idx="60">
                  <c:v>85436642019739.563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7-41F6-9C37-E28D26F6B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467376"/>
        <c:axId val="178374672"/>
      </c:lineChart>
      <c:catAx>
        <c:axId val="19654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4672"/>
        <c:crosses val="autoZero"/>
        <c:auto val="1"/>
        <c:lblAlgn val="ctr"/>
        <c:lblOffset val="100"/>
        <c:noMultiLvlLbl val="0"/>
      </c:catAx>
      <c:valAx>
        <c:axId val="1783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67376"/>
        <c:crosses val="autoZero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1960-1968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89807524059492"/>
                  <c:y val="0.21491652085156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 time slots'!$B$3:$B$11</c:f>
              <c:numCache>
                <c:formatCode>General</c:formatCode>
                <c:ptCount val="9"/>
                <c:pt idx="0">
                  <c:v>1365887207849.5056</c:v>
                </c:pt>
                <c:pt idx="1">
                  <c:v>1420995459786.5635</c:v>
                </c:pt>
                <c:pt idx="2">
                  <c:v>1526066791269.3882</c:v>
                </c:pt>
                <c:pt idx="3">
                  <c:v>1642848235293.5261</c:v>
                </c:pt>
                <c:pt idx="4">
                  <c:v>1799786552118.6145</c:v>
                </c:pt>
                <c:pt idx="5">
                  <c:v>1960680502842.5881</c:v>
                </c:pt>
                <c:pt idx="6">
                  <c:v>2127232819009.5112</c:v>
                </c:pt>
                <c:pt idx="7">
                  <c:v>2263327008971.7998</c:v>
                </c:pt>
                <c:pt idx="8">
                  <c:v>2441774120674.3013</c:v>
                </c:pt>
              </c:numCache>
            </c:numRef>
          </c:xVal>
          <c:yVal>
            <c:numRef>
              <c:f>'6 time slots'!$C$3:$C$11</c:f>
              <c:numCache>
                <c:formatCode>General</c:formatCode>
                <c:ptCount val="9"/>
                <c:pt idx="0">
                  <c:v>1.0403461220079966</c:v>
                </c:pt>
                <c:pt idx="1">
                  <c:v>1.0739420599546508</c:v>
                </c:pt>
                <c:pt idx="2">
                  <c:v>1.0765244645203234</c:v>
                </c:pt>
                <c:pt idx="3">
                  <c:v>1.0955281890643103</c:v>
                </c:pt>
                <c:pt idx="4">
                  <c:v>1.0893961289657252</c:v>
                </c:pt>
                <c:pt idx="5">
                  <c:v>1.0849461785974084</c:v>
                </c:pt>
                <c:pt idx="6">
                  <c:v>1.0639771014936001</c:v>
                </c:pt>
                <c:pt idx="7">
                  <c:v>1.0788428322532004</c:v>
                </c:pt>
                <c:pt idx="8">
                  <c:v>1.1012966961297461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E-4124-A298-8B86448A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08959"/>
        <c:axId val="2049133775"/>
      </c:scatterChart>
      <c:valAx>
        <c:axId val="205030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33775"/>
        <c:crosses val="autoZero"/>
        <c:crossBetween val="midCat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491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0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1969 - 1976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66131312179427"/>
                  <c:y val="-0.2468983810615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 time slots'!$B$12:$B$19</c:f>
              <c:numCache>
                <c:formatCode>General</c:formatCode>
                <c:ptCount val="8"/>
                <c:pt idx="0">
                  <c:v>2689117771793.7241</c:v>
                </c:pt>
                <c:pt idx="1">
                  <c:v>2956988743602.5103</c:v>
                </c:pt>
                <c:pt idx="2">
                  <c:v>3266859388933.3193</c:v>
                </c:pt>
                <c:pt idx="3">
                  <c:v>3767825674167.7163</c:v>
                </c:pt>
                <c:pt idx="4">
                  <c:v>4591474517841.0986</c:v>
                </c:pt>
                <c:pt idx="5">
                  <c:v>5295569910853.6113</c:v>
                </c:pt>
                <c:pt idx="6">
                  <c:v>5896393093610.8467</c:v>
                </c:pt>
                <c:pt idx="7">
                  <c:v>6415462946159.2148</c:v>
                </c:pt>
              </c:numCache>
            </c:numRef>
          </c:xVal>
          <c:yVal>
            <c:numRef>
              <c:f>'6 time slots'!$C$12:$C$19</c:f>
              <c:numCache>
                <c:formatCode>General</c:formatCode>
                <c:ptCount val="8"/>
                <c:pt idx="0">
                  <c:v>1.0996129565683201</c:v>
                </c:pt>
                <c:pt idx="1">
                  <c:v>1.1047926360900828</c:v>
                </c:pt>
                <c:pt idx="2">
                  <c:v>1.1533479790809027</c:v>
                </c:pt>
                <c:pt idx="3">
                  <c:v>1.2186005709659908</c:v>
                </c:pt>
                <c:pt idx="4">
                  <c:v>1.1533484265842286</c:v>
                </c:pt>
                <c:pt idx="5">
                  <c:v>1.113457700091129</c:v>
                </c:pt>
                <c:pt idx="6">
                  <c:v>1.0880317584509107</c:v>
                </c:pt>
                <c:pt idx="7">
                  <c:v>1.1311106556395416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C-4140-9BA9-1F2FD9DA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274175"/>
        <c:axId val="118867343"/>
      </c:scatterChart>
      <c:valAx>
        <c:axId val="175727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7343"/>
        <c:crosses val="autoZero"/>
        <c:crossBetween val="midCat"/>
      </c:valAx>
      <c:valAx>
        <c:axId val="1188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7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1977-1985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304557903140797E-2"/>
                  <c:y val="9.87170478846004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 time slots'!$B$20:$B$28</c:f>
              <c:numCache>
                <c:formatCode>General</c:formatCode>
                <c:ptCount val="9"/>
                <c:pt idx="0">
                  <c:v>7256598499261.335</c:v>
                </c:pt>
                <c:pt idx="1">
                  <c:v>8542730884145.5332</c:v>
                </c:pt>
                <c:pt idx="2">
                  <c:v>9925211922265.2285</c:v>
                </c:pt>
                <c:pt idx="3">
                  <c:v>11170005676379.277</c:v>
                </c:pt>
                <c:pt idx="4">
                  <c:v>11458466801650.996</c:v>
                </c:pt>
                <c:pt idx="5">
                  <c:v>11359275283420.332</c:v>
                </c:pt>
                <c:pt idx="6">
                  <c:v>11626735169585.797</c:v>
                </c:pt>
                <c:pt idx="7">
                  <c:v>12065527144144.004</c:v>
                </c:pt>
                <c:pt idx="8">
                  <c:v>12679760553174.473</c:v>
                </c:pt>
              </c:numCache>
            </c:numRef>
          </c:xVal>
          <c:yVal>
            <c:numRef>
              <c:f>'6 time slots'!$C$20:$C$28</c:f>
              <c:numCache>
                <c:formatCode>General</c:formatCode>
                <c:ptCount val="9"/>
                <c:pt idx="0">
                  <c:v>1.17723626090311</c:v>
                </c:pt>
                <c:pt idx="1">
                  <c:v>1.1618312758377352</c:v>
                </c:pt>
                <c:pt idx="2">
                  <c:v>1.125417347645908</c:v>
                </c:pt>
                <c:pt idx="3">
                  <c:v>1.025824617608003</c:v>
                </c:pt>
                <c:pt idx="4">
                  <c:v>0.99134338651516862</c:v>
                </c:pt>
                <c:pt idx="5">
                  <c:v>1.0235455061605772</c:v>
                </c:pt>
                <c:pt idx="6">
                  <c:v>1.0377399130674307</c:v>
                </c:pt>
                <c:pt idx="7">
                  <c:v>1.0509081287284316</c:v>
                </c:pt>
                <c:pt idx="8">
                  <c:v>1.1843643767169787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7-4409-AEE1-8A1BFBE6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441071"/>
        <c:axId val="2058029903"/>
      </c:scatterChart>
      <c:valAx>
        <c:axId val="180944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29903"/>
        <c:crosses val="autoZero"/>
        <c:crossBetween val="midCat"/>
      </c:valAx>
      <c:valAx>
        <c:axId val="20580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19196066861358"/>
                  <c:y val="-9.1919848429173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 time slots'!$B$29:$B$37</c:f>
              <c:numCache>
                <c:formatCode>General</c:formatCode>
                <c:ptCount val="8"/>
                <c:pt idx="0">
                  <c:v>15017456704481.018</c:v>
                </c:pt>
                <c:pt idx="1">
                  <c:v>17101785642968.547</c:v>
                </c:pt>
                <c:pt idx="2">
                  <c:v>19153306033769.773</c:v>
                </c:pt>
                <c:pt idx="3">
                  <c:v>22573777725713.227</c:v>
                </c:pt>
                <c:pt idx="4">
                  <c:v>23917203464941.238</c:v>
                </c:pt>
                <c:pt idx="5">
                  <c:v>25405287499538.41</c:v>
                </c:pt>
                <c:pt idx="6">
                  <c:v>25823846319207.508</c:v>
                </c:pt>
                <c:pt idx="7">
                  <c:v>27746296002325.066</c:v>
                </c:pt>
              </c:numCache>
            </c:numRef>
          </c:xVal>
          <c:yVal>
            <c:numRef>
              <c:f>'6 time slots'!$C$29:$C$37</c:f>
              <c:numCache>
                <c:formatCode>General</c:formatCode>
                <c:ptCount val="8"/>
                <c:pt idx="0">
                  <c:v>1.1387937371489536</c:v>
                </c:pt>
                <c:pt idx="1">
                  <c:v>1.1199594260874575</c:v>
                </c:pt>
                <c:pt idx="2">
                  <c:v>1.0485307127232173</c:v>
                </c:pt>
                <c:pt idx="3">
                  <c:v>1.0595126679969809</c:v>
                </c:pt>
                <c:pt idx="4">
                  <c:v>1.0622181450594115</c:v>
                </c:pt>
                <c:pt idx="5">
                  <c:v>1.0164752640440184</c:v>
                </c:pt>
                <c:pt idx="6">
                  <c:v>1.0744447461216364</c:v>
                </c:pt>
                <c:pt idx="7">
                  <c:v>1.1117867927571699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B-42CE-9D9C-EC229A44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2351"/>
        <c:axId val="2051361951"/>
      </c:scatterChart>
      <c:valAx>
        <c:axId val="1170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951"/>
        <c:crosses val="autoZero"/>
        <c:crossBetween val="midCat"/>
      </c:valAx>
      <c:valAx>
        <c:axId val="20513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 time slots'!$B$38:$B$46</c:f>
              <c:numCache>
                <c:formatCode>General</c:formatCode>
                <c:ptCount val="9"/>
                <c:pt idx="0">
                  <c:v>30847965443316.07</c:v>
                </c:pt>
                <c:pt idx="1">
                  <c:v>31539172640336.563</c:v>
                </c:pt>
                <c:pt idx="2">
                  <c:v>31431003165040.531</c:v>
                </c:pt>
                <c:pt idx="3">
                  <c:v>31346598207251.453</c:v>
                </c:pt>
                <c:pt idx="4">
                  <c:v>32511980109529.48</c:v>
                </c:pt>
                <c:pt idx="5">
                  <c:v>33571151092075.797</c:v>
                </c:pt>
                <c:pt idx="6">
                  <c:v>33367434839454.316</c:v>
                </c:pt>
                <c:pt idx="7">
                  <c:v>34644767861718.57</c:v>
                </c:pt>
                <c:pt idx="8">
                  <c:v>38882914196341.523</c:v>
                </c:pt>
              </c:numCache>
            </c:numRef>
          </c:xVal>
          <c:yVal>
            <c:numRef>
              <c:f>'6 time slots'!$C$38:$C$46</c:f>
              <c:numCache>
                <c:formatCode>General</c:formatCode>
                <c:ptCount val="9"/>
                <c:pt idx="0">
                  <c:v>1.0224068974108067</c:v>
                </c:pt>
                <c:pt idx="1">
                  <c:v>0.99657031347874703</c:v>
                </c:pt>
                <c:pt idx="2">
                  <c:v>0.99731459548567769</c:v>
                </c:pt>
                <c:pt idx="3">
                  <c:v>1.037177300534271</c:v>
                </c:pt>
                <c:pt idx="4">
                  <c:v>1.0325778675730632</c:v>
                </c:pt>
                <c:pt idx="5">
                  <c:v>0.99393180614919197</c:v>
                </c:pt>
                <c:pt idx="6">
                  <c:v>1.0382808276515734</c:v>
                </c:pt>
                <c:pt idx="7">
                  <c:v>1.1223314975450009</c:v>
                </c:pt>
                <c:pt idx="8">
                  <c:v>1.126143425199968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D-4E6C-A47B-D1CC4159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54479"/>
        <c:axId val="2048331199"/>
      </c:scatterChart>
      <c:valAx>
        <c:axId val="209475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31199"/>
        <c:crosses val="autoZero"/>
        <c:crossBetween val="midCat"/>
      </c:valAx>
      <c:valAx>
        <c:axId val="20483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296674</xdr:colOff>
      <xdr:row>0</xdr:row>
      <xdr:rowOff>46785</xdr:rowOff>
    </xdr:from>
    <xdr:to>
      <xdr:col>20</xdr:col>
      <xdr:colOff>175651</xdr:colOff>
      <xdr:row>17</xdr:row>
      <xdr:rowOff>122985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720215-ACD2-4740-9616-D006A3A5A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519111</xdr:colOff>
      <xdr:row>22</xdr:row>
      <xdr:rowOff>110657</xdr:rowOff>
    </xdr:from>
    <xdr:to>
      <xdr:col>20</xdr:col>
      <xdr:colOff>250452</xdr:colOff>
      <xdr:row>40</xdr:row>
      <xdr:rowOff>1121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EC29BCA-7B32-46C0-AAEF-770082689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9</xdr:row>
      <xdr:rowOff>57151</xdr:rowOff>
    </xdr:from>
    <xdr:to>
      <xdr:col>22</xdr:col>
      <xdr:colOff>523875</xdr:colOff>
      <xdr:row>23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10061-A9E3-42EE-8C52-664C40800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353787</xdr:colOff>
      <xdr:row>65</xdr:row>
      <xdr:rowOff>152401</xdr:rowOff>
    </xdr:from>
    <xdr:to>
      <xdr:col>9</xdr:col>
      <xdr:colOff>802822</xdr:colOff>
      <xdr:row>80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AD0DA1-D91F-428A-B7B3-1326EBA96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290513</xdr:colOff>
      <xdr:row>1</xdr:row>
      <xdr:rowOff>71437</xdr:rowOff>
    </xdr:from>
    <xdr:to>
      <xdr:col>12</xdr:col>
      <xdr:colOff>119063</xdr:colOff>
      <xdr:row>10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177B8F-685F-4B23-97DD-B744F821B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250030</xdr:colOff>
      <xdr:row>11</xdr:row>
      <xdr:rowOff>57151</xdr:rowOff>
    </xdr:from>
    <xdr:to>
      <xdr:col>12</xdr:col>
      <xdr:colOff>138546</xdr:colOff>
      <xdr:row>21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B208E8-D02C-4C02-82ED-D4CC9C116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273841</xdr:colOff>
      <xdr:row>20</xdr:row>
      <xdr:rowOff>152400</xdr:rowOff>
    </xdr:from>
    <xdr:to>
      <xdr:col>12</xdr:col>
      <xdr:colOff>69272</xdr:colOff>
      <xdr:row>30</xdr:row>
      <xdr:rowOff>51955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9113E9-D182-4255-904F-B816CFB6F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321467</xdr:colOff>
      <xdr:row>30</xdr:row>
      <xdr:rowOff>33338</xdr:rowOff>
    </xdr:from>
    <xdr:to>
      <xdr:col>12</xdr:col>
      <xdr:colOff>34637</xdr:colOff>
      <xdr:row>41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7AA1B6-5298-4E61-8049-A31FEAF90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336176</xdr:colOff>
      <xdr:row>40</xdr:row>
      <xdr:rowOff>56029</xdr:rowOff>
    </xdr:from>
    <xdr:to>
      <xdr:col>11</xdr:col>
      <xdr:colOff>554182</xdr:colOff>
      <xdr:row>50</xdr:row>
      <xdr:rowOff>69273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A20BE-893F-401B-9342-19287F6FA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319878</xdr:colOff>
      <xdr:row>50</xdr:row>
      <xdr:rowOff>107984</xdr:rowOff>
    </xdr:from>
    <xdr:to>
      <xdr:col>11</xdr:col>
      <xdr:colOff>519546</xdr:colOff>
      <xdr:row>62</xdr:row>
      <xdr:rowOff>103909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805F510-11D8-4675-AFA0-1A759D21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285749</xdr:colOff>
      <xdr:row>9</xdr:row>
      <xdr:rowOff>83127</xdr:rowOff>
    </xdr:from>
    <xdr:to>
      <xdr:col>20</xdr:col>
      <xdr:colOff>441613</xdr:colOff>
      <xdr:row>23</xdr:row>
      <xdr:rowOff>159327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701B5-E6D5-4A0B-A132-7744EE27F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180975</xdr:colOff>
      <xdr:row>12</xdr:row>
      <xdr:rowOff>95250</xdr:rowOff>
    </xdr:from>
    <xdr:to>
      <xdr:col>15</xdr:col>
      <xdr:colOff>190500</xdr:colOff>
      <xdr:row>20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C61A420-3007-47A3-9302-41B292535164}"/>
            </a:ext>
          </a:extLst>
        </xdr:cNvPr>
        <xdr:cNvCxnSpPr/>
      </xdr:nvCxnSpPr>
      <xdr:spPr>
        <a:xfrm flipH="1" flipV="1">
          <a:off x="10153650" y="2381250"/>
          <a:ext cx="9525" cy="1495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95250</xdr:colOff>
      <xdr:row>12</xdr:row>
      <xdr:rowOff>85725</xdr:rowOff>
    </xdr:from>
    <xdr:to>
      <xdr:col>16</xdr:col>
      <xdr:colOff>104775</xdr:colOff>
      <xdr:row>20</xdr:row>
      <xdr:rowOff>57150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BE13B90A-6CBA-4264-99A9-85089B875B28}"/>
            </a:ext>
          </a:extLst>
        </xdr:cNvPr>
        <xdr:cNvCxnSpPr/>
      </xdr:nvCxnSpPr>
      <xdr:spPr>
        <a:xfrm flipH="1" flipV="1">
          <a:off x="10677525" y="2371725"/>
          <a:ext cx="9525" cy="1495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12</xdr:row>
      <xdr:rowOff>76200</xdr:rowOff>
    </xdr:from>
    <xdr:to>
      <xdr:col>17</xdr:col>
      <xdr:colOff>38100</xdr:colOff>
      <xdr:row>20</xdr:row>
      <xdr:rowOff>47625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D180E04F-577A-42D9-BFCC-976381AEF157}"/>
            </a:ext>
          </a:extLst>
        </xdr:cNvPr>
        <xdr:cNvCxnSpPr/>
      </xdr:nvCxnSpPr>
      <xdr:spPr>
        <a:xfrm flipH="1" flipV="1">
          <a:off x="11220450" y="2362200"/>
          <a:ext cx="9525" cy="1495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590550</xdr:colOff>
      <xdr:row>12</xdr:row>
      <xdr:rowOff>85725</xdr:rowOff>
    </xdr:from>
    <xdr:to>
      <xdr:col>17</xdr:col>
      <xdr:colOff>600075</xdr:colOff>
      <xdr:row>20</xdr:row>
      <xdr:rowOff>57150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64CA766-2F60-4B8A-BC00-FDE8C51BD0AF}"/>
            </a:ext>
          </a:extLst>
        </xdr:cNvPr>
        <xdr:cNvCxnSpPr/>
      </xdr:nvCxnSpPr>
      <xdr:spPr>
        <a:xfrm flipH="1" flipV="1">
          <a:off x="11782425" y="2371725"/>
          <a:ext cx="9525" cy="1495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571500</xdr:colOff>
      <xdr:row>12</xdr:row>
      <xdr:rowOff>76200</xdr:rowOff>
    </xdr:from>
    <xdr:to>
      <xdr:col>18</xdr:col>
      <xdr:colOff>581025</xdr:colOff>
      <xdr:row>20</xdr:row>
      <xdr:rowOff>47625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5C6980A-A808-4E89-9D76-5DE7F2FBC8C5}"/>
            </a:ext>
          </a:extLst>
        </xdr:cNvPr>
        <xdr:cNvCxnSpPr/>
      </xdr:nvCxnSpPr>
      <xdr:spPr>
        <a:xfrm flipH="1" flipV="1">
          <a:off x="12372975" y="2362200"/>
          <a:ext cx="9525" cy="1495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517072</xdr:colOff>
      <xdr:row>64</xdr:row>
      <xdr:rowOff>166006</xdr:rowOff>
    </xdr:from>
    <xdr:to>
      <xdr:col>17</xdr:col>
      <xdr:colOff>323022</xdr:colOff>
      <xdr:row>87</xdr:row>
      <xdr:rowOff>140803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C42E32-652E-4C37-B1B3-F59892A0D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2</xdr:row>
      <xdr:rowOff>166687</xdr:rowOff>
    </xdr:from>
    <xdr:to>
      <xdr:col>14</xdr:col>
      <xdr:colOff>271462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2F71F-89B1-485A-8FBE-1505DB12D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03CF-D38F-4442-9B5E-8E6B1B307E51}">
  <dimension ref="A1:M69"/>
  <sheetViews>
    <sheetView topLeftCell="A46" zoomScale="70" zoomScaleNormal="70" workbookViewId="0">
      <selection activeCell="R65" sqref="R65"/>
    </sheetView>
  </sheetViews>
  <sheetFormatPr defaultRowHeight="15" x14ac:dyDescent="0.25"/>
  <cols>
    <col min="1" max="1" width="14.7109375" bestFit="1" customWidth="1"/>
    <col min="2" max="4" width="0" hidden="1" customWidth="1"/>
    <col min="5" max="5" width="16.85546875" bestFit="1" customWidth="1"/>
    <col min="6" max="7" width="12" bestFit="1" customWidth="1"/>
    <col min="9" max="9" width="11.7109375" bestFit="1" customWidth="1"/>
    <col min="10" max="10" width="12.85546875" bestFit="1" customWidth="1"/>
    <col min="11" max="11" width="22.85546875" customWidth="1"/>
  </cols>
  <sheetData>
    <row r="1" spans="1:11" x14ac:dyDescent="0.25">
      <c r="A1" t="s">
        <v>4</v>
      </c>
      <c r="E1" t="s">
        <v>0</v>
      </c>
      <c r="F1" t="s">
        <v>66</v>
      </c>
      <c r="G1" t="s">
        <v>71</v>
      </c>
      <c r="I1" s="1" t="s">
        <v>85</v>
      </c>
      <c r="J1" t="s">
        <v>86</v>
      </c>
      <c r="K1" t="s">
        <v>87</v>
      </c>
    </row>
    <row r="2" spans="1:11" ht="15.75" hidden="1" customHeight="1" x14ac:dyDescent="0.25">
      <c r="A2" t="s">
        <v>5</v>
      </c>
      <c r="E2" t="s">
        <v>1</v>
      </c>
    </row>
    <row r="3" spans="1:11" hidden="1" x14ac:dyDescent="0.25">
      <c r="A3" t="s">
        <v>6</v>
      </c>
      <c r="E3" t="s">
        <v>2</v>
      </c>
    </row>
    <row r="4" spans="1:11" hidden="1" x14ac:dyDescent="0.25">
      <c r="A4" t="s">
        <v>7</v>
      </c>
      <c r="E4" t="s">
        <v>3</v>
      </c>
    </row>
    <row r="5" spans="1:11" x14ac:dyDescent="0.25">
      <c r="A5" t="s">
        <v>8</v>
      </c>
      <c r="E5">
        <v>1365887207849.5056</v>
      </c>
      <c r="F5">
        <f>E6/E5</f>
        <v>1.0403461220079966</v>
      </c>
      <c r="G5">
        <v>1365887207849.5056</v>
      </c>
      <c r="J5">
        <f t="shared" ref="J5:J10" si="0">E5-G5</f>
        <v>0</v>
      </c>
      <c r="K5">
        <f>J5*J5</f>
        <v>0</v>
      </c>
    </row>
    <row r="6" spans="1:11" x14ac:dyDescent="0.25">
      <c r="A6" t="s">
        <v>9</v>
      </c>
      <c r="E6">
        <v>1420995459786.5635</v>
      </c>
      <c r="F6">
        <f>E7/E6</f>
        <v>1.0739420599546508</v>
      </c>
      <c r="G6">
        <f>$I$21*E5*(1-E5/$I$22)</f>
        <v>1502795700302.4485</v>
      </c>
      <c r="J6">
        <f t="shared" si="0"/>
        <v>-81800240515.88501</v>
      </c>
      <c r="K6">
        <f>J6*J6</f>
        <v>6.6912793484566358E+21</v>
      </c>
    </row>
    <row r="7" spans="1:11" x14ac:dyDescent="0.25">
      <c r="A7" t="s">
        <v>10</v>
      </c>
      <c r="E7">
        <v>1526066791269.3882</v>
      </c>
      <c r="F7">
        <f t="shared" ref="F7:F61" si="1">E8/E7</f>
        <v>1.0765244645203234</v>
      </c>
      <c r="G7">
        <f>$I$21*E6*(1-E6/$I$22)</f>
        <v>1563349370404.144</v>
      </c>
      <c r="J7">
        <f t="shared" si="0"/>
        <v>-37282579134.755859</v>
      </c>
      <c r="K7">
        <f t="shared" ref="K7:K62" si="2">J7*J7</f>
        <v>1.3899907069393329E+21</v>
      </c>
    </row>
    <row r="8" spans="1:11" x14ac:dyDescent="0.25">
      <c r="A8" t="s">
        <v>11</v>
      </c>
      <c r="E8">
        <v>1642848235293.5261</v>
      </c>
      <c r="F8">
        <f t="shared" si="1"/>
        <v>1.0955281890643103</v>
      </c>
      <c r="G8">
        <f t="shared" ref="G8:G62" si="3">$I$21*E7*(1-E7/$I$22)</f>
        <v>1678786297410.9426</v>
      </c>
      <c r="J8">
        <f t="shared" si="0"/>
        <v>-35938062117.416504</v>
      </c>
      <c r="K8">
        <f t="shared" si="2"/>
        <v>1.2915443087552872E+21</v>
      </c>
    </row>
    <row r="9" spans="1:11" x14ac:dyDescent="0.25">
      <c r="A9" t="s">
        <v>12</v>
      </c>
      <c r="E9">
        <v>1799786552118.6145</v>
      </c>
      <c r="F9">
        <f t="shared" si="1"/>
        <v>1.0893961289657252</v>
      </c>
      <c r="G9">
        <f t="shared" si="3"/>
        <v>1807062665675.1411</v>
      </c>
      <c r="J9">
        <f t="shared" si="0"/>
        <v>-7276113556.5266113</v>
      </c>
      <c r="K9">
        <f t="shared" si="2"/>
        <v>5.2941828487470334E+19</v>
      </c>
    </row>
    <row r="10" spans="1:11" x14ac:dyDescent="0.25">
      <c r="A10" t="s">
        <v>13</v>
      </c>
      <c r="E10">
        <v>1960680502842.5881</v>
      </c>
      <c r="F10">
        <f t="shared" si="1"/>
        <v>1.0849461785974084</v>
      </c>
      <c r="G10">
        <f t="shared" si="3"/>
        <v>1979405634180.6785</v>
      </c>
      <c r="J10">
        <f t="shared" si="0"/>
        <v>-18725131338.090332</v>
      </c>
      <c r="K10">
        <f t="shared" si="2"/>
        <v>3.506305436287326E+20</v>
      </c>
    </row>
    <row r="11" spans="1:11" x14ac:dyDescent="0.25">
      <c r="A11" t="s">
        <v>14</v>
      </c>
      <c r="E11">
        <v>2127232819009.5112</v>
      </c>
      <c r="F11">
        <f t="shared" si="1"/>
        <v>1.0639771014936001</v>
      </c>
      <c r="G11">
        <f t="shared" si="3"/>
        <v>2156041373897.168</v>
      </c>
      <c r="J11">
        <f t="shared" ref="J11:J62" si="4">E11-G11</f>
        <v>-28808554887.656738</v>
      </c>
      <c r="K11">
        <f t="shared" si="2"/>
        <v>8.2993283471513092E+20</v>
      </c>
    </row>
    <row r="12" spans="1:11" x14ac:dyDescent="0.25">
      <c r="A12" t="s">
        <v>15</v>
      </c>
      <c r="E12">
        <v>2263327008971.7998</v>
      </c>
      <c r="F12">
        <f t="shared" si="1"/>
        <v>1.0788428322532004</v>
      </c>
      <c r="G12">
        <f t="shared" si="3"/>
        <v>2338834553954.6064</v>
      </c>
      <c r="J12">
        <f t="shared" si="4"/>
        <v>-75507544982.806641</v>
      </c>
      <c r="K12">
        <f t="shared" si="2"/>
        <v>5.7013893493305681E+21</v>
      </c>
    </row>
    <row r="13" spans="1:11" x14ac:dyDescent="0.25">
      <c r="A13" t="s">
        <v>16</v>
      </c>
      <c r="E13">
        <v>2441774120674.3013</v>
      </c>
      <c r="F13">
        <f t="shared" si="1"/>
        <v>1.1012966961297461</v>
      </c>
      <c r="G13">
        <f t="shared" si="3"/>
        <v>2488158383933.7935</v>
      </c>
      <c r="J13">
        <f t="shared" si="4"/>
        <v>-46384263259.492188</v>
      </c>
      <c r="K13">
        <f t="shared" si="2"/>
        <v>2.1514998781258768E+21</v>
      </c>
    </row>
    <row r="14" spans="1:11" x14ac:dyDescent="0.25">
      <c r="A14" t="s">
        <v>17</v>
      </c>
      <c r="E14">
        <v>2689117771793.7241</v>
      </c>
      <c r="F14">
        <f t="shared" si="1"/>
        <v>1.0996129565683201</v>
      </c>
      <c r="G14">
        <f t="shared" si="3"/>
        <v>2683896110478.4155</v>
      </c>
      <c r="J14">
        <f t="shared" si="4"/>
        <v>5221661315.3085938</v>
      </c>
      <c r="K14">
        <f t="shared" si="2"/>
        <v>2.7265746891790275E+19</v>
      </c>
    </row>
    <row r="15" spans="1:11" x14ac:dyDescent="0.25">
      <c r="A15" t="s">
        <v>18</v>
      </c>
      <c r="E15">
        <v>2956988743602.5103</v>
      </c>
      <c r="F15">
        <f t="shared" si="1"/>
        <v>1.1047926360900828</v>
      </c>
      <c r="G15">
        <f t="shared" si="3"/>
        <v>2955100783017.3896</v>
      </c>
      <c r="J15">
        <f t="shared" si="4"/>
        <v>1887960585.1206055</v>
      </c>
      <c r="K15">
        <f t="shared" si="2"/>
        <v>3.564395170968939E+18</v>
      </c>
    </row>
    <row r="16" spans="1:11" x14ac:dyDescent="0.25">
      <c r="A16" t="s">
        <v>19</v>
      </c>
      <c r="E16">
        <v>3266859388933.3193</v>
      </c>
      <c r="F16">
        <f t="shared" si="1"/>
        <v>1.1533479790809027</v>
      </c>
      <c r="G16">
        <f t="shared" si="3"/>
        <v>3248675017522.7329</v>
      </c>
      <c r="J16">
        <f t="shared" si="4"/>
        <v>18184371410.586426</v>
      </c>
      <c r="K16">
        <f t="shared" si="2"/>
        <v>3.3067136359815296E+20</v>
      </c>
    </row>
    <row r="17" spans="1:11" x14ac:dyDescent="0.25">
      <c r="A17" t="s">
        <v>20</v>
      </c>
      <c r="E17">
        <v>3767825674167.7163</v>
      </c>
      <c r="F17">
        <f t="shared" si="1"/>
        <v>1.2186005709659908</v>
      </c>
      <c r="G17">
        <f t="shared" si="3"/>
        <v>3588099932581.8828</v>
      </c>
      <c r="J17">
        <f t="shared" si="4"/>
        <v>179725741585.8335</v>
      </c>
      <c r="K17">
        <f t="shared" si="2"/>
        <v>3.2301342188577799E+22</v>
      </c>
    </row>
    <row r="18" spans="1:11" x14ac:dyDescent="0.25">
      <c r="A18" t="s">
        <v>21</v>
      </c>
      <c r="E18">
        <v>4591474517841.0986</v>
      </c>
      <c r="F18">
        <f t="shared" si="1"/>
        <v>1.1533484265842286</v>
      </c>
      <c r="G18">
        <f t="shared" si="3"/>
        <v>4136440252352.2383</v>
      </c>
      <c r="J18">
        <f t="shared" si="4"/>
        <v>455034265488.86035</v>
      </c>
      <c r="K18">
        <f t="shared" si="2"/>
        <v>2.0705618276898664E+23</v>
      </c>
    </row>
    <row r="19" spans="1:11" x14ac:dyDescent="0.25">
      <c r="A19" t="s">
        <v>22</v>
      </c>
      <c r="E19">
        <v>5295569910853.6113</v>
      </c>
      <c r="F19">
        <f t="shared" si="1"/>
        <v>1.113457700091129</v>
      </c>
      <c r="G19">
        <f t="shared" si="3"/>
        <v>5036886690605.7695</v>
      </c>
      <c r="J19">
        <f t="shared" si="4"/>
        <v>258683220247.8418</v>
      </c>
      <c r="K19">
        <f t="shared" si="2"/>
        <v>6.6917008437793429E+22</v>
      </c>
    </row>
    <row r="20" spans="1:11" x14ac:dyDescent="0.25">
      <c r="A20" t="s">
        <v>23</v>
      </c>
      <c r="E20">
        <v>5896393093610.8467</v>
      </c>
      <c r="F20">
        <f t="shared" si="1"/>
        <v>1.0880317584509107</v>
      </c>
      <c r="G20">
        <f t="shared" si="3"/>
        <v>5805556753115.5996</v>
      </c>
      <c r="J20">
        <f t="shared" si="4"/>
        <v>90836340495.24707</v>
      </c>
      <c r="K20">
        <f t="shared" si="2"/>
        <v>8.2512407545684626E+21</v>
      </c>
    </row>
    <row r="21" spans="1:11" x14ac:dyDescent="0.25">
      <c r="A21" t="s">
        <v>24</v>
      </c>
      <c r="E21">
        <v>6415462946159.2148</v>
      </c>
      <c r="F21">
        <f t="shared" si="1"/>
        <v>1.1311106556395416</v>
      </c>
      <c r="G21">
        <f t="shared" si="3"/>
        <v>6460699180407.3262</v>
      </c>
      <c r="H21" t="s">
        <v>67</v>
      </c>
      <c r="I21">
        <v>1.1015999999999999</v>
      </c>
      <c r="J21">
        <f t="shared" si="4"/>
        <v>-45236234248.111328</v>
      </c>
      <c r="K21">
        <f t="shared" si="2"/>
        <v>2.0463168889500003E+21</v>
      </c>
    </row>
    <row r="22" spans="1:11" x14ac:dyDescent="0.25">
      <c r="A22" t="s">
        <v>25</v>
      </c>
      <c r="E22">
        <v>7256598499261.335</v>
      </c>
      <c r="F22">
        <f t="shared" si="1"/>
        <v>1.17723626090311</v>
      </c>
      <c r="G22">
        <f t="shared" si="3"/>
        <v>7026115816675.4482</v>
      </c>
      <c r="H22" t="s">
        <v>68</v>
      </c>
      <c r="I22">
        <f>-(I21/(-0.000000000000001))</f>
        <v>1101599999999999.9</v>
      </c>
      <c r="J22">
        <f t="shared" si="4"/>
        <v>230482682585.88672</v>
      </c>
      <c r="K22">
        <f t="shared" si="2"/>
        <v>5.3122266971986607E+22</v>
      </c>
    </row>
    <row r="23" spans="1:11" x14ac:dyDescent="0.25">
      <c r="A23" t="s">
        <v>26</v>
      </c>
      <c r="E23">
        <v>8542730884145.5332</v>
      </c>
      <c r="F23">
        <f t="shared" si="1"/>
        <v>1.1618312758377352</v>
      </c>
      <c r="G23">
        <f t="shared" si="3"/>
        <v>7941210685006.8037</v>
      </c>
      <c r="J23">
        <f t="shared" si="4"/>
        <v>601520199138.72949</v>
      </c>
      <c r="K23">
        <f t="shared" si="2"/>
        <v>3.6182654997189677E+23</v>
      </c>
    </row>
    <row r="24" spans="1:11" x14ac:dyDescent="0.25">
      <c r="A24" t="s">
        <v>27</v>
      </c>
      <c r="E24">
        <v>9925211922265.2285</v>
      </c>
      <c r="F24">
        <f t="shared" si="1"/>
        <v>1.125417347645908</v>
      </c>
      <c r="G24">
        <f t="shared" si="3"/>
        <v>9337694091015.7852</v>
      </c>
      <c r="J24">
        <f t="shared" si="4"/>
        <v>587517831249.44336</v>
      </c>
      <c r="K24">
        <f t="shared" si="2"/>
        <v>3.4517720203604943E+23</v>
      </c>
    </row>
    <row r="25" spans="1:11" x14ac:dyDescent="0.25">
      <c r="A25" t="s">
        <v>28</v>
      </c>
      <c r="E25">
        <v>11170005676379.277</v>
      </c>
      <c r="F25">
        <f t="shared" si="1"/>
        <v>1.025824617608003</v>
      </c>
      <c r="G25">
        <f t="shared" si="3"/>
        <v>10835103621865.5</v>
      </c>
      <c r="J25">
        <f t="shared" si="4"/>
        <v>334902054513.77734</v>
      </c>
      <c r="K25">
        <f t="shared" si="2"/>
        <v>1.1215938611754909E+23</v>
      </c>
    </row>
    <row r="26" spans="1:11" x14ac:dyDescent="0.25">
      <c r="A26" t="s">
        <v>29</v>
      </c>
      <c r="E26">
        <v>11458466801650.996</v>
      </c>
      <c r="F26">
        <f t="shared" si="1"/>
        <v>0.99134338651516862</v>
      </c>
      <c r="G26">
        <f t="shared" si="3"/>
        <v>12180109226289.064</v>
      </c>
      <c r="J26">
        <f t="shared" si="4"/>
        <v>-721642424638.06836</v>
      </c>
      <c r="K26">
        <f t="shared" si="2"/>
        <v>5.2076778903751014E+23</v>
      </c>
    </row>
    <row r="27" spans="1:11" x14ac:dyDescent="0.25">
      <c r="A27" t="s">
        <v>30</v>
      </c>
      <c r="E27">
        <v>11359275283420.332</v>
      </c>
      <c r="F27">
        <f t="shared" si="1"/>
        <v>1.0235455061605772</v>
      </c>
      <c r="G27">
        <f t="shared" si="3"/>
        <v>12491350567254.199</v>
      </c>
      <c r="J27">
        <f t="shared" si="4"/>
        <v>-1132075283833.8672</v>
      </c>
      <c r="K27">
        <f t="shared" si="2"/>
        <v>1.2815944482675308E+24</v>
      </c>
    </row>
    <row r="28" spans="1:11" x14ac:dyDescent="0.25">
      <c r="A28" t="s">
        <v>31</v>
      </c>
      <c r="E28">
        <v>11626735169585.797</v>
      </c>
      <c r="F28">
        <f t="shared" si="1"/>
        <v>1.0377399130674307</v>
      </c>
      <c r="G28">
        <f t="shared" si="3"/>
        <v>12384344517251.313</v>
      </c>
      <c r="J28">
        <f t="shared" si="4"/>
        <v>-757609347665.51563</v>
      </c>
      <c r="K28">
        <f t="shared" si="2"/>
        <v>5.7397192367016811E+23</v>
      </c>
    </row>
    <row r="29" spans="1:11" x14ac:dyDescent="0.25">
      <c r="A29" t="s">
        <v>32</v>
      </c>
      <c r="E29">
        <v>12065527144144.004</v>
      </c>
      <c r="F29">
        <f t="shared" si="1"/>
        <v>1.0509081287284316</v>
      </c>
      <c r="G29">
        <f t="shared" si="3"/>
        <v>12672830492112.029</v>
      </c>
      <c r="J29">
        <f t="shared" si="4"/>
        <v>-607303347968.02539</v>
      </c>
      <c r="K29">
        <f t="shared" si="2"/>
        <v>3.6881735645317253E+23</v>
      </c>
    </row>
    <row r="30" spans="1:11" x14ac:dyDescent="0.25">
      <c r="A30" t="s">
        <v>33</v>
      </c>
      <c r="E30">
        <v>12679760553174.473</v>
      </c>
      <c r="F30">
        <f t="shared" si="1"/>
        <v>1.1843643767169787</v>
      </c>
      <c r="G30">
        <f t="shared" si="3"/>
        <v>13145807756722.957</v>
      </c>
      <c r="J30">
        <f t="shared" si="4"/>
        <v>-466047203548.48438</v>
      </c>
      <c r="K30">
        <f t="shared" si="2"/>
        <v>2.1719999593536244E+23</v>
      </c>
    </row>
    <row r="31" spans="1:11" x14ac:dyDescent="0.25">
      <c r="A31" t="s">
        <v>34</v>
      </c>
      <c r="E31">
        <v>15017456704481.018</v>
      </c>
      <c r="F31">
        <f t="shared" si="1"/>
        <v>1.1387937371489536</v>
      </c>
      <c r="G31">
        <f t="shared" si="3"/>
        <v>13807247897691.158</v>
      </c>
      <c r="J31">
        <f t="shared" si="4"/>
        <v>1210208806789.8594</v>
      </c>
      <c r="K31">
        <f t="shared" si="2"/>
        <v>1.4646053560317353E+24</v>
      </c>
    </row>
    <row r="32" spans="1:11" x14ac:dyDescent="0.25">
      <c r="A32" t="s">
        <v>35</v>
      </c>
      <c r="E32">
        <v>17101785642968.547</v>
      </c>
      <c r="F32">
        <f t="shared" si="1"/>
        <v>1.1199594260874575</v>
      </c>
      <c r="G32">
        <f t="shared" si="3"/>
        <v>16317706299785.324</v>
      </c>
      <c r="J32">
        <f t="shared" si="4"/>
        <v>784079343183.22266</v>
      </c>
      <c r="K32">
        <f t="shared" si="2"/>
        <v>6.147804164066339E+23</v>
      </c>
    </row>
    <row r="33" spans="1:11" x14ac:dyDescent="0.25">
      <c r="A33" t="s">
        <v>36</v>
      </c>
      <c r="E33">
        <v>19153306033769.773</v>
      </c>
      <c r="F33">
        <f t="shared" si="1"/>
        <v>1.0485307127232173</v>
      </c>
      <c r="G33">
        <f t="shared" si="3"/>
        <v>18546855992116.102</v>
      </c>
      <c r="J33">
        <f t="shared" si="4"/>
        <v>606450041653.67188</v>
      </c>
      <c r="K33">
        <f t="shared" si="2"/>
        <v>3.6778165302174036E+23</v>
      </c>
    </row>
    <row r="34" spans="1:11" x14ac:dyDescent="0.25">
      <c r="A34" t="s">
        <v>37</v>
      </c>
      <c r="E34">
        <v>20082829626594.52</v>
      </c>
      <c r="F34">
        <f t="shared" si="1"/>
        <v>1.124033721613616</v>
      </c>
      <c r="G34">
        <f t="shared" si="3"/>
        <v>20732432794777.539</v>
      </c>
      <c r="J34">
        <f t="shared" si="4"/>
        <v>-649603168183.01953</v>
      </c>
      <c r="K34">
        <f t="shared" si="2"/>
        <v>4.2198427611341634E+23</v>
      </c>
    </row>
    <row r="35" spans="1:11" x14ac:dyDescent="0.25">
      <c r="A35" t="s">
        <v>38</v>
      </c>
      <c r="E35">
        <v>22573777725713.227</v>
      </c>
      <c r="F35">
        <f t="shared" si="1"/>
        <v>1.0595126679969809</v>
      </c>
      <c r="G35">
        <f t="shared" si="3"/>
        <v>21719925070845.699</v>
      </c>
      <c r="J35">
        <f t="shared" si="4"/>
        <v>853852654867.52734</v>
      </c>
      <c r="K35">
        <f t="shared" si="2"/>
        <v>7.2906435622432475E+23</v>
      </c>
    </row>
    <row r="36" spans="1:11" x14ac:dyDescent="0.25">
      <c r="A36" t="s">
        <v>39</v>
      </c>
      <c r="E36">
        <v>23917203464941.238</v>
      </c>
      <c r="F36">
        <f t="shared" si="1"/>
        <v>1.0622181450594115</v>
      </c>
      <c r="G36">
        <f t="shared" si="3"/>
        <v>24357698101835.781</v>
      </c>
      <c r="J36">
        <f t="shared" si="4"/>
        <v>-440494636894.54297</v>
      </c>
      <c r="K36">
        <f t="shared" si="2"/>
        <v>1.9403552513285527E+23</v>
      </c>
    </row>
    <row r="37" spans="1:11" x14ac:dyDescent="0.25">
      <c r="A37" t="s">
        <v>40</v>
      </c>
      <c r="E37">
        <v>25405287499538.41</v>
      </c>
      <c r="F37">
        <f t="shared" si="1"/>
        <v>1.0164752640440184</v>
      </c>
      <c r="G37">
        <f t="shared" si="3"/>
        <v>25775158715395.871</v>
      </c>
      <c r="J37">
        <f t="shared" si="4"/>
        <v>-369871215857.46094</v>
      </c>
      <c r="K37">
        <f t="shared" si="2"/>
        <v>1.3680471631987646E+23</v>
      </c>
    </row>
    <row r="38" spans="1:11" x14ac:dyDescent="0.25">
      <c r="A38" t="s">
        <v>41</v>
      </c>
      <c r="E38">
        <v>25823846319207.508</v>
      </c>
      <c r="F38">
        <f t="shared" si="1"/>
        <v>1.0744447461216364</v>
      </c>
      <c r="G38">
        <f t="shared" si="3"/>
        <v>27341036076557.309</v>
      </c>
      <c r="J38">
        <f t="shared" si="4"/>
        <v>-1517189757349.8008</v>
      </c>
      <c r="K38">
        <f t="shared" si="2"/>
        <v>2.3018647598071473E+24</v>
      </c>
    </row>
    <row r="39" spans="1:11" x14ac:dyDescent="0.25">
      <c r="A39" t="s">
        <v>42</v>
      </c>
      <c r="E39">
        <v>27746296002325.066</v>
      </c>
      <c r="F39">
        <f t="shared" si="1"/>
        <v>1.1117867927571699</v>
      </c>
      <c r="G39">
        <f t="shared" si="3"/>
        <v>27780678066520.941</v>
      </c>
      <c r="J39">
        <f t="shared" si="4"/>
        <v>-34382064195.875</v>
      </c>
      <c r="K39">
        <f t="shared" si="2"/>
        <v>1.1821263383692695E+21</v>
      </c>
    </row>
    <row r="40" spans="1:11" x14ac:dyDescent="0.25">
      <c r="A40" t="s">
        <v>43</v>
      </c>
      <c r="E40">
        <v>30847965443316.07</v>
      </c>
      <c r="F40">
        <f t="shared" si="1"/>
        <v>1.0224068974108067</v>
      </c>
      <c r="G40">
        <f t="shared" si="3"/>
        <v>29795462734312.648</v>
      </c>
      <c r="J40">
        <f t="shared" si="4"/>
        <v>1052502709003.4219</v>
      </c>
      <c r="K40">
        <f t="shared" si="2"/>
        <v>1.1077619524595418E+24</v>
      </c>
    </row>
    <row r="41" spans="1:11" x14ac:dyDescent="0.25">
      <c r="A41" t="s">
        <v>44</v>
      </c>
      <c r="E41">
        <v>31539172640336.563</v>
      </c>
      <c r="F41">
        <f t="shared" si="1"/>
        <v>0.99657031347874703</v>
      </c>
      <c r="G41">
        <f t="shared" si="3"/>
        <v>33030521760364.957</v>
      </c>
      <c r="J41">
        <f t="shared" si="4"/>
        <v>-1491349120028.3945</v>
      </c>
      <c r="K41">
        <f t="shared" si="2"/>
        <v>2.2241221978094668E+24</v>
      </c>
    </row>
    <row r="42" spans="1:11" x14ac:dyDescent="0.25">
      <c r="A42" t="s">
        <v>45</v>
      </c>
      <c r="E42">
        <v>31431003165040.531</v>
      </c>
      <c r="F42">
        <f t="shared" si="1"/>
        <v>0.99731459548567769</v>
      </c>
      <c r="G42">
        <f t="shared" si="3"/>
        <v>33748833169757.801</v>
      </c>
      <c r="J42">
        <f t="shared" si="4"/>
        <v>-2317830004717.2695</v>
      </c>
      <c r="K42">
        <f t="shared" si="2"/>
        <v>5.3723359307676576E+24</v>
      </c>
    </row>
    <row r="43" spans="1:11" x14ac:dyDescent="0.25">
      <c r="A43" t="s">
        <v>46</v>
      </c>
      <c r="E43">
        <v>31346598207251.453</v>
      </c>
      <c r="F43">
        <f t="shared" si="1"/>
        <v>1.037177300534271</v>
      </c>
      <c r="G43">
        <f t="shared" si="3"/>
        <v>33636485126647.855</v>
      </c>
      <c r="J43">
        <f t="shared" si="4"/>
        <v>-2289886919396.4023</v>
      </c>
      <c r="K43">
        <f t="shared" si="2"/>
        <v>5.2435821036227453E+24</v>
      </c>
    </row>
    <row r="44" spans="1:11" x14ac:dyDescent="0.25">
      <c r="A44" t="s">
        <v>47</v>
      </c>
      <c r="E44">
        <v>32511980109529.48</v>
      </c>
      <c r="F44">
        <f t="shared" si="1"/>
        <v>1.0325778675730632</v>
      </c>
      <c r="G44">
        <f t="shared" si="3"/>
        <v>33548803365941.34</v>
      </c>
      <c r="J44">
        <f t="shared" si="4"/>
        <v>-1036823256411.8594</v>
      </c>
      <c r="K44">
        <f t="shared" si="2"/>
        <v>1.0750024650364922E+24</v>
      </c>
    </row>
    <row r="45" spans="1:11" x14ac:dyDescent="0.25">
      <c r="A45" t="s">
        <v>48</v>
      </c>
      <c r="E45">
        <v>33571151092075.797</v>
      </c>
      <c r="F45">
        <f t="shared" si="1"/>
        <v>0.99393180614919197</v>
      </c>
      <c r="G45">
        <f t="shared" si="3"/>
        <v>34758168438015.23</v>
      </c>
      <c r="J45">
        <f t="shared" si="4"/>
        <v>-1187017345939.4336</v>
      </c>
      <c r="K45">
        <f t="shared" si="2"/>
        <v>1.409010179561097E+24</v>
      </c>
    </row>
    <row r="46" spans="1:11" x14ac:dyDescent="0.25">
      <c r="A46" t="s">
        <v>49</v>
      </c>
      <c r="E46">
        <v>33367434839454.316</v>
      </c>
      <c r="F46">
        <f t="shared" si="1"/>
        <v>1.0382808276515734</v>
      </c>
      <c r="G46">
        <f t="shared" si="3"/>
        <v>35854957857383.711</v>
      </c>
      <c r="J46">
        <f t="shared" si="4"/>
        <v>-2487523017929.3945</v>
      </c>
      <c r="K46">
        <f t="shared" si="2"/>
        <v>6.1877707647285634E+24</v>
      </c>
    </row>
    <row r="47" spans="1:11" x14ac:dyDescent="0.25">
      <c r="A47" t="s">
        <v>50</v>
      </c>
      <c r="E47">
        <v>34644767861718.57</v>
      </c>
      <c r="F47">
        <f t="shared" si="1"/>
        <v>1.1223314975450009</v>
      </c>
      <c r="G47">
        <f t="shared" si="3"/>
        <v>35644180511377.648</v>
      </c>
      <c r="J47">
        <f t="shared" si="4"/>
        <v>-999412649659.07813</v>
      </c>
      <c r="K47">
        <f t="shared" si="2"/>
        <v>9.9882564429857928E+23</v>
      </c>
    </row>
    <row r="48" spans="1:11" x14ac:dyDescent="0.25">
      <c r="A48" t="s">
        <v>51</v>
      </c>
      <c r="E48">
        <v>38882914196341.523</v>
      </c>
      <c r="F48">
        <f t="shared" si="1"/>
        <v>1.126143425199968</v>
      </c>
      <c r="G48">
        <f t="shared" si="3"/>
        <v>36964416336276.805</v>
      </c>
      <c r="J48">
        <f t="shared" si="4"/>
        <v>1918497860064.7188</v>
      </c>
      <c r="K48">
        <f t="shared" si="2"/>
        <v>3.6806340390729054E+24</v>
      </c>
    </row>
    <row r="49" spans="1:13" x14ac:dyDescent="0.25">
      <c r="A49" t="s">
        <v>52</v>
      </c>
      <c r="E49">
        <v>43787738174824.508</v>
      </c>
      <c r="F49">
        <f t="shared" si="1"/>
        <v>1.0827644894372386</v>
      </c>
      <c r="G49">
        <f t="shared" si="3"/>
        <v>41321537262289.766</v>
      </c>
      <c r="J49">
        <f t="shared" si="4"/>
        <v>2466200912534.7422</v>
      </c>
      <c r="K49">
        <f t="shared" si="2"/>
        <v>6.0821469409871947E+24</v>
      </c>
    </row>
    <row r="50" spans="1:13" x14ac:dyDescent="0.25">
      <c r="A50" t="s">
        <v>53</v>
      </c>
      <c r="E50">
        <v>47411807968475.336</v>
      </c>
      <c r="F50">
        <f t="shared" si="1"/>
        <v>1.0828727920186278</v>
      </c>
      <c r="G50">
        <f t="shared" si="3"/>
        <v>46319206358919.688</v>
      </c>
      <c r="J50">
        <f t="shared" si="4"/>
        <v>1092601609555.6484</v>
      </c>
      <c r="K50">
        <f t="shared" si="2"/>
        <v>1.1937782772035937E+24</v>
      </c>
    </row>
    <row r="51" spans="1:13" x14ac:dyDescent="0.25">
      <c r="A51" t="s">
        <v>54</v>
      </c>
      <c r="E51">
        <v>51340956869473.914</v>
      </c>
      <c r="F51">
        <f t="shared" si="1"/>
        <v>1.1264547973014782</v>
      </c>
      <c r="G51">
        <f t="shared" si="3"/>
        <v>49980968123232.852</v>
      </c>
      <c r="J51">
        <f t="shared" si="4"/>
        <v>1359988746241.0625</v>
      </c>
      <c r="K51">
        <f t="shared" si="2"/>
        <v>1.8495693899023372E+24</v>
      </c>
    </row>
    <row r="52" spans="1:13" x14ac:dyDescent="0.25">
      <c r="A52" t="s">
        <v>55</v>
      </c>
      <c r="E52">
        <v>57833267163667.172</v>
      </c>
      <c r="F52">
        <f t="shared" si="1"/>
        <v>1.096833359616783</v>
      </c>
      <c r="G52">
        <f t="shared" si="3"/>
        <v>53921304235139.281</v>
      </c>
      <c r="J52">
        <f t="shared" si="4"/>
        <v>3911962928527.8906</v>
      </c>
      <c r="K52">
        <f t="shared" si="2"/>
        <v>1.5303453954176509E+25</v>
      </c>
    </row>
    <row r="53" spans="1:13" x14ac:dyDescent="0.25">
      <c r="A53" t="s">
        <v>56</v>
      </c>
      <c r="E53">
        <v>63433456720740.039</v>
      </c>
      <c r="F53">
        <f t="shared" si="1"/>
        <v>0.94805559543678319</v>
      </c>
      <c r="G53">
        <f t="shared" si="3"/>
        <v>60364440316671.641</v>
      </c>
      <c r="J53">
        <f t="shared" si="4"/>
        <v>3069016404068.3984</v>
      </c>
      <c r="K53">
        <f t="shared" si="2"/>
        <v>9.4188616884409236E+24</v>
      </c>
    </row>
    <row r="54" spans="1:13" x14ac:dyDescent="0.25">
      <c r="A54" t="s">
        <v>57</v>
      </c>
      <c r="E54">
        <v>60138443581994.617</v>
      </c>
      <c r="F54">
        <f t="shared" si="1"/>
        <v>1.096747255971855</v>
      </c>
      <c r="G54">
        <f t="shared" si="3"/>
        <v>65854492492025.219</v>
      </c>
      <c r="J54">
        <f t="shared" si="4"/>
        <v>-5716048910030.6016</v>
      </c>
      <c r="K54">
        <f t="shared" si="2"/>
        <v>3.2673215141862027E+25</v>
      </c>
    </row>
    <row r="55" spans="1:13" x14ac:dyDescent="0.25">
      <c r="A55" t="s">
        <v>58</v>
      </c>
      <c r="E55">
        <v>65956672976970.813</v>
      </c>
      <c r="F55">
        <f t="shared" si="1"/>
        <v>1.1112952680536483</v>
      </c>
      <c r="G55">
        <f t="shared" si="3"/>
        <v>62631877053460.516</v>
      </c>
      <c r="J55">
        <f t="shared" si="4"/>
        <v>3324795923510.2969</v>
      </c>
      <c r="K55">
        <f t="shared" si="2"/>
        <v>1.1054267932990689E+25</v>
      </c>
    </row>
    <row r="56" spans="1:13" x14ac:dyDescent="0.25">
      <c r="A56" t="s">
        <v>59</v>
      </c>
      <c r="E56">
        <v>73297338575869.594</v>
      </c>
      <c r="F56">
        <f t="shared" si="1"/>
        <v>1.0227605002817164</v>
      </c>
      <c r="G56">
        <f t="shared" si="3"/>
        <v>68307588241239.977</v>
      </c>
      <c r="J56">
        <f t="shared" si="4"/>
        <v>4989750334629.6172</v>
      </c>
      <c r="K56">
        <f t="shared" si="2"/>
        <v>2.4897608401936377E+25</v>
      </c>
    </row>
    <row r="57" spans="1:13" x14ac:dyDescent="0.25">
      <c r="A57" t="s">
        <v>60</v>
      </c>
      <c r="E57">
        <v>74965622671174.734</v>
      </c>
      <c r="F57">
        <f t="shared" si="1"/>
        <v>1.0278122940579342</v>
      </c>
      <c r="G57">
        <f t="shared" si="3"/>
        <v>75371848332872.281</v>
      </c>
      <c r="J57">
        <f t="shared" si="4"/>
        <v>-406225661697.54688</v>
      </c>
      <c r="K57">
        <f t="shared" si="2"/>
        <v>1.650192882216098E+23</v>
      </c>
    </row>
    <row r="58" spans="1:13" x14ac:dyDescent="0.25">
      <c r="A58" t="s">
        <v>61</v>
      </c>
      <c r="E58">
        <v>77050588613141.578</v>
      </c>
      <c r="F58">
        <f t="shared" si="1"/>
        <v>1.0270063558409739</v>
      </c>
      <c r="G58">
        <f t="shared" si="3"/>
        <v>76962285352089.125</v>
      </c>
      <c r="J58">
        <f t="shared" si="4"/>
        <v>88303261052.453125</v>
      </c>
      <c r="K58">
        <f t="shared" si="2"/>
        <v>7.7974659124976849E+21</v>
      </c>
    </row>
    <row r="59" spans="1:13" x14ac:dyDescent="0.25">
      <c r="A59" t="s">
        <v>62</v>
      </c>
      <c r="E59">
        <v>79131444226984.563</v>
      </c>
      <c r="F59">
        <f t="shared" si="1"/>
        <v>0.94580270641473119</v>
      </c>
      <c r="G59">
        <f t="shared" si="3"/>
        <v>78942135210605.172</v>
      </c>
      <c r="J59">
        <f t="shared" si="4"/>
        <v>189309016379.39063</v>
      </c>
      <c r="K59">
        <f t="shared" si="2"/>
        <v>3.5837903682532387E+22</v>
      </c>
      <c r="M59">
        <v>1</v>
      </c>
    </row>
    <row r="60" spans="1:13" x14ac:dyDescent="0.25">
      <c r="A60" t="s">
        <v>63</v>
      </c>
      <c r="E60">
        <v>74842734112388.359</v>
      </c>
      <c r="F60">
        <f t="shared" si="1"/>
        <v>1.0146183511244908</v>
      </c>
      <c r="G60">
        <f t="shared" si="3"/>
        <v>80909413494997.813</v>
      </c>
      <c r="J60">
        <f t="shared" si="4"/>
        <v>-6066679382609.4531</v>
      </c>
      <c r="K60">
        <f t="shared" si="2"/>
        <v>3.6804598731378617E+25</v>
      </c>
      <c r="M60">
        <v>2</v>
      </c>
    </row>
    <row r="61" spans="1:13" x14ac:dyDescent="0.25">
      <c r="A61" t="s">
        <v>64</v>
      </c>
      <c r="E61">
        <v>75936811478760.156</v>
      </c>
      <c r="F61">
        <f t="shared" si="1"/>
        <v>1.0625121843629874</v>
      </c>
      <c r="G61">
        <f t="shared" si="3"/>
        <v>76845321048789.359</v>
      </c>
      <c r="J61">
        <f t="shared" si="4"/>
        <v>-908509570029.20313</v>
      </c>
      <c r="K61">
        <f t="shared" si="2"/>
        <v>8.2538963883464752E+23</v>
      </c>
      <c r="M61">
        <v>3</v>
      </c>
    </row>
    <row r="62" spans="1:13" x14ac:dyDescent="0.25">
      <c r="A62" t="s">
        <v>65</v>
      </c>
      <c r="E62">
        <v>80683787437857.828</v>
      </c>
      <c r="F62" t="e">
        <f>#REF!/E62</f>
        <v>#REF!</v>
      </c>
      <c r="G62">
        <f t="shared" si="3"/>
        <v>77885592187441.422</v>
      </c>
      <c r="J62">
        <f t="shared" si="4"/>
        <v>2798195250416.4063</v>
      </c>
      <c r="K62">
        <f t="shared" si="2"/>
        <v>7.829896659452935E+24</v>
      </c>
      <c r="M62">
        <v>4</v>
      </c>
    </row>
    <row r="63" spans="1:13" x14ac:dyDescent="0.25">
      <c r="A63" s="10" t="s">
        <v>92</v>
      </c>
      <c r="B63" s="10"/>
      <c r="C63" s="10"/>
      <c r="D63" s="10"/>
      <c r="E63" s="10"/>
      <c r="F63" s="10"/>
      <c r="G63" s="10">
        <f>I21*E62*(1-E62/I22)</f>
        <v>82371386686226.75</v>
      </c>
      <c r="I63" s="1" t="s">
        <v>88</v>
      </c>
      <c r="K63">
        <f>SUM(K5:K62)</f>
        <v>1.8584261959753984E+26</v>
      </c>
      <c r="M63">
        <f>AVERAGE(M59:M62)</f>
        <v>2.5</v>
      </c>
    </row>
    <row r="64" spans="1:13" x14ac:dyDescent="0.25">
      <c r="A64" s="10" t="s">
        <v>93</v>
      </c>
      <c r="B64" s="10"/>
      <c r="C64" s="10"/>
      <c r="D64" s="10"/>
      <c r="E64" s="10"/>
      <c r="F64" s="10"/>
      <c r="G64" s="10">
        <f>I21*G63*(1-G63/I22)</f>
        <v>83955274228935.484</v>
      </c>
      <c r="I64" s="1" t="s">
        <v>89</v>
      </c>
      <c r="K64">
        <f>AVERAGE(K5:K62)</f>
        <v>3.2041830965093075E+24</v>
      </c>
    </row>
    <row r="65" spans="1:12" x14ac:dyDescent="0.25">
      <c r="A65" s="10" t="s">
        <v>94</v>
      </c>
      <c r="B65" s="10"/>
      <c r="C65" s="10"/>
      <c r="D65" s="10"/>
      <c r="E65" s="10"/>
      <c r="F65" s="10"/>
      <c r="G65" s="10">
        <f>I21*G64*(1-G64/I22)</f>
        <v>85436642019739.563</v>
      </c>
      <c r="I65" s="1" t="s">
        <v>90</v>
      </c>
      <c r="K65" s="9">
        <f>SQRT(K64)</f>
        <v>1790023211164.958</v>
      </c>
      <c r="L65" t="s">
        <v>91</v>
      </c>
    </row>
    <row r="69" spans="1:12" x14ac:dyDescent="0.25">
      <c r="A69" s="1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2102-2388-4E30-92EB-176F308B7494}">
  <dimension ref="A1:V139"/>
  <sheetViews>
    <sheetView tabSelected="1" topLeftCell="D66" zoomScale="115" zoomScaleNormal="115" workbookViewId="0">
      <selection activeCell="P45" sqref="P45"/>
    </sheetView>
  </sheetViews>
  <sheetFormatPr defaultRowHeight="15" x14ac:dyDescent="0.25"/>
  <cols>
    <col min="1" max="1" width="11.42578125" customWidth="1"/>
    <col min="2" max="2" width="11" customWidth="1"/>
    <col min="3" max="4" width="12" bestFit="1" customWidth="1"/>
    <col min="14" max="14" width="11.7109375" bestFit="1" customWidth="1"/>
  </cols>
  <sheetData>
    <row r="1" spans="1:6" x14ac:dyDescent="0.25">
      <c r="A1" s="1" t="s">
        <v>69</v>
      </c>
    </row>
    <row r="2" spans="1:6" x14ac:dyDescent="0.25">
      <c r="A2" t="s">
        <v>70</v>
      </c>
      <c r="B2" t="s">
        <v>72</v>
      </c>
      <c r="C2" t="s">
        <v>73</v>
      </c>
      <c r="D2" t="s">
        <v>71</v>
      </c>
    </row>
    <row r="3" spans="1:6" x14ac:dyDescent="0.25">
      <c r="A3" s="3" t="s">
        <v>8</v>
      </c>
      <c r="B3" s="3">
        <v>1365887207849.5056</v>
      </c>
      <c r="C3" s="3">
        <f t="shared" ref="C3:C34" si="0">B4/B3</f>
        <v>1.0403461220079966</v>
      </c>
      <c r="D3" s="3">
        <v>1365887207849.5056</v>
      </c>
      <c r="E3" t="s">
        <v>67</v>
      </c>
      <c r="F3" s="2">
        <v>1.0357000000000001</v>
      </c>
    </row>
    <row r="4" spans="1:6" x14ac:dyDescent="0.25">
      <c r="A4" s="3" t="s">
        <v>9</v>
      </c>
      <c r="B4" s="3">
        <v>1420995459786.5635</v>
      </c>
      <c r="C4" s="3">
        <f t="shared" si="0"/>
        <v>1.0739420599546508</v>
      </c>
      <c r="D4" s="3">
        <f t="shared" ref="D4:D11" si="1">B3*$F$3*(1-B3/$F$4)</f>
        <v>1451962338461.0718</v>
      </c>
      <c r="E4" t="s">
        <v>68</v>
      </c>
      <c r="F4">
        <f>-F3/0.00000000000002</f>
        <v>-51785000000000</v>
      </c>
    </row>
    <row r="5" spans="1:6" x14ac:dyDescent="0.25">
      <c r="A5" s="3" t="s">
        <v>10</v>
      </c>
      <c r="B5" s="3">
        <v>1526066791269.3882</v>
      </c>
      <c r="C5" s="3">
        <f t="shared" si="0"/>
        <v>1.0765244645203234</v>
      </c>
      <c r="D5" s="3">
        <f t="shared" si="1"/>
        <v>1512109559635.6245</v>
      </c>
    </row>
    <row r="6" spans="1:6" x14ac:dyDescent="0.25">
      <c r="A6" s="3" t="s">
        <v>11</v>
      </c>
      <c r="B6" s="3">
        <v>1642848235293.5261</v>
      </c>
      <c r="C6" s="3">
        <f t="shared" si="0"/>
        <v>1.0955281890643103</v>
      </c>
      <c r="D6" s="3">
        <f t="shared" si="1"/>
        <v>1627124972746.0103</v>
      </c>
    </row>
    <row r="7" spans="1:6" x14ac:dyDescent="0.25">
      <c r="A7" s="3" t="s">
        <v>12</v>
      </c>
      <c r="B7" s="3">
        <v>1799786552118.6145</v>
      </c>
      <c r="C7" s="3">
        <f t="shared" si="0"/>
        <v>1.0893961289657252</v>
      </c>
      <c r="D7" s="3">
        <f t="shared" si="1"/>
        <v>1755476923777.6462</v>
      </c>
    </row>
    <row r="8" spans="1:6" x14ac:dyDescent="0.25">
      <c r="A8" s="3" t="s">
        <v>13</v>
      </c>
      <c r="B8" s="3">
        <v>1960680502842.5881</v>
      </c>
      <c r="C8" s="3">
        <f t="shared" si="0"/>
        <v>1.0849461785974084</v>
      </c>
      <c r="D8" s="3">
        <f t="shared" si="1"/>
        <v>1928823564692.9895</v>
      </c>
    </row>
    <row r="9" spans="1:6" x14ac:dyDescent="0.25">
      <c r="A9" s="3" t="s">
        <v>14</v>
      </c>
      <c r="B9" s="3">
        <v>2127232819009.5112</v>
      </c>
      <c r="C9" s="3">
        <f t="shared" si="0"/>
        <v>1.0639771014936001</v>
      </c>
      <c r="D9" s="3">
        <f t="shared" si="1"/>
        <v>2107562157478.6096</v>
      </c>
    </row>
    <row r="10" spans="1:6" x14ac:dyDescent="0.25">
      <c r="A10" s="3" t="s">
        <v>15</v>
      </c>
      <c r="B10" s="3">
        <v>2263327008971.7998</v>
      </c>
      <c r="C10" s="3">
        <f t="shared" si="0"/>
        <v>1.0788428322532004</v>
      </c>
      <c r="D10" s="3">
        <f t="shared" si="1"/>
        <v>2293677419973.5742</v>
      </c>
    </row>
    <row r="11" spans="1:6" x14ac:dyDescent="0.25">
      <c r="A11" s="3" t="s">
        <v>16</v>
      </c>
      <c r="B11" s="3">
        <v>2441774120674.3013</v>
      </c>
      <c r="C11" s="3">
        <f t="shared" si="0"/>
        <v>1.1012966961297461</v>
      </c>
      <c r="D11" s="3">
        <f t="shared" si="1"/>
        <v>2446580766182.918</v>
      </c>
    </row>
    <row r="12" spans="1:6" x14ac:dyDescent="0.25">
      <c r="A12" t="s">
        <v>17</v>
      </c>
      <c r="B12">
        <v>2689117771793.7241</v>
      </c>
      <c r="C12">
        <f t="shared" si="0"/>
        <v>1.0996129565683201</v>
      </c>
      <c r="D12" s="2">
        <f>F12*B11*(1-B11/F13)</f>
        <v>2785554256855.4956</v>
      </c>
      <c r="E12" t="s">
        <v>67</v>
      </c>
      <c r="F12">
        <f>1.153</f>
        <v>1.153</v>
      </c>
    </row>
    <row r="13" spans="1:6" x14ac:dyDescent="0.25">
      <c r="A13" t="s">
        <v>18</v>
      </c>
      <c r="B13">
        <v>2956988743602.5103</v>
      </c>
      <c r="C13">
        <f t="shared" si="0"/>
        <v>1.1047926360900828</v>
      </c>
      <c r="D13" s="2">
        <f>$F$12*B12*(1-B12/$F$13)</f>
        <v>3064396018925.2798</v>
      </c>
      <c r="E13" t="s">
        <v>68</v>
      </c>
      <c r="F13" s="2">
        <f>-F12/F15</f>
        <v>230600000000000</v>
      </c>
    </row>
    <row r="14" spans="1:6" x14ac:dyDescent="0.25">
      <c r="A14" t="s">
        <v>19</v>
      </c>
      <c r="B14">
        <v>3266859388933.3193</v>
      </c>
      <c r="C14">
        <f t="shared" si="0"/>
        <v>1.1533479790809027</v>
      </c>
      <c r="D14" s="2">
        <f>$F$12*B13*(1-B13/$F$13)</f>
        <v>3365689109224.7344</v>
      </c>
      <c r="F14" s="5" t="s">
        <v>74</v>
      </c>
    </row>
    <row r="15" spans="1:6" x14ac:dyDescent="0.25">
      <c r="A15" t="s">
        <v>20</v>
      </c>
      <c r="B15">
        <v>3767825674167.7163</v>
      </c>
      <c r="C15">
        <f t="shared" si="0"/>
        <v>1.2186005709659908</v>
      </c>
      <c r="D15" s="2">
        <f t="shared" ref="D15:D19" si="2">$F$12*B14*(1-B14/$F$13)</f>
        <v>3713327024104.8081</v>
      </c>
      <c r="E15" t="s">
        <v>79</v>
      </c>
      <c r="F15" s="2">
        <v>-5E-15</v>
      </c>
    </row>
    <row r="16" spans="1:6" x14ac:dyDescent="0.25">
      <c r="A16" t="s">
        <v>21</v>
      </c>
      <c r="B16">
        <v>4591474517841.0986</v>
      </c>
      <c r="C16">
        <f t="shared" si="0"/>
        <v>1.1533484265842286</v>
      </c>
      <c r="D16" s="2">
        <f t="shared" si="2"/>
        <v>4273320450760.79</v>
      </c>
    </row>
    <row r="17" spans="1:22" x14ac:dyDescent="0.25">
      <c r="A17" t="s">
        <v>22</v>
      </c>
      <c r="B17">
        <v>5295569910853.6113</v>
      </c>
      <c r="C17">
        <f t="shared" si="0"/>
        <v>1.113457700091129</v>
      </c>
      <c r="D17" s="2">
        <f t="shared" si="2"/>
        <v>5188561927830.8662</v>
      </c>
    </row>
    <row r="18" spans="1:22" x14ac:dyDescent="0.25">
      <c r="A18" t="s">
        <v>23</v>
      </c>
      <c r="B18">
        <v>5896393093610.8467</v>
      </c>
      <c r="C18">
        <f t="shared" si="0"/>
        <v>1.0880317584509107</v>
      </c>
      <c r="D18" s="2">
        <f t="shared" si="2"/>
        <v>5965576803810.5234</v>
      </c>
    </row>
    <row r="19" spans="1:22" x14ac:dyDescent="0.25">
      <c r="A19" t="s">
        <v>24</v>
      </c>
      <c r="B19">
        <v>6415462946159.2148</v>
      </c>
      <c r="C19">
        <f t="shared" si="0"/>
        <v>1.1311106556395416</v>
      </c>
      <c r="D19" s="2">
        <f t="shared" si="2"/>
        <v>6624703979361.3984</v>
      </c>
    </row>
    <row r="20" spans="1:22" x14ac:dyDescent="0.25">
      <c r="A20" s="3" t="s">
        <v>25</v>
      </c>
      <c r="B20" s="3">
        <v>7256598499261.335</v>
      </c>
      <c r="C20" s="3">
        <f t="shared" si="0"/>
        <v>1.17723626090311</v>
      </c>
      <c r="D20" s="6">
        <f>$F$20*B19*(1-B19/$F$21)</f>
        <v>7647813977837.7891</v>
      </c>
      <c r="E20" t="s">
        <v>67</v>
      </c>
      <c r="F20">
        <v>1.3204</v>
      </c>
    </row>
    <row r="21" spans="1:22" x14ac:dyDescent="0.25">
      <c r="A21" s="3" t="s">
        <v>26</v>
      </c>
      <c r="B21" s="3">
        <v>8542730884145.5332</v>
      </c>
      <c r="C21" s="3">
        <f t="shared" si="0"/>
        <v>1.1618312758377352</v>
      </c>
      <c r="D21" s="6">
        <f>$F$20*B20*(1-B20/$F$21)</f>
        <v>8528448222835.0293</v>
      </c>
      <c r="E21" t="s">
        <v>68</v>
      </c>
      <c r="F21" s="2">
        <f>-F20/F23</f>
        <v>66020000000000</v>
      </c>
    </row>
    <row r="22" spans="1:22" x14ac:dyDescent="0.25">
      <c r="A22" s="3" t="s">
        <v>27</v>
      </c>
      <c r="B22" s="3">
        <v>9925211922265.2285</v>
      </c>
      <c r="C22" s="3">
        <f t="shared" si="0"/>
        <v>1.125417347645908</v>
      </c>
      <c r="D22" s="6">
        <f t="shared" ref="D22:D28" si="3">$F$20*B21*(1-B21/$F$21)</f>
        <v>9820256840247.084</v>
      </c>
      <c r="F22" s="5" t="s">
        <v>75</v>
      </c>
    </row>
    <row r="23" spans="1:22" x14ac:dyDescent="0.25">
      <c r="A23" s="3" t="s">
        <v>28</v>
      </c>
      <c r="B23" s="3">
        <v>11170005676379.277</v>
      </c>
      <c r="C23" s="3">
        <f t="shared" si="0"/>
        <v>1.025824617608003</v>
      </c>
      <c r="D23" s="6">
        <f t="shared" si="3"/>
        <v>11135053188121.49</v>
      </c>
      <c r="E23" t="s">
        <v>79</v>
      </c>
      <c r="F23" s="2">
        <v>-2E-14</v>
      </c>
    </row>
    <row r="24" spans="1:22" x14ac:dyDescent="0.25">
      <c r="A24" s="3" t="s">
        <v>29</v>
      </c>
      <c r="B24" s="3">
        <v>11458466801650.996</v>
      </c>
      <c r="C24" s="3">
        <f t="shared" si="0"/>
        <v>0.99134338651516862</v>
      </c>
      <c r="D24" s="6">
        <f t="shared" si="3"/>
        <v>12253494958884.291</v>
      </c>
    </row>
    <row r="25" spans="1:22" x14ac:dyDescent="0.25">
      <c r="A25" s="3" t="s">
        <v>30</v>
      </c>
      <c r="B25" s="3">
        <v>11359275283420.332</v>
      </c>
      <c r="C25" s="3">
        <f t="shared" si="0"/>
        <v>1.0235455061605772</v>
      </c>
      <c r="D25" s="6">
        <f t="shared" si="3"/>
        <v>12503830336009.215</v>
      </c>
    </row>
    <row r="26" spans="1:22" x14ac:dyDescent="0.25">
      <c r="A26" s="3" t="s">
        <v>31</v>
      </c>
      <c r="B26" s="3">
        <v>11626735169585.797</v>
      </c>
      <c r="C26" s="3">
        <f t="shared" si="0"/>
        <v>1.0377399130674307</v>
      </c>
      <c r="D26" s="6">
        <f t="shared" si="3"/>
        <v>12418124384937.725</v>
      </c>
      <c r="V26" t="s">
        <v>80</v>
      </c>
    </row>
    <row r="27" spans="1:22" x14ac:dyDescent="0.25">
      <c r="A27" s="3" t="s">
        <v>32</v>
      </c>
      <c r="B27" s="3">
        <v>12065527144144.004</v>
      </c>
      <c r="C27" s="3">
        <f t="shared" si="0"/>
        <v>1.0509081287284316</v>
      </c>
      <c r="D27" s="6">
        <f t="shared" si="3"/>
        <v>12648321703847.42</v>
      </c>
    </row>
    <row r="28" spans="1:22" x14ac:dyDescent="0.25">
      <c r="A28" s="3" t="s">
        <v>33</v>
      </c>
      <c r="B28" s="3">
        <v>12679760553174.473</v>
      </c>
      <c r="C28" s="3">
        <f t="shared" si="0"/>
        <v>1.1843643767169787</v>
      </c>
      <c r="D28" s="6">
        <f t="shared" si="3"/>
        <v>13019783135806.227</v>
      </c>
    </row>
    <row r="29" spans="1:22" x14ac:dyDescent="0.25">
      <c r="A29" t="s">
        <v>34</v>
      </c>
      <c r="B29">
        <v>15017456704481.018</v>
      </c>
      <c r="C29">
        <f t="shared" si="0"/>
        <v>1.1387937371489536</v>
      </c>
      <c r="D29" s="2">
        <f>$F$29*B28*(1-B28/$F$30)</f>
        <v>14250798066354.854</v>
      </c>
      <c r="E29" t="s">
        <v>67</v>
      </c>
      <c r="F29">
        <v>1.1873</v>
      </c>
    </row>
    <row r="30" spans="1:22" x14ac:dyDescent="0.25">
      <c r="A30" t="s">
        <v>35</v>
      </c>
      <c r="B30">
        <v>17101785642968.547</v>
      </c>
      <c r="C30">
        <f t="shared" si="0"/>
        <v>1.1199594260874575</v>
      </c>
      <c r="D30" s="2">
        <f>$F$29*B29*(1-B29/$F$30)</f>
        <v>16702606315875.504</v>
      </c>
      <c r="E30" t="s">
        <v>68</v>
      </c>
      <c r="F30" s="2">
        <f>-F29/F32</f>
        <v>237460000000000</v>
      </c>
    </row>
    <row r="31" spans="1:22" x14ac:dyDescent="0.25">
      <c r="A31" t="s">
        <v>36</v>
      </c>
      <c r="B31">
        <v>19153306033769.773</v>
      </c>
      <c r="C31">
        <f t="shared" si="0"/>
        <v>1.0485307127232173</v>
      </c>
      <c r="D31" s="2">
        <f t="shared" ref="D31:D37" si="4">$F$29*B30*(1-B30/$F$30)</f>
        <v>18842594733006.328</v>
      </c>
      <c r="F31" s="5" t="s">
        <v>76</v>
      </c>
    </row>
    <row r="32" spans="1:22" hidden="1" x14ac:dyDescent="0.25">
      <c r="A32" t="s">
        <v>37</v>
      </c>
      <c r="B32">
        <v>20082829626594.52</v>
      </c>
      <c r="C32">
        <f t="shared" si="0"/>
        <v>1.124033721613616</v>
      </c>
      <c r="D32" s="2">
        <f t="shared" si="4"/>
        <v>20906474593778.645</v>
      </c>
      <c r="E32" t="s">
        <v>79</v>
      </c>
      <c r="F32" s="2">
        <v>-5E-15</v>
      </c>
    </row>
    <row r="33" spans="1:6" x14ac:dyDescent="0.25">
      <c r="A33" t="s">
        <v>38</v>
      </c>
      <c r="B33">
        <v>22573777725713.227</v>
      </c>
      <c r="C33">
        <f t="shared" si="0"/>
        <v>1.0595126679969809</v>
      </c>
      <c r="D33" s="2">
        <f t="shared" si="4"/>
        <v>21827743386601.559</v>
      </c>
    </row>
    <row r="34" spans="1:6" x14ac:dyDescent="0.25">
      <c r="A34" t="s">
        <v>39</v>
      </c>
      <c r="B34">
        <v>23917203464941.238</v>
      </c>
      <c r="C34">
        <f t="shared" si="0"/>
        <v>1.0622181450594115</v>
      </c>
      <c r="D34" s="2">
        <f t="shared" si="4"/>
        <v>24253969089689.777</v>
      </c>
    </row>
    <row r="35" spans="1:6" x14ac:dyDescent="0.25">
      <c r="A35" t="s">
        <v>40</v>
      </c>
      <c r="B35">
        <v>25405287499538.41</v>
      </c>
      <c r="C35">
        <f t="shared" ref="C35:C59" si="5">B36/B35</f>
        <v>1.0164752640440184</v>
      </c>
      <c r="D35" s="2">
        <f t="shared" si="4"/>
        <v>25536732566007.75</v>
      </c>
    </row>
    <row r="36" spans="1:6" x14ac:dyDescent="0.25">
      <c r="A36" t="s">
        <v>41</v>
      </c>
      <c r="B36">
        <v>25823846319207.508</v>
      </c>
      <c r="C36">
        <f t="shared" si="5"/>
        <v>1.0744447461216364</v>
      </c>
      <c r="D36" s="2">
        <f t="shared" si="4"/>
        <v>26936554683530.938</v>
      </c>
    </row>
    <row r="37" spans="1:6" x14ac:dyDescent="0.25">
      <c r="A37" s="4" t="s">
        <v>42</v>
      </c>
      <c r="B37" s="4">
        <v>27746296002325.066</v>
      </c>
      <c r="C37" s="4">
        <f t="shared" si="5"/>
        <v>1.1117867927571699</v>
      </c>
      <c r="D37" s="2">
        <f t="shared" si="4"/>
        <v>27326297541204.84</v>
      </c>
    </row>
    <row r="38" spans="1:6" x14ac:dyDescent="0.25">
      <c r="A38" s="3" t="s">
        <v>43</v>
      </c>
      <c r="B38" s="3">
        <v>30847965443316.07</v>
      </c>
      <c r="C38" s="3">
        <f t="shared" si="5"/>
        <v>1.0224068974108067</v>
      </c>
      <c r="D38" s="6">
        <f>$F$38*B37*(1-B37/$F$39)</f>
        <v>29683706648569.977</v>
      </c>
      <c r="E38" t="s">
        <v>67</v>
      </c>
      <c r="F38">
        <v>0.51490000000000002</v>
      </c>
    </row>
    <row r="39" spans="1:6" x14ac:dyDescent="0.25">
      <c r="A39" s="3" t="s">
        <v>44</v>
      </c>
      <c r="B39" s="3">
        <v>31539172640336.563</v>
      </c>
      <c r="C39" s="3">
        <f t="shared" si="5"/>
        <v>0.99657031347874703</v>
      </c>
      <c r="D39" s="6">
        <f>$F$38*B38*(1-B38/$F$39)</f>
        <v>34915556846603.895</v>
      </c>
      <c r="E39" t="s">
        <v>68</v>
      </c>
      <c r="F39" s="2">
        <f>-F38/F41</f>
        <v>-25745000000000</v>
      </c>
    </row>
    <row r="40" spans="1:6" x14ac:dyDescent="0.25">
      <c r="A40" s="3" t="s">
        <v>45</v>
      </c>
      <c r="B40" s="3">
        <v>31431003165040.531</v>
      </c>
      <c r="C40" s="3">
        <f t="shared" si="5"/>
        <v>0.99731459548567769</v>
      </c>
      <c r="D40" s="6">
        <f t="shared" ref="D40:D46" si="6">$F$38*B39*(1-B39/$F$39)</f>
        <v>36133908209248.383</v>
      </c>
      <c r="F40" s="5" t="s">
        <v>77</v>
      </c>
    </row>
    <row r="41" spans="1:6" x14ac:dyDescent="0.25">
      <c r="A41" s="3" t="s">
        <v>46</v>
      </c>
      <c r="B41" s="3">
        <v>31346598207251.453</v>
      </c>
      <c r="C41" s="3">
        <f t="shared" si="5"/>
        <v>1.037177300534271</v>
      </c>
      <c r="D41" s="6">
        <f t="shared" si="6"/>
        <v>35941982728895.133</v>
      </c>
      <c r="E41" t="s">
        <v>79</v>
      </c>
      <c r="F41" s="2">
        <v>2E-14</v>
      </c>
    </row>
    <row r="42" spans="1:6" x14ac:dyDescent="0.25">
      <c r="A42" s="3" t="s">
        <v>47</v>
      </c>
      <c r="B42" s="3">
        <v>32511980109529.48</v>
      </c>
      <c r="C42" s="3">
        <f t="shared" si="5"/>
        <v>1.0325778675730632</v>
      </c>
      <c r="D42" s="6">
        <f t="shared" si="6"/>
        <v>35792547800250.969</v>
      </c>
    </row>
    <row r="43" spans="1:6" x14ac:dyDescent="0.25">
      <c r="A43" s="3" t="s">
        <v>48</v>
      </c>
      <c r="B43" s="3">
        <v>33571151092075.797</v>
      </c>
      <c r="C43" s="3">
        <f t="shared" si="5"/>
        <v>0.99393180614919197</v>
      </c>
      <c r="D43" s="6">
        <f t="shared" si="6"/>
        <v>37880995571245.547</v>
      </c>
    </row>
    <row r="44" spans="1:6" x14ac:dyDescent="0.25">
      <c r="A44" s="3" t="s">
        <v>49</v>
      </c>
      <c r="B44" s="3">
        <v>33367434839454.316</v>
      </c>
      <c r="C44" s="3">
        <f t="shared" si="5"/>
        <v>1.0382808276515734</v>
      </c>
      <c r="D44" s="6">
        <f t="shared" si="6"/>
        <v>39826229410249.461</v>
      </c>
    </row>
    <row r="45" spans="1:6" x14ac:dyDescent="0.25">
      <c r="A45" s="3" t="s">
        <v>50</v>
      </c>
      <c r="B45" s="3">
        <v>34644767861718.57</v>
      </c>
      <c r="C45" s="3">
        <f t="shared" si="5"/>
        <v>1.1223314975450009</v>
      </c>
      <c r="D45" s="6">
        <f t="shared" si="6"/>
        <v>39448606354139.633</v>
      </c>
    </row>
    <row r="46" spans="1:6" x14ac:dyDescent="0.25">
      <c r="A46" s="3" t="s">
        <v>51</v>
      </c>
      <c r="B46" s="3">
        <v>38882914196341.523</v>
      </c>
      <c r="C46" s="3">
        <f t="shared" si="5"/>
        <v>1.126143425199968</v>
      </c>
      <c r="D46" s="6">
        <f t="shared" si="6"/>
        <v>41843789775846.258</v>
      </c>
    </row>
    <row r="47" spans="1:6" x14ac:dyDescent="0.25">
      <c r="A47" t="s">
        <v>52</v>
      </c>
      <c r="B47">
        <v>43787738174824.508</v>
      </c>
      <c r="C47">
        <f t="shared" si="5"/>
        <v>1.0827644894372386</v>
      </c>
      <c r="D47" s="2">
        <f>$F$47*B46*(1-B46/$F$48)</f>
        <v>43585851560192.102</v>
      </c>
      <c r="E47" t="s">
        <v>67</v>
      </c>
      <c r="F47">
        <v>1.2376</v>
      </c>
    </row>
    <row r="48" spans="1:6" x14ac:dyDescent="0.25">
      <c r="A48" t="s">
        <v>53</v>
      </c>
      <c r="B48">
        <v>47411807968475.336</v>
      </c>
      <c r="C48">
        <f t="shared" si="5"/>
        <v>1.0828727920186278</v>
      </c>
      <c r="D48" s="2">
        <f>$F$47*B47*(1-B47/$F$48)</f>
        <v>48439606721761.859</v>
      </c>
      <c r="E48" t="s">
        <v>68</v>
      </c>
      <c r="F48" s="2">
        <f>-F47/F50</f>
        <v>412533333333333.38</v>
      </c>
    </row>
    <row r="49" spans="1:6" x14ac:dyDescent="0.25">
      <c r="A49" t="s">
        <v>54</v>
      </c>
      <c r="B49">
        <v>51340956869473.914</v>
      </c>
      <c r="C49">
        <f t="shared" si="5"/>
        <v>1.1264547973014782</v>
      </c>
      <c r="D49" s="2">
        <f t="shared" ref="D49:D60" si="7">$F$47*B48*(1-B48/$F$48)</f>
        <v>51933214937266.328</v>
      </c>
      <c r="F49" s="5" t="s">
        <v>78</v>
      </c>
    </row>
    <row r="50" spans="1:6" x14ac:dyDescent="0.25">
      <c r="A50" t="s">
        <v>55</v>
      </c>
      <c r="B50">
        <v>57833267163667.172</v>
      </c>
      <c r="C50">
        <f t="shared" si="5"/>
        <v>1.096833359616783</v>
      </c>
      <c r="D50" s="2">
        <f t="shared" si="7"/>
        <v>55631886664841.375</v>
      </c>
      <c r="E50" t="s">
        <v>79</v>
      </c>
      <c r="F50" s="2">
        <v>-2.9999999999999998E-15</v>
      </c>
    </row>
    <row r="51" spans="1:6" x14ac:dyDescent="0.25">
      <c r="A51" t="s">
        <v>56</v>
      </c>
      <c r="B51">
        <v>63433456720740.039</v>
      </c>
      <c r="C51">
        <f t="shared" si="5"/>
        <v>0.94805559543678319</v>
      </c>
      <c r="D51" s="2">
        <f t="shared" si="7"/>
        <v>61540391069282.188</v>
      </c>
    </row>
    <row r="52" spans="1:6" x14ac:dyDescent="0.25">
      <c r="A52" t="s">
        <v>57</v>
      </c>
      <c r="B52">
        <v>60138443581994.617</v>
      </c>
      <c r="C52">
        <f t="shared" si="5"/>
        <v>1.096747255971855</v>
      </c>
      <c r="D52" s="2">
        <f t="shared" si="7"/>
        <v>66433835742961.875</v>
      </c>
    </row>
    <row r="53" spans="1:6" x14ac:dyDescent="0.25">
      <c r="A53" t="s">
        <v>58</v>
      </c>
      <c r="B53">
        <v>65956672976970.813</v>
      </c>
      <c r="C53">
        <f t="shared" si="5"/>
        <v>1.1112952680536483</v>
      </c>
      <c r="D53" s="2">
        <f t="shared" si="7"/>
        <v>63577440587682.297</v>
      </c>
    </row>
    <row r="54" spans="1:6" x14ac:dyDescent="0.25">
      <c r="A54" t="s">
        <v>59</v>
      </c>
      <c r="B54">
        <v>73297338575869.594</v>
      </c>
      <c r="C54">
        <f t="shared" si="5"/>
        <v>1.0227605002817164</v>
      </c>
      <c r="D54" s="2">
        <f t="shared" si="7"/>
        <v>68577130345725.859</v>
      </c>
    </row>
    <row r="55" spans="1:6" x14ac:dyDescent="0.25">
      <c r="A55" t="s">
        <v>60</v>
      </c>
      <c r="B55">
        <v>74965622671174.734</v>
      </c>
      <c r="C55">
        <f t="shared" si="5"/>
        <v>1.0278122940579342</v>
      </c>
      <c r="D55" s="2">
        <f t="shared" si="7"/>
        <v>74595286694579.234</v>
      </c>
    </row>
    <row r="56" spans="1:6" x14ac:dyDescent="0.25">
      <c r="A56" t="s">
        <v>61</v>
      </c>
      <c r="B56">
        <v>77050588613141.578</v>
      </c>
      <c r="C56">
        <f t="shared" si="5"/>
        <v>1.0270063558409739</v>
      </c>
      <c r="D56" s="2">
        <f t="shared" si="7"/>
        <v>75917920870415.016</v>
      </c>
    </row>
    <row r="57" spans="1:6" x14ac:dyDescent="0.25">
      <c r="A57" t="s">
        <v>62</v>
      </c>
      <c r="B57">
        <v>79131444226984.563</v>
      </c>
      <c r="C57">
        <f t="shared" si="5"/>
        <v>0.94580270641473119</v>
      </c>
      <c r="D57" s="2">
        <f t="shared" si="7"/>
        <v>77547428850729.266</v>
      </c>
    </row>
    <row r="58" spans="1:6" x14ac:dyDescent="0.25">
      <c r="A58" t="s">
        <v>63</v>
      </c>
      <c r="B58">
        <v>74842734112388.359</v>
      </c>
      <c r="C58">
        <f t="shared" si="5"/>
        <v>1.0146183511244908</v>
      </c>
      <c r="D58" s="2">
        <f t="shared" si="7"/>
        <v>79147718978970.984</v>
      </c>
    </row>
    <row r="59" spans="1:6" x14ac:dyDescent="0.25">
      <c r="A59" t="s">
        <v>64</v>
      </c>
      <c r="B59">
        <v>75936811478760.156</v>
      </c>
      <c r="C59">
        <f t="shared" si="5"/>
        <v>1.0625121843629874</v>
      </c>
      <c r="D59" s="2">
        <f t="shared" si="7"/>
        <v>75821063189238.859</v>
      </c>
    </row>
    <row r="60" spans="1:6" x14ac:dyDescent="0.25">
      <c r="A60" t="s">
        <v>65</v>
      </c>
      <c r="B60">
        <v>80683787437857.828</v>
      </c>
      <c r="C60">
        <f>E61/B60</f>
        <v>0</v>
      </c>
      <c r="D60" s="2">
        <f t="shared" si="7"/>
        <v>76680199873431.297</v>
      </c>
    </row>
    <row r="61" spans="1:6" x14ac:dyDescent="0.25">
      <c r="A61" s="10" t="s">
        <v>92</v>
      </c>
      <c r="B61" s="10"/>
      <c r="C61" s="10"/>
      <c r="D61" s="11">
        <f>F47*B60*(1-B60/F48)</f>
        <v>80324634667140.578</v>
      </c>
    </row>
    <row r="62" spans="1:6" x14ac:dyDescent="0.25">
      <c r="A62" s="10" t="s">
        <v>93</v>
      </c>
      <c r="B62" s="10"/>
      <c r="C62" s="10"/>
      <c r="D62" s="11">
        <f>F47*D61*(1-D61/F48)</f>
        <v>80053627060824.391</v>
      </c>
    </row>
    <row r="63" spans="1:6" x14ac:dyDescent="0.25">
      <c r="A63" s="10" t="s">
        <v>94</v>
      </c>
      <c r="B63" s="10"/>
      <c r="C63" s="10"/>
      <c r="D63" s="11">
        <f>F47*D62*(1-D62/F48)</f>
        <v>79848619233695.609</v>
      </c>
    </row>
    <row r="70" spans="1:6" x14ac:dyDescent="0.25">
      <c r="F70" s="1" t="s">
        <v>82</v>
      </c>
    </row>
    <row r="78" spans="1:6" x14ac:dyDescent="0.25">
      <c r="A78" s="1" t="s">
        <v>85</v>
      </c>
      <c r="B78" t="s">
        <v>86</v>
      </c>
      <c r="C78" t="s">
        <v>87</v>
      </c>
    </row>
    <row r="79" spans="1:6" x14ac:dyDescent="0.25">
      <c r="B79">
        <f>B3-D3</f>
        <v>0</v>
      </c>
      <c r="C79">
        <f>B79*B79</f>
        <v>0</v>
      </c>
    </row>
    <row r="80" spans="1:6" x14ac:dyDescent="0.25">
      <c r="B80">
        <f>B4-D4</f>
        <v>-30966878674.508301</v>
      </c>
      <c r="C80">
        <f>B80*B80</f>
        <v>9.5894757484171703E+20</v>
      </c>
    </row>
    <row r="81" spans="2:3" x14ac:dyDescent="0.25">
      <c r="B81">
        <f t="shared" ref="B81:B103" si="8">B5-D5</f>
        <v>13957231633.763672</v>
      </c>
      <c r="C81">
        <f t="shared" ref="C81:C136" si="9">B81*B81</f>
        <v>1.9480431487853334E+20</v>
      </c>
    </row>
    <row r="82" spans="2:3" x14ac:dyDescent="0.25">
      <c r="B82">
        <f t="shared" si="8"/>
        <v>15723262547.515869</v>
      </c>
      <c r="C82">
        <f t="shared" si="9"/>
        <v>2.4722098513811522E+20</v>
      </c>
    </row>
    <row r="83" spans="2:3" x14ac:dyDescent="0.25">
      <c r="B83">
        <f t="shared" si="8"/>
        <v>44309628340.968262</v>
      </c>
      <c r="C83">
        <f t="shared" si="9"/>
        <v>1.9633431637147378E+21</v>
      </c>
    </row>
    <row r="84" spans="2:3" x14ac:dyDescent="0.25">
      <c r="B84">
        <f t="shared" si="8"/>
        <v>31856938149.598633</v>
      </c>
      <c r="C84">
        <f t="shared" si="9"/>
        <v>1.0148645082673528E+21</v>
      </c>
    </row>
    <row r="85" spans="2:3" x14ac:dyDescent="0.25">
      <c r="B85">
        <f t="shared" si="8"/>
        <v>19670661530.901611</v>
      </c>
      <c r="C85">
        <f t="shared" si="9"/>
        <v>3.8693492506329252E+20</v>
      </c>
    </row>
    <row r="86" spans="2:3" x14ac:dyDescent="0.25">
      <c r="B86">
        <f t="shared" si="8"/>
        <v>-30350411001.774414</v>
      </c>
      <c r="C86">
        <f t="shared" si="9"/>
        <v>9.2114744797662937E+20</v>
      </c>
    </row>
    <row r="87" spans="2:3" x14ac:dyDescent="0.25">
      <c r="B87">
        <f t="shared" si="8"/>
        <v>-4806645508.6166992</v>
      </c>
      <c r="C87">
        <f t="shared" si="9"/>
        <v>2.3103841045505085E+19</v>
      </c>
    </row>
    <row r="88" spans="2:3" x14ac:dyDescent="0.25">
      <c r="B88">
        <f t="shared" si="8"/>
        <v>-96436485061.771484</v>
      </c>
      <c r="C88">
        <f t="shared" si="9"/>
        <v>9.2999956510692742E+21</v>
      </c>
    </row>
    <row r="89" spans="2:3" x14ac:dyDescent="0.25">
      <c r="B89">
        <f t="shared" si="8"/>
        <v>-107407275322.76953</v>
      </c>
      <c r="C89">
        <f t="shared" si="9"/>
        <v>1.1536322792261218E+22</v>
      </c>
    </row>
    <row r="90" spans="2:3" x14ac:dyDescent="0.25">
      <c r="B90">
        <f t="shared" si="8"/>
        <v>-98829720291.415039</v>
      </c>
      <c r="C90">
        <f t="shared" si="9"/>
        <v>9.7673136128793332E+21</v>
      </c>
    </row>
    <row r="91" spans="2:3" x14ac:dyDescent="0.25">
      <c r="B91">
        <f t="shared" si="8"/>
        <v>54498650062.908203</v>
      </c>
      <c r="C91">
        <f t="shared" si="9"/>
        <v>2.9701028586793242E+21</v>
      </c>
    </row>
    <row r="92" spans="2:3" x14ac:dyDescent="0.25">
      <c r="B92">
        <f t="shared" si="8"/>
        <v>318154067080.30859</v>
      </c>
      <c r="C92">
        <f t="shared" si="9"/>
        <v>1.012220103997415E+23</v>
      </c>
    </row>
    <row r="93" spans="2:3" x14ac:dyDescent="0.25">
      <c r="B93">
        <f t="shared" si="8"/>
        <v>107007983022.74512</v>
      </c>
      <c r="C93">
        <f t="shared" si="9"/>
        <v>1.1450708430596107E+22</v>
      </c>
    </row>
    <row r="94" spans="2:3" x14ac:dyDescent="0.25">
      <c r="B94">
        <f t="shared" si="8"/>
        <v>-69183710199.676758</v>
      </c>
      <c r="C94">
        <f t="shared" si="9"/>
        <v>4.7863857569928577E+21</v>
      </c>
    </row>
    <row r="95" spans="2:3" x14ac:dyDescent="0.25">
      <c r="B95">
        <f t="shared" si="8"/>
        <v>-209241033202.18359</v>
      </c>
      <c r="C95">
        <f t="shared" si="9"/>
        <v>4.3781809975517294E+22</v>
      </c>
    </row>
    <row r="96" spans="2:3" x14ac:dyDescent="0.25">
      <c r="B96">
        <f t="shared" si="8"/>
        <v>-391215478576.4541</v>
      </c>
      <c r="C96">
        <f t="shared" si="9"/>
        <v>1.5304955067780402E+23</v>
      </c>
    </row>
    <row r="97" spans="2:3" x14ac:dyDescent="0.25">
      <c r="B97">
        <f t="shared" si="8"/>
        <v>14282661310.503906</v>
      </c>
      <c r="C97">
        <f t="shared" si="9"/>
        <v>2.0399441411056517E+20</v>
      </c>
    </row>
    <row r="98" spans="2:3" x14ac:dyDescent="0.25">
      <c r="B98">
        <f t="shared" si="8"/>
        <v>104955082018.14453</v>
      </c>
      <c r="C98">
        <f t="shared" si="9"/>
        <v>1.1015569241435445E+22</v>
      </c>
    </row>
    <row r="99" spans="2:3" x14ac:dyDescent="0.25">
      <c r="B99">
        <f t="shared" si="8"/>
        <v>34952488257.787109</v>
      </c>
      <c r="C99">
        <f t="shared" si="9"/>
        <v>1.2216764354107458E+21</v>
      </c>
    </row>
    <row r="100" spans="2:3" x14ac:dyDescent="0.25">
      <c r="B100">
        <f t="shared" si="8"/>
        <v>-795028157233.29492</v>
      </c>
      <c r="C100">
        <f t="shared" si="9"/>
        <v>6.3206977079376878E+23</v>
      </c>
    </row>
    <row r="101" spans="2:3" x14ac:dyDescent="0.25">
      <c r="B101">
        <f t="shared" si="8"/>
        <v>-1144555052588.8828</v>
      </c>
      <c r="C101">
        <f t="shared" si="9"/>
        <v>1.3100062684067403E+24</v>
      </c>
    </row>
    <row r="102" spans="2:3" x14ac:dyDescent="0.25">
      <c r="B102">
        <f t="shared" si="8"/>
        <v>-791389215351.92773</v>
      </c>
      <c r="C102">
        <f t="shared" si="9"/>
        <v>6.2629689017533988E+23</v>
      </c>
    </row>
    <row r="103" spans="2:3" x14ac:dyDescent="0.25">
      <c r="B103">
        <f t="shared" si="8"/>
        <v>-582794559703.41602</v>
      </c>
      <c r="C103">
        <f t="shared" si="9"/>
        <v>3.3964949881989851E+23</v>
      </c>
    </row>
    <row r="104" spans="2:3" x14ac:dyDescent="0.25">
      <c r="B104">
        <f>B28-D28</f>
        <v>-340022582631.75391</v>
      </c>
      <c r="C104">
        <f t="shared" si="9"/>
        <v>1.1561535669956791E+23</v>
      </c>
    </row>
    <row r="105" spans="2:3" x14ac:dyDescent="0.25">
      <c r="B105">
        <f>B29-D29</f>
        <v>766658638126.16406</v>
      </c>
      <c r="C105">
        <f t="shared" si="9"/>
        <v>5.8776546741346461E+23</v>
      </c>
    </row>
    <row r="106" spans="2:3" x14ac:dyDescent="0.25">
      <c r="B106">
        <f t="shared" ref="B106:B113" si="10">B30-D30</f>
        <v>399179327093.04297</v>
      </c>
      <c r="C106">
        <f t="shared" si="9"/>
        <v>1.5934413517845458E+23</v>
      </c>
    </row>
    <row r="107" spans="2:3" x14ac:dyDescent="0.25">
      <c r="B107">
        <f t="shared" si="10"/>
        <v>310711300763.44531</v>
      </c>
      <c r="C107">
        <f t="shared" si="9"/>
        <v>9.6541512422112165E+22</v>
      </c>
    </row>
    <row r="108" spans="2:3" x14ac:dyDescent="0.25">
      <c r="B108">
        <f t="shared" si="10"/>
        <v>-823644967184.125</v>
      </c>
      <c r="C108">
        <f t="shared" si="9"/>
        <v>6.7839103196773838E+23</v>
      </c>
    </row>
    <row r="109" spans="2:3" x14ac:dyDescent="0.25">
      <c r="B109">
        <f t="shared" si="10"/>
        <v>746034339111.66797</v>
      </c>
      <c r="C109">
        <f t="shared" si="9"/>
        <v>5.5656723513378319E+23</v>
      </c>
    </row>
    <row r="110" spans="2:3" x14ac:dyDescent="0.25">
      <c r="B110">
        <f t="shared" si="10"/>
        <v>-336765624748.53906</v>
      </c>
      <c r="C110">
        <f t="shared" si="9"/>
        <v>1.1341108601227383E+23</v>
      </c>
    </row>
    <row r="111" spans="2:3" x14ac:dyDescent="0.25">
      <c r="B111">
        <f t="shared" si="10"/>
        <v>-131445066469.33984</v>
      </c>
      <c r="C111">
        <f t="shared" si="9"/>
        <v>1.727780549912917E+22</v>
      </c>
    </row>
    <row r="112" spans="2:3" x14ac:dyDescent="0.25">
      <c r="B112">
        <f t="shared" si="10"/>
        <v>-1112708364323.4297</v>
      </c>
      <c r="C112">
        <f t="shared" si="9"/>
        <v>1.2381199040353222E+24</v>
      </c>
    </row>
    <row r="113" spans="2:3" x14ac:dyDescent="0.25">
      <c r="B113">
        <f t="shared" si="10"/>
        <v>419998461120.22656</v>
      </c>
      <c r="C113">
        <f t="shared" si="9"/>
        <v>1.7639870734335845E+23</v>
      </c>
    </row>
    <row r="114" spans="2:3" x14ac:dyDescent="0.25">
      <c r="B114">
        <f>B38-D38</f>
        <v>1164258794746.0938</v>
      </c>
      <c r="C114">
        <f t="shared" si="9"/>
        <v>1.3554985411436269E+24</v>
      </c>
    </row>
    <row r="115" spans="2:3" x14ac:dyDescent="0.25">
      <c r="B115">
        <f>B39-D39</f>
        <v>-3376384206267.332</v>
      </c>
      <c r="C115">
        <f t="shared" si="9"/>
        <v>1.1399970308331482E+25</v>
      </c>
    </row>
    <row r="116" spans="2:3" x14ac:dyDescent="0.25">
      <c r="B116">
        <f>B40-D40</f>
        <v>-4702905044207.8516</v>
      </c>
      <c r="C116">
        <f t="shared" si="9"/>
        <v>2.2117315854835654E+25</v>
      </c>
    </row>
    <row r="117" spans="2:3" x14ac:dyDescent="0.25">
      <c r="B117">
        <f>B41-D41</f>
        <v>-4595384521643.6797</v>
      </c>
      <c r="C117">
        <f t="shared" si="9"/>
        <v>2.1117558901762311E+25</v>
      </c>
    </row>
    <row r="118" spans="2:3" x14ac:dyDescent="0.25">
      <c r="B118">
        <f t="shared" ref="B118:B132" si="11">B42-D42</f>
        <v>-3280567690721.4883</v>
      </c>
      <c r="C118">
        <f t="shared" si="9"/>
        <v>1.0762124373405719E+25</v>
      </c>
    </row>
    <row r="119" spans="2:3" x14ac:dyDescent="0.25">
      <c r="B119">
        <f t="shared" si="11"/>
        <v>-4309844479169.75</v>
      </c>
      <c r="C119">
        <f t="shared" si="9"/>
        <v>1.8574759434629975E+25</v>
      </c>
    </row>
    <row r="120" spans="2:3" x14ac:dyDescent="0.25">
      <c r="B120">
        <f t="shared" si="11"/>
        <v>-6458794570795.1445</v>
      </c>
      <c r="C120">
        <f t="shared" si="9"/>
        <v>4.1716027307732834E+25</v>
      </c>
    </row>
    <row r="121" spans="2:3" x14ac:dyDescent="0.25">
      <c r="B121">
        <f t="shared" si="11"/>
        <v>-4803838492421.0625</v>
      </c>
      <c r="C121">
        <f t="shared" si="9"/>
        <v>2.3076864261266269E+25</v>
      </c>
    </row>
    <row r="122" spans="2:3" x14ac:dyDescent="0.25">
      <c r="B122">
        <f t="shared" si="11"/>
        <v>-2960875579504.7344</v>
      </c>
      <c r="C122">
        <f t="shared" si="9"/>
        <v>8.7667841973074967E+24</v>
      </c>
    </row>
    <row r="123" spans="2:3" x14ac:dyDescent="0.25">
      <c r="B123">
        <f t="shared" si="11"/>
        <v>201886614632.40625</v>
      </c>
      <c r="C123">
        <f t="shared" si="9"/>
        <v>4.0758205167733706E+22</v>
      </c>
    </row>
    <row r="124" spans="2:3" x14ac:dyDescent="0.25">
      <c r="B124">
        <f t="shared" si="11"/>
        <v>-1027798753286.5234</v>
      </c>
      <c r="C124">
        <f t="shared" si="9"/>
        <v>1.0563702772573319E+24</v>
      </c>
    </row>
    <row r="125" spans="2:3" x14ac:dyDescent="0.25">
      <c r="B125">
        <f t="shared" si="11"/>
        <v>-592258067792.41406</v>
      </c>
      <c r="C125">
        <f t="shared" si="9"/>
        <v>3.5076961886520376E+23</v>
      </c>
    </row>
    <row r="126" spans="2:3" x14ac:dyDescent="0.25">
      <c r="B126">
        <f t="shared" si="11"/>
        <v>2201380498825.7969</v>
      </c>
      <c r="C126">
        <f t="shared" si="9"/>
        <v>4.8460761006105144E+24</v>
      </c>
    </row>
    <row r="127" spans="2:3" x14ac:dyDescent="0.25">
      <c r="B127">
        <f t="shared" si="11"/>
        <v>1893065651457.8516</v>
      </c>
      <c r="C127">
        <f t="shared" si="9"/>
        <v>3.5836975607295401E+24</v>
      </c>
    </row>
    <row r="128" spans="2:3" x14ac:dyDescent="0.25">
      <c r="B128">
        <f t="shared" si="11"/>
        <v>-6295392160967.2578</v>
      </c>
      <c r="C128">
        <f t="shared" si="9"/>
        <v>3.9631962460368E+25</v>
      </c>
    </row>
    <row r="129" spans="1:4" x14ac:dyDescent="0.25">
      <c r="B129">
        <f t="shared" si="11"/>
        <v>2379232389288.5156</v>
      </c>
      <c r="C129">
        <f t="shared" si="9"/>
        <v>5.6607467622395385E+24</v>
      </c>
    </row>
    <row r="130" spans="1:4" x14ac:dyDescent="0.25">
      <c r="B130">
        <f t="shared" si="11"/>
        <v>4720208230143.7344</v>
      </c>
      <c r="C130">
        <f t="shared" si="9"/>
        <v>2.2280365735916644E+25</v>
      </c>
    </row>
    <row r="131" spans="1:4" x14ac:dyDescent="0.25">
      <c r="B131">
        <f t="shared" si="11"/>
        <v>370335976595.5</v>
      </c>
      <c r="C131">
        <f t="shared" si="9"/>
        <v>1.3714873556094272E+23</v>
      </c>
    </row>
    <row r="132" spans="1:4" x14ac:dyDescent="0.25">
      <c r="B132">
        <f t="shared" si="11"/>
        <v>1132667742726.5625</v>
      </c>
      <c r="C132">
        <f t="shared" si="9"/>
        <v>1.2829362154132864E+24</v>
      </c>
    </row>
    <row r="133" spans="1:4" x14ac:dyDescent="0.25">
      <c r="B133">
        <f>B57-D57</f>
        <v>1584015376255.2969</v>
      </c>
      <c r="C133">
        <f t="shared" si="9"/>
        <v>2.50910471221321E+24</v>
      </c>
    </row>
    <row r="134" spans="1:4" x14ac:dyDescent="0.25">
      <c r="B134">
        <f>B58-D58</f>
        <v>-4304984866582.625</v>
      </c>
      <c r="C134">
        <f t="shared" si="9"/>
        <v>1.8532894701505422E+25</v>
      </c>
    </row>
    <row r="135" spans="1:4" x14ac:dyDescent="0.25">
      <c r="B135">
        <f t="shared" ref="B135:B136" si="12">B59-D59</f>
        <v>115748289521.29688</v>
      </c>
      <c r="C135">
        <f t="shared" si="9"/>
        <v>1.3397666527105964E+22</v>
      </c>
    </row>
    <row r="136" spans="1:4" x14ac:dyDescent="0.25">
      <c r="B136">
        <f t="shared" si="12"/>
        <v>4003587564426.5313</v>
      </c>
      <c r="C136">
        <f t="shared" si="9"/>
        <v>1.6028713386030765E+25</v>
      </c>
    </row>
    <row r="137" spans="1:4" x14ac:dyDescent="0.25">
      <c r="A137" s="1" t="s">
        <v>88</v>
      </c>
      <c r="C137">
        <f>SUM(C79:C136)</f>
        <v>2.8185531579572901E+26</v>
      </c>
    </row>
    <row r="138" spans="1:4" x14ac:dyDescent="0.25">
      <c r="A138" s="1" t="s">
        <v>89</v>
      </c>
      <c r="C138">
        <f>AVERAGE(C79:C136)</f>
        <v>4.8595744102711896E+24</v>
      </c>
    </row>
    <row r="139" spans="1:4" x14ac:dyDescent="0.25">
      <c r="A139" s="1" t="s">
        <v>90</v>
      </c>
      <c r="C139">
        <f>SQRT(C138)</f>
        <v>2204444240680.8999</v>
      </c>
      <c r="D139" s="9" t="s">
        <v>85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A341E-04DB-4FEF-AAC0-726A674E68F4}">
  <dimension ref="A2:F48"/>
  <sheetViews>
    <sheetView workbookViewId="0">
      <selection activeCell="C17" sqref="C17"/>
    </sheetView>
  </sheetViews>
  <sheetFormatPr defaultRowHeight="15" x14ac:dyDescent="0.25"/>
  <cols>
    <col min="6" max="6" width="13" customWidth="1"/>
  </cols>
  <sheetData>
    <row r="2" spans="1:6" x14ac:dyDescent="0.25">
      <c r="E2" t="s">
        <v>67</v>
      </c>
      <c r="F2" t="s">
        <v>81</v>
      </c>
    </row>
    <row r="3" spans="1:6" x14ac:dyDescent="0.25">
      <c r="A3" t="s">
        <v>67</v>
      </c>
      <c r="B3">
        <v>1.1015999999999999</v>
      </c>
      <c r="D3" t="s">
        <v>67</v>
      </c>
      <c r="E3" s="2">
        <v>1.0357000000000001</v>
      </c>
      <c r="F3">
        <v>-51785000000000</v>
      </c>
    </row>
    <row r="4" spans="1:6" x14ac:dyDescent="0.25">
      <c r="A4" t="s">
        <v>68</v>
      </c>
      <c r="B4">
        <f>-(B3/(-0.000000000000001))</f>
        <v>1101599999999999.9</v>
      </c>
      <c r="E4">
        <v>1.153</v>
      </c>
      <c r="F4">
        <v>230600000000000</v>
      </c>
    </row>
    <row r="5" spans="1:6" x14ac:dyDescent="0.25">
      <c r="E5">
        <v>1.3204</v>
      </c>
      <c r="F5">
        <v>66020000000000</v>
      </c>
    </row>
    <row r="6" spans="1:6" x14ac:dyDescent="0.25">
      <c r="E6">
        <v>1.1873</v>
      </c>
      <c r="F6">
        <v>237460000000000</v>
      </c>
    </row>
    <row r="7" spans="1:6" x14ac:dyDescent="0.25">
      <c r="E7">
        <v>0.51490000000000002</v>
      </c>
      <c r="F7">
        <v>-25745000000000</v>
      </c>
    </row>
    <row r="8" spans="1:6" x14ac:dyDescent="0.25">
      <c r="E8">
        <v>1.2376</v>
      </c>
      <c r="F8">
        <v>412533333333333.38</v>
      </c>
    </row>
    <row r="11" spans="1:6" ht="15.75" thickBot="1" x14ac:dyDescent="0.3">
      <c r="B11" t="s">
        <v>83</v>
      </c>
      <c r="C11" t="s">
        <v>84</v>
      </c>
    </row>
    <row r="12" spans="1:6" ht="16.5" thickBot="1" x14ac:dyDescent="0.3">
      <c r="B12" s="7">
        <v>0.23769999999999999</v>
      </c>
      <c r="C12">
        <f>1-B12</f>
        <v>0.76229999999999998</v>
      </c>
    </row>
    <row r="13" spans="1:6" ht="16.5" thickBot="1" x14ac:dyDescent="0.3">
      <c r="B13" s="8">
        <v>2.3800000000000002E-2</v>
      </c>
      <c r="C13">
        <f>1-B13</f>
        <v>0.97619999999999996</v>
      </c>
      <c r="E13" s="2"/>
    </row>
    <row r="14" spans="1:6" ht="16.5" thickBot="1" x14ac:dyDescent="0.3">
      <c r="B14" s="8">
        <v>0.23769999999999999</v>
      </c>
      <c r="C14">
        <f t="shared" ref="C14:C17" si="0">1-B14</f>
        <v>0.76229999999999998</v>
      </c>
      <c r="E14" s="5"/>
    </row>
    <row r="15" spans="1:6" ht="16.5" thickBot="1" x14ac:dyDescent="0.3">
      <c r="B15" s="8">
        <v>0.22289999999999999</v>
      </c>
      <c r="C15">
        <f t="shared" si="0"/>
        <v>0.77710000000000001</v>
      </c>
      <c r="E15" s="2"/>
    </row>
    <row r="16" spans="1:6" ht="16.5" thickBot="1" x14ac:dyDescent="0.3">
      <c r="B16" s="8">
        <v>0.61550000000000005</v>
      </c>
      <c r="C16">
        <f t="shared" si="0"/>
        <v>0.38449999999999995</v>
      </c>
    </row>
    <row r="17" spans="2:5" ht="16.5" thickBot="1" x14ac:dyDescent="0.3">
      <c r="B17" s="8">
        <v>0.3614</v>
      </c>
      <c r="C17">
        <f t="shared" si="0"/>
        <v>0.63860000000000006</v>
      </c>
    </row>
    <row r="21" spans="2:5" x14ac:dyDescent="0.25">
      <c r="E21" s="2"/>
    </row>
    <row r="22" spans="2:5" x14ac:dyDescent="0.25">
      <c r="E22" s="5"/>
    </row>
    <row r="23" spans="2:5" x14ac:dyDescent="0.25">
      <c r="E23" s="2"/>
    </row>
    <row r="30" spans="2:5" x14ac:dyDescent="0.25">
      <c r="E30" s="2"/>
    </row>
    <row r="31" spans="2:5" x14ac:dyDescent="0.25">
      <c r="E31" s="5"/>
    </row>
    <row r="32" spans="2:5" x14ac:dyDescent="0.25">
      <c r="E32" s="2"/>
    </row>
    <row r="39" spans="5:5" x14ac:dyDescent="0.25">
      <c r="E39" s="2"/>
    </row>
    <row r="40" spans="5:5" x14ac:dyDescent="0.25">
      <c r="E40" s="5"/>
    </row>
    <row r="41" spans="5:5" x14ac:dyDescent="0.25">
      <c r="E41" s="2"/>
    </row>
    <row r="46" spans="5:5" x14ac:dyDescent="0.25">
      <c r="E46" s="2"/>
    </row>
    <row r="47" spans="5:5" x14ac:dyDescent="0.25">
      <c r="E47" s="5"/>
    </row>
    <row r="48" spans="5:5" x14ac:dyDescent="0.25">
      <c r="E4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Scatter</vt:lpstr>
      <vt:lpstr>6 time slots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vs200@student.le.ac.uk</dc:creator>
  <cp:lastModifiedBy>Ramakant</cp:lastModifiedBy>
  <dcterms:created xsi:type="dcterms:W3CDTF">2018-10-15T01:06:51Z</dcterms:created>
  <dcterms:modified xsi:type="dcterms:W3CDTF">2018-12-27T16:29:17Z</dcterms:modified>
</cp:coreProperties>
</file>