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roi3/Documents/Research/Aggregate-dish/Data/"/>
    </mc:Choice>
  </mc:AlternateContent>
  <xr:revisionPtr revIDLastSave="0" documentId="8_{71E356F6-BC03-B04B-8753-77D8F0B4E19D}" xr6:coauthVersionLast="47" xr6:coauthVersionMax="47" xr10:uidLastSave="{00000000-0000-0000-0000-000000000000}"/>
  <bookViews>
    <workbookView xWindow="720" yWindow="740" windowWidth="27240" windowHeight="17640" xr2:uid="{21D8C4AA-14A8-4C39-A738-7DFE828C9B88}"/>
  </bookViews>
  <sheets>
    <sheet name="Set-2 Acetanilide" sheetId="1" r:id="rId1"/>
  </sheets>
  <definedNames>
    <definedName name="CN_TCD.wke" localSheetId="0">'Set-2 Acetanilide'!$A$5:$H$52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J48" i="1"/>
  <c r="K40" i="1"/>
  <c r="J40" i="1"/>
  <c r="K26" i="1"/>
  <c r="J26" i="1"/>
  <c r="K12" i="1"/>
  <c r="J12" i="1"/>
  <c r="J2" i="1" s="1"/>
  <c r="K11" i="1"/>
  <c r="K2" i="1" s="1"/>
  <c r="J11" i="1"/>
  <c r="H17" i="1" l="1"/>
  <c r="H36" i="1"/>
  <c r="H42" i="1"/>
  <c r="H29" i="1"/>
  <c r="H23" i="1"/>
  <c r="H11" i="1"/>
  <c r="H28" i="1"/>
  <c r="H48" i="1"/>
  <c r="H16" i="1"/>
  <c r="H8" i="1"/>
  <c r="H41" i="1"/>
  <c r="H35" i="1"/>
  <c r="H22" i="1"/>
  <c r="H47" i="1"/>
  <c r="H15" i="1"/>
  <c r="H34" i="1"/>
  <c r="H27" i="1"/>
  <c r="H21" i="1"/>
  <c r="I21" i="1" s="1"/>
  <c r="H7" i="1"/>
  <c r="I7" i="1" s="1"/>
  <c r="H46" i="1"/>
  <c r="I46" i="1" s="1"/>
  <c r="H40" i="1"/>
  <c r="H14" i="1"/>
  <c r="H33" i="1"/>
  <c r="H20" i="1"/>
  <c r="H45" i="1"/>
  <c r="H39" i="1"/>
  <c r="I39" i="1" s="1"/>
  <c r="H13" i="1"/>
  <c r="H32" i="1"/>
  <c r="H26" i="1"/>
  <c r="H38" i="1"/>
  <c r="H19" i="1"/>
  <c r="H44" i="1"/>
  <c r="H31" i="1"/>
  <c r="H25" i="1"/>
  <c r="H37" i="1"/>
  <c r="H18" i="1"/>
  <c r="I18" i="1" s="1"/>
  <c r="H12" i="1"/>
  <c r="H43" i="1"/>
  <c r="H30" i="1"/>
  <c r="I30" i="1" s="1"/>
  <c r="H24" i="1"/>
  <c r="I24" i="1" s="1"/>
  <c r="G30" i="1"/>
  <c r="G24" i="1"/>
  <c r="G17" i="1"/>
  <c r="G42" i="1"/>
  <c r="G36" i="1"/>
  <c r="G29" i="1"/>
  <c r="G23" i="1"/>
  <c r="G11" i="1"/>
  <c r="G35" i="1"/>
  <c r="G48" i="1"/>
  <c r="G16" i="1"/>
  <c r="G41" i="1"/>
  <c r="G28" i="1"/>
  <c r="G22" i="1"/>
  <c r="G8" i="1"/>
  <c r="G33" i="1"/>
  <c r="G47" i="1"/>
  <c r="G15" i="1"/>
  <c r="G34" i="1"/>
  <c r="G27" i="1"/>
  <c r="G21" i="1"/>
  <c r="G7" i="1"/>
  <c r="G46" i="1"/>
  <c r="G40" i="1"/>
  <c r="G14" i="1"/>
  <c r="G20" i="1"/>
  <c r="G45" i="1"/>
  <c r="G39" i="1"/>
  <c r="G13" i="1"/>
  <c r="G32" i="1"/>
  <c r="G26" i="1"/>
  <c r="G19" i="1"/>
  <c r="G44" i="1"/>
  <c r="G38" i="1"/>
  <c r="G18" i="1"/>
  <c r="G31" i="1"/>
  <c r="G25" i="1"/>
  <c r="G12" i="1"/>
  <c r="G43" i="1"/>
  <c r="G37" i="1"/>
  <c r="I12" i="1" l="1"/>
  <c r="I27" i="1"/>
  <c r="I15" i="1"/>
  <c r="I25" i="1"/>
  <c r="I47" i="1"/>
  <c r="I43" i="1"/>
  <c r="I31" i="1"/>
  <c r="I22" i="1"/>
  <c r="I44" i="1"/>
  <c r="I35" i="1"/>
  <c r="I19" i="1"/>
  <c r="I41" i="1"/>
  <c r="I38" i="1"/>
  <c r="I8" i="1"/>
  <c r="I16" i="1"/>
  <c r="I26" i="1"/>
  <c r="G3" i="1"/>
  <c r="G2" i="1"/>
  <c r="I32" i="1"/>
  <c r="I48" i="1"/>
  <c r="I37" i="1"/>
  <c r="I13" i="1"/>
  <c r="I28" i="1"/>
  <c r="I11" i="1"/>
  <c r="H3" i="1"/>
  <c r="H2" i="1"/>
  <c r="I45" i="1"/>
  <c r="I23" i="1"/>
  <c r="I34" i="1"/>
  <c r="I20" i="1"/>
  <c r="I29" i="1"/>
  <c r="I33" i="1"/>
  <c r="I42" i="1"/>
  <c r="I14" i="1"/>
  <c r="I36" i="1"/>
  <c r="I40" i="1"/>
  <c r="I17" i="1"/>
</calcChain>
</file>

<file path=xl/sharedStrings.xml><?xml version="1.0" encoding="utf-8"?>
<sst xmlns="http://schemas.openxmlformats.org/spreadsheetml/2006/main" count="118" uniqueCount="68">
  <si>
    <t xml:space="preserve">Operator:  </t>
  </si>
  <si>
    <t>DAM</t>
  </si>
  <si>
    <t xml:space="preserve">He:  </t>
  </si>
  <si>
    <t>N-Std</t>
  </si>
  <si>
    <t>C-Std</t>
  </si>
  <si>
    <t xml:space="preserve">Mean:  </t>
  </si>
  <si>
    <t xml:space="preserve">Description:  </t>
  </si>
  <si>
    <t>Aggregates Project - Soils</t>
  </si>
  <si>
    <t xml:space="preserve">CO2:  </t>
  </si>
  <si>
    <t xml:space="preserve">KFac:  </t>
  </si>
  <si>
    <t xml:space="preserve">Comment:  </t>
  </si>
  <si>
    <t>Fendorf Lab ESS-Anna Gomes</t>
  </si>
  <si>
    <t xml:space="preserve">N2:  </t>
  </si>
  <si>
    <t xml:space="preserve">StdDev:  </t>
  </si>
  <si>
    <t xml:space="preserve"> </t>
  </si>
  <si>
    <t>TCD</t>
  </si>
  <si>
    <t>Date</t>
  </si>
  <si>
    <t>ID#1</t>
  </si>
  <si>
    <t>ID#2</t>
  </si>
  <si>
    <t>Wt (mg)</t>
  </si>
  <si>
    <t>Area</t>
  </si>
  <si>
    <t>Wt. % N</t>
  </si>
  <si>
    <t>Wt. % C</t>
  </si>
  <si>
    <t>C:N</t>
  </si>
  <si>
    <t>KF-N</t>
  </si>
  <si>
    <t>KF-C</t>
  </si>
  <si>
    <t>Run</t>
  </si>
  <si>
    <t>N</t>
  </si>
  <si>
    <t>C</t>
  </si>
  <si>
    <t>Atomic</t>
  </si>
  <si>
    <t>Conditioner</t>
  </si>
  <si>
    <t>Tin 94%</t>
  </si>
  <si>
    <t>Blank</t>
  </si>
  <si>
    <t>Acetanilide</t>
  </si>
  <si>
    <t>Costech</t>
  </si>
  <si>
    <t>T-A-1-In</t>
  </si>
  <si>
    <t>Soils</t>
  </si>
  <si>
    <t>T-A-2-In</t>
  </si>
  <si>
    <t>T-A-3-In</t>
  </si>
  <si>
    <t>T-B-1-In</t>
  </si>
  <si>
    <t>T-B-2-In</t>
  </si>
  <si>
    <t>T-B-3-In</t>
  </si>
  <si>
    <t>R-A-1-In</t>
  </si>
  <si>
    <t>R-A-2-In</t>
  </si>
  <si>
    <t>R-A-3-In</t>
  </si>
  <si>
    <t>R-B-1-In</t>
  </si>
  <si>
    <t>R-B-2-In</t>
  </si>
  <si>
    <t>R-B-3-In</t>
  </si>
  <si>
    <t>T-A-1-Bulk</t>
  </si>
  <si>
    <t>T-A-2-Bulk</t>
  </si>
  <si>
    <t>T-A-3-Bulk</t>
  </si>
  <si>
    <t>T-B-1-Bulk</t>
  </si>
  <si>
    <t>T-B-2-Bulk</t>
  </si>
  <si>
    <t>T-B-3-Bulk</t>
  </si>
  <si>
    <t>T-C-1-Bulk</t>
  </si>
  <si>
    <t>T-C-2-Bulk</t>
  </si>
  <si>
    <t>T-C-3-Bulk</t>
  </si>
  <si>
    <t>R-A-1-Bulk</t>
  </si>
  <si>
    <t>R-A-2-Bulk</t>
  </si>
  <si>
    <t>R-A-3-Bulk</t>
  </si>
  <si>
    <t>R-B-1-Bulk</t>
  </si>
  <si>
    <t>R-B-2-Bulk</t>
  </si>
  <si>
    <t>R-B-3-Bulk</t>
  </si>
  <si>
    <t>R-C-1-Bulk</t>
  </si>
  <si>
    <t>R-C-2-Bulk</t>
  </si>
  <si>
    <t>R-C-3-Bulk</t>
  </si>
  <si>
    <t>Salinas 1</t>
  </si>
  <si>
    <t>Salinas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</si>
</sst>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_)"/>
    <numFmt numFmtId="167" formatCode="mm/dd/yy"/>
    <numFmt numFmtId="168" formatCode="0.00_)"/>
  </numFmts>
  <fonts count="2">
    <font>
      <sz val="10"/>
      <name val="MS Sans Serif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8F9-BB17-4338-BE66-3A0E28016B6D}">
  <dimension ref="A1:R100"/>
  <sheetViews>
    <sheetView tabSelected="1" topLeftCell="A22" workbookViewId="0">
      <selection activeCell="H29" sqref="H29:H31"/>
    </sheetView>
  </sheetViews>
  <sheetFormatPr baseColWidth="10" defaultColWidth="8.83203125" defaultRowHeight="13"/>
  <cols>
    <col min="1" max="2" width="10.33203125" style="2" customWidth="1"/>
    <col min="3" max="3" width="12.6640625" style="2" customWidth="1"/>
    <col min="4" max="4" width="6.5" style="2" customWidth="1"/>
    <col min="5" max="6" width="7.5" style="3" customWidth="1"/>
    <col min="7" max="7" width="6.5" style="2" customWidth="1"/>
    <col min="8" max="8" width="7" style="2" bestFit="1" customWidth="1"/>
    <col min="9" max="9" width="6.5" style="2" customWidth="1"/>
    <col min="10" max="10" width="7" style="2" bestFit="1" customWidth="1"/>
    <col min="11" max="13" width="7.1640625" style="2" bestFit="1" customWidth="1"/>
    <col min="14" max="15" width="6.5" style="2" customWidth="1"/>
    <col min="18" max="18" width="5" style="3" customWidth="1"/>
    <col min="257" max="258" width="10.33203125" customWidth="1"/>
    <col min="259" max="259" width="12.6640625" customWidth="1"/>
    <col min="260" max="260" width="6.5" customWidth="1"/>
    <col min="261" max="262" width="7.5" customWidth="1"/>
    <col min="263" max="263" width="6.5" customWidth="1"/>
    <col min="264" max="264" width="7" bestFit="1" customWidth="1"/>
    <col min="265" max="265" width="6.5" customWidth="1"/>
    <col min="266" max="266" width="7" bestFit="1" customWidth="1"/>
    <col min="267" max="269" width="7.1640625" bestFit="1" customWidth="1"/>
    <col min="270" max="271" width="6.5" customWidth="1"/>
    <col min="274" max="274" width="5" customWidth="1"/>
    <col min="513" max="514" width="10.33203125" customWidth="1"/>
    <col min="515" max="515" width="12.6640625" customWidth="1"/>
    <col min="516" max="516" width="6.5" customWidth="1"/>
    <col min="517" max="518" width="7.5" customWidth="1"/>
    <col min="519" max="519" width="6.5" customWidth="1"/>
    <col min="520" max="520" width="7" bestFit="1" customWidth="1"/>
    <col min="521" max="521" width="6.5" customWidth="1"/>
    <col min="522" max="522" width="7" bestFit="1" customWidth="1"/>
    <col min="523" max="525" width="7.1640625" bestFit="1" customWidth="1"/>
    <col min="526" max="527" width="6.5" customWidth="1"/>
    <col min="530" max="530" width="5" customWidth="1"/>
    <col min="769" max="770" width="10.33203125" customWidth="1"/>
    <col min="771" max="771" width="12.6640625" customWidth="1"/>
    <col min="772" max="772" width="6.5" customWidth="1"/>
    <col min="773" max="774" width="7.5" customWidth="1"/>
    <col min="775" max="775" width="6.5" customWidth="1"/>
    <col min="776" max="776" width="7" bestFit="1" customWidth="1"/>
    <col min="777" max="777" width="6.5" customWidth="1"/>
    <col min="778" max="778" width="7" bestFit="1" customWidth="1"/>
    <col min="779" max="781" width="7.1640625" bestFit="1" customWidth="1"/>
    <col min="782" max="783" width="6.5" customWidth="1"/>
    <col min="786" max="786" width="5" customWidth="1"/>
    <col min="1025" max="1026" width="10.33203125" customWidth="1"/>
    <col min="1027" max="1027" width="12.6640625" customWidth="1"/>
    <col min="1028" max="1028" width="6.5" customWidth="1"/>
    <col min="1029" max="1030" width="7.5" customWidth="1"/>
    <col min="1031" max="1031" width="6.5" customWidth="1"/>
    <col min="1032" max="1032" width="7" bestFit="1" customWidth="1"/>
    <col min="1033" max="1033" width="6.5" customWidth="1"/>
    <col min="1034" max="1034" width="7" bestFit="1" customWidth="1"/>
    <col min="1035" max="1037" width="7.1640625" bestFit="1" customWidth="1"/>
    <col min="1038" max="1039" width="6.5" customWidth="1"/>
    <col min="1042" max="1042" width="5" customWidth="1"/>
    <col min="1281" max="1282" width="10.33203125" customWidth="1"/>
    <col min="1283" max="1283" width="12.6640625" customWidth="1"/>
    <col min="1284" max="1284" width="6.5" customWidth="1"/>
    <col min="1285" max="1286" width="7.5" customWidth="1"/>
    <col min="1287" max="1287" width="6.5" customWidth="1"/>
    <col min="1288" max="1288" width="7" bestFit="1" customWidth="1"/>
    <col min="1289" max="1289" width="6.5" customWidth="1"/>
    <col min="1290" max="1290" width="7" bestFit="1" customWidth="1"/>
    <col min="1291" max="1293" width="7.1640625" bestFit="1" customWidth="1"/>
    <col min="1294" max="1295" width="6.5" customWidth="1"/>
    <col min="1298" max="1298" width="5" customWidth="1"/>
    <col min="1537" max="1538" width="10.33203125" customWidth="1"/>
    <col min="1539" max="1539" width="12.6640625" customWidth="1"/>
    <col min="1540" max="1540" width="6.5" customWidth="1"/>
    <col min="1541" max="1542" width="7.5" customWidth="1"/>
    <col min="1543" max="1543" width="6.5" customWidth="1"/>
    <col min="1544" max="1544" width="7" bestFit="1" customWidth="1"/>
    <col min="1545" max="1545" width="6.5" customWidth="1"/>
    <col min="1546" max="1546" width="7" bestFit="1" customWidth="1"/>
    <col min="1547" max="1549" width="7.1640625" bestFit="1" customWidth="1"/>
    <col min="1550" max="1551" width="6.5" customWidth="1"/>
    <col min="1554" max="1554" width="5" customWidth="1"/>
    <col min="1793" max="1794" width="10.33203125" customWidth="1"/>
    <col min="1795" max="1795" width="12.6640625" customWidth="1"/>
    <col min="1796" max="1796" width="6.5" customWidth="1"/>
    <col min="1797" max="1798" width="7.5" customWidth="1"/>
    <col min="1799" max="1799" width="6.5" customWidth="1"/>
    <col min="1800" max="1800" width="7" bestFit="1" customWidth="1"/>
    <col min="1801" max="1801" width="6.5" customWidth="1"/>
    <col min="1802" max="1802" width="7" bestFit="1" customWidth="1"/>
    <col min="1803" max="1805" width="7.1640625" bestFit="1" customWidth="1"/>
    <col min="1806" max="1807" width="6.5" customWidth="1"/>
    <col min="1810" max="1810" width="5" customWidth="1"/>
    <col min="2049" max="2050" width="10.33203125" customWidth="1"/>
    <col min="2051" max="2051" width="12.6640625" customWidth="1"/>
    <col min="2052" max="2052" width="6.5" customWidth="1"/>
    <col min="2053" max="2054" width="7.5" customWidth="1"/>
    <col min="2055" max="2055" width="6.5" customWidth="1"/>
    <col min="2056" max="2056" width="7" bestFit="1" customWidth="1"/>
    <col min="2057" max="2057" width="6.5" customWidth="1"/>
    <col min="2058" max="2058" width="7" bestFit="1" customWidth="1"/>
    <col min="2059" max="2061" width="7.1640625" bestFit="1" customWidth="1"/>
    <col min="2062" max="2063" width="6.5" customWidth="1"/>
    <col min="2066" max="2066" width="5" customWidth="1"/>
    <col min="2305" max="2306" width="10.33203125" customWidth="1"/>
    <col min="2307" max="2307" width="12.6640625" customWidth="1"/>
    <col min="2308" max="2308" width="6.5" customWidth="1"/>
    <col min="2309" max="2310" width="7.5" customWidth="1"/>
    <col min="2311" max="2311" width="6.5" customWidth="1"/>
    <col min="2312" max="2312" width="7" bestFit="1" customWidth="1"/>
    <col min="2313" max="2313" width="6.5" customWidth="1"/>
    <col min="2314" max="2314" width="7" bestFit="1" customWidth="1"/>
    <col min="2315" max="2317" width="7.1640625" bestFit="1" customWidth="1"/>
    <col min="2318" max="2319" width="6.5" customWidth="1"/>
    <col min="2322" max="2322" width="5" customWidth="1"/>
    <col min="2561" max="2562" width="10.33203125" customWidth="1"/>
    <col min="2563" max="2563" width="12.6640625" customWidth="1"/>
    <col min="2564" max="2564" width="6.5" customWidth="1"/>
    <col min="2565" max="2566" width="7.5" customWidth="1"/>
    <col min="2567" max="2567" width="6.5" customWidth="1"/>
    <col min="2568" max="2568" width="7" bestFit="1" customWidth="1"/>
    <col min="2569" max="2569" width="6.5" customWidth="1"/>
    <col min="2570" max="2570" width="7" bestFit="1" customWidth="1"/>
    <col min="2571" max="2573" width="7.1640625" bestFit="1" customWidth="1"/>
    <col min="2574" max="2575" width="6.5" customWidth="1"/>
    <col min="2578" max="2578" width="5" customWidth="1"/>
    <col min="2817" max="2818" width="10.33203125" customWidth="1"/>
    <col min="2819" max="2819" width="12.6640625" customWidth="1"/>
    <col min="2820" max="2820" width="6.5" customWidth="1"/>
    <col min="2821" max="2822" width="7.5" customWidth="1"/>
    <col min="2823" max="2823" width="6.5" customWidth="1"/>
    <col min="2824" max="2824" width="7" bestFit="1" customWidth="1"/>
    <col min="2825" max="2825" width="6.5" customWidth="1"/>
    <col min="2826" max="2826" width="7" bestFit="1" customWidth="1"/>
    <col min="2827" max="2829" width="7.1640625" bestFit="1" customWidth="1"/>
    <col min="2830" max="2831" width="6.5" customWidth="1"/>
    <col min="2834" max="2834" width="5" customWidth="1"/>
    <col min="3073" max="3074" width="10.33203125" customWidth="1"/>
    <col min="3075" max="3075" width="12.6640625" customWidth="1"/>
    <col min="3076" max="3076" width="6.5" customWidth="1"/>
    <col min="3077" max="3078" width="7.5" customWidth="1"/>
    <col min="3079" max="3079" width="6.5" customWidth="1"/>
    <col min="3080" max="3080" width="7" bestFit="1" customWidth="1"/>
    <col min="3081" max="3081" width="6.5" customWidth="1"/>
    <col min="3082" max="3082" width="7" bestFit="1" customWidth="1"/>
    <col min="3083" max="3085" width="7.1640625" bestFit="1" customWidth="1"/>
    <col min="3086" max="3087" width="6.5" customWidth="1"/>
    <col min="3090" max="3090" width="5" customWidth="1"/>
    <col min="3329" max="3330" width="10.33203125" customWidth="1"/>
    <col min="3331" max="3331" width="12.6640625" customWidth="1"/>
    <col min="3332" max="3332" width="6.5" customWidth="1"/>
    <col min="3333" max="3334" width="7.5" customWidth="1"/>
    <col min="3335" max="3335" width="6.5" customWidth="1"/>
    <col min="3336" max="3336" width="7" bestFit="1" customWidth="1"/>
    <col min="3337" max="3337" width="6.5" customWidth="1"/>
    <col min="3338" max="3338" width="7" bestFit="1" customWidth="1"/>
    <col min="3339" max="3341" width="7.1640625" bestFit="1" customWidth="1"/>
    <col min="3342" max="3343" width="6.5" customWidth="1"/>
    <col min="3346" max="3346" width="5" customWidth="1"/>
    <col min="3585" max="3586" width="10.33203125" customWidth="1"/>
    <col min="3587" max="3587" width="12.6640625" customWidth="1"/>
    <col min="3588" max="3588" width="6.5" customWidth="1"/>
    <col min="3589" max="3590" width="7.5" customWidth="1"/>
    <col min="3591" max="3591" width="6.5" customWidth="1"/>
    <col min="3592" max="3592" width="7" bestFit="1" customWidth="1"/>
    <col min="3593" max="3593" width="6.5" customWidth="1"/>
    <col min="3594" max="3594" width="7" bestFit="1" customWidth="1"/>
    <col min="3595" max="3597" width="7.1640625" bestFit="1" customWidth="1"/>
    <col min="3598" max="3599" width="6.5" customWidth="1"/>
    <col min="3602" max="3602" width="5" customWidth="1"/>
    <col min="3841" max="3842" width="10.33203125" customWidth="1"/>
    <col min="3843" max="3843" width="12.6640625" customWidth="1"/>
    <col min="3844" max="3844" width="6.5" customWidth="1"/>
    <col min="3845" max="3846" width="7.5" customWidth="1"/>
    <col min="3847" max="3847" width="6.5" customWidth="1"/>
    <col min="3848" max="3848" width="7" bestFit="1" customWidth="1"/>
    <col min="3849" max="3849" width="6.5" customWidth="1"/>
    <col min="3850" max="3850" width="7" bestFit="1" customWidth="1"/>
    <col min="3851" max="3853" width="7.1640625" bestFit="1" customWidth="1"/>
    <col min="3854" max="3855" width="6.5" customWidth="1"/>
    <col min="3858" max="3858" width="5" customWidth="1"/>
    <col min="4097" max="4098" width="10.33203125" customWidth="1"/>
    <col min="4099" max="4099" width="12.6640625" customWidth="1"/>
    <col min="4100" max="4100" width="6.5" customWidth="1"/>
    <col min="4101" max="4102" width="7.5" customWidth="1"/>
    <col min="4103" max="4103" width="6.5" customWidth="1"/>
    <col min="4104" max="4104" width="7" bestFit="1" customWidth="1"/>
    <col min="4105" max="4105" width="6.5" customWidth="1"/>
    <col min="4106" max="4106" width="7" bestFit="1" customWidth="1"/>
    <col min="4107" max="4109" width="7.1640625" bestFit="1" customWidth="1"/>
    <col min="4110" max="4111" width="6.5" customWidth="1"/>
    <col min="4114" max="4114" width="5" customWidth="1"/>
    <col min="4353" max="4354" width="10.33203125" customWidth="1"/>
    <col min="4355" max="4355" width="12.6640625" customWidth="1"/>
    <col min="4356" max="4356" width="6.5" customWidth="1"/>
    <col min="4357" max="4358" width="7.5" customWidth="1"/>
    <col min="4359" max="4359" width="6.5" customWidth="1"/>
    <col min="4360" max="4360" width="7" bestFit="1" customWidth="1"/>
    <col min="4361" max="4361" width="6.5" customWidth="1"/>
    <col min="4362" max="4362" width="7" bestFit="1" customWidth="1"/>
    <col min="4363" max="4365" width="7.1640625" bestFit="1" customWidth="1"/>
    <col min="4366" max="4367" width="6.5" customWidth="1"/>
    <col min="4370" max="4370" width="5" customWidth="1"/>
    <col min="4609" max="4610" width="10.33203125" customWidth="1"/>
    <col min="4611" max="4611" width="12.6640625" customWidth="1"/>
    <col min="4612" max="4612" width="6.5" customWidth="1"/>
    <col min="4613" max="4614" width="7.5" customWidth="1"/>
    <col min="4615" max="4615" width="6.5" customWidth="1"/>
    <col min="4616" max="4616" width="7" bestFit="1" customWidth="1"/>
    <col min="4617" max="4617" width="6.5" customWidth="1"/>
    <col min="4618" max="4618" width="7" bestFit="1" customWidth="1"/>
    <col min="4619" max="4621" width="7.1640625" bestFit="1" customWidth="1"/>
    <col min="4622" max="4623" width="6.5" customWidth="1"/>
    <col min="4626" max="4626" width="5" customWidth="1"/>
    <col min="4865" max="4866" width="10.33203125" customWidth="1"/>
    <col min="4867" max="4867" width="12.6640625" customWidth="1"/>
    <col min="4868" max="4868" width="6.5" customWidth="1"/>
    <col min="4869" max="4870" width="7.5" customWidth="1"/>
    <col min="4871" max="4871" width="6.5" customWidth="1"/>
    <col min="4872" max="4872" width="7" bestFit="1" customWidth="1"/>
    <col min="4873" max="4873" width="6.5" customWidth="1"/>
    <col min="4874" max="4874" width="7" bestFit="1" customWidth="1"/>
    <col min="4875" max="4877" width="7.1640625" bestFit="1" customWidth="1"/>
    <col min="4878" max="4879" width="6.5" customWidth="1"/>
    <col min="4882" max="4882" width="5" customWidth="1"/>
    <col min="5121" max="5122" width="10.33203125" customWidth="1"/>
    <col min="5123" max="5123" width="12.6640625" customWidth="1"/>
    <col min="5124" max="5124" width="6.5" customWidth="1"/>
    <col min="5125" max="5126" width="7.5" customWidth="1"/>
    <col min="5127" max="5127" width="6.5" customWidth="1"/>
    <col min="5128" max="5128" width="7" bestFit="1" customWidth="1"/>
    <col min="5129" max="5129" width="6.5" customWidth="1"/>
    <col min="5130" max="5130" width="7" bestFit="1" customWidth="1"/>
    <col min="5131" max="5133" width="7.1640625" bestFit="1" customWidth="1"/>
    <col min="5134" max="5135" width="6.5" customWidth="1"/>
    <col min="5138" max="5138" width="5" customWidth="1"/>
    <col min="5377" max="5378" width="10.33203125" customWidth="1"/>
    <col min="5379" max="5379" width="12.6640625" customWidth="1"/>
    <col min="5380" max="5380" width="6.5" customWidth="1"/>
    <col min="5381" max="5382" width="7.5" customWidth="1"/>
    <col min="5383" max="5383" width="6.5" customWidth="1"/>
    <col min="5384" max="5384" width="7" bestFit="1" customWidth="1"/>
    <col min="5385" max="5385" width="6.5" customWidth="1"/>
    <col min="5386" max="5386" width="7" bestFit="1" customWidth="1"/>
    <col min="5387" max="5389" width="7.1640625" bestFit="1" customWidth="1"/>
    <col min="5390" max="5391" width="6.5" customWidth="1"/>
    <col min="5394" max="5394" width="5" customWidth="1"/>
    <col min="5633" max="5634" width="10.33203125" customWidth="1"/>
    <col min="5635" max="5635" width="12.6640625" customWidth="1"/>
    <col min="5636" max="5636" width="6.5" customWidth="1"/>
    <col min="5637" max="5638" width="7.5" customWidth="1"/>
    <col min="5639" max="5639" width="6.5" customWidth="1"/>
    <col min="5640" max="5640" width="7" bestFit="1" customWidth="1"/>
    <col min="5641" max="5641" width="6.5" customWidth="1"/>
    <col min="5642" max="5642" width="7" bestFit="1" customWidth="1"/>
    <col min="5643" max="5645" width="7.1640625" bestFit="1" customWidth="1"/>
    <col min="5646" max="5647" width="6.5" customWidth="1"/>
    <col min="5650" max="5650" width="5" customWidth="1"/>
    <col min="5889" max="5890" width="10.33203125" customWidth="1"/>
    <col min="5891" max="5891" width="12.6640625" customWidth="1"/>
    <col min="5892" max="5892" width="6.5" customWidth="1"/>
    <col min="5893" max="5894" width="7.5" customWidth="1"/>
    <col min="5895" max="5895" width="6.5" customWidth="1"/>
    <col min="5896" max="5896" width="7" bestFit="1" customWidth="1"/>
    <col min="5897" max="5897" width="6.5" customWidth="1"/>
    <col min="5898" max="5898" width="7" bestFit="1" customWidth="1"/>
    <col min="5899" max="5901" width="7.1640625" bestFit="1" customWidth="1"/>
    <col min="5902" max="5903" width="6.5" customWidth="1"/>
    <col min="5906" max="5906" width="5" customWidth="1"/>
    <col min="6145" max="6146" width="10.33203125" customWidth="1"/>
    <col min="6147" max="6147" width="12.6640625" customWidth="1"/>
    <col min="6148" max="6148" width="6.5" customWidth="1"/>
    <col min="6149" max="6150" width="7.5" customWidth="1"/>
    <col min="6151" max="6151" width="6.5" customWidth="1"/>
    <col min="6152" max="6152" width="7" bestFit="1" customWidth="1"/>
    <col min="6153" max="6153" width="6.5" customWidth="1"/>
    <col min="6154" max="6154" width="7" bestFit="1" customWidth="1"/>
    <col min="6155" max="6157" width="7.1640625" bestFit="1" customWidth="1"/>
    <col min="6158" max="6159" width="6.5" customWidth="1"/>
    <col min="6162" max="6162" width="5" customWidth="1"/>
    <col min="6401" max="6402" width="10.33203125" customWidth="1"/>
    <col min="6403" max="6403" width="12.6640625" customWidth="1"/>
    <col min="6404" max="6404" width="6.5" customWidth="1"/>
    <col min="6405" max="6406" width="7.5" customWidth="1"/>
    <col min="6407" max="6407" width="6.5" customWidth="1"/>
    <col min="6408" max="6408" width="7" bestFit="1" customWidth="1"/>
    <col min="6409" max="6409" width="6.5" customWidth="1"/>
    <col min="6410" max="6410" width="7" bestFit="1" customWidth="1"/>
    <col min="6411" max="6413" width="7.1640625" bestFit="1" customWidth="1"/>
    <col min="6414" max="6415" width="6.5" customWidth="1"/>
    <col min="6418" max="6418" width="5" customWidth="1"/>
    <col min="6657" max="6658" width="10.33203125" customWidth="1"/>
    <col min="6659" max="6659" width="12.6640625" customWidth="1"/>
    <col min="6660" max="6660" width="6.5" customWidth="1"/>
    <col min="6661" max="6662" width="7.5" customWidth="1"/>
    <col min="6663" max="6663" width="6.5" customWidth="1"/>
    <col min="6664" max="6664" width="7" bestFit="1" customWidth="1"/>
    <col min="6665" max="6665" width="6.5" customWidth="1"/>
    <col min="6666" max="6666" width="7" bestFit="1" customWidth="1"/>
    <col min="6667" max="6669" width="7.1640625" bestFit="1" customWidth="1"/>
    <col min="6670" max="6671" width="6.5" customWidth="1"/>
    <col min="6674" max="6674" width="5" customWidth="1"/>
    <col min="6913" max="6914" width="10.33203125" customWidth="1"/>
    <col min="6915" max="6915" width="12.6640625" customWidth="1"/>
    <col min="6916" max="6916" width="6.5" customWidth="1"/>
    <col min="6917" max="6918" width="7.5" customWidth="1"/>
    <col min="6919" max="6919" width="6.5" customWidth="1"/>
    <col min="6920" max="6920" width="7" bestFit="1" customWidth="1"/>
    <col min="6921" max="6921" width="6.5" customWidth="1"/>
    <col min="6922" max="6922" width="7" bestFit="1" customWidth="1"/>
    <col min="6923" max="6925" width="7.1640625" bestFit="1" customWidth="1"/>
    <col min="6926" max="6927" width="6.5" customWidth="1"/>
    <col min="6930" max="6930" width="5" customWidth="1"/>
    <col min="7169" max="7170" width="10.33203125" customWidth="1"/>
    <col min="7171" max="7171" width="12.6640625" customWidth="1"/>
    <col min="7172" max="7172" width="6.5" customWidth="1"/>
    <col min="7173" max="7174" width="7.5" customWidth="1"/>
    <col min="7175" max="7175" width="6.5" customWidth="1"/>
    <col min="7176" max="7176" width="7" bestFit="1" customWidth="1"/>
    <col min="7177" max="7177" width="6.5" customWidth="1"/>
    <col min="7178" max="7178" width="7" bestFit="1" customWidth="1"/>
    <col min="7179" max="7181" width="7.1640625" bestFit="1" customWidth="1"/>
    <col min="7182" max="7183" width="6.5" customWidth="1"/>
    <col min="7186" max="7186" width="5" customWidth="1"/>
    <col min="7425" max="7426" width="10.33203125" customWidth="1"/>
    <col min="7427" max="7427" width="12.6640625" customWidth="1"/>
    <col min="7428" max="7428" width="6.5" customWidth="1"/>
    <col min="7429" max="7430" width="7.5" customWidth="1"/>
    <col min="7431" max="7431" width="6.5" customWidth="1"/>
    <col min="7432" max="7432" width="7" bestFit="1" customWidth="1"/>
    <col min="7433" max="7433" width="6.5" customWidth="1"/>
    <col min="7434" max="7434" width="7" bestFit="1" customWidth="1"/>
    <col min="7435" max="7437" width="7.1640625" bestFit="1" customWidth="1"/>
    <col min="7438" max="7439" width="6.5" customWidth="1"/>
    <col min="7442" max="7442" width="5" customWidth="1"/>
    <col min="7681" max="7682" width="10.33203125" customWidth="1"/>
    <col min="7683" max="7683" width="12.6640625" customWidth="1"/>
    <col min="7684" max="7684" width="6.5" customWidth="1"/>
    <col min="7685" max="7686" width="7.5" customWidth="1"/>
    <col min="7687" max="7687" width="6.5" customWidth="1"/>
    <col min="7688" max="7688" width="7" bestFit="1" customWidth="1"/>
    <col min="7689" max="7689" width="6.5" customWidth="1"/>
    <col min="7690" max="7690" width="7" bestFit="1" customWidth="1"/>
    <col min="7691" max="7693" width="7.1640625" bestFit="1" customWidth="1"/>
    <col min="7694" max="7695" width="6.5" customWidth="1"/>
    <col min="7698" max="7698" width="5" customWidth="1"/>
    <col min="7937" max="7938" width="10.33203125" customWidth="1"/>
    <col min="7939" max="7939" width="12.6640625" customWidth="1"/>
    <col min="7940" max="7940" width="6.5" customWidth="1"/>
    <col min="7941" max="7942" width="7.5" customWidth="1"/>
    <col min="7943" max="7943" width="6.5" customWidth="1"/>
    <col min="7944" max="7944" width="7" bestFit="1" customWidth="1"/>
    <col min="7945" max="7945" width="6.5" customWidth="1"/>
    <col min="7946" max="7946" width="7" bestFit="1" customWidth="1"/>
    <col min="7947" max="7949" width="7.1640625" bestFit="1" customWidth="1"/>
    <col min="7950" max="7951" width="6.5" customWidth="1"/>
    <col min="7954" max="7954" width="5" customWidth="1"/>
    <col min="8193" max="8194" width="10.33203125" customWidth="1"/>
    <col min="8195" max="8195" width="12.6640625" customWidth="1"/>
    <col min="8196" max="8196" width="6.5" customWidth="1"/>
    <col min="8197" max="8198" width="7.5" customWidth="1"/>
    <col min="8199" max="8199" width="6.5" customWidth="1"/>
    <col min="8200" max="8200" width="7" bestFit="1" customWidth="1"/>
    <col min="8201" max="8201" width="6.5" customWidth="1"/>
    <col min="8202" max="8202" width="7" bestFit="1" customWidth="1"/>
    <col min="8203" max="8205" width="7.1640625" bestFit="1" customWidth="1"/>
    <col min="8206" max="8207" width="6.5" customWidth="1"/>
    <col min="8210" max="8210" width="5" customWidth="1"/>
    <col min="8449" max="8450" width="10.33203125" customWidth="1"/>
    <col min="8451" max="8451" width="12.6640625" customWidth="1"/>
    <col min="8452" max="8452" width="6.5" customWidth="1"/>
    <col min="8453" max="8454" width="7.5" customWidth="1"/>
    <col min="8455" max="8455" width="6.5" customWidth="1"/>
    <col min="8456" max="8456" width="7" bestFit="1" customWidth="1"/>
    <col min="8457" max="8457" width="6.5" customWidth="1"/>
    <col min="8458" max="8458" width="7" bestFit="1" customWidth="1"/>
    <col min="8459" max="8461" width="7.1640625" bestFit="1" customWidth="1"/>
    <col min="8462" max="8463" width="6.5" customWidth="1"/>
    <col min="8466" max="8466" width="5" customWidth="1"/>
    <col min="8705" max="8706" width="10.33203125" customWidth="1"/>
    <col min="8707" max="8707" width="12.6640625" customWidth="1"/>
    <col min="8708" max="8708" width="6.5" customWidth="1"/>
    <col min="8709" max="8710" width="7.5" customWidth="1"/>
    <col min="8711" max="8711" width="6.5" customWidth="1"/>
    <col min="8712" max="8712" width="7" bestFit="1" customWidth="1"/>
    <col min="8713" max="8713" width="6.5" customWidth="1"/>
    <col min="8714" max="8714" width="7" bestFit="1" customWidth="1"/>
    <col min="8715" max="8717" width="7.1640625" bestFit="1" customWidth="1"/>
    <col min="8718" max="8719" width="6.5" customWidth="1"/>
    <col min="8722" max="8722" width="5" customWidth="1"/>
    <col min="8961" max="8962" width="10.33203125" customWidth="1"/>
    <col min="8963" max="8963" width="12.6640625" customWidth="1"/>
    <col min="8964" max="8964" width="6.5" customWidth="1"/>
    <col min="8965" max="8966" width="7.5" customWidth="1"/>
    <col min="8967" max="8967" width="6.5" customWidth="1"/>
    <col min="8968" max="8968" width="7" bestFit="1" customWidth="1"/>
    <col min="8969" max="8969" width="6.5" customWidth="1"/>
    <col min="8970" max="8970" width="7" bestFit="1" customWidth="1"/>
    <col min="8971" max="8973" width="7.1640625" bestFit="1" customWidth="1"/>
    <col min="8974" max="8975" width="6.5" customWidth="1"/>
    <col min="8978" max="8978" width="5" customWidth="1"/>
    <col min="9217" max="9218" width="10.33203125" customWidth="1"/>
    <col min="9219" max="9219" width="12.6640625" customWidth="1"/>
    <col min="9220" max="9220" width="6.5" customWidth="1"/>
    <col min="9221" max="9222" width="7.5" customWidth="1"/>
    <col min="9223" max="9223" width="6.5" customWidth="1"/>
    <col min="9224" max="9224" width="7" bestFit="1" customWidth="1"/>
    <col min="9225" max="9225" width="6.5" customWidth="1"/>
    <col min="9226" max="9226" width="7" bestFit="1" customWidth="1"/>
    <col min="9227" max="9229" width="7.1640625" bestFit="1" customWidth="1"/>
    <col min="9230" max="9231" width="6.5" customWidth="1"/>
    <col min="9234" max="9234" width="5" customWidth="1"/>
    <col min="9473" max="9474" width="10.33203125" customWidth="1"/>
    <col min="9475" max="9475" width="12.6640625" customWidth="1"/>
    <col min="9476" max="9476" width="6.5" customWidth="1"/>
    <col min="9477" max="9478" width="7.5" customWidth="1"/>
    <col min="9479" max="9479" width="6.5" customWidth="1"/>
    <col min="9480" max="9480" width="7" bestFit="1" customWidth="1"/>
    <col min="9481" max="9481" width="6.5" customWidth="1"/>
    <col min="9482" max="9482" width="7" bestFit="1" customWidth="1"/>
    <col min="9483" max="9485" width="7.1640625" bestFit="1" customWidth="1"/>
    <col min="9486" max="9487" width="6.5" customWidth="1"/>
    <col min="9490" max="9490" width="5" customWidth="1"/>
    <col min="9729" max="9730" width="10.33203125" customWidth="1"/>
    <col min="9731" max="9731" width="12.6640625" customWidth="1"/>
    <col min="9732" max="9732" width="6.5" customWidth="1"/>
    <col min="9733" max="9734" width="7.5" customWidth="1"/>
    <col min="9735" max="9735" width="6.5" customWidth="1"/>
    <col min="9736" max="9736" width="7" bestFit="1" customWidth="1"/>
    <col min="9737" max="9737" width="6.5" customWidth="1"/>
    <col min="9738" max="9738" width="7" bestFit="1" customWidth="1"/>
    <col min="9739" max="9741" width="7.1640625" bestFit="1" customWidth="1"/>
    <col min="9742" max="9743" width="6.5" customWidth="1"/>
    <col min="9746" max="9746" width="5" customWidth="1"/>
    <col min="9985" max="9986" width="10.33203125" customWidth="1"/>
    <col min="9987" max="9987" width="12.6640625" customWidth="1"/>
    <col min="9988" max="9988" width="6.5" customWidth="1"/>
    <col min="9989" max="9990" width="7.5" customWidth="1"/>
    <col min="9991" max="9991" width="6.5" customWidth="1"/>
    <col min="9992" max="9992" width="7" bestFit="1" customWidth="1"/>
    <col min="9993" max="9993" width="6.5" customWidth="1"/>
    <col min="9994" max="9994" width="7" bestFit="1" customWidth="1"/>
    <col min="9995" max="9997" width="7.1640625" bestFit="1" customWidth="1"/>
    <col min="9998" max="9999" width="6.5" customWidth="1"/>
    <col min="10002" max="10002" width="5" customWidth="1"/>
    <col min="10241" max="10242" width="10.33203125" customWidth="1"/>
    <col min="10243" max="10243" width="12.6640625" customWidth="1"/>
    <col min="10244" max="10244" width="6.5" customWidth="1"/>
    <col min="10245" max="10246" width="7.5" customWidth="1"/>
    <col min="10247" max="10247" width="6.5" customWidth="1"/>
    <col min="10248" max="10248" width="7" bestFit="1" customWidth="1"/>
    <col min="10249" max="10249" width="6.5" customWidth="1"/>
    <col min="10250" max="10250" width="7" bestFit="1" customWidth="1"/>
    <col min="10251" max="10253" width="7.1640625" bestFit="1" customWidth="1"/>
    <col min="10254" max="10255" width="6.5" customWidth="1"/>
    <col min="10258" max="10258" width="5" customWidth="1"/>
    <col min="10497" max="10498" width="10.33203125" customWidth="1"/>
    <col min="10499" max="10499" width="12.6640625" customWidth="1"/>
    <col min="10500" max="10500" width="6.5" customWidth="1"/>
    <col min="10501" max="10502" width="7.5" customWidth="1"/>
    <col min="10503" max="10503" width="6.5" customWidth="1"/>
    <col min="10504" max="10504" width="7" bestFit="1" customWidth="1"/>
    <col min="10505" max="10505" width="6.5" customWidth="1"/>
    <col min="10506" max="10506" width="7" bestFit="1" customWidth="1"/>
    <col min="10507" max="10509" width="7.1640625" bestFit="1" customWidth="1"/>
    <col min="10510" max="10511" width="6.5" customWidth="1"/>
    <col min="10514" max="10514" width="5" customWidth="1"/>
    <col min="10753" max="10754" width="10.33203125" customWidth="1"/>
    <col min="10755" max="10755" width="12.6640625" customWidth="1"/>
    <col min="10756" max="10756" width="6.5" customWidth="1"/>
    <col min="10757" max="10758" width="7.5" customWidth="1"/>
    <col min="10759" max="10759" width="6.5" customWidth="1"/>
    <col min="10760" max="10760" width="7" bestFit="1" customWidth="1"/>
    <col min="10761" max="10761" width="6.5" customWidth="1"/>
    <col min="10762" max="10762" width="7" bestFit="1" customWidth="1"/>
    <col min="10763" max="10765" width="7.1640625" bestFit="1" customWidth="1"/>
    <col min="10766" max="10767" width="6.5" customWidth="1"/>
    <col min="10770" max="10770" width="5" customWidth="1"/>
    <col min="11009" max="11010" width="10.33203125" customWidth="1"/>
    <col min="11011" max="11011" width="12.6640625" customWidth="1"/>
    <col min="11012" max="11012" width="6.5" customWidth="1"/>
    <col min="11013" max="11014" width="7.5" customWidth="1"/>
    <col min="11015" max="11015" width="6.5" customWidth="1"/>
    <col min="11016" max="11016" width="7" bestFit="1" customWidth="1"/>
    <col min="11017" max="11017" width="6.5" customWidth="1"/>
    <col min="11018" max="11018" width="7" bestFit="1" customWidth="1"/>
    <col min="11019" max="11021" width="7.1640625" bestFit="1" customWidth="1"/>
    <col min="11022" max="11023" width="6.5" customWidth="1"/>
    <col min="11026" max="11026" width="5" customWidth="1"/>
    <col min="11265" max="11266" width="10.33203125" customWidth="1"/>
    <col min="11267" max="11267" width="12.6640625" customWidth="1"/>
    <col min="11268" max="11268" width="6.5" customWidth="1"/>
    <col min="11269" max="11270" width="7.5" customWidth="1"/>
    <col min="11271" max="11271" width="6.5" customWidth="1"/>
    <col min="11272" max="11272" width="7" bestFit="1" customWidth="1"/>
    <col min="11273" max="11273" width="6.5" customWidth="1"/>
    <col min="11274" max="11274" width="7" bestFit="1" customWidth="1"/>
    <col min="11275" max="11277" width="7.1640625" bestFit="1" customWidth="1"/>
    <col min="11278" max="11279" width="6.5" customWidth="1"/>
    <col min="11282" max="11282" width="5" customWidth="1"/>
    <col min="11521" max="11522" width="10.33203125" customWidth="1"/>
    <col min="11523" max="11523" width="12.6640625" customWidth="1"/>
    <col min="11524" max="11524" width="6.5" customWidth="1"/>
    <col min="11525" max="11526" width="7.5" customWidth="1"/>
    <col min="11527" max="11527" width="6.5" customWidth="1"/>
    <col min="11528" max="11528" width="7" bestFit="1" customWidth="1"/>
    <col min="11529" max="11529" width="6.5" customWidth="1"/>
    <col min="11530" max="11530" width="7" bestFit="1" customWidth="1"/>
    <col min="11531" max="11533" width="7.1640625" bestFit="1" customWidth="1"/>
    <col min="11534" max="11535" width="6.5" customWidth="1"/>
    <col min="11538" max="11538" width="5" customWidth="1"/>
    <col min="11777" max="11778" width="10.33203125" customWidth="1"/>
    <col min="11779" max="11779" width="12.6640625" customWidth="1"/>
    <col min="11780" max="11780" width="6.5" customWidth="1"/>
    <col min="11781" max="11782" width="7.5" customWidth="1"/>
    <col min="11783" max="11783" width="6.5" customWidth="1"/>
    <col min="11784" max="11784" width="7" bestFit="1" customWidth="1"/>
    <col min="11785" max="11785" width="6.5" customWidth="1"/>
    <col min="11786" max="11786" width="7" bestFit="1" customWidth="1"/>
    <col min="11787" max="11789" width="7.1640625" bestFit="1" customWidth="1"/>
    <col min="11790" max="11791" width="6.5" customWidth="1"/>
    <col min="11794" max="11794" width="5" customWidth="1"/>
    <col min="12033" max="12034" width="10.33203125" customWidth="1"/>
    <col min="12035" max="12035" width="12.6640625" customWidth="1"/>
    <col min="12036" max="12036" width="6.5" customWidth="1"/>
    <col min="12037" max="12038" width="7.5" customWidth="1"/>
    <col min="12039" max="12039" width="6.5" customWidth="1"/>
    <col min="12040" max="12040" width="7" bestFit="1" customWidth="1"/>
    <col min="12041" max="12041" width="6.5" customWidth="1"/>
    <col min="12042" max="12042" width="7" bestFit="1" customWidth="1"/>
    <col min="12043" max="12045" width="7.1640625" bestFit="1" customWidth="1"/>
    <col min="12046" max="12047" width="6.5" customWidth="1"/>
    <col min="12050" max="12050" width="5" customWidth="1"/>
    <col min="12289" max="12290" width="10.33203125" customWidth="1"/>
    <col min="12291" max="12291" width="12.6640625" customWidth="1"/>
    <col min="12292" max="12292" width="6.5" customWidth="1"/>
    <col min="12293" max="12294" width="7.5" customWidth="1"/>
    <col min="12295" max="12295" width="6.5" customWidth="1"/>
    <col min="12296" max="12296" width="7" bestFit="1" customWidth="1"/>
    <col min="12297" max="12297" width="6.5" customWidth="1"/>
    <col min="12298" max="12298" width="7" bestFit="1" customWidth="1"/>
    <col min="12299" max="12301" width="7.1640625" bestFit="1" customWidth="1"/>
    <col min="12302" max="12303" width="6.5" customWidth="1"/>
    <col min="12306" max="12306" width="5" customWidth="1"/>
    <col min="12545" max="12546" width="10.33203125" customWidth="1"/>
    <col min="12547" max="12547" width="12.6640625" customWidth="1"/>
    <col min="12548" max="12548" width="6.5" customWidth="1"/>
    <col min="12549" max="12550" width="7.5" customWidth="1"/>
    <col min="12551" max="12551" width="6.5" customWidth="1"/>
    <col min="12552" max="12552" width="7" bestFit="1" customWidth="1"/>
    <col min="12553" max="12553" width="6.5" customWidth="1"/>
    <col min="12554" max="12554" width="7" bestFit="1" customWidth="1"/>
    <col min="12555" max="12557" width="7.1640625" bestFit="1" customWidth="1"/>
    <col min="12558" max="12559" width="6.5" customWidth="1"/>
    <col min="12562" max="12562" width="5" customWidth="1"/>
    <col min="12801" max="12802" width="10.33203125" customWidth="1"/>
    <col min="12803" max="12803" width="12.6640625" customWidth="1"/>
    <col min="12804" max="12804" width="6.5" customWidth="1"/>
    <col min="12805" max="12806" width="7.5" customWidth="1"/>
    <col min="12807" max="12807" width="6.5" customWidth="1"/>
    <col min="12808" max="12808" width="7" bestFit="1" customWidth="1"/>
    <col min="12809" max="12809" width="6.5" customWidth="1"/>
    <col min="12810" max="12810" width="7" bestFit="1" customWidth="1"/>
    <col min="12811" max="12813" width="7.1640625" bestFit="1" customWidth="1"/>
    <col min="12814" max="12815" width="6.5" customWidth="1"/>
    <col min="12818" max="12818" width="5" customWidth="1"/>
    <col min="13057" max="13058" width="10.33203125" customWidth="1"/>
    <col min="13059" max="13059" width="12.6640625" customWidth="1"/>
    <col min="13060" max="13060" width="6.5" customWidth="1"/>
    <col min="13061" max="13062" width="7.5" customWidth="1"/>
    <col min="13063" max="13063" width="6.5" customWidth="1"/>
    <col min="13064" max="13064" width="7" bestFit="1" customWidth="1"/>
    <col min="13065" max="13065" width="6.5" customWidth="1"/>
    <col min="13066" max="13066" width="7" bestFit="1" customWidth="1"/>
    <col min="13067" max="13069" width="7.1640625" bestFit="1" customWidth="1"/>
    <col min="13070" max="13071" width="6.5" customWidth="1"/>
    <col min="13074" max="13074" width="5" customWidth="1"/>
    <col min="13313" max="13314" width="10.33203125" customWidth="1"/>
    <col min="13315" max="13315" width="12.6640625" customWidth="1"/>
    <col min="13316" max="13316" width="6.5" customWidth="1"/>
    <col min="13317" max="13318" width="7.5" customWidth="1"/>
    <col min="13319" max="13319" width="6.5" customWidth="1"/>
    <col min="13320" max="13320" width="7" bestFit="1" customWidth="1"/>
    <col min="13321" max="13321" width="6.5" customWidth="1"/>
    <col min="13322" max="13322" width="7" bestFit="1" customWidth="1"/>
    <col min="13323" max="13325" width="7.1640625" bestFit="1" customWidth="1"/>
    <col min="13326" max="13327" width="6.5" customWidth="1"/>
    <col min="13330" max="13330" width="5" customWidth="1"/>
    <col min="13569" max="13570" width="10.33203125" customWidth="1"/>
    <col min="13571" max="13571" width="12.6640625" customWidth="1"/>
    <col min="13572" max="13572" width="6.5" customWidth="1"/>
    <col min="13573" max="13574" width="7.5" customWidth="1"/>
    <col min="13575" max="13575" width="6.5" customWidth="1"/>
    <col min="13576" max="13576" width="7" bestFit="1" customWidth="1"/>
    <col min="13577" max="13577" width="6.5" customWidth="1"/>
    <col min="13578" max="13578" width="7" bestFit="1" customWidth="1"/>
    <col min="13579" max="13581" width="7.1640625" bestFit="1" customWidth="1"/>
    <col min="13582" max="13583" width="6.5" customWidth="1"/>
    <col min="13586" max="13586" width="5" customWidth="1"/>
    <col min="13825" max="13826" width="10.33203125" customWidth="1"/>
    <col min="13827" max="13827" width="12.6640625" customWidth="1"/>
    <col min="13828" max="13828" width="6.5" customWidth="1"/>
    <col min="13829" max="13830" width="7.5" customWidth="1"/>
    <col min="13831" max="13831" width="6.5" customWidth="1"/>
    <col min="13832" max="13832" width="7" bestFit="1" customWidth="1"/>
    <col min="13833" max="13833" width="6.5" customWidth="1"/>
    <col min="13834" max="13834" width="7" bestFit="1" customWidth="1"/>
    <col min="13835" max="13837" width="7.1640625" bestFit="1" customWidth="1"/>
    <col min="13838" max="13839" width="6.5" customWidth="1"/>
    <col min="13842" max="13842" width="5" customWidth="1"/>
    <col min="14081" max="14082" width="10.33203125" customWidth="1"/>
    <col min="14083" max="14083" width="12.6640625" customWidth="1"/>
    <col min="14084" max="14084" width="6.5" customWidth="1"/>
    <col min="14085" max="14086" width="7.5" customWidth="1"/>
    <col min="14087" max="14087" width="6.5" customWidth="1"/>
    <col min="14088" max="14088" width="7" bestFit="1" customWidth="1"/>
    <col min="14089" max="14089" width="6.5" customWidth="1"/>
    <col min="14090" max="14090" width="7" bestFit="1" customWidth="1"/>
    <col min="14091" max="14093" width="7.1640625" bestFit="1" customWidth="1"/>
    <col min="14094" max="14095" width="6.5" customWidth="1"/>
    <col min="14098" max="14098" width="5" customWidth="1"/>
    <col min="14337" max="14338" width="10.33203125" customWidth="1"/>
    <col min="14339" max="14339" width="12.6640625" customWidth="1"/>
    <col min="14340" max="14340" width="6.5" customWidth="1"/>
    <col min="14341" max="14342" width="7.5" customWidth="1"/>
    <col min="14343" max="14343" width="6.5" customWidth="1"/>
    <col min="14344" max="14344" width="7" bestFit="1" customWidth="1"/>
    <col min="14345" max="14345" width="6.5" customWidth="1"/>
    <col min="14346" max="14346" width="7" bestFit="1" customWidth="1"/>
    <col min="14347" max="14349" width="7.1640625" bestFit="1" customWidth="1"/>
    <col min="14350" max="14351" width="6.5" customWidth="1"/>
    <col min="14354" max="14354" width="5" customWidth="1"/>
    <col min="14593" max="14594" width="10.33203125" customWidth="1"/>
    <col min="14595" max="14595" width="12.6640625" customWidth="1"/>
    <col min="14596" max="14596" width="6.5" customWidth="1"/>
    <col min="14597" max="14598" width="7.5" customWidth="1"/>
    <col min="14599" max="14599" width="6.5" customWidth="1"/>
    <col min="14600" max="14600" width="7" bestFit="1" customWidth="1"/>
    <col min="14601" max="14601" width="6.5" customWidth="1"/>
    <col min="14602" max="14602" width="7" bestFit="1" customWidth="1"/>
    <col min="14603" max="14605" width="7.1640625" bestFit="1" customWidth="1"/>
    <col min="14606" max="14607" width="6.5" customWidth="1"/>
    <col min="14610" max="14610" width="5" customWidth="1"/>
    <col min="14849" max="14850" width="10.33203125" customWidth="1"/>
    <col min="14851" max="14851" width="12.6640625" customWidth="1"/>
    <col min="14852" max="14852" width="6.5" customWidth="1"/>
    <col min="14853" max="14854" width="7.5" customWidth="1"/>
    <col min="14855" max="14855" width="6.5" customWidth="1"/>
    <col min="14856" max="14856" width="7" bestFit="1" customWidth="1"/>
    <col min="14857" max="14857" width="6.5" customWidth="1"/>
    <col min="14858" max="14858" width="7" bestFit="1" customWidth="1"/>
    <col min="14859" max="14861" width="7.1640625" bestFit="1" customWidth="1"/>
    <col min="14862" max="14863" width="6.5" customWidth="1"/>
    <col min="14866" max="14866" width="5" customWidth="1"/>
    <col min="15105" max="15106" width="10.33203125" customWidth="1"/>
    <col min="15107" max="15107" width="12.6640625" customWidth="1"/>
    <col min="15108" max="15108" width="6.5" customWidth="1"/>
    <col min="15109" max="15110" width="7.5" customWidth="1"/>
    <col min="15111" max="15111" width="6.5" customWidth="1"/>
    <col min="15112" max="15112" width="7" bestFit="1" customWidth="1"/>
    <col min="15113" max="15113" width="6.5" customWidth="1"/>
    <col min="15114" max="15114" width="7" bestFit="1" customWidth="1"/>
    <col min="15115" max="15117" width="7.1640625" bestFit="1" customWidth="1"/>
    <col min="15118" max="15119" width="6.5" customWidth="1"/>
    <col min="15122" max="15122" width="5" customWidth="1"/>
    <col min="15361" max="15362" width="10.33203125" customWidth="1"/>
    <col min="15363" max="15363" width="12.6640625" customWidth="1"/>
    <col min="15364" max="15364" width="6.5" customWidth="1"/>
    <col min="15365" max="15366" width="7.5" customWidth="1"/>
    <col min="15367" max="15367" width="6.5" customWidth="1"/>
    <col min="15368" max="15368" width="7" bestFit="1" customWidth="1"/>
    <col min="15369" max="15369" width="6.5" customWidth="1"/>
    <col min="15370" max="15370" width="7" bestFit="1" customWidth="1"/>
    <col min="15371" max="15373" width="7.1640625" bestFit="1" customWidth="1"/>
    <col min="15374" max="15375" width="6.5" customWidth="1"/>
    <col min="15378" max="15378" width="5" customWidth="1"/>
    <col min="15617" max="15618" width="10.33203125" customWidth="1"/>
    <col min="15619" max="15619" width="12.6640625" customWidth="1"/>
    <col min="15620" max="15620" width="6.5" customWidth="1"/>
    <col min="15621" max="15622" width="7.5" customWidth="1"/>
    <col min="15623" max="15623" width="6.5" customWidth="1"/>
    <col min="15624" max="15624" width="7" bestFit="1" customWidth="1"/>
    <col min="15625" max="15625" width="6.5" customWidth="1"/>
    <col min="15626" max="15626" width="7" bestFit="1" customWidth="1"/>
    <col min="15627" max="15629" width="7.1640625" bestFit="1" customWidth="1"/>
    <col min="15630" max="15631" width="6.5" customWidth="1"/>
    <col min="15634" max="15634" width="5" customWidth="1"/>
    <col min="15873" max="15874" width="10.33203125" customWidth="1"/>
    <col min="15875" max="15875" width="12.6640625" customWidth="1"/>
    <col min="15876" max="15876" width="6.5" customWidth="1"/>
    <col min="15877" max="15878" width="7.5" customWidth="1"/>
    <col min="15879" max="15879" width="6.5" customWidth="1"/>
    <col min="15880" max="15880" width="7" bestFit="1" customWidth="1"/>
    <col min="15881" max="15881" width="6.5" customWidth="1"/>
    <col min="15882" max="15882" width="7" bestFit="1" customWidth="1"/>
    <col min="15883" max="15885" width="7.1640625" bestFit="1" customWidth="1"/>
    <col min="15886" max="15887" width="6.5" customWidth="1"/>
    <col min="15890" max="15890" width="5" customWidth="1"/>
    <col min="16129" max="16130" width="10.33203125" customWidth="1"/>
    <col min="16131" max="16131" width="12.6640625" customWidth="1"/>
    <col min="16132" max="16132" width="6.5" customWidth="1"/>
    <col min="16133" max="16134" width="7.5" customWidth="1"/>
    <col min="16135" max="16135" width="6.5" customWidth="1"/>
    <col min="16136" max="16136" width="7" bestFit="1" customWidth="1"/>
    <col min="16137" max="16137" width="6.5" customWidth="1"/>
    <col min="16138" max="16138" width="7" bestFit="1" customWidth="1"/>
    <col min="16139" max="16141" width="7.1640625" bestFit="1" customWidth="1"/>
    <col min="16142" max="16143" width="6.5" customWidth="1"/>
    <col min="16146" max="16146" width="5" customWidth="1"/>
  </cols>
  <sheetData>
    <row r="1" spans="1:18">
      <c r="A1" s="1" t="s">
        <v>0</v>
      </c>
      <c r="B1" s="1" t="s">
        <v>1</v>
      </c>
      <c r="D1" s="3" t="s">
        <v>2</v>
      </c>
      <c r="E1" s="4">
        <v>94</v>
      </c>
      <c r="F1" s="2"/>
      <c r="G1" s="2" t="s">
        <v>3</v>
      </c>
      <c r="H1" s="2" t="s">
        <v>4</v>
      </c>
      <c r="J1" s="2" t="s">
        <v>5</v>
      </c>
      <c r="K1" s="2" t="s">
        <v>5</v>
      </c>
      <c r="L1" s="3"/>
      <c r="M1"/>
      <c r="N1"/>
      <c r="O1"/>
      <c r="R1"/>
    </row>
    <row r="2" spans="1:18">
      <c r="A2" s="1" t="s">
        <v>6</v>
      </c>
      <c r="B2" s="1" t="s">
        <v>7</v>
      </c>
      <c r="D2" s="3" t="s">
        <v>8</v>
      </c>
      <c r="E2" s="4">
        <v>1.2</v>
      </c>
      <c r="F2" s="2" t="s">
        <v>5</v>
      </c>
      <c r="G2" s="5">
        <f>AVERAGE(G11:G12,G26,G40,G48)</f>
        <v>10.370940304159655</v>
      </c>
      <c r="H2" s="5">
        <f>AVERAGE(H11:H12,H26,H40,H48)</f>
        <v>71.095952122340947</v>
      </c>
      <c r="I2" s="2" t="s">
        <v>9</v>
      </c>
      <c r="J2" s="6">
        <f>AVERAGE(J11:J48)</f>
        <v>5.8047647448744555E-5</v>
      </c>
      <c r="K2" s="6">
        <f>AVERAGE(K11:K48)</f>
        <v>2.3121899165166776E-5</v>
      </c>
      <c r="L2" s="3"/>
      <c r="M2"/>
      <c r="N2"/>
      <c r="O2"/>
      <c r="R2"/>
    </row>
    <row r="3" spans="1:18">
      <c r="A3" s="1" t="s">
        <v>10</v>
      </c>
      <c r="B3" s="1" t="s">
        <v>11</v>
      </c>
      <c r="D3" s="3" t="s">
        <v>12</v>
      </c>
      <c r="E3" s="4">
        <v>1.6</v>
      </c>
      <c r="F3" s="2" t="s">
        <v>13</v>
      </c>
      <c r="G3" s="5">
        <f>STDEV(G11:G12,G26,G40,G48)</f>
        <v>0.37725128520230322</v>
      </c>
      <c r="H3" s="5">
        <f>STDEV(H11:H12,H26,H40,H48)</f>
        <v>0.7315652520524496</v>
      </c>
      <c r="L3"/>
      <c r="M3"/>
      <c r="N3" s="3"/>
      <c r="O3"/>
      <c r="R3"/>
    </row>
    <row r="4" spans="1:18">
      <c r="A4" s="1"/>
      <c r="B4" s="1" t="s">
        <v>14</v>
      </c>
      <c r="G4" s="5" t="s">
        <v>15</v>
      </c>
      <c r="H4" s="5" t="s">
        <v>15</v>
      </c>
      <c r="J4" s="5"/>
      <c r="K4" s="5"/>
      <c r="M4"/>
      <c r="N4"/>
      <c r="O4" s="3"/>
      <c r="R4"/>
    </row>
    <row r="5" spans="1:18">
      <c r="A5" s="2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3" t="s">
        <v>26</v>
      </c>
      <c r="M5"/>
      <c r="N5"/>
      <c r="O5"/>
      <c r="R5"/>
    </row>
    <row r="6" spans="1:18">
      <c r="A6" s="7"/>
      <c r="B6" s="7"/>
      <c r="C6" s="7"/>
      <c r="D6" s="7"/>
      <c r="E6" s="7" t="s">
        <v>27</v>
      </c>
      <c r="F6" s="7" t="s">
        <v>28</v>
      </c>
      <c r="G6" s="7"/>
      <c r="H6" s="7"/>
      <c r="I6" s="7" t="s">
        <v>29</v>
      </c>
      <c r="J6" s="7"/>
      <c r="K6" s="7"/>
      <c r="L6" s="8"/>
      <c r="M6"/>
      <c r="N6"/>
      <c r="O6"/>
      <c r="R6"/>
    </row>
    <row r="7" spans="1:18">
      <c r="A7" s="9">
        <v>45230</v>
      </c>
      <c r="B7" s="10" t="s">
        <v>30</v>
      </c>
      <c r="C7" s="10" t="s">
        <v>31</v>
      </c>
      <c r="D7" s="10">
        <v>0.438</v>
      </c>
      <c r="E7" s="11">
        <v>93685</v>
      </c>
      <c r="F7" s="12">
        <v>1341222</v>
      </c>
      <c r="G7" s="13">
        <f>($J$2*(E7-AVERAGE($E$9:$E$10)))/D7</f>
        <v>12.415967696885009</v>
      </c>
      <c r="H7" s="13">
        <f>($K$2*(F7-AVERAGE($F$9:$F$10)))/D7</f>
        <v>70.429621595442725</v>
      </c>
      <c r="I7" s="13">
        <f>(H7/12.011)/(G7/14.0067)</f>
        <v>6.6150242551910559</v>
      </c>
      <c r="J7"/>
      <c r="K7"/>
      <c r="L7" s="3">
        <v>1</v>
      </c>
      <c r="M7"/>
      <c r="N7"/>
      <c r="O7"/>
      <c r="R7"/>
    </row>
    <row r="8" spans="1:18">
      <c r="A8" s="9">
        <v>45230</v>
      </c>
      <c r="B8" s="10" t="s">
        <v>30</v>
      </c>
      <c r="C8" s="10" t="s">
        <v>31</v>
      </c>
      <c r="D8" s="10">
        <v>0.45100000000000001</v>
      </c>
      <c r="E8" s="11">
        <v>89369</v>
      </c>
      <c r="F8" s="12">
        <v>1393879</v>
      </c>
      <c r="G8" s="13">
        <f>($J$2*(E8-AVERAGE($E$9:$E$10)))/D8</f>
        <v>11.502572516290138</v>
      </c>
      <c r="H8" s="13">
        <f>($K$2*(F8-AVERAGE($F$9:$F$10)))/D8</f>
        <v>71.0991221799204</v>
      </c>
      <c r="I8" s="13">
        <f>(H8/12.011)/(G8/14.0067)</f>
        <v>7.2081849072077677</v>
      </c>
      <c r="J8"/>
      <c r="K8"/>
      <c r="L8" s="3">
        <v>2</v>
      </c>
      <c r="M8"/>
      <c r="N8"/>
      <c r="O8"/>
      <c r="R8"/>
    </row>
    <row r="9" spans="1:18" s="14" customFormat="1">
      <c r="A9" s="9">
        <v>45230</v>
      </c>
      <c r="B9" s="10" t="s">
        <v>32</v>
      </c>
      <c r="C9" s="10" t="s">
        <v>31</v>
      </c>
      <c r="D9" s="10">
        <v>1</v>
      </c>
      <c r="E9" s="2">
        <v>0</v>
      </c>
      <c r="F9" s="12">
        <v>7528</v>
      </c>
      <c r="G9" s="2"/>
      <c r="H9" s="2"/>
      <c r="I9" s="2"/>
      <c r="L9" s="3">
        <v>3</v>
      </c>
    </row>
    <row r="10" spans="1:18" s="14" customFormat="1">
      <c r="A10" s="9">
        <v>45230</v>
      </c>
      <c r="B10" s="10" t="s">
        <v>32</v>
      </c>
      <c r="C10" s="10" t="s">
        <v>31</v>
      </c>
      <c r="D10" s="10">
        <v>1</v>
      </c>
      <c r="E10" s="2">
        <v>0</v>
      </c>
      <c r="F10" s="12">
        <v>6608</v>
      </c>
      <c r="G10" s="13"/>
      <c r="H10" s="13"/>
      <c r="I10" s="13"/>
      <c r="L10" s="3">
        <v>4</v>
      </c>
    </row>
    <row r="11" spans="1:18">
      <c r="A11" s="9">
        <v>45230</v>
      </c>
      <c r="B11" s="10" t="s">
        <v>33</v>
      </c>
      <c r="C11" s="10" t="s">
        <v>34</v>
      </c>
      <c r="D11" s="10">
        <v>0.57199999999999995</v>
      </c>
      <c r="E11" s="11">
        <v>102461</v>
      </c>
      <c r="F11" s="12">
        <v>1797324</v>
      </c>
      <c r="G11" s="13">
        <f t="shared" ref="G11:G48" si="0">($J$2*(E11-AVERAGE($E$9:$E$10)))/D11</f>
        <v>10.397937072108071</v>
      </c>
      <c r="H11" s="13">
        <f t="shared" ref="H11:H48" si="1">($K$2*(F11-AVERAGE($F$9:$F$10)))/D11</f>
        <v>72.367340405305626</v>
      </c>
      <c r="I11" s="13">
        <f>(H11/12.011)/(G11/14.0067)</f>
        <v>8.1161877922103329</v>
      </c>
      <c r="J11" s="6">
        <f>(D11*10.36)/(E11-AVERAGE($E$9:$E$10))</f>
        <v>5.7835859497760112E-5</v>
      </c>
      <c r="K11" s="6">
        <f>(D11*71.09)/(F11-AVERAGE($F$9:$F$10))</f>
        <v>2.2713779481817126E-5</v>
      </c>
      <c r="L11" s="3">
        <v>5</v>
      </c>
      <c r="M11"/>
      <c r="N11"/>
      <c r="O11"/>
      <c r="R11"/>
    </row>
    <row r="12" spans="1:18">
      <c r="A12" s="9">
        <v>45230</v>
      </c>
      <c r="B12" s="10" t="s">
        <v>33</v>
      </c>
      <c r="C12" s="10" t="s">
        <v>34</v>
      </c>
      <c r="D12" s="10">
        <v>0.503</v>
      </c>
      <c r="E12" s="11">
        <v>89896</v>
      </c>
      <c r="F12" s="12">
        <v>1546867</v>
      </c>
      <c r="G12" s="13">
        <f t="shared" si="0"/>
        <v>10.374257087579204</v>
      </c>
      <c r="H12" s="13">
        <f t="shared" si="1"/>
        <v>70.78146563146052</v>
      </c>
      <c r="I12" s="13">
        <f t="shared" ref="I12:I48" si="2">(H12/12.011)/(G12/14.0067)</f>
        <v>7.9564475616643513</v>
      </c>
      <c r="J12" s="6">
        <f>(D12*10.36)/(E12-AVERAGE($E$9:$E$10))</f>
        <v>5.796787398771914E-5</v>
      </c>
      <c r="K12" s="6">
        <f>(D12*71.09)/(F12-AVERAGE($F$9:$F$10))</f>
        <v>2.3222686857180712E-5</v>
      </c>
      <c r="L12" s="3">
        <v>6</v>
      </c>
      <c r="M12"/>
      <c r="N12"/>
      <c r="O12"/>
      <c r="R12"/>
    </row>
    <row r="13" spans="1:18">
      <c r="A13" s="9">
        <v>45230</v>
      </c>
      <c r="B13" s="10" t="s">
        <v>35</v>
      </c>
      <c r="C13" s="10" t="s">
        <v>36</v>
      </c>
      <c r="D13" s="10">
        <v>22.35</v>
      </c>
      <c r="E13" s="11">
        <v>51592</v>
      </c>
      <c r="F13" s="12">
        <v>1527626</v>
      </c>
      <c r="G13" s="13">
        <f t="shared" si="0"/>
        <v>0.13399526743515119</v>
      </c>
      <c r="H13" s="13">
        <f t="shared" si="1"/>
        <v>1.5730733221828932</v>
      </c>
      <c r="I13" s="13">
        <f t="shared" si="2"/>
        <v>13.690400903051493</v>
      </c>
      <c r="J13"/>
      <c r="K13"/>
      <c r="L13" s="3">
        <v>7</v>
      </c>
      <c r="M13"/>
      <c r="N13"/>
      <c r="O13"/>
      <c r="R13"/>
    </row>
    <row r="14" spans="1:18">
      <c r="A14" s="9">
        <v>45230</v>
      </c>
      <c r="B14" s="10" t="s">
        <v>37</v>
      </c>
      <c r="C14" s="10" t="s">
        <v>36</v>
      </c>
      <c r="D14" s="10">
        <v>20.454999999999998</v>
      </c>
      <c r="E14" s="11">
        <v>39821</v>
      </c>
      <c r="F14" s="12">
        <v>876705</v>
      </c>
      <c r="G14" s="13">
        <f t="shared" si="0"/>
        <v>0.11300490682260851</v>
      </c>
      <c r="H14" s="13">
        <f t="shared" si="1"/>
        <v>0.9830192629820651</v>
      </c>
      <c r="I14" s="13">
        <f t="shared" si="2"/>
        <v>10.144283705176672</v>
      </c>
      <c r="J14"/>
      <c r="K14"/>
      <c r="L14" s="3">
        <v>8</v>
      </c>
      <c r="M14"/>
      <c r="N14"/>
      <c r="O14"/>
      <c r="R14"/>
    </row>
    <row r="15" spans="1:18">
      <c r="A15" s="9">
        <v>45230</v>
      </c>
      <c r="B15" s="10" t="s">
        <v>38</v>
      </c>
      <c r="C15" s="10" t="s">
        <v>36</v>
      </c>
      <c r="D15" s="10">
        <v>19.637</v>
      </c>
      <c r="E15" s="11">
        <v>35699</v>
      </c>
      <c r="F15" s="12">
        <v>770958</v>
      </c>
      <c r="G15" s="13">
        <f t="shared" si="0"/>
        <v>0.10552747192915067</v>
      </c>
      <c r="H15" s="13">
        <f t="shared" si="1"/>
        <v>0.89945447641081877</v>
      </c>
      <c r="I15" s="13">
        <f t="shared" si="2"/>
        <v>9.9396321781037749</v>
      </c>
      <c r="J15"/>
      <c r="K15"/>
      <c r="L15" s="3">
        <v>9</v>
      </c>
      <c r="M15"/>
      <c r="N15"/>
      <c r="O15"/>
      <c r="R15"/>
    </row>
    <row r="16" spans="1:18">
      <c r="A16" s="9">
        <v>45230</v>
      </c>
      <c r="B16" s="10" t="s">
        <v>39</v>
      </c>
      <c r="C16" s="10" t="s">
        <v>36</v>
      </c>
      <c r="D16" s="10">
        <v>18.742999999999999</v>
      </c>
      <c r="E16" s="11">
        <v>26464</v>
      </c>
      <c r="F16" s="12">
        <v>454122</v>
      </c>
      <c r="G16" s="13">
        <f t="shared" si="0"/>
        <v>8.195982191130427E-2</v>
      </c>
      <c r="H16" s="13">
        <f t="shared" si="1"/>
        <v>0.55149855996289121</v>
      </c>
      <c r="I16" s="13">
        <f t="shared" si="2"/>
        <v>7.8469346654785825</v>
      </c>
      <c r="J16"/>
      <c r="K16"/>
      <c r="L16" s="3">
        <v>10</v>
      </c>
      <c r="M16"/>
      <c r="N16"/>
      <c r="O16"/>
      <c r="R16"/>
    </row>
    <row r="17" spans="1:18">
      <c r="A17" s="9">
        <v>45230</v>
      </c>
      <c r="B17" s="10" t="s">
        <v>40</v>
      </c>
      <c r="C17" s="10" t="s">
        <v>36</v>
      </c>
      <c r="D17" s="10">
        <v>19.8</v>
      </c>
      <c r="E17" s="11">
        <v>25020</v>
      </c>
      <c r="F17" s="12">
        <v>509583</v>
      </c>
      <c r="G17" s="13">
        <f t="shared" si="0"/>
        <v>7.3351118139777211E-2</v>
      </c>
      <c r="H17" s="13">
        <f t="shared" si="1"/>
        <v>0.58682329085776685</v>
      </c>
      <c r="I17" s="13">
        <f t="shared" si="2"/>
        <v>9.3294762616285407</v>
      </c>
      <c r="J17"/>
      <c r="K17"/>
      <c r="L17" s="3">
        <v>11</v>
      </c>
      <c r="M17"/>
      <c r="N17"/>
      <c r="O17"/>
      <c r="R17"/>
    </row>
    <row r="18" spans="1:18">
      <c r="A18" s="9">
        <v>45230</v>
      </c>
      <c r="B18" s="10" t="s">
        <v>41</v>
      </c>
      <c r="C18" s="10" t="s">
        <v>36</v>
      </c>
      <c r="D18" s="10">
        <v>19.922000000000001</v>
      </c>
      <c r="E18" s="11">
        <v>28578</v>
      </c>
      <c r="F18" s="12">
        <v>501954</v>
      </c>
      <c r="G18" s="13">
        <f t="shared" si="0"/>
        <v>8.3269032666912046E-2</v>
      </c>
      <c r="H18" s="13">
        <f t="shared" si="1"/>
        <v>0.57437527307763903</v>
      </c>
      <c r="I18" s="13">
        <f t="shared" si="2"/>
        <v>8.0439409835774835</v>
      </c>
      <c r="J18"/>
      <c r="K18"/>
      <c r="L18" s="3">
        <v>12</v>
      </c>
      <c r="M18"/>
      <c r="N18"/>
      <c r="O18"/>
      <c r="R18"/>
    </row>
    <row r="19" spans="1:18">
      <c r="A19" s="9">
        <v>45230</v>
      </c>
      <c r="B19" s="10" t="s">
        <v>42</v>
      </c>
      <c r="C19" s="10" t="s">
        <v>36</v>
      </c>
      <c r="D19" s="10">
        <v>19.376999999999999</v>
      </c>
      <c r="E19" s="11">
        <v>26313</v>
      </c>
      <c r="F19" s="12">
        <v>526246</v>
      </c>
      <c r="G19" s="13">
        <f t="shared" si="0"/>
        <v>7.8825811390763043E-2</v>
      </c>
      <c r="H19" s="13">
        <f t="shared" si="1"/>
        <v>0.61951702352133753</v>
      </c>
      <c r="I19" s="13">
        <f t="shared" si="2"/>
        <v>9.1651896248629363</v>
      </c>
      <c r="J19"/>
      <c r="K19"/>
      <c r="L19" s="3">
        <v>13</v>
      </c>
      <c r="M19"/>
      <c r="N19"/>
      <c r="O19"/>
      <c r="R19"/>
    </row>
    <row r="20" spans="1:18">
      <c r="A20" s="9">
        <v>45230</v>
      </c>
      <c r="B20" s="10" t="s">
        <v>43</v>
      </c>
      <c r="C20" s="10" t="s">
        <v>36</v>
      </c>
      <c r="D20" s="10">
        <v>19</v>
      </c>
      <c r="E20" s="11">
        <v>27829</v>
      </c>
      <c r="F20" s="12">
        <v>494461</v>
      </c>
      <c r="G20" s="13">
        <f t="shared" si="0"/>
        <v>8.5021472676374318E-2</v>
      </c>
      <c r="H20" s="13">
        <f t="shared" si="1"/>
        <v>0.59312904209516482</v>
      </c>
      <c r="I20" s="13">
        <f t="shared" si="2"/>
        <v>8.135368436522791</v>
      </c>
      <c r="J20"/>
      <c r="K20"/>
      <c r="L20" s="3">
        <v>14</v>
      </c>
      <c r="M20"/>
      <c r="N20"/>
      <c r="O20"/>
      <c r="R20"/>
    </row>
    <row r="21" spans="1:18">
      <c r="A21" s="9">
        <v>45230</v>
      </c>
      <c r="B21" s="10" t="s">
        <v>44</v>
      </c>
      <c r="C21" s="10" t="s">
        <v>36</v>
      </c>
      <c r="D21" s="10">
        <v>18.138000000000002</v>
      </c>
      <c r="E21" s="11">
        <v>26581</v>
      </c>
      <c r="F21" s="12">
        <v>411062</v>
      </c>
      <c r="G21" s="13">
        <f t="shared" si="0"/>
        <v>8.5068062456449378E-2</v>
      </c>
      <c r="H21" s="13">
        <f t="shared" si="1"/>
        <v>0.51500212434294768</v>
      </c>
      <c r="I21" s="13">
        <f t="shared" si="2"/>
        <v>7.0599095847511411</v>
      </c>
      <c r="J21"/>
      <c r="K21"/>
      <c r="L21" s="3">
        <v>15</v>
      </c>
      <c r="M21"/>
      <c r="N21"/>
      <c r="O21"/>
      <c r="R21"/>
    </row>
    <row r="22" spans="1:18">
      <c r="A22" s="9">
        <v>45230</v>
      </c>
      <c r="B22" s="10" t="s">
        <v>45</v>
      </c>
      <c r="C22" s="10" t="s">
        <v>36</v>
      </c>
      <c r="D22" s="10">
        <v>20.117000000000001</v>
      </c>
      <c r="E22" s="11">
        <v>16051</v>
      </c>
      <c r="F22" s="12">
        <v>189766</v>
      </c>
      <c r="G22" s="13">
        <f t="shared" si="0"/>
        <v>4.6315195565929258E-2</v>
      </c>
      <c r="H22" s="13">
        <f t="shared" si="1"/>
        <v>0.20998780800704078</v>
      </c>
      <c r="I22" s="13">
        <f t="shared" si="2"/>
        <v>5.287218248940273</v>
      </c>
      <c r="J22"/>
      <c r="K22"/>
      <c r="L22" s="3">
        <v>16</v>
      </c>
      <c r="M22"/>
      <c r="N22"/>
      <c r="O22"/>
      <c r="R22"/>
    </row>
    <row r="23" spans="1:18">
      <c r="A23" s="9">
        <v>45230</v>
      </c>
      <c r="B23" s="10" t="s">
        <v>46</v>
      </c>
      <c r="C23" s="10" t="s">
        <v>36</v>
      </c>
      <c r="D23" s="10">
        <v>22.61</v>
      </c>
      <c r="E23" s="11">
        <v>21979</v>
      </c>
      <c r="F23" s="12">
        <v>280984</v>
      </c>
      <c r="G23" s="13">
        <f t="shared" si="0"/>
        <v>5.6427653395663718E-2</v>
      </c>
      <c r="H23" s="13">
        <f t="shared" si="1"/>
        <v>0.28011756442838665</v>
      </c>
      <c r="I23" s="13">
        <f t="shared" si="2"/>
        <v>5.7890194865347713</v>
      </c>
      <c r="J23"/>
      <c r="K23"/>
      <c r="L23" s="3">
        <v>17</v>
      </c>
      <c r="M23"/>
      <c r="N23"/>
      <c r="O23"/>
      <c r="R23"/>
    </row>
    <row r="24" spans="1:18">
      <c r="A24" s="9">
        <v>45230</v>
      </c>
      <c r="B24" s="10" t="s">
        <v>47</v>
      </c>
      <c r="C24" s="10" t="s">
        <v>36</v>
      </c>
      <c r="D24" s="10">
        <v>20.273</v>
      </c>
      <c r="E24" s="11">
        <v>19697</v>
      </c>
      <c r="F24" s="12">
        <v>217250</v>
      </c>
      <c r="G24" s="13">
        <f t="shared" si="0"/>
        <v>5.6398387599167439E-2</v>
      </c>
      <c r="H24" s="13">
        <f t="shared" si="1"/>
        <v>0.23971819712588585</v>
      </c>
      <c r="I24" s="13">
        <f t="shared" si="2"/>
        <v>4.9566810587293482</v>
      </c>
      <c r="J24"/>
      <c r="K24"/>
      <c r="L24" s="3">
        <v>18</v>
      </c>
      <c r="M24"/>
      <c r="N24"/>
      <c r="O24"/>
      <c r="R24"/>
    </row>
    <row r="25" spans="1:18">
      <c r="A25" s="9">
        <v>45230</v>
      </c>
      <c r="B25" s="10" t="s">
        <v>48</v>
      </c>
      <c r="C25" s="10" t="s">
        <v>36</v>
      </c>
      <c r="D25" s="10">
        <v>19.355</v>
      </c>
      <c r="E25" s="11">
        <v>44286</v>
      </c>
      <c r="F25" s="12">
        <v>1179975</v>
      </c>
      <c r="G25" s="13">
        <f t="shared" si="0"/>
        <v>0.13281829578481538</v>
      </c>
      <c r="H25" s="13">
        <f t="shared" si="1"/>
        <v>1.4011799216800964</v>
      </c>
      <c r="I25" s="13">
        <f t="shared" si="2"/>
        <v>12.302479837002029</v>
      </c>
      <c r="J25"/>
      <c r="K25"/>
      <c r="L25" s="3">
        <v>19</v>
      </c>
      <c r="M25"/>
      <c r="N25"/>
      <c r="O25"/>
      <c r="R25"/>
    </row>
    <row r="26" spans="1:18">
      <c r="A26" s="9">
        <v>45230</v>
      </c>
      <c r="B26" s="10" t="s">
        <v>33</v>
      </c>
      <c r="C26" s="10" t="s">
        <v>34</v>
      </c>
      <c r="D26" s="10">
        <v>0.50600000000000001</v>
      </c>
      <c r="E26" s="11">
        <v>89832</v>
      </c>
      <c r="F26" s="12">
        <v>1559522</v>
      </c>
      <c r="G26" s="13">
        <f t="shared" si="0"/>
        <v>10.305407639556563</v>
      </c>
      <c r="H26" s="13">
        <f t="shared" si="1"/>
        <v>70.940088629564869</v>
      </c>
      <c r="I26" s="13">
        <f t="shared" si="2"/>
        <v>8.02755354923897</v>
      </c>
      <c r="J26" s="6">
        <f>(D26*10.36)/(E26-AVERAGE($E$9:$E$10))</f>
        <v>5.8355151838988336E-5</v>
      </c>
      <c r="K26" s="6">
        <f>(D26*71.09)/(F26-AVERAGE($F$9:$F$10))</f>
        <v>2.3170760615129339E-5</v>
      </c>
      <c r="L26" s="3">
        <v>20</v>
      </c>
      <c r="M26"/>
      <c r="N26"/>
      <c r="O26"/>
      <c r="R26"/>
    </row>
    <row r="27" spans="1:18">
      <c r="A27" s="9">
        <v>45230</v>
      </c>
      <c r="B27" s="10" t="s">
        <v>49</v>
      </c>
      <c r="C27" s="10" t="s">
        <v>36</v>
      </c>
      <c r="D27" s="10">
        <v>19.984999999999999</v>
      </c>
      <c r="E27" s="11">
        <v>43620</v>
      </c>
      <c r="F27" s="12">
        <v>1060688</v>
      </c>
      <c r="G27" s="13">
        <f t="shared" si="0"/>
        <v>0.12669694179205593</v>
      </c>
      <c r="H27" s="13">
        <f t="shared" si="1"/>
        <v>1.2189990191845395</v>
      </c>
      <c r="I27" s="13">
        <f t="shared" si="2"/>
        <v>11.220026536808806</v>
      </c>
      <c r="J27"/>
      <c r="K27"/>
      <c r="L27" s="3">
        <v>21</v>
      </c>
      <c r="M27"/>
      <c r="N27"/>
      <c r="O27"/>
      <c r="R27"/>
    </row>
    <row r="28" spans="1:18">
      <c r="A28" s="9">
        <v>45230</v>
      </c>
      <c r="B28" s="10" t="s">
        <v>50</v>
      </c>
      <c r="C28" s="10" t="s">
        <v>36</v>
      </c>
      <c r="D28" s="10">
        <v>20.686</v>
      </c>
      <c r="E28" s="11">
        <v>34099</v>
      </c>
      <c r="F28" s="12">
        <v>774023</v>
      </c>
      <c r="G28" s="13">
        <f t="shared" si="0"/>
        <v>9.5686296546202296E-2</v>
      </c>
      <c r="H28" s="13">
        <f t="shared" si="1"/>
        <v>0.85726849918884684</v>
      </c>
      <c r="I28" s="13">
        <f t="shared" si="2"/>
        <v>10.447774240352846</v>
      </c>
      <c r="J28"/>
      <c r="K28"/>
      <c r="L28" s="3">
        <v>22</v>
      </c>
      <c r="M28"/>
      <c r="N28"/>
      <c r="O28"/>
      <c r="R28"/>
    </row>
    <row r="29" spans="1:18">
      <c r="A29" s="9">
        <v>45230</v>
      </c>
      <c r="B29" s="10" t="s">
        <v>51</v>
      </c>
      <c r="C29" s="10" t="s">
        <v>36</v>
      </c>
      <c r="D29" s="10">
        <v>21.728999999999999</v>
      </c>
      <c r="E29" s="11">
        <v>31456</v>
      </c>
      <c r="F29" s="12">
        <v>564265</v>
      </c>
      <c r="G29" s="13">
        <f t="shared" si="0"/>
        <v>8.4032711958567291E-2</v>
      </c>
      <c r="H29" s="13">
        <f t="shared" si="1"/>
        <v>0.59291512951048975</v>
      </c>
      <c r="I29" s="13">
        <f t="shared" si="2"/>
        <v>8.2281237112735539</v>
      </c>
      <c r="J29"/>
      <c r="K29"/>
      <c r="L29" s="3">
        <v>23</v>
      </c>
      <c r="M29"/>
      <c r="N29"/>
      <c r="O29"/>
      <c r="R29"/>
    </row>
    <row r="30" spans="1:18">
      <c r="A30" s="9">
        <v>45230</v>
      </c>
      <c r="B30" s="10" t="s">
        <v>52</v>
      </c>
      <c r="C30" s="10" t="s">
        <v>36</v>
      </c>
      <c r="D30" s="10">
        <v>21.158999999999999</v>
      </c>
      <c r="E30" s="11">
        <v>27013</v>
      </c>
      <c r="F30" s="12">
        <v>478908</v>
      </c>
      <c r="G30" s="13">
        <f t="shared" si="0"/>
        <v>7.4107524010252696E-2</v>
      </c>
      <c r="H30" s="13">
        <f t="shared" si="1"/>
        <v>0.5156121225999476</v>
      </c>
      <c r="I30" s="13">
        <f t="shared" si="2"/>
        <v>8.1136725408761734</v>
      </c>
      <c r="J30"/>
      <c r="K30"/>
      <c r="L30" s="3">
        <v>24</v>
      </c>
      <c r="M30"/>
      <c r="N30"/>
      <c r="O30"/>
      <c r="R30"/>
    </row>
    <row r="31" spans="1:18">
      <c r="A31" s="9">
        <v>45230</v>
      </c>
      <c r="B31" s="10" t="s">
        <v>53</v>
      </c>
      <c r="C31" s="10" t="s">
        <v>36</v>
      </c>
      <c r="D31" s="10">
        <v>22.486999999999998</v>
      </c>
      <c r="E31" s="11">
        <v>32311</v>
      </c>
      <c r="F31" s="12">
        <v>557099</v>
      </c>
      <c r="G31" s="13">
        <f t="shared" si="0"/>
        <v>8.3407192454146198E-2</v>
      </c>
      <c r="H31" s="13">
        <f t="shared" si="1"/>
        <v>0.5655606047812447</v>
      </c>
      <c r="I31" s="13">
        <f t="shared" si="2"/>
        <v>7.9073744912890627</v>
      </c>
      <c r="J31"/>
      <c r="K31"/>
      <c r="L31" s="3">
        <v>25</v>
      </c>
      <c r="M31"/>
      <c r="N31"/>
      <c r="O31"/>
      <c r="R31"/>
    </row>
    <row r="32" spans="1:18">
      <c r="A32" s="9">
        <v>45230</v>
      </c>
      <c r="B32" s="10" t="s">
        <v>54</v>
      </c>
      <c r="C32" s="10" t="s">
        <v>36</v>
      </c>
      <c r="D32" s="10">
        <v>21.783000000000001</v>
      </c>
      <c r="E32" s="11">
        <v>30652</v>
      </c>
      <c r="F32" s="12">
        <v>498233</v>
      </c>
      <c r="G32" s="13">
        <f t="shared" si="0"/>
        <v>8.1681884478672265E-2</v>
      </c>
      <c r="H32" s="13">
        <f t="shared" si="1"/>
        <v>0.52135461614374234</v>
      </c>
      <c r="I32" s="13">
        <f t="shared" si="2"/>
        <v>7.4432761921634665</v>
      </c>
      <c r="J32"/>
      <c r="K32"/>
      <c r="L32" s="3">
        <v>26</v>
      </c>
      <c r="M32"/>
      <c r="N32"/>
      <c r="O32"/>
      <c r="R32"/>
    </row>
    <row r="33" spans="1:18">
      <c r="A33" s="9">
        <v>45230</v>
      </c>
      <c r="B33" s="10" t="s">
        <v>55</v>
      </c>
      <c r="C33" s="10" t="s">
        <v>36</v>
      </c>
      <c r="D33" s="10">
        <v>18.239999999999998</v>
      </c>
      <c r="E33" s="11">
        <v>26039</v>
      </c>
      <c r="F33" s="12">
        <v>395216</v>
      </c>
      <c r="G33" s="13">
        <f t="shared" si="0"/>
        <v>8.2867472144619495E-2</v>
      </c>
      <c r="H33" s="13">
        <f t="shared" si="1"/>
        <v>0.49203502835313345</v>
      </c>
      <c r="I33" s="13">
        <f t="shared" si="2"/>
        <v>6.9241838481203954</v>
      </c>
      <c r="J33"/>
      <c r="K33"/>
      <c r="L33" s="3">
        <v>27</v>
      </c>
      <c r="M33"/>
      <c r="N33"/>
      <c r="O33"/>
      <c r="R33"/>
    </row>
    <row r="34" spans="1:18">
      <c r="A34" s="9">
        <v>45230</v>
      </c>
      <c r="B34" s="10" t="s">
        <v>56</v>
      </c>
      <c r="C34" s="10" t="s">
        <v>36</v>
      </c>
      <c r="D34" s="10">
        <v>22.18</v>
      </c>
      <c r="E34" s="11">
        <v>26566</v>
      </c>
      <c r="F34" s="12">
        <v>450307</v>
      </c>
      <c r="G34" s="13">
        <f t="shared" si="0"/>
        <v>6.9526321105651392E-2</v>
      </c>
      <c r="H34" s="13">
        <f t="shared" si="1"/>
        <v>0.46206165302386637</v>
      </c>
      <c r="I34" s="13">
        <f t="shared" si="2"/>
        <v>7.7501005576051583</v>
      </c>
      <c r="J34"/>
      <c r="K34"/>
      <c r="L34" s="3">
        <v>28</v>
      </c>
      <c r="M34"/>
      <c r="N34"/>
      <c r="O34"/>
      <c r="R34"/>
    </row>
    <row r="35" spans="1:18">
      <c r="A35" s="9">
        <v>45230</v>
      </c>
      <c r="B35" s="10" t="s">
        <v>57</v>
      </c>
      <c r="C35" s="10" t="s">
        <v>36</v>
      </c>
      <c r="D35" s="10">
        <v>18.169</v>
      </c>
      <c r="E35" s="11">
        <v>27854</v>
      </c>
      <c r="F35" s="12">
        <v>615552</v>
      </c>
      <c r="G35" s="13">
        <f t="shared" si="0"/>
        <v>8.8989992406699914E-2</v>
      </c>
      <c r="H35" s="13">
        <f t="shared" si="1"/>
        <v>0.77435773524229956</v>
      </c>
      <c r="I35" s="13">
        <f t="shared" si="2"/>
        <v>10.147454932706731</v>
      </c>
      <c r="J35"/>
      <c r="K35"/>
      <c r="L35" s="3">
        <v>29</v>
      </c>
      <c r="M35"/>
      <c r="N35"/>
      <c r="O35"/>
      <c r="R35"/>
    </row>
    <row r="36" spans="1:18">
      <c r="A36" s="9">
        <v>45230</v>
      </c>
      <c r="B36" s="10" t="s">
        <v>58</v>
      </c>
      <c r="C36" s="10" t="s">
        <v>36</v>
      </c>
      <c r="D36" s="10">
        <v>22.809000000000001</v>
      </c>
      <c r="E36" s="11">
        <v>27755</v>
      </c>
      <c r="F36" s="12">
        <v>647412</v>
      </c>
      <c r="G36" s="13">
        <f t="shared" si="0"/>
        <v>7.0634944756013202E-2</v>
      </c>
      <c r="H36" s="13">
        <f t="shared" si="1"/>
        <v>0.64912838787406524</v>
      </c>
      <c r="I36" s="13">
        <f t="shared" si="2"/>
        <v>10.716862344170822</v>
      </c>
      <c r="J36"/>
      <c r="K36"/>
      <c r="L36" s="3">
        <v>30</v>
      </c>
      <c r="M36"/>
      <c r="N36"/>
      <c r="O36"/>
      <c r="R36"/>
    </row>
    <row r="37" spans="1:18">
      <c r="A37" s="9">
        <v>45230</v>
      </c>
      <c r="B37" s="10" t="s">
        <v>59</v>
      </c>
      <c r="C37" s="10" t="s">
        <v>36</v>
      </c>
      <c r="D37" s="10">
        <v>22.661999999999999</v>
      </c>
      <c r="E37" s="11">
        <v>31644</v>
      </c>
      <c r="F37" s="12">
        <v>737190</v>
      </c>
      <c r="G37" s="13">
        <f t="shared" si="0"/>
        <v>8.1054618121439978E-2</v>
      </c>
      <c r="H37" s="13">
        <f t="shared" si="1"/>
        <v>0.74493898430279315</v>
      </c>
      <c r="I37" s="13">
        <f t="shared" si="2"/>
        <v>10.717650689454032</v>
      </c>
      <c r="J37"/>
      <c r="K37"/>
      <c r="L37" s="3">
        <v>31</v>
      </c>
      <c r="M37"/>
      <c r="N37"/>
      <c r="O37"/>
      <c r="R37"/>
    </row>
    <row r="38" spans="1:18">
      <c r="A38" s="9">
        <v>45230</v>
      </c>
      <c r="B38" s="10" t="s">
        <v>60</v>
      </c>
      <c r="C38" s="10" t="s">
        <v>36</v>
      </c>
      <c r="D38" s="10">
        <v>19.751999999999999</v>
      </c>
      <c r="E38" s="11">
        <v>18545</v>
      </c>
      <c r="F38" s="12">
        <v>273307</v>
      </c>
      <c r="G38" s="13">
        <f t="shared" si="0"/>
        <v>5.4500487137351554E-2</v>
      </c>
      <c r="H38" s="13">
        <f t="shared" si="1"/>
        <v>0.31166217658135059</v>
      </c>
      <c r="I38" s="13">
        <f t="shared" si="2"/>
        <v>6.6686876329508129</v>
      </c>
      <c r="J38"/>
      <c r="K38"/>
      <c r="L38" s="3">
        <v>32</v>
      </c>
      <c r="M38"/>
      <c r="N38"/>
      <c r="O38"/>
      <c r="R38"/>
    </row>
    <row r="39" spans="1:18">
      <c r="A39" s="9">
        <v>45230</v>
      </c>
      <c r="B39" s="10" t="s">
        <v>61</v>
      </c>
      <c r="C39" s="10" t="s">
        <v>36</v>
      </c>
      <c r="D39" s="10">
        <v>19.454999999999998</v>
      </c>
      <c r="E39" s="11">
        <v>19185</v>
      </c>
      <c r="F39" s="12">
        <v>312634</v>
      </c>
      <c r="G39" s="13">
        <f t="shared" si="0"/>
        <v>5.7242051724706478E-2</v>
      </c>
      <c r="H39" s="13">
        <f t="shared" si="1"/>
        <v>0.36315940582386796</v>
      </c>
      <c r="I39" s="13">
        <f t="shared" si="2"/>
        <v>7.3984163020846268</v>
      </c>
      <c r="J39"/>
      <c r="K39"/>
      <c r="L39" s="3">
        <v>33</v>
      </c>
      <c r="M39"/>
      <c r="N39"/>
      <c r="O39"/>
      <c r="R39"/>
    </row>
    <row r="40" spans="1:18">
      <c r="A40" s="9">
        <v>45230</v>
      </c>
      <c r="B40" s="10" t="s">
        <v>33</v>
      </c>
      <c r="C40" s="10" t="s">
        <v>34</v>
      </c>
      <c r="D40" s="10">
        <v>0.42299999999999999</v>
      </c>
      <c r="E40" s="11">
        <v>79571</v>
      </c>
      <c r="F40" s="12">
        <v>1296729</v>
      </c>
      <c r="G40" s="13">
        <f t="shared" si="0"/>
        <v>10.919407458969394</v>
      </c>
      <c r="H40" s="13">
        <f t="shared" si="1"/>
        <v>70.495062882383337</v>
      </c>
      <c r="I40" s="13">
        <f t="shared" si="2"/>
        <v>7.528635828127884</v>
      </c>
      <c r="J40" s="6">
        <f>(D40*10.36)/(E40-AVERAGE($E$9:$E$10))</f>
        <v>5.5073833431777902E-5</v>
      </c>
      <c r="K40" s="6">
        <f>(D40*71.09)/(F40-AVERAGE($F$9:$F$10))</f>
        <v>2.3317034476501963E-5</v>
      </c>
      <c r="L40" s="3">
        <v>34</v>
      </c>
      <c r="M40"/>
      <c r="N40"/>
      <c r="O40"/>
      <c r="R40"/>
    </row>
    <row r="41" spans="1:18">
      <c r="A41" s="9">
        <v>45230</v>
      </c>
      <c r="B41" s="10" t="s">
        <v>62</v>
      </c>
      <c r="C41" s="10" t="s">
        <v>36</v>
      </c>
      <c r="D41" s="10">
        <v>21.317</v>
      </c>
      <c r="E41" s="11">
        <v>23388</v>
      </c>
      <c r="F41" s="12">
        <v>337690</v>
      </c>
      <c r="G41" s="13">
        <f t="shared" si="0"/>
        <v>6.3687121946391978E-2</v>
      </c>
      <c r="H41" s="13">
        <f t="shared" si="1"/>
        <v>0.3586155906452958</v>
      </c>
      <c r="I41" s="13">
        <f t="shared" si="2"/>
        <v>6.5665038460371266</v>
      </c>
      <c r="J41"/>
      <c r="K41"/>
      <c r="L41" s="3">
        <v>35</v>
      </c>
      <c r="M41"/>
      <c r="N41"/>
      <c r="O41"/>
      <c r="R41"/>
    </row>
    <row r="42" spans="1:18">
      <c r="A42" s="9">
        <v>45230</v>
      </c>
      <c r="B42" s="10" t="s">
        <v>63</v>
      </c>
      <c r="C42" s="10" t="s">
        <v>36</v>
      </c>
      <c r="D42" s="10">
        <v>20.065999999999999</v>
      </c>
      <c r="E42" s="11">
        <v>21468</v>
      </c>
      <c r="F42" s="12">
        <v>274132</v>
      </c>
      <c r="G42" s="13">
        <f t="shared" si="0"/>
        <v>6.2103403539801066E-2</v>
      </c>
      <c r="H42" s="13">
        <f t="shared" si="1"/>
        <v>0.3077358157403618</v>
      </c>
      <c r="I42" s="13">
        <f t="shared" si="2"/>
        <v>5.7785556791092079</v>
      </c>
      <c r="J42"/>
      <c r="K42"/>
      <c r="L42" s="3">
        <v>36</v>
      </c>
      <c r="M42"/>
      <c r="N42"/>
      <c r="O42"/>
      <c r="R42"/>
    </row>
    <row r="43" spans="1:18">
      <c r="A43" s="9">
        <v>45230</v>
      </c>
      <c r="B43" s="10" t="s">
        <v>64</v>
      </c>
      <c r="C43" s="10" t="s">
        <v>36</v>
      </c>
      <c r="D43" s="10">
        <v>22.606999999999999</v>
      </c>
      <c r="E43" s="11">
        <v>15127</v>
      </c>
      <c r="F43" s="12">
        <v>90801</v>
      </c>
      <c r="G43" s="13">
        <f t="shared" si="0"/>
        <v>3.8841366079407219E-2</v>
      </c>
      <c r="H43" s="13">
        <f t="shared" si="1"/>
        <v>8.5640110708935721E-2</v>
      </c>
      <c r="I43" s="13">
        <f t="shared" si="2"/>
        <v>2.5712208670692966</v>
      </c>
      <c r="J43"/>
      <c r="K43"/>
      <c r="L43" s="3">
        <v>37</v>
      </c>
      <c r="M43"/>
      <c r="N43"/>
      <c r="O43"/>
      <c r="R43"/>
    </row>
    <row r="44" spans="1:18">
      <c r="A44" s="9">
        <v>45230</v>
      </c>
      <c r="B44" s="10" t="s">
        <v>65</v>
      </c>
      <c r="C44" s="10" t="s">
        <v>36</v>
      </c>
      <c r="D44" s="10">
        <v>20.062999999999999</v>
      </c>
      <c r="E44" s="11">
        <v>17452</v>
      </c>
      <c r="F44" s="12">
        <v>107757</v>
      </c>
      <c r="G44" s="13">
        <f t="shared" si="0"/>
        <v>5.0493323195708019E-2</v>
      </c>
      <c r="H44" s="13">
        <f t="shared" si="1"/>
        <v>0.11604051762156595</v>
      </c>
      <c r="I44" s="13">
        <f t="shared" si="2"/>
        <v>2.679984996962419</v>
      </c>
      <c r="J44"/>
      <c r="K44"/>
      <c r="L44" s="3">
        <v>38</v>
      </c>
      <c r="M44"/>
      <c r="N44"/>
      <c r="O44"/>
      <c r="R44"/>
    </row>
    <row r="45" spans="1:18">
      <c r="A45" s="9">
        <v>45230</v>
      </c>
      <c r="B45" s="10" t="s">
        <v>66</v>
      </c>
      <c r="C45" s="10" t="s">
        <v>36</v>
      </c>
      <c r="D45" s="10">
        <v>22.33</v>
      </c>
      <c r="E45" s="11">
        <v>50496</v>
      </c>
      <c r="F45" s="12">
        <v>1241846</v>
      </c>
      <c r="G45" s="13">
        <f t="shared" si="0"/>
        <v>0.13126618923295144</v>
      </c>
      <c r="H45" s="13">
        <f t="shared" si="1"/>
        <v>1.2785675059277342</v>
      </c>
      <c r="I45" s="13">
        <f t="shared" si="2"/>
        <v>11.358669032650617</v>
      </c>
      <c r="J45"/>
      <c r="K45"/>
      <c r="L45" s="3">
        <v>39</v>
      </c>
      <c r="M45"/>
      <c r="N45"/>
      <c r="O45"/>
      <c r="R45"/>
    </row>
    <row r="46" spans="1:18">
      <c r="A46" s="9">
        <v>45230</v>
      </c>
      <c r="B46" s="10" t="s">
        <v>67</v>
      </c>
      <c r="C46" s="10" t="s">
        <v>36</v>
      </c>
      <c r="D46" s="10">
        <v>19.574999999999999</v>
      </c>
      <c r="E46" s="11">
        <v>51062</v>
      </c>
      <c r="F46" s="12">
        <v>1119526</v>
      </c>
      <c r="G46" s="13">
        <f t="shared" si="0"/>
        <v>0.1514191046757494</v>
      </c>
      <c r="H46" s="13">
        <f t="shared" si="1"/>
        <v>1.3140302274065443</v>
      </c>
      <c r="I46" s="13">
        <f t="shared" si="2"/>
        <v>10.120019321360822</v>
      </c>
      <c r="J46"/>
      <c r="K46"/>
      <c r="L46" s="3">
        <v>40</v>
      </c>
      <c r="M46"/>
      <c r="N46"/>
      <c r="O46"/>
      <c r="R46"/>
    </row>
    <row r="47" spans="1:18">
      <c r="A47" s="9">
        <v>45230</v>
      </c>
      <c r="B47" s="10" t="s">
        <v>67</v>
      </c>
      <c r="C47" s="10" t="s">
        <v>36</v>
      </c>
      <c r="D47" s="10">
        <v>20.148</v>
      </c>
      <c r="E47" s="15">
        <v>45167</v>
      </c>
      <c r="F47" s="3">
        <v>1063724</v>
      </c>
      <c r="G47" s="13">
        <f t="shared" si="0"/>
        <v>0.13012895038303779</v>
      </c>
      <c r="H47" s="13">
        <f t="shared" si="1"/>
        <v>1.2126212767653595</v>
      </c>
      <c r="I47" s="13">
        <f t="shared" si="2"/>
        <v>10.866956216411108</v>
      </c>
      <c r="J47"/>
      <c r="K47"/>
      <c r="L47" s="3">
        <v>41</v>
      </c>
      <c r="M47"/>
      <c r="N47"/>
      <c r="O47"/>
      <c r="R47"/>
    </row>
    <row r="48" spans="1:18">
      <c r="A48" s="9">
        <v>45230</v>
      </c>
      <c r="B48" s="10" t="s">
        <v>33</v>
      </c>
      <c r="C48" s="10" t="s">
        <v>34</v>
      </c>
      <c r="D48" s="10">
        <v>0.54100000000000004</v>
      </c>
      <c r="E48" s="15">
        <v>91873</v>
      </c>
      <c r="F48" s="3">
        <v>1665869</v>
      </c>
      <c r="G48" s="13">
        <f t="shared" si="0"/>
        <v>9.8576922625850436</v>
      </c>
      <c r="H48" s="13">
        <f t="shared" si="1"/>
        <v>70.89580306299041</v>
      </c>
      <c r="I48" s="13">
        <f t="shared" si="2"/>
        <v>8.386908983439378</v>
      </c>
      <c r="J48" s="6">
        <f>(D48*10.36)/(E48-AVERAGE($E$9:$E$10))</f>
        <v>6.1005518487477273E-5</v>
      </c>
      <c r="K48" s="6">
        <f>(D48*71.09)/(F48-AVERAGE($F$9:$F$10))</f>
        <v>2.3185234395204732E-5</v>
      </c>
      <c r="L48" s="3">
        <v>42</v>
      </c>
      <c r="M48"/>
      <c r="N48"/>
      <c r="O48"/>
      <c r="R48"/>
    </row>
    <row r="49" spans="1:18">
      <c r="A49" s="16"/>
      <c r="B49" s="10"/>
      <c r="C49" s="10"/>
      <c r="D49" s="10"/>
      <c r="L49"/>
      <c r="M49"/>
      <c r="N49" s="3"/>
      <c r="O49"/>
      <c r="R49"/>
    </row>
    <row r="50" spans="1:18">
      <c r="A50" s="16"/>
      <c r="B50" s="10"/>
      <c r="C50" s="10"/>
      <c r="D50" s="10"/>
      <c r="L50"/>
      <c r="M50"/>
      <c r="N50" s="3"/>
      <c r="O50"/>
      <c r="R50"/>
    </row>
    <row r="51" spans="1:18">
      <c r="A51" s="16"/>
      <c r="B51" s="10"/>
      <c r="C51" s="10"/>
      <c r="D51" s="10"/>
      <c r="N51"/>
      <c r="O51"/>
      <c r="P51" s="3"/>
      <c r="R51"/>
    </row>
    <row r="52" spans="1:18">
      <c r="A52" s="16"/>
      <c r="B52" s="10"/>
      <c r="C52" s="10"/>
      <c r="D52" s="10"/>
      <c r="N52"/>
      <c r="O52"/>
      <c r="P52" s="3"/>
      <c r="R52"/>
    </row>
    <row r="53" spans="1:18">
      <c r="A53" s="16"/>
    </row>
    <row r="54" spans="1:18">
      <c r="A54" s="16"/>
    </row>
    <row r="55" spans="1:18">
      <c r="A55" s="16"/>
    </row>
    <row r="56" spans="1:18">
      <c r="A56" s="16"/>
    </row>
    <row r="57" spans="1:18">
      <c r="A57" s="16"/>
    </row>
    <row r="58" spans="1:18">
      <c r="A58" s="16"/>
    </row>
    <row r="59" spans="1:18">
      <c r="A59" s="16"/>
    </row>
    <row r="60" spans="1:18">
      <c r="A60" s="16"/>
    </row>
    <row r="61" spans="1:18">
      <c r="A61" s="16"/>
    </row>
    <row r="62" spans="1:18">
      <c r="A62" s="16"/>
    </row>
    <row r="63" spans="1:18">
      <c r="A63" s="16"/>
    </row>
    <row r="64" spans="1:18">
      <c r="A64" s="16"/>
    </row>
    <row r="65" spans="1:1">
      <c r="A65" s="16"/>
    </row>
    <row r="66" spans="1:1">
      <c r="A66" s="16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</sheetData>
  <pageMargins left="0.40724409448818899" right="0.40724409448818899" top="0.80842519685039405" bottom="0.80842519685039405" header="0.511811023622047" footer="0.511811023622047"/>
  <pageSetup orientation="landscape" r:id="rId1"/>
  <headerFooter alignWithMargins="0">
    <oddHeader>&amp;C&amp;"Arial,Regular"&amp;F</oddHeader>
    <oddFooter>&amp;L&amp;"Arial,Regular"Stanford University&amp;C&amp;"Arial,Regular"Stable Isotope Laboratory&amp;R&amp;"Arial,Regular"&amp;D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Set-2 Acetanilide</vt:lpstr>
      <vt:lpstr>'Set-2 Acetanilide'!CN_TCD.wke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Mucciarone</dc:creator>
  <cp:lastModifiedBy>Emily Lacroix</cp:lastModifiedBy>
  <dcterms:created xsi:type="dcterms:W3CDTF">2023-11-02T01:34:50Z</dcterms:created>
  <dcterms:modified xsi:type="dcterms:W3CDTF">2023-11-02T15:00:58Z</dcterms:modified>
</cp:coreProperties>
</file>