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roi3/Documents/Research/Aggregate-dish/Data/"/>
    </mc:Choice>
  </mc:AlternateContent>
  <xr:revisionPtr revIDLastSave="0" documentId="8_{25623347-AA7F-D041-B653-C2EB54BA3818}" xr6:coauthVersionLast="47" xr6:coauthVersionMax="47" xr10:uidLastSave="{00000000-0000-0000-0000-000000000000}"/>
  <bookViews>
    <workbookView xWindow="-36040" yWindow="3760" windowWidth="29400" windowHeight="18380" xr2:uid="{04A2C117-FDE4-1348-8701-CBC2A54D4123}"/>
  </bookViews>
  <sheets>
    <sheet name="Compilation" sheetId="3" r:id="rId1"/>
    <sheet name="EC" sheetId="1" r:id="rId2"/>
    <sheet name="Fe assay" sheetId="7" r:id="rId3"/>
    <sheet name="XRF" sheetId="6" r:id="rId4"/>
    <sheet name="Dry weight bulk" sheetId="2" r:id="rId5"/>
    <sheet name="Dry weight EC sampl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3" l="1"/>
  <c r="F28" i="3"/>
  <c r="F27" i="3"/>
  <c r="F26" i="3"/>
  <c r="K26" i="3" s="1"/>
  <c r="F25" i="3"/>
  <c r="F24" i="3"/>
  <c r="F23" i="3"/>
  <c r="F22" i="3"/>
  <c r="F21" i="3"/>
  <c r="F20" i="3"/>
  <c r="H46" i="7"/>
  <c r="Z2" i="3"/>
  <c r="B44" i="7"/>
  <c r="C44" i="7"/>
  <c r="D44" i="7"/>
  <c r="E44" i="7"/>
  <c r="F44" i="7"/>
  <c r="G44" i="7"/>
  <c r="H44" i="7"/>
  <c r="I44" i="7"/>
  <c r="J44" i="7"/>
  <c r="K44" i="7"/>
  <c r="L44" i="7"/>
  <c r="M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I46" i="7"/>
  <c r="J46" i="7"/>
  <c r="K46" i="7"/>
  <c r="L46" i="7"/>
  <c r="M46" i="7"/>
  <c r="B47" i="7"/>
  <c r="C47" i="7"/>
  <c r="D47" i="7"/>
  <c r="E47" i="7"/>
  <c r="F47" i="7"/>
  <c r="G47" i="7"/>
  <c r="H47" i="7"/>
  <c r="I47" i="7"/>
  <c r="J47" i="7"/>
  <c r="K47" i="7"/>
  <c r="L47" i="7"/>
  <c r="M47" i="7"/>
  <c r="C43" i="7"/>
  <c r="D43" i="7"/>
  <c r="E43" i="7"/>
  <c r="F43" i="7"/>
  <c r="G43" i="7"/>
  <c r="H43" i="7"/>
  <c r="I43" i="7"/>
  <c r="J43" i="7"/>
  <c r="F6" i="3" s="1"/>
  <c r="K43" i="7"/>
  <c r="L43" i="7"/>
  <c r="M43" i="7"/>
  <c r="B43" i="7"/>
  <c r="D2" i="4"/>
  <c r="I143" i="1"/>
  <c r="I142" i="1"/>
  <c r="F9" i="3"/>
  <c r="B32" i="7"/>
  <c r="C32" i="7"/>
  <c r="B33" i="7"/>
  <c r="C33" i="7"/>
  <c r="C31" i="7"/>
  <c r="C30" i="7"/>
  <c r="C29" i="7"/>
  <c r="C28" i="7"/>
  <c r="C27" i="7"/>
  <c r="C26" i="7"/>
  <c r="B31" i="7"/>
  <c r="B30" i="7"/>
  <c r="B29" i="7"/>
  <c r="B28" i="7"/>
  <c r="B27" i="7"/>
  <c r="B26" i="7"/>
  <c r="I2" i="1"/>
  <c r="Y15" i="3"/>
  <c r="Y16" i="3"/>
  <c r="Y18" i="3"/>
  <c r="Y19" i="3"/>
  <c r="Y21" i="3"/>
  <c r="Y22" i="3"/>
  <c r="Y24" i="3"/>
  <c r="Y25" i="3"/>
  <c r="Y27" i="3"/>
  <c r="Y28" i="3"/>
  <c r="Y30" i="3"/>
  <c r="Y31" i="3"/>
  <c r="Y17" i="3"/>
  <c r="Y6" i="3" s="1"/>
  <c r="Y20" i="3"/>
  <c r="Y23" i="3"/>
  <c r="Y26" i="3"/>
  <c r="Y29" i="3"/>
  <c r="Y14" i="3"/>
  <c r="Y3" i="3" s="1"/>
  <c r="I157" i="1"/>
  <c r="I165" i="1"/>
  <c r="E30" i="3"/>
  <c r="E26" i="3"/>
  <c r="E22" i="3"/>
  <c r="E18" i="3"/>
  <c r="E17" i="3"/>
  <c r="E13" i="3"/>
  <c r="E10" i="3"/>
  <c r="E9" i="3"/>
  <c r="E4" i="3"/>
  <c r="E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I172" i="1"/>
  <c r="I171" i="1"/>
  <c r="I170" i="1"/>
  <c r="I169" i="1"/>
  <c r="E6" i="3" s="1"/>
  <c r="I168" i="1"/>
  <c r="I167" i="1"/>
  <c r="I166" i="1"/>
  <c r="I163" i="1"/>
  <c r="I162" i="1"/>
  <c r="I161" i="1"/>
  <c r="I160" i="1"/>
  <c r="I159" i="1"/>
  <c r="I158" i="1"/>
  <c r="I156" i="1"/>
  <c r="I154" i="1"/>
  <c r="I153" i="1"/>
  <c r="I152" i="1"/>
  <c r="I151" i="1"/>
  <c r="I150" i="1"/>
  <c r="I149" i="1"/>
  <c r="I148" i="1"/>
  <c r="I147" i="1"/>
  <c r="I145" i="1"/>
  <c r="I144" i="1"/>
  <c r="I141" i="1"/>
  <c r="I140" i="1"/>
  <c r="I139" i="1"/>
  <c r="I138" i="1"/>
  <c r="F7" i="3" l="1"/>
  <c r="F31" i="3"/>
  <c r="F17" i="3"/>
  <c r="F14" i="3"/>
  <c r="F16" i="3"/>
  <c r="F12" i="3"/>
  <c r="K12" i="3" s="1"/>
  <c r="F8" i="3"/>
  <c r="F15" i="3"/>
  <c r="F10" i="3"/>
  <c r="F2" i="3"/>
  <c r="F4" i="3"/>
  <c r="K4" i="3" s="1"/>
  <c r="F30" i="3"/>
  <c r="K30" i="3" s="1"/>
  <c r="K22" i="3"/>
  <c r="F11" i="3"/>
  <c r="F18" i="3"/>
  <c r="F13" i="3"/>
  <c r="K13" i="3" s="1"/>
  <c r="F3" i="3"/>
  <c r="F5" i="3"/>
  <c r="K5" i="3" s="1"/>
  <c r="K28" i="3"/>
  <c r="K20" i="3"/>
  <c r="K6" i="3"/>
  <c r="K14" i="3"/>
  <c r="Y12" i="3"/>
  <c r="Y13" i="3"/>
  <c r="Y9" i="3"/>
  <c r="Y5" i="3"/>
  <c r="Y10" i="3"/>
  <c r="Y8" i="3"/>
  <c r="Y7" i="3"/>
  <c r="Y11" i="3"/>
  <c r="Y4" i="3"/>
  <c r="Y2" i="3"/>
  <c r="E8" i="3"/>
  <c r="E16" i="3"/>
  <c r="E24" i="3"/>
  <c r="E27" i="3"/>
  <c r="E19" i="3"/>
  <c r="E21" i="3"/>
  <c r="E5" i="3"/>
  <c r="E11" i="3"/>
  <c r="E31" i="3"/>
  <c r="E14" i="3"/>
  <c r="E28" i="3"/>
  <c r="E12" i="3"/>
  <c r="E20" i="3"/>
  <c r="E29" i="3"/>
  <c r="E3" i="3"/>
  <c r="E25" i="3"/>
  <c r="E15" i="3"/>
  <c r="E23" i="3"/>
  <c r="E7" i="3"/>
  <c r="J7" i="3" s="1"/>
  <c r="I136" i="1"/>
  <c r="I135" i="1"/>
  <c r="I134" i="1"/>
  <c r="I133" i="1"/>
  <c r="I132" i="1"/>
  <c r="I131" i="1"/>
  <c r="I130" i="1"/>
  <c r="D6" i="3" s="1"/>
  <c r="I129" i="1"/>
  <c r="I128" i="1"/>
  <c r="I127" i="1"/>
  <c r="I126" i="1"/>
  <c r="I125" i="1"/>
  <c r="I124" i="1"/>
  <c r="I123" i="1"/>
  <c r="I122" i="1"/>
  <c r="I121" i="1"/>
  <c r="I119" i="1"/>
  <c r="I118" i="1"/>
  <c r="I117" i="1"/>
  <c r="I116" i="1"/>
  <c r="I115" i="1"/>
  <c r="I114" i="1"/>
  <c r="I113" i="1"/>
  <c r="D2" i="3" s="1"/>
  <c r="I112" i="1"/>
  <c r="I111" i="1"/>
  <c r="I110" i="1"/>
  <c r="I109" i="1"/>
  <c r="I108" i="1"/>
  <c r="I107" i="1"/>
  <c r="I106" i="1"/>
  <c r="I105" i="1"/>
  <c r="I104" i="1"/>
  <c r="I102" i="1"/>
  <c r="I101" i="1"/>
  <c r="I100" i="1"/>
  <c r="I99" i="1"/>
  <c r="I98" i="1"/>
  <c r="I97" i="1"/>
  <c r="I96" i="1"/>
  <c r="D10" i="3" s="1"/>
  <c r="I95" i="1"/>
  <c r="I94" i="1"/>
  <c r="I93" i="1"/>
  <c r="I92" i="1"/>
  <c r="I91" i="1"/>
  <c r="I90" i="1"/>
  <c r="I89" i="1"/>
  <c r="I88" i="1"/>
  <c r="I87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G3" i="3"/>
  <c r="G4" i="3"/>
  <c r="J4" i="3" s="1"/>
  <c r="G5" i="3"/>
  <c r="G6" i="3"/>
  <c r="J6" i="3" s="1"/>
  <c r="G7" i="3"/>
  <c r="K7" i="3" s="1"/>
  <c r="G8" i="3"/>
  <c r="G9" i="3"/>
  <c r="G10" i="3"/>
  <c r="G11" i="3"/>
  <c r="G12" i="3"/>
  <c r="G13" i="3"/>
  <c r="J13" i="3" s="1"/>
  <c r="G14" i="3"/>
  <c r="G15" i="3"/>
  <c r="G16" i="3"/>
  <c r="G17" i="3"/>
  <c r="G18" i="3"/>
  <c r="G19" i="3"/>
  <c r="K19" i="3" s="1"/>
  <c r="G20" i="3"/>
  <c r="G21" i="3"/>
  <c r="K21" i="3" s="1"/>
  <c r="G22" i="3"/>
  <c r="J22" i="3" s="1"/>
  <c r="G23" i="3"/>
  <c r="K23" i="3" s="1"/>
  <c r="G24" i="3"/>
  <c r="G25" i="3"/>
  <c r="G26" i="3"/>
  <c r="G27" i="3"/>
  <c r="K27" i="3" s="1"/>
  <c r="W26" i="3" s="1"/>
  <c r="G28" i="3"/>
  <c r="G29" i="3"/>
  <c r="K29" i="3" s="1"/>
  <c r="G30" i="3"/>
  <c r="J30" i="3" s="1"/>
  <c r="G31" i="3"/>
  <c r="K31" i="3" s="1"/>
  <c r="G2" i="3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K25" i="3" l="1"/>
  <c r="K24" i="3"/>
  <c r="X23" i="3" s="1"/>
  <c r="K3" i="3"/>
  <c r="K16" i="3"/>
  <c r="K8" i="3"/>
  <c r="K15" i="3"/>
  <c r="W14" i="3" s="1"/>
  <c r="K11" i="3"/>
  <c r="W11" i="3" s="1"/>
  <c r="X5" i="3"/>
  <c r="W5" i="3"/>
  <c r="W23" i="3"/>
  <c r="X20" i="3"/>
  <c r="W20" i="3"/>
  <c r="X29" i="3"/>
  <c r="W29" i="3"/>
  <c r="X14" i="3"/>
  <c r="J18" i="3"/>
  <c r="K18" i="3"/>
  <c r="J9" i="3"/>
  <c r="K9" i="3"/>
  <c r="J2" i="3"/>
  <c r="K2" i="3"/>
  <c r="J10" i="3"/>
  <c r="K10" i="3"/>
  <c r="J17" i="3"/>
  <c r="K17" i="3"/>
  <c r="J26" i="3"/>
  <c r="I2" i="3"/>
  <c r="J25" i="3"/>
  <c r="J11" i="3"/>
  <c r="J20" i="3"/>
  <c r="J19" i="3"/>
  <c r="T17" i="3" s="1"/>
  <c r="S26" i="3"/>
  <c r="J12" i="3"/>
  <c r="T11" i="3" s="1"/>
  <c r="J28" i="3"/>
  <c r="J24" i="3"/>
  <c r="J29" i="3"/>
  <c r="J21" i="3"/>
  <c r="J27" i="3"/>
  <c r="I10" i="3"/>
  <c r="I6" i="3"/>
  <c r="J23" i="3"/>
  <c r="J14" i="3"/>
  <c r="J16" i="3"/>
  <c r="J5" i="3"/>
  <c r="J15" i="3"/>
  <c r="J31" i="3"/>
  <c r="J8" i="3"/>
  <c r="C15" i="3"/>
  <c r="H15" i="3" s="1"/>
  <c r="D9" i="3"/>
  <c r="I9" i="3" s="1"/>
  <c r="D25" i="3"/>
  <c r="I25" i="3" s="1"/>
  <c r="C28" i="3"/>
  <c r="H28" i="3" s="1"/>
  <c r="C14" i="3"/>
  <c r="H14" i="3" s="1"/>
  <c r="D14" i="3"/>
  <c r="I14" i="3" s="1"/>
  <c r="C18" i="3"/>
  <c r="H18" i="3" s="1"/>
  <c r="D18" i="3"/>
  <c r="I18" i="3" s="1"/>
  <c r="C8" i="3"/>
  <c r="H8" i="3" s="1"/>
  <c r="D8" i="3"/>
  <c r="I8" i="3" s="1"/>
  <c r="C12" i="3"/>
  <c r="H12" i="3" s="1"/>
  <c r="D12" i="3"/>
  <c r="I12" i="3" s="1"/>
  <c r="C4" i="3"/>
  <c r="H4" i="3" s="1"/>
  <c r="D4" i="3"/>
  <c r="I4" i="3" s="1"/>
  <c r="C22" i="3"/>
  <c r="H22" i="3" s="1"/>
  <c r="D22" i="3"/>
  <c r="I22" i="3" s="1"/>
  <c r="C29" i="3"/>
  <c r="H29" i="3" s="1"/>
  <c r="C9" i="3"/>
  <c r="H9" i="3" s="1"/>
  <c r="C25" i="3"/>
  <c r="H25" i="3" s="1"/>
  <c r="D24" i="3"/>
  <c r="I24" i="3" s="1"/>
  <c r="D15" i="3"/>
  <c r="I15" i="3" s="1"/>
  <c r="C13" i="3"/>
  <c r="H13" i="3" s="1"/>
  <c r="D19" i="3"/>
  <c r="I19" i="3" s="1"/>
  <c r="D13" i="3"/>
  <c r="I13" i="3" s="1"/>
  <c r="C5" i="3"/>
  <c r="H5" i="3" s="1"/>
  <c r="D5" i="3"/>
  <c r="I5" i="3" s="1"/>
  <c r="D23" i="3"/>
  <c r="I23" i="3" s="1"/>
  <c r="C23" i="3"/>
  <c r="H23" i="3" s="1"/>
  <c r="D30" i="3"/>
  <c r="I30" i="3" s="1"/>
  <c r="C30" i="3"/>
  <c r="H30" i="3" s="1"/>
  <c r="C16" i="3"/>
  <c r="H16" i="3" s="1"/>
  <c r="D16" i="3"/>
  <c r="I16" i="3" s="1"/>
  <c r="C20" i="3"/>
  <c r="H20" i="3" s="1"/>
  <c r="D20" i="3"/>
  <c r="I20" i="3" s="1"/>
  <c r="C21" i="3"/>
  <c r="H21" i="3" s="1"/>
  <c r="D21" i="3"/>
  <c r="I21" i="3" s="1"/>
  <c r="C10" i="3"/>
  <c r="H10" i="3" s="1"/>
  <c r="C2" i="3"/>
  <c r="H2" i="3" s="1"/>
  <c r="C6" i="3"/>
  <c r="H6" i="3" s="1"/>
  <c r="C24" i="3"/>
  <c r="H24" i="3" s="1"/>
  <c r="C19" i="3"/>
  <c r="H19" i="3" s="1"/>
  <c r="D26" i="3"/>
  <c r="I26" i="3" s="1"/>
  <c r="C26" i="3"/>
  <c r="H26" i="3" s="1"/>
  <c r="C27" i="3"/>
  <c r="H27" i="3" s="1"/>
  <c r="C31" i="3"/>
  <c r="H31" i="3" s="1"/>
  <c r="D31" i="3"/>
  <c r="I31" i="3" s="1"/>
  <c r="C17" i="3"/>
  <c r="H17" i="3" s="1"/>
  <c r="D17" i="3"/>
  <c r="I17" i="3" s="1"/>
  <c r="C11" i="3"/>
  <c r="H11" i="3" s="1"/>
  <c r="D11" i="3"/>
  <c r="I11" i="3" s="1"/>
  <c r="C3" i="3"/>
  <c r="H3" i="3" s="1"/>
  <c r="D3" i="3"/>
  <c r="I3" i="3" s="1"/>
  <c r="C7" i="3"/>
  <c r="H7" i="3" s="1"/>
  <c r="D7" i="3"/>
  <c r="I7" i="3" s="1"/>
  <c r="J3" i="3"/>
  <c r="S2" i="3" s="1"/>
  <c r="D27" i="3"/>
  <c r="I27" i="3" s="1"/>
  <c r="D28" i="3"/>
  <c r="I28" i="3" s="1"/>
  <c r="D29" i="3"/>
  <c r="I29" i="3" s="1"/>
  <c r="X11" i="3" l="1"/>
  <c r="X8" i="3"/>
  <c r="X17" i="3"/>
  <c r="W17" i="3"/>
  <c r="W8" i="3"/>
  <c r="W2" i="3"/>
  <c r="X2" i="3"/>
  <c r="X26" i="3"/>
  <c r="S11" i="3"/>
  <c r="T26" i="3"/>
  <c r="U26" i="3"/>
  <c r="Q2" i="3"/>
  <c r="P2" i="3"/>
  <c r="S17" i="3"/>
  <c r="U17" i="3"/>
  <c r="Z27" i="3"/>
  <c r="L27" i="3"/>
  <c r="Z23" i="3"/>
  <c r="L23" i="3"/>
  <c r="Z28" i="3"/>
  <c r="L28" i="3"/>
  <c r="Z7" i="3"/>
  <c r="L7" i="3"/>
  <c r="L3" i="3"/>
  <c r="Z3" i="3"/>
  <c r="Z26" i="3"/>
  <c r="L26" i="3"/>
  <c r="Z21" i="3"/>
  <c r="L21" i="3"/>
  <c r="L25" i="3"/>
  <c r="Z25" i="3"/>
  <c r="Z12" i="3"/>
  <c r="L12" i="3"/>
  <c r="S5" i="3"/>
  <c r="T5" i="3"/>
  <c r="U5" i="3" s="1"/>
  <c r="Z10" i="3"/>
  <c r="L10" i="3"/>
  <c r="Z14" i="3"/>
  <c r="L14" i="3"/>
  <c r="L9" i="3"/>
  <c r="Z9" i="3"/>
  <c r="T20" i="3"/>
  <c r="S20" i="3"/>
  <c r="Z11" i="3"/>
  <c r="L11" i="3"/>
  <c r="Z19" i="3"/>
  <c r="L19" i="3"/>
  <c r="Z20" i="3"/>
  <c r="L20" i="3"/>
  <c r="Z5" i="3"/>
  <c r="L5" i="3"/>
  <c r="Z29" i="3"/>
  <c r="L29" i="3"/>
  <c r="Z8" i="3"/>
  <c r="L8" i="3"/>
  <c r="Z15" i="3"/>
  <c r="L15" i="3"/>
  <c r="S29" i="3"/>
  <c r="T29" i="3"/>
  <c r="U29" i="3" s="1"/>
  <c r="T8" i="3"/>
  <c r="S8" i="3"/>
  <c r="Z22" i="3"/>
  <c r="L22" i="3"/>
  <c r="Z18" i="3"/>
  <c r="L18" i="3"/>
  <c r="S14" i="3"/>
  <c r="T14" i="3"/>
  <c r="U14" i="3" s="1"/>
  <c r="T2" i="3"/>
  <c r="U2" i="3" s="1"/>
  <c r="Z31" i="3"/>
  <c r="L31" i="3"/>
  <c r="L4" i="3"/>
  <c r="Z4" i="3"/>
  <c r="Z24" i="3"/>
  <c r="L24" i="3"/>
  <c r="L17" i="3"/>
  <c r="Z17" i="3"/>
  <c r="Z6" i="3"/>
  <c r="L6" i="3"/>
  <c r="Z16" i="3"/>
  <c r="L16" i="3"/>
  <c r="N2" i="3"/>
  <c r="M2" i="3"/>
  <c r="V2" i="3" s="1"/>
  <c r="L2" i="3"/>
  <c r="Z30" i="3"/>
  <c r="L30" i="3"/>
  <c r="Z13" i="3"/>
  <c r="L13" i="3"/>
  <c r="T23" i="3"/>
  <c r="S23" i="3"/>
  <c r="U11" i="3"/>
  <c r="P5" i="3"/>
  <c r="Q5" i="3"/>
  <c r="N11" i="3"/>
  <c r="M11" i="3"/>
  <c r="N5" i="3"/>
  <c r="M5" i="3"/>
  <c r="P11" i="3"/>
  <c r="Q11" i="3"/>
  <c r="Q8" i="3"/>
  <c r="P8" i="3"/>
  <c r="P23" i="3"/>
  <c r="Q23" i="3"/>
  <c r="N20" i="3"/>
  <c r="M20" i="3"/>
  <c r="N8" i="3"/>
  <c r="M8" i="3"/>
  <c r="N23" i="3"/>
  <c r="M23" i="3"/>
  <c r="Q20" i="3"/>
  <c r="P20" i="3"/>
  <c r="P17" i="3"/>
  <c r="Q17" i="3"/>
  <c r="N26" i="3"/>
  <c r="M26" i="3"/>
  <c r="N29" i="3"/>
  <c r="M29" i="3"/>
  <c r="M14" i="3"/>
  <c r="N14" i="3"/>
  <c r="N17" i="3"/>
  <c r="M17" i="3"/>
  <c r="Q26" i="3"/>
  <c r="P26" i="3"/>
  <c r="Q29" i="3"/>
  <c r="P29" i="3"/>
  <c r="Q14" i="3"/>
  <c r="P14" i="3"/>
  <c r="U8" i="3" l="1"/>
  <c r="O2" i="3"/>
  <c r="U20" i="3"/>
  <c r="U23" i="3"/>
  <c r="O14" i="3"/>
  <c r="V14" i="3"/>
  <c r="V29" i="3"/>
  <c r="V23" i="3"/>
  <c r="V5" i="3"/>
  <c r="V26" i="3"/>
  <c r="V8" i="3"/>
  <c r="V11" i="3"/>
  <c r="V17" i="3"/>
  <c r="V20" i="3"/>
  <c r="R23" i="3"/>
  <c r="O11" i="3"/>
  <c r="R5" i="3"/>
  <c r="R29" i="3"/>
  <c r="O29" i="3"/>
  <c r="O23" i="3"/>
  <c r="R8" i="3"/>
  <c r="O5" i="3"/>
  <c r="R11" i="3"/>
  <c r="O17" i="3"/>
  <c r="O20" i="3"/>
  <c r="R2" i="3"/>
  <c r="R26" i="3"/>
  <c r="R14" i="3"/>
  <c r="R20" i="3"/>
  <c r="O8" i="3"/>
  <c r="O26" i="3"/>
  <c r="R17" i="3"/>
</calcChain>
</file>

<file path=xl/sharedStrings.xml><?xml version="1.0" encoding="utf-8"?>
<sst xmlns="http://schemas.openxmlformats.org/spreadsheetml/2006/main" count="1543" uniqueCount="268">
  <si>
    <t>Experiment n°</t>
  </si>
  <si>
    <t>Sample</t>
  </si>
  <si>
    <t>Sample Volume</t>
  </si>
  <si>
    <t>Cell</t>
  </si>
  <si>
    <t>pH</t>
  </si>
  <si>
    <t>E (V vs Ag/AgCl)</t>
  </si>
  <si>
    <t>Imax (A)</t>
  </si>
  <si>
    <t>n e- (mol)</t>
  </si>
  <si>
    <t>MV</t>
  </si>
  <si>
    <t>ABTS</t>
  </si>
  <si>
    <t>T-A-1-bulk</t>
  </si>
  <si>
    <t>T-A-2-bulk</t>
  </si>
  <si>
    <t>T-A-3-bulk</t>
  </si>
  <si>
    <t>T-B-1-bulk</t>
  </si>
  <si>
    <t>C (mM)</t>
  </si>
  <si>
    <t>_281</t>
  </si>
  <si>
    <t>_282</t>
  </si>
  <si>
    <t>T-B-2-bulk</t>
  </si>
  <si>
    <t>T-B-3-bulk</t>
  </si>
  <si>
    <t>T-C-1-bulk</t>
  </si>
  <si>
    <t>T-C-2-bulk</t>
  </si>
  <si>
    <t>T-C-3-bulk</t>
  </si>
  <si>
    <t>R-A-1-bulk</t>
  </si>
  <si>
    <t>R-A-2-bulk</t>
  </si>
  <si>
    <t>R-A-3-bulk</t>
  </si>
  <si>
    <t>_283</t>
  </si>
  <si>
    <t>_284</t>
  </si>
  <si>
    <t>R-B-1-bulk</t>
  </si>
  <si>
    <t>R-B-2-bulk</t>
  </si>
  <si>
    <t>R-B-3-bulk</t>
  </si>
  <si>
    <t>R-C-1-bulk</t>
  </si>
  <si>
    <t>Weight boat (g)</t>
  </si>
  <si>
    <t>Weight boat + wet soil (g)</t>
  </si>
  <si>
    <t>Weight boat + dry soil (g)</t>
  </si>
  <si>
    <t>T-A-1-Bulk</t>
  </si>
  <si>
    <t>T-A-2-Bulk</t>
  </si>
  <si>
    <t>T-A-3-Bulk</t>
  </si>
  <si>
    <t>T-B-1-Bulk</t>
  </si>
  <si>
    <t>T-B-2-Bulk</t>
  </si>
  <si>
    <t>T-B-3-Bulk</t>
  </si>
  <si>
    <t>T-C-1-Bulk</t>
  </si>
  <si>
    <t>T-C-2-Bulk</t>
  </si>
  <si>
    <t>T-C-3-Bulk</t>
  </si>
  <si>
    <t>R-A-1-Bulk</t>
  </si>
  <si>
    <t>R-A-2-Bulk</t>
  </si>
  <si>
    <t>R-A-3-Bulk</t>
  </si>
  <si>
    <t>R-B-1-Bulk</t>
  </si>
  <si>
    <t>R-B-2-Bulk</t>
  </si>
  <si>
    <t>R-B-3-Bulk</t>
  </si>
  <si>
    <t>R-C-1-Bulk</t>
  </si>
  <si>
    <t>R-C-2-Bulk</t>
  </si>
  <si>
    <t>R-C-3-Bulk</t>
  </si>
  <si>
    <t>T-A-1-In</t>
  </si>
  <si>
    <t>T-A-2-In</t>
  </si>
  <si>
    <t>T-A-3-In</t>
  </si>
  <si>
    <t>T-B-1-In</t>
  </si>
  <si>
    <t>T-B-2-In</t>
  </si>
  <si>
    <t>T-B-3-In</t>
  </si>
  <si>
    <t>R-A-1-In</t>
  </si>
  <si>
    <t>R-A-2-In</t>
  </si>
  <si>
    <t>R-A-3-In</t>
  </si>
  <si>
    <t>R-B-1-In</t>
  </si>
  <si>
    <t>R-B-2-In</t>
  </si>
  <si>
    <t>R-B-3-In</t>
  </si>
  <si>
    <t>EAC (mM)</t>
  </si>
  <si>
    <t>Dry weight (g L-1)</t>
  </si>
  <si>
    <t>Weight Eppendorf (g)</t>
  </si>
  <si>
    <t>Weight Eppendorf + dry soil in 500 µL slurry 1 (g)</t>
  </si>
  <si>
    <t>_285</t>
  </si>
  <si>
    <t>_286</t>
  </si>
  <si>
    <t>_287</t>
  </si>
  <si>
    <t>_288</t>
  </si>
  <si>
    <t>R-C-2-bulk</t>
  </si>
  <si>
    <t>R-C-3-bulk</t>
  </si>
  <si>
    <t>R-A-1-in</t>
  </si>
  <si>
    <t>R-A-2-in</t>
  </si>
  <si>
    <t>R-A-3-in</t>
  </si>
  <si>
    <t>R-B-1-in</t>
  </si>
  <si>
    <t>R-B-2-in</t>
  </si>
  <si>
    <t>R-B-3-in</t>
  </si>
  <si>
    <t>T-A-1-in</t>
  </si>
  <si>
    <t>T-A-2-in</t>
  </si>
  <si>
    <t>T-A-3-in</t>
  </si>
  <si>
    <t>T-B-1-in</t>
  </si>
  <si>
    <t>T-B-2-in</t>
  </si>
  <si>
    <t>T-B-3-in</t>
  </si>
  <si>
    <t>EAC (µmol (g dry soil)-1)</t>
  </si>
  <si>
    <t>EAC av (µmol (g dry soil)-1)</t>
  </si>
  <si>
    <t>EAC dev (µmol (g dry soil)-1)</t>
  </si>
  <si>
    <t>EAC dev %</t>
  </si>
  <si>
    <t>EDC dev %</t>
  </si>
  <si>
    <t>_289</t>
  </si>
  <si>
    <t>_290</t>
  </si>
  <si>
    <t>_291</t>
  </si>
  <si>
    <t>_292</t>
  </si>
  <si>
    <t>EDC %</t>
  </si>
  <si>
    <t>EDC (µmol (g dry soil)-1) m1</t>
  </si>
  <si>
    <t>EDC (µmol (g dry soil)-1) m2</t>
  </si>
  <si>
    <t>EDC av (µmol (g dry soil)-1) m1</t>
  </si>
  <si>
    <t>EDC dev (µmol (g dry soil)-1) m1</t>
  </si>
  <si>
    <t>EDC av (µmol (g dry soil)-1) m2</t>
  </si>
  <si>
    <t>EDC dev (µmol (g dry soil)-1) m2</t>
  </si>
  <si>
    <t>ID depth</t>
  </si>
  <si>
    <t>EAC/EEC (-) av</t>
  </si>
  <si>
    <t>Weight dry soil in slurry 2 (g L-1)</t>
  </si>
  <si>
    <t>EDC m1 (mM)</t>
  </si>
  <si>
    <t>EDC m2 (mM)</t>
  </si>
  <si>
    <t>2022_Dish</t>
  </si>
  <si>
    <t>Element</t>
  </si>
  <si>
    <t>Description</t>
  </si>
  <si>
    <t>Method</t>
  </si>
  <si>
    <t>Eval Date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</si>
  <si>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</si>
  <si>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</si>
  <si>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</si>
  <si>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</si>
  <si>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</si>
  <si>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</si>
  <si>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</si>
  <si>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</si>
  <si>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</si>
  <si>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</si>
  <si>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</si>
  <si>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</si>
  <si>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</si>
  <si>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</si>
  <si>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</si>
  <si>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</si>
  <si>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</si>
  <si>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</si>
  <si>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</si>
  <si>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</si>
  <si>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</si>
  <si>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</si>
  <si>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</si>
  <si>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</si>
  <si>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</si>
  <si>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</si>
  <si>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</si>
  <si>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</si>
  <si>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</si>
  <si>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</si>
  <si>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</si>
  <si>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</si>
  <si>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</si>
  <si>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</si>
  <si>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</si>
  <si>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</si>
  <si>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</si>
  <si>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</si>
  <si>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</si>
  <si>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</si>
  <si>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</si>
  <si>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</si>
  <si>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</si>
  <si>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</si>
  <si>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</si>
  <si>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</si>
  <si>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</si>
  <si>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</si>
  <si>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</si>
  <si>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</si>
  <si>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</si>
  <si>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</si>
  <si>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</si>
  <si>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</si>
  <si>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</si>
  <si>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</si>
  <si>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</si>
  <si>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</si>
  <si>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</si>
  <si>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</si>
  <si>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</si>
  <si>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</si>
  <si>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</si>
  <si>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</si>
  <si>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</si>
  <si>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</si>
  <si>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</si>
  <si>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</si>
  <si>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</si>
  <si>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</si>
  <si>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</si>
  <si>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</si>
  <si>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</si>
  <si>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</si>
  <si>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</si>
  <si>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</si>
  <si>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</si>
  <si>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</si>
  <si>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</si>
  <si>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</si>
  <si>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</si>
  <si>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</si>
  <si>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</si>
  <si>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</si>
  <si>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</si>
  <si>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</si>
  <si>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</si>
  <si>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</si>
  <si>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</si>
  <si>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</si>
  <si>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</si>
  <si>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</si>
  <si>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Sum Conc.</t>
  </si>
  <si>
    <t>Dimension</t>
  </si>
  <si>
    <t>%</t>
  </si>
  <si>
    <t>Abs. Error ( %)</t>
  </si>
  <si>
    <t>Norm. Int.</t>
  </si>
  <si>
    <t>µg/g</t>
  </si>
  <si>
    <t>Abs. Error ( µg/g)</t>
  </si>
  <si>
    <t>TQ Powders</t>
  </si>
  <si>
    <t>&lt; 3.0</t>
  </si>
  <si>
    <t>&lt; 0.5</t>
  </si>
  <si>
    <t>&lt; 0.7</t>
  </si>
  <si>
    <t>&lt; 1.0</t>
  </si>
  <si>
    <t>&lt; 2.0</t>
  </si>
  <si>
    <t>&lt; 11</t>
  </si>
  <si>
    <t>&lt; 4.0</t>
  </si>
  <si>
    <t>&lt; 5.1</t>
  </si>
  <si>
    <t>&lt; 1.6</t>
  </si>
  <si>
    <t>&lt; 1.2</t>
  </si>
  <si>
    <t>&lt; 0.4</t>
  </si>
  <si>
    <t>&lt; 15</t>
  </si>
  <si>
    <t>&lt; 0.2</t>
  </si>
  <si>
    <t>&lt; 12</t>
  </si>
  <si>
    <t>&lt; 1.3</t>
  </si>
  <si>
    <t>&lt; 2.4</t>
  </si>
  <si>
    <t>&lt; 1.4</t>
  </si>
  <si>
    <t>&lt; 2.3</t>
  </si>
  <si>
    <t>&lt; 0.1</t>
  </si>
  <si>
    <t>&lt; 14</t>
  </si>
  <si>
    <t>&lt; 0.3</t>
  </si>
  <si>
    <t>&lt; 2.6</t>
  </si>
  <si>
    <t>&lt; 2.7</t>
  </si>
  <si>
    <t>&lt; 10</t>
  </si>
  <si>
    <t>&lt; 0.0021</t>
  </si>
  <si>
    <t>&lt; 8.1</t>
  </si>
  <si>
    <t>&lt; 2.1</t>
  </si>
  <si>
    <t>&lt; 13</t>
  </si>
  <si>
    <t>&lt; 0.6</t>
  </si>
  <si>
    <t>&lt; 0.0020</t>
  </si>
  <si>
    <t>Fe (µg/g)</t>
  </si>
  <si>
    <t>EAC (µmol e- (µmol Fe)-1)</t>
  </si>
  <si>
    <t>A</t>
  </si>
  <si>
    <t>D</t>
  </si>
  <si>
    <t>E</t>
  </si>
  <si>
    <t>G</t>
  </si>
  <si>
    <t>Std 0</t>
  </si>
  <si>
    <t>Std 0.125</t>
  </si>
  <si>
    <t>Std 0.25</t>
  </si>
  <si>
    <t>Std 0.5</t>
  </si>
  <si>
    <t>Std 1</t>
  </si>
  <si>
    <t>Std 2</t>
  </si>
  <si>
    <t>Std 5</t>
  </si>
  <si>
    <t>Std 10</t>
  </si>
  <si>
    <t>Standard curve</t>
  </si>
  <si>
    <t>Abs av</t>
  </si>
  <si>
    <t>Abs dev</t>
  </si>
  <si>
    <t>Concentrations</t>
  </si>
  <si>
    <t>Absorbance</t>
  </si>
  <si>
    <t>Sample names</t>
  </si>
  <si>
    <t>m</t>
  </si>
  <si>
    <t>c</t>
  </si>
  <si>
    <t>Fe(II) (mM)</t>
  </si>
  <si>
    <t>Fe(II) (µmol (g dry soil)-1)</t>
  </si>
  <si>
    <t>Fe(II) av (µmol (g dry soil)-1)</t>
  </si>
  <si>
    <t>Fe(II) dev (µmol (g dry soil)-1)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</si>
</sst>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66" formatCode="0.000"/>
  </numFmts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2"/>
      <color rgb="FFFC12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5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66" fontId="0" fillId="0" borderId="0" xfId="0" applyNumberFormat="1"/>
    <xf numFmtId="2" fontId="1" fillId="0" borderId="0" xfId="0" applyNumberFormat="1" applyFont="1"/>
    <xf numFmtId="22" fontId="0" fillId="0" borderId="0" xfId="0" applyNumberFormat="1"/>
    <xf numFmtId="0" fontId="0" fillId="3" borderId="1" xfId="0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'Fe assay'!$A$26:$A$31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'Fe assay'!$B$26:$B$31</c:f>
              <c:numCache>
                <c:formatCode>General</c:formatCode>
                <c:ptCount val="6"/>
                <c:pt idx="0">
                  <c:v>5.0500000000000003E-2</c:v>
                </c:pt>
                <c:pt idx="1">
                  <c:v>7.2000000000000008E-2</c:v>
                </c:pt>
                <c:pt idx="2">
                  <c:v>9.9500000000000005E-2</c:v>
                </c:pt>
                <c:pt idx="3">
                  <c:v>0.125</c:v>
                </c:pt>
                <c:pt idx="4">
                  <c:v>0.23199999999999998</c:v>
                </c:pt>
                <c:pt idx="5">
                  <c:v>0.22349999999999998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9-2346-8893-47D30831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43040"/>
        <c:axId val="1382745760"/>
      </c:scatterChart>
      <c:valAx>
        <c:axId val="13830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2745760"/>
        <c:crosses val="autoZero"/>
        <c:crossBetween val="midCat"/>
      </c:valAx>
      <c:valAx>
        <c:axId val="13827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3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22</xdr:row>
      <xdr:rowOff>120650</xdr:rowOff>
    </xdr:from>
    <xdr:to>
      <xdr:col>9</xdr:col>
      <xdr:colOff>393700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CED8B-55F0-A60D-832D-05B5D13EE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394A-05BD-124E-BE2A-4A5E83318F82}">
  <dimension ref="A1:AA31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baseColWidth="10" defaultRowHeight="16" x14ac:dyDescent="0.2"/>
  <cols>
    <col min="13" max="13" width="11.6640625" bestFit="1" customWidth="1"/>
    <col min="14" max="14" width="11" bestFit="1" customWidth="1"/>
    <col min="15" max="15" width="11" customWidth="1"/>
    <col min="16" max="17" width="11" bestFit="1" customWidth="1"/>
  </cols>
  <sheetData>
    <row r="1" spans="1:27" ht="68" x14ac:dyDescent="0.2">
      <c r="A1" s="7" t="s">
        <v>1</v>
      </c>
      <c r="B1" s="7" t="s">
        <v>102</v>
      </c>
      <c r="C1" s="7" t="s">
        <v>64</v>
      </c>
      <c r="D1" s="7" t="s">
        <v>105</v>
      </c>
      <c r="E1" s="7" t="s">
        <v>106</v>
      </c>
      <c r="F1" s="7" t="s">
        <v>264</v>
      </c>
      <c r="G1" s="7" t="s">
        <v>65</v>
      </c>
      <c r="H1" s="7" t="s">
        <v>86</v>
      </c>
      <c r="I1" s="7" t="s">
        <v>96</v>
      </c>
      <c r="J1" s="7" t="s">
        <v>97</v>
      </c>
      <c r="K1" s="7" t="s">
        <v>265</v>
      </c>
      <c r="L1" s="7" t="s">
        <v>103</v>
      </c>
      <c r="M1" s="7" t="s">
        <v>87</v>
      </c>
      <c r="N1" s="7" t="s">
        <v>88</v>
      </c>
      <c r="O1" s="7" t="s">
        <v>89</v>
      </c>
      <c r="P1" s="8" t="s">
        <v>98</v>
      </c>
      <c r="Q1" s="8" t="s">
        <v>99</v>
      </c>
      <c r="R1" s="7" t="s">
        <v>90</v>
      </c>
      <c r="S1" s="8" t="s">
        <v>100</v>
      </c>
      <c r="T1" s="8" t="s">
        <v>101</v>
      </c>
      <c r="U1" s="7" t="s">
        <v>90</v>
      </c>
      <c r="V1" s="8" t="s">
        <v>95</v>
      </c>
      <c r="W1" s="8" t="s">
        <v>266</v>
      </c>
      <c r="X1" s="8" t="s">
        <v>267</v>
      </c>
      <c r="Y1" s="8" t="s">
        <v>242</v>
      </c>
      <c r="Z1" s="8" t="s">
        <v>243</v>
      </c>
      <c r="AA1" s="8"/>
    </row>
    <row r="2" spans="1:27" x14ac:dyDescent="0.2">
      <c r="A2" t="s">
        <v>52</v>
      </c>
      <c r="B2">
        <v>1</v>
      </c>
      <c r="C2" s="14">
        <f>EC!I105</f>
        <v>6.9250000000000007</v>
      </c>
      <c r="D2" s="14">
        <f>EC!I113</f>
        <v>3.9250000000000005E-3</v>
      </c>
      <c r="E2" s="14">
        <f>EC!I165</f>
        <v>0.13666666666666669</v>
      </c>
      <c r="F2" s="14">
        <f>AVERAGE('Fe assay'!B43:C43)</f>
        <v>0.13761363636363638</v>
      </c>
      <c r="G2">
        <f>'Dry weight EC samples'!D2</f>
        <v>23.859999999999989</v>
      </c>
      <c r="H2" s="3">
        <f>C2/G2*10^3</f>
        <v>290.23470243084677</v>
      </c>
      <c r="I2" s="3">
        <f>D2/G2*10^3</f>
        <v>0.16450125733445106</v>
      </c>
      <c r="J2" s="3">
        <f>E2/G2*10^3</f>
        <v>5.7278569432802486</v>
      </c>
      <c r="K2" s="3">
        <f>F2/G2*10^3</f>
        <v>5.7675455307475465</v>
      </c>
      <c r="L2" s="14">
        <f>H2/(H2+J2)</f>
        <v>0.98064668397451027</v>
      </c>
      <c r="M2" s="4">
        <f>AVERAGE(H2:H4)</f>
        <v>314.01225219528044</v>
      </c>
      <c r="N2" s="4">
        <f>STDEV(H2:H4)</f>
        <v>24.124175232475629</v>
      </c>
      <c r="O2" s="4">
        <f>N2/M2*100</f>
        <v>7.6825585829285075</v>
      </c>
      <c r="P2" s="2">
        <f>AVERAGE(I2:I4)</f>
        <v>0.37482441537665617</v>
      </c>
      <c r="Q2" s="2">
        <f>STDEV(I2:I4)</f>
        <v>0.22573964186166715</v>
      </c>
      <c r="R2" s="4">
        <f>Q2/P2*100</f>
        <v>60.225436924866358</v>
      </c>
      <c r="S2" s="2">
        <f>AVERAGE(J2:J4)</f>
        <v>3.9107629794334904</v>
      </c>
      <c r="T2" s="2">
        <f>STDEV(J2:J4)</f>
        <v>1.7104855868642612</v>
      </c>
      <c r="U2" s="4">
        <f>T2/S2*100</f>
        <v>43.737899633898053</v>
      </c>
      <c r="V2" s="3">
        <f>S2/(M2+S2)*100</f>
        <v>1.2300974741587483</v>
      </c>
      <c r="W2" s="2">
        <f>AVERAGE(K2:K4)</f>
        <v>5.5503764224241499</v>
      </c>
      <c r="X2" s="2">
        <f>STDEV(K2:K4)</f>
        <v>0.43892710895118597</v>
      </c>
      <c r="Y2">
        <f>AVERAGE(Y14:Y16)</f>
        <v>17703.333333333332</v>
      </c>
      <c r="Z2" s="3">
        <f>H2/Y2*55.845</f>
        <v>0.91554266374980064</v>
      </c>
      <c r="AA2" s="3"/>
    </row>
    <row r="3" spans="1:27" x14ac:dyDescent="0.2">
      <c r="A3" t="s">
        <v>53</v>
      </c>
      <c r="B3">
        <v>1</v>
      </c>
      <c r="C3" s="14">
        <f>EC!I107</f>
        <v>7.0500000000000007</v>
      </c>
      <c r="D3" s="14">
        <f>EC!I115</f>
        <v>1.38E-2</v>
      </c>
      <c r="E3" s="14">
        <f>EC!I166</f>
        <v>5.2466666666666668E-2</v>
      </c>
      <c r="F3" s="14">
        <f>AVERAGE('Fe assay'!D43:E43)</f>
        <v>0.13136363636363638</v>
      </c>
      <c r="G3">
        <f>'Dry weight EC samples'!D3</f>
        <v>22.500000000000011</v>
      </c>
      <c r="H3" s="3">
        <f t="shared" ref="H3:H31" si="0">C3/G3*10^3</f>
        <v>313.33333333333326</v>
      </c>
      <c r="I3" s="3">
        <f t="shared" ref="I3:I31" si="1">D3/G3*10^3</f>
        <v>0.61333333333333306</v>
      </c>
      <c r="J3" s="3">
        <f t="shared" ref="J3:J31" si="2">E3/G3*10^3</f>
        <v>2.3318518518518512</v>
      </c>
      <c r="K3" s="3">
        <f t="shared" ref="K3:K31" si="3">F3/G3*10^3</f>
        <v>5.8383838383838365</v>
      </c>
      <c r="L3" s="14">
        <f>H3/(H3+J3)</f>
        <v>0.99261289505054573</v>
      </c>
      <c r="M3" s="4"/>
      <c r="N3" s="4"/>
      <c r="O3" s="4"/>
      <c r="P3" s="2"/>
      <c r="Q3" s="2"/>
      <c r="R3" s="4"/>
      <c r="Y3">
        <f>AVERAGE(Y14:Y16)</f>
        <v>17703.333333333332</v>
      </c>
      <c r="Z3" s="3">
        <f t="shared" ref="Z3:Z31" si="4">H3/Y3*55.845</f>
        <v>0.98840707964601748</v>
      </c>
    </row>
    <row r="4" spans="1:27" x14ac:dyDescent="0.2">
      <c r="A4" t="s">
        <v>54</v>
      </c>
      <c r="B4">
        <v>1</v>
      </c>
      <c r="C4" s="14">
        <f>EC!I109</f>
        <v>7.25</v>
      </c>
      <c r="D4" s="14">
        <f>EC!I117</f>
        <v>7.425000000000001E-3</v>
      </c>
      <c r="E4" s="14">
        <f>EC!I167</f>
        <v>7.8666666666666676E-2</v>
      </c>
      <c r="F4" s="14">
        <f>AVERAGE('Fe assay'!F43:G43)</f>
        <v>0.10806818181818184</v>
      </c>
      <c r="G4">
        <f>'Dry weight EC samples'!D4</f>
        <v>21.420000000000041</v>
      </c>
      <c r="H4" s="3">
        <f t="shared" si="0"/>
        <v>338.46872082166135</v>
      </c>
      <c r="I4" s="3">
        <f t="shared" si="1"/>
        <v>0.34663865546218431</v>
      </c>
      <c r="J4" s="3">
        <f t="shared" si="2"/>
        <v>3.6725801431683722</v>
      </c>
      <c r="K4" s="3">
        <f t="shared" si="3"/>
        <v>5.0451998981410657</v>
      </c>
      <c r="L4" s="14">
        <f t="shared" ref="L4:L31" si="5">H4/(H4+J4)</f>
        <v>0.98926589647957786</v>
      </c>
      <c r="M4" s="4"/>
      <c r="N4" s="4"/>
      <c r="O4" s="4"/>
      <c r="P4" s="2"/>
      <c r="Q4" s="2"/>
      <c r="R4" s="4"/>
      <c r="Y4">
        <f>AVERAGE(Y14:Y16)</f>
        <v>17703.333333333332</v>
      </c>
      <c r="Z4" s="3">
        <f t="shared" si="4"/>
        <v>1.0676964252091325</v>
      </c>
    </row>
    <row r="5" spans="1:27" x14ac:dyDescent="0.2">
      <c r="A5" t="s">
        <v>55</v>
      </c>
      <c r="B5">
        <v>2</v>
      </c>
      <c r="C5" s="14">
        <f>EC!I111</f>
        <v>7.5750000000000011</v>
      </c>
      <c r="D5" s="14">
        <f>EC!I119</f>
        <v>3.6500000000000005E-3</v>
      </c>
      <c r="E5" s="14">
        <f>EC!I168</f>
        <v>1.0266666666666667E-2</v>
      </c>
      <c r="F5" s="14">
        <f>AVERAGE('Fe assay'!H43:I43)</f>
        <v>6.8863636363636363E-2</v>
      </c>
      <c r="G5">
        <f>'Dry weight EC samples'!D5</f>
        <v>24.420000000000016</v>
      </c>
      <c r="H5" s="3">
        <f t="shared" si="0"/>
        <v>310.19656019656003</v>
      </c>
      <c r="I5" s="3">
        <f t="shared" si="1"/>
        <v>0.1494676494676494</v>
      </c>
      <c r="J5" s="3">
        <f t="shared" si="2"/>
        <v>0.42042042042042016</v>
      </c>
      <c r="K5" s="3">
        <f t="shared" si="3"/>
        <v>2.8199687290596365</v>
      </c>
      <c r="L5" s="14">
        <f t="shared" si="5"/>
        <v>0.99864649891456236</v>
      </c>
      <c r="M5" s="4">
        <f>AVERAGE(H5:H7)</f>
        <v>376.62791924622951</v>
      </c>
      <c r="N5" s="4">
        <f>STDEV(H5:H7)</f>
        <v>98.994961295365698</v>
      </c>
      <c r="O5" s="4">
        <f>N5/M5*100</f>
        <v>26.284552003869198</v>
      </c>
      <c r="P5" s="2">
        <f>AVERAGE(I5:I7)</f>
        <v>1.8393360780386929</v>
      </c>
      <c r="Q5" s="2">
        <f>STDEV(I5:I7)</f>
        <v>1.4659735561756779</v>
      </c>
      <c r="R5" s="4">
        <f>Q5/P5*100</f>
        <v>79.701234248548204</v>
      </c>
      <c r="S5" s="2">
        <f>AVERAGE(J5:J7)</f>
        <v>0.96896142310323474</v>
      </c>
      <c r="T5" s="2">
        <f>STDEV(J5:J7)</f>
        <v>0.74749755464159751</v>
      </c>
      <c r="U5" s="4">
        <f>T5/S5*100</f>
        <v>77.144201700789267</v>
      </c>
      <c r="V5" s="3">
        <f>S5/(M5+S5)*100</f>
        <v>0.2566126662343296</v>
      </c>
      <c r="W5" s="2">
        <f>AVERAGE(K5:K7)</f>
        <v>1.3322089176372918</v>
      </c>
      <c r="X5" s="2">
        <f>STDEV(K5:K7)</f>
        <v>1.3220121956236077</v>
      </c>
      <c r="Y5">
        <f>AVERAGE(Y17:Y19)</f>
        <v>18220</v>
      </c>
      <c r="Z5" s="3">
        <f t="shared" si="4"/>
        <v>0.95076437454318841</v>
      </c>
    </row>
    <row r="6" spans="1:27" x14ac:dyDescent="0.2">
      <c r="A6" t="s">
        <v>56</v>
      </c>
      <c r="B6">
        <v>2</v>
      </c>
      <c r="C6" s="14">
        <f>EC!I122</f>
        <v>9.2000000000000011</v>
      </c>
      <c r="D6" s="14">
        <f>EC!I130</f>
        <v>4.8750000000000009E-2</v>
      </c>
      <c r="E6" s="14">
        <f>AVERAGE(EC!I169:I170)</f>
        <v>3.415E-2</v>
      </c>
      <c r="F6" s="14">
        <f>AVERAGE('Fe assay'!J43:K43)</f>
        <v>1.6590909090909094E-2</v>
      </c>
      <c r="G6">
        <f>'Dry weight EC samples'!D6</f>
        <v>18.760000000000019</v>
      </c>
      <c r="H6" s="3">
        <f t="shared" si="0"/>
        <v>490.40511727078842</v>
      </c>
      <c r="I6" s="3">
        <f t="shared" si="1"/>
        <v>2.5986140724946671</v>
      </c>
      <c r="J6" s="3">
        <f t="shared" si="2"/>
        <v>1.8203624733475461</v>
      </c>
      <c r="K6" s="3">
        <f t="shared" si="3"/>
        <v>0.88437681721263739</v>
      </c>
      <c r="L6" s="14">
        <f t="shared" si="5"/>
        <v>0.99630177114298557</v>
      </c>
      <c r="M6" s="4"/>
      <c r="N6" s="4"/>
      <c r="O6" s="4"/>
      <c r="P6" s="2"/>
      <c r="Q6" s="2"/>
      <c r="R6" s="4"/>
      <c r="Y6">
        <f>AVERAGE(Y17:Y19)</f>
        <v>18220</v>
      </c>
      <c r="Z6" s="3">
        <f t="shared" si="4"/>
        <v>1.5031105254658166</v>
      </c>
    </row>
    <row r="7" spans="1:27" x14ac:dyDescent="0.2">
      <c r="A7" t="s">
        <v>57</v>
      </c>
      <c r="B7">
        <v>2</v>
      </c>
      <c r="C7" s="14">
        <f>EC!I124</f>
        <v>11.65</v>
      </c>
      <c r="D7" s="14">
        <f>EC!I132</f>
        <v>9.8000000000000004E-2</v>
      </c>
      <c r="E7" s="14">
        <f>AVERAGE(EC!I171:I172)</f>
        <v>2.356666666666667E-2</v>
      </c>
      <c r="F7" s="14">
        <f>AVERAGE('Fe assay'!L43:M43)</f>
        <v>1.0340909090909092E-2</v>
      </c>
      <c r="G7">
        <f>'Dry weight EC samples'!D7</f>
        <v>35.379999999999967</v>
      </c>
      <c r="H7" s="3">
        <f t="shared" si="0"/>
        <v>329.28208027134002</v>
      </c>
      <c r="I7" s="3">
        <f t="shared" si="1"/>
        <v>2.769926512153762</v>
      </c>
      <c r="J7" s="3">
        <f t="shared" si="2"/>
        <v>0.66610137554173798</v>
      </c>
      <c r="K7" s="3">
        <f t="shared" si="3"/>
        <v>0.2922812066396015</v>
      </c>
      <c r="L7" s="14">
        <f t="shared" si="5"/>
        <v>0.99798119397956064</v>
      </c>
      <c r="M7" s="4"/>
      <c r="N7" s="4"/>
      <c r="O7" s="4"/>
      <c r="P7" s="2"/>
      <c r="Q7" s="2"/>
      <c r="R7" s="4"/>
      <c r="Y7">
        <f>AVERAGE(Y17:Y19)</f>
        <v>18220</v>
      </c>
      <c r="Z7" s="3">
        <f t="shared" si="4"/>
        <v>1.0092622268250815</v>
      </c>
    </row>
    <row r="8" spans="1:27" x14ac:dyDescent="0.2">
      <c r="A8" t="s">
        <v>58</v>
      </c>
      <c r="B8">
        <v>1</v>
      </c>
      <c r="C8" s="14">
        <f>EC!I75</f>
        <v>5.3250000000000002</v>
      </c>
      <c r="D8" s="14">
        <f>EC!I83</f>
        <v>4.9750000000000003E-3</v>
      </c>
      <c r="E8" s="14">
        <f>EC!I158</f>
        <v>1.5200000000000002E-2</v>
      </c>
      <c r="F8" s="14">
        <f>AVERAGE('Fe assay'!B44:C44)</f>
        <v>9.2045454545454583E-3</v>
      </c>
      <c r="G8">
        <f>'Dry weight EC samples'!D8</f>
        <v>24.380000000000024</v>
      </c>
      <c r="H8" s="3">
        <f t="shared" si="0"/>
        <v>218.41673502871183</v>
      </c>
      <c r="I8" s="3">
        <f t="shared" si="1"/>
        <v>0.20406070549630825</v>
      </c>
      <c r="J8" s="3">
        <f t="shared" si="2"/>
        <v>0.62346185397867049</v>
      </c>
      <c r="K8" s="3">
        <f t="shared" si="3"/>
        <v>0.3775449325080168</v>
      </c>
      <c r="L8" s="14">
        <f t="shared" si="5"/>
        <v>0.99715366465675437</v>
      </c>
      <c r="M8" s="4">
        <f>AVERAGE(H8:H10)</f>
        <v>232.64075319186443</v>
      </c>
      <c r="N8" s="4">
        <f>STDEV(H8:H10)</f>
        <v>39.379162141468868</v>
      </c>
      <c r="O8" s="4">
        <f>N8/M8*100</f>
        <v>16.927026585489056</v>
      </c>
      <c r="P8" s="2">
        <f>AVERAGE(I8:I10)</f>
        <v>0.17863056188217807</v>
      </c>
      <c r="Q8" s="2">
        <f>STDEV(I8:I10)</f>
        <v>0.34718580361284984</v>
      </c>
      <c r="R8" s="4">
        <f>Q8/P8*100</f>
        <v>194.35968848480036</v>
      </c>
      <c r="S8" s="2">
        <f>AVERAGE(J8:J10)</f>
        <v>1.0059536651822756</v>
      </c>
      <c r="T8" s="2">
        <f>STDEV(J8:J10)</f>
        <v>0.36852751099472086</v>
      </c>
      <c r="U8" s="4">
        <f>T8/S8*100</f>
        <v>36.634640714584485</v>
      </c>
      <c r="V8" s="3">
        <f>S8/(M8+S8)*100</f>
        <v>0.43054476509174738</v>
      </c>
      <c r="W8" s="2">
        <f>AVERAGE(K8:K10)</f>
        <v>0.42054995199062128</v>
      </c>
      <c r="X8" s="2">
        <f>STDEV(K8:K10)</f>
        <v>5.5766172657114386E-2</v>
      </c>
      <c r="Y8">
        <f>AVERAGE(Y23:Y25)</f>
        <v>13263.333333333334</v>
      </c>
      <c r="Z8" s="3">
        <f t="shared" si="4"/>
        <v>0.91963929889508</v>
      </c>
    </row>
    <row r="9" spans="1:27" x14ac:dyDescent="0.2">
      <c r="A9" t="s">
        <v>59</v>
      </c>
      <c r="B9">
        <v>1</v>
      </c>
      <c r="C9" s="14">
        <f>EC!I77</f>
        <v>4.6500000000000004</v>
      </c>
      <c r="D9" s="14">
        <f>EC!I85</f>
        <v>1.1775000000000001E-2</v>
      </c>
      <c r="E9" s="14">
        <f>EC!I159</f>
        <v>2.3800000000000002E-2</v>
      </c>
      <c r="F9" s="14">
        <f>AVERAGE('Fe assay'!C44:D44)</f>
        <v>9.2045454545454583E-3</v>
      </c>
      <c r="G9">
        <f>'Dry weight EC samples'!D9</f>
        <v>22.98</v>
      </c>
      <c r="H9" s="3">
        <f t="shared" si="0"/>
        <v>202.34986945169715</v>
      </c>
      <c r="I9" s="3">
        <f t="shared" si="1"/>
        <v>0.51240208877284599</v>
      </c>
      <c r="J9" s="3">
        <f t="shared" si="2"/>
        <v>1.0356832027850305</v>
      </c>
      <c r="K9" s="3">
        <f t="shared" si="3"/>
        <v>0.40054592926655602</v>
      </c>
      <c r="L9" s="14">
        <f t="shared" si="5"/>
        <v>0.99490778381616674</v>
      </c>
      <c r="M9" s="4"/>
      <c r="N9" s="4"/>
      <c r="O9" s="4"/>
      <c r="P9" s="2"/>
      <c r="Q9" s="2"/>
      <c r="R9" s="4"/>
      <c r="Y9">
        <f>AVERAGE(Y23:Y25)</f>
        <v>13263.333333333334</v>
      </c>
      <c r="Z9" s="3">
        <f t="shared" si="4"/>
        <v>0.85199008239733798</v>
      </c>
    </row>
    <row r="10" spans="1:27" x14ac:dyDescent="0.2">
      <c r="A10" t="s">
        <v>60</v>
      </c>
      <c r="B10">
        <v>1</v>
      </c>
      <c r="C10" s="14">
        <f>EC!I88</f>
        <v>4.95</v>
      </c>
      <c r="D10" s="14">
        <f>EC!I96</f>
        <v>-3.225E-3</v>
      </c>
      <c r="E10" s="14">
        <f>EC!I160</f>
        <v>2.4266666666666669E-2</v>
      </c>
      <c r="F10" s="14">
        <f>AVERAGE('Fe assay'!F44:G44)</f>
        <v>8.6363636363636365E-3</v>
      </c>
      <c r="G10">
        <f>'Dry weight EC samples'!D10</f>
        <v>17.860000000000031</v>
      </c>
      <c r="H10" s="3">
        <f t="shared" si="0"/>
        <v>277.15565509518433</v>
      </c>
      <c r="I10" s="3">
        <f t="shared" si="1"/>
        <v>-0.18057110862262007</v>
      </c>
      <c r="J10" s="3">
        <f t="shared" si="2"/>
        <v>1.3587159387831258</v>
      </c>
      <c r="K10" s="3">
        <f t="shared" si="3"/>
        <v>0.4835589941972912</v>
      </c>
      <c r="L10" s="14">
        <f t="shared" si="5"/>
        <v>0.99512155895676413</v>
      </c>
      <c r="M10" s="4"/>
      <c r="N10" s="4"/>
      <c r="O10" s="4"/>
      <c r="P10" s="2"/>
      <c r="Q10" s="2"/>
      <c r="R10" s="4"/>
      <c r="Y10">
        <f>AVERAGE(Y23:Y25)</f>
        <v>13263.333333333334</v>
      </c>
      <c r="Z10" s="3">
        <f t="shared" si="4"/>
        <v>1.1669583482375396</v>
      </c>
    </row>
    <row r="11" spans="1:27" x14ac:dyDescent="0.2">
      <c r="A11" t="s">
        <v>61</v>
      </c>
      <c r="B11">
        <v>2</v>
      </c>
      <c r="C11" s="14">
        <f>EC!I90</f>
        <v>4.95</v>
      </c>
      <c r="D11" s="14">
        <f>EC!I98</f>
        <v>7.3500000000000006E-3</v>
      </c>
      <c r="E11" s="14">
        <f>EC!I161</f>
        <v>1.8733333333333334E-2</v>
      </c>
      <c r="F11" s="14">
        <f>AVERAGE('Fe assay'!H44:I44)</f>
        <v>1.0340909090909092E-2</v>
      </c>
      <c r="G11">
        <f>'Dry weight EC samples'!D11</f>
        <v>19.220000000000013</v>
      </c>
      <c r="H11" s="3">
        <f t="shared" si="0"/>
        <v>257.54422476586876</v>
      </c>
      <c r="I11" s="3">
        <f t="shared" si="1"/>
        <v>0.38241415192507777</v>
      </c>
      <c r="J11" s="3">
        <f t="shared" si="2"/>
        <v>0.97467915365938196</v>
      </c>
      <c r="K11" s="3">
        <f t="shared" si="3"/>
        <v>0.53802856872575888</v>
      </c>
      <c r="L11" s="14">
        <f t="shared" si="5"/>
        <v>0.99622975674551528</v>
      </c>
      <c r="M11" s="4">
        <f>AVERAGE(H11:H13)</f>
        <v>185.22495245480539</v>
      </c>
      <c r="N11" s="4">
        <f>STDEV(H11:H13)</f>
        <v>63.359319928681437</v>
      </c>
      <c r="O11" s="4">
        <f>N11/M11*100</f>
        <v>34.206687106123574</v>
      </c>
      <c r="P11" s="2">
        <f>AVERAGE(I11:I13)</f>
        <v>0.24038210078690245</v>
      </c>
      <c r="Q11" s="2">
        <f>STDEV(I11:I13)</f>
        <v>0.15183558426621521</v>
      </c>
      <c r="R11" s="4">
        <f>Q11/P11*100</f>
        <v>63.164263798832806</v>
      </c>
      <c r="S11" s="2">
        <f>AVERAGE(J11:J13)</f>
        <v>0.49827376148544333</v>
      </c>
      <c r="T11" s="2">
        <f>STDEV(J11:J13)</f>
        <v>0.4125791822767893</v>
      </c>
      <c r="U11" s="4">
        <f>T11/S11*100</f>
        <v>82.801707448294465</v>
      </c>
      <c r="V11" s="3">
        <f>S11/(M11+S11)*100</f>
        <v>0.26828834047129907</v>
      </c>
      <c r="W11" s="2">
        <f>AVERAGE(K11:K13)</f>
        <v>0.42598712679274864</v>
      </c>
      <c r="X11" s="2">
        <f>STDEV(K11:K13)</f>
        <v>0.12083654230155397</v>
      </c>
      <c r="Y11">
        <f>AVERAGE(Y26:Y28)</f>
        <v>12010</v>
      </c>
      <c r="Z11" s="3">
        <f t="shared" si="4"/>
        <v>1.1975484789383797</v>
      </c>
    </row>
    <row r="12" spans="1:27" x14ac:dyDescent="0.2">
      <c r="A12" t="s">
        <v>62</v>
      </c>
      <c r="B12">
        <v>2</v>
      </c>
      <c r="C12" s="14">
        <f>EC!I92</f>
        <v>3.1000000000000005</v>
      </c>
      <c r="D12" s="14">
        <f>EC!I100</f>
        <v>1.5700000000000002E-3</v>
      </c>
      <c r="E12" s="14">
        <f>EC!I162</f>
        <v>5.0800000000000003E-3</v>
      </c>
      <c r="F12" s="14">
        <f>AVERAGE('Fe assay'!J44:K44)</f>
        <v>8.6363636363636399E-3</v>
      </c>
      <c r="G12">
        <f>'Dry weight EC samples'!D12</f>
        <v>19.539999999999978</v>
      </c>
      <c r="H12" s="3">
        <f t="shared" si="0"/>
        <v>158.64892528147411</v>
      </c>
      <c r="I12" s="3">
        <f t="shared" si="1"/>
        <v>8.0348004094165926E-2</v>
      </c>
      <c r="J12" s="3">
        <f t="shared" si="2"/>
        <v>0.2599795291709317</v>
      </c>
      <c r="K12" s="3">
        <f t="shared" si="3"/>
        <v>0.44198380943519189</v>
      </c>
      <c r="L12" s="14">
        <f t="shared" si="5"/>
        <v>0.99836397129864618</v>
      </c>
      <c r="M12" s="4"/>
      <c r="N12" s="4"/>
      <c r="O12" s="4"/>
      <c r="P12" s="2"/>
      <c r="Q12" s="2"/>
      <c r="R12" s="4"/>
      <c r="Y12">
        <f>AVERAGE(Y26:Y28)</f>
        <v>12010</v>
      </c>
      <c r="Z12" s="3">
        <f t="shared" si="4"/>
        <v>0.73769768795536406</v>
      </c>
    </row>
    <row r="13" spans="1:27" x14ac:dyDescent="0.2">
      <c r="A13" t="s">
        <v>63</v>
      </c>
      <c r="B13">
        <v>2</v>
      </c>
      <c r="C13" s="14">
        <f>EC!I94</f>
        <v>4.5750000000000011</v>
      </c>
      <c r="D13" s="14">
        <f>EC!I102</f>
        <v>8.4750000000000016E-3</v>
      </c>
      <c r="E13" s="14">
        <f>EC!I163</f>
        <v>8.5333333333333337E-3</v>
      </c>
      <c r="F13" s="14">
        <f>AVERAGE('Fe assay'!L44:M44)</f>
        <v>9.7727272727272732E-3</v>
      </c>
      <c r="G13">
        <f>'Dry weight EC samples'!D13</f>
        <v>32.799999999999983</v>
      </c>
      <c r="H13" s="3">
        <f t="shared" si="0"/>
        <v>139.48170731707327</v>
      </c>
      <c r="I13" s="3">
        <f t="shared" si="1"/>
        <v>0.25838414634146362</v>
      </c>
      <c r="J13" s="3">
        <f t="shared" si="2"/>
        <v>0.2601626016260164</v>
      </c>
      <c r="K13" s="3">
        <f t="shared" si="3"/>
        <v>0.29794900221729509</v>
      </c>
      <c r="L13" s="14">
        <f t="shared" si="5"/>
        <v>0.99813826305761211</v>
      </c>
      <c r="M13" s="4"/>
      <c r="N13" s="4"/>
      <c r="O13" s="4"/>
      <c r="P13" s="2"/>
      <c r="Q13" s="2"/>
      <c r="R13" s="4"/>
      <c r="Y13">
        <f>AVERAGE(Y26:Y28)</f>
        <v>12010</v>
      </c>
      <c r="Z13" s="3">
        <f t="shared" si="4"/>
        <v>0.64857251832822282</v>
      </c>
    </row>
    <row r="14" spans="1:27" x14ac:dyDescent="0.2">
      <c r="A14" t="s">
        <v>34</v>
      </c>
      <c r="B14">
        <v>1</v>
      </c>
      <c r="C14" s="14">
        <f>EC!I39</f>
        <v>6.0750000000000002</v>
      </c>
      <c r="D14" s="14">
        <f>EC!I47</f>
        <v>5.6500000000000005E-3</v>
      </c>
      <c r="E14" s="14">
        <f>EC!I148</f>
        <v>7.5333333333333335E-2</v>
      </c>
      <c r="F14" s="14">
        <f>AVERAGE('Fe assay'!B45:C45)</f>
        <v>3.1931818181818186E-2</v>
      </c>
      <c r="G14">
        <f>'Dry weight EC samples'!D14</f>
        <v>31.11999999999999</v>
      </c>
      <c r="H14" s="3">
        <f t="shared" si="0"/>
        <v>195.21208226221088</v>
      </c>
      <c r="I14" s="3">
        <f t="shared" si="1"/>
        <v>0.18155526992287926</v>
      </c>
      <c r="J14" s="3">
        <f t="shared" si="2"/>
        <v>2.4207369323050565</v>
      </c>
      <c r="K14" s="3">
        <f t="shared" si="3"/>
        <v>1.0260867025005846</v>
      </c>
      <c r="L14" s="14">
        <f t="shared" si="5"/>
        <v>0.98775134139071052</v>
      </c>
      <c r="M14" s="4">
        <f>AVERAGE(H14:H16)</f>
        <v>215.88936476187845</v>
      </c>
      <c r="N14" s="4">
        <f>STDEV(H14:H16)</f>
        <v>17.963076379767141</v>
      </c>
      <c r="O14" s="4">
        <f>N14/M14*100</f>
        <v>8.32050082669892</v>
      </c>
      <c r="P14" s="2">
        <f>AVERAGE(I14:I16)</f>
        <v>1.0660796719970447</v>
      </c>
      <c r="Q14" s="2">
        <f>STDEV(I14:I16)</f>
        <v>1.3711925418904882</v>
      </c>
      <c r="R14" s="4">
        <f>Q14/P14*100</f>
        <v>128.62008139803359</v>
      </c>
      <c r="S14" s="2">
        <f>AVERAGE(J14:J16)</f>
        <v>2.7216337081527491</v>
      </c>
      <c r="T14" s="2">
        <f>STDEV(J14:J16)</f>
        <v>1.7414541233609708</v>
      </c>
      <c r="U14" s="4">
        <f>T14/S14*100</f>
        <v>63.985617099919942</v>
      </c>
      <c r="V14" s="3">
        <f>S14/(M14+S14)*100</f>
        <v>1.2449665054367567</v>
      </c>
      <c r="W14" s="2">
        <f>AVERAGE(K14:K16)</f>
        <v>1.0436059222553768</v>
      </c>
      <c r="X14" s="2">
        <f>STDEV(K14:K16)</f>
        <v>0.18808631333815198</v>
      </c>
      <c r="Y14">
        <f>XRF!DA4</f>
        <v>17470</v>
      </c>
      <c r="Z14" s="3">
        <f t="shared" si="4"/>
        <v>0.62401938946383328</v>
      </c>
    </row>
    <row r="15" spans="1:27" x14ac:dyDescent="0.2">
      <c r="A15" t="s">
        <v>35</v>
      </c>
      <c r="B15">
        <v>1</v>
      </c>
      <c r="C15" s="14">
        <f>EC!I41</f>
        <v>5.55</v>
      </c>
      <c r="D15" s="14">
        <f>EC!I49</f>
        <v>6.4500000000000016E-2</v>
      </c>
      <c r="E15" s="14">
        <f>EC!I149</f>
        <v>0.11200000000000003</v>
      </c>
      <c r="F15" s="14">
        <f>AVERAGE('Fe assay'!D45:E45)</f>
        <v>3.0227272727272728E-2</v>
      </c>
      <c r="G15">
        <f>'Dry weight EC samples'!D15</f>
        <v>24.380000000000024</v>
      </c>
      <c r="H15" s="3">
        <f t="shared" si="0"/>
        <v>227.64561115668559</v>
      </c>
      <c r="I15" s="3">
        <f t="shared" si="1"/>
        <v>2.6456111566858063</v>
      </c>
      <c r="J15" s="3">
        <f t="shared" si="2"/>
        <v>4.5939294503691519</v>
      </c>
      <c r="K15" s="3">
        <f t="shared" si="3"/>
        <v>1.2398389141621287</v>
      </c>
      <c r="L15" s="14">
        <f t="shared" si="5"/>
        <v>0.98021900388555272</v>
      </c>
      <c r="M15" s="4"/>
      <c r="N15" s="4"/>
      <c r="O15" s="4"/>
      <c r="P15" s="2"/>
      <c r="Q15" s="2"/>
      <c r="R15" s="4"/>
      <c r="Y15">
        <f>XRF!DA5</f>
        <v>16290</v>
      </c>
      <c r="Z15" s="3">
        <f t="shared" si="4"/>
        <v>0.78040940178300222</v>
      </c>
    </row>
    <row r="16" spans="1:27" x14ac:dyDescent="0.2">
      <c r="A16" t="s">
        <v>36</v>
      </c>
      <c r="B16">
        <v>1</v>
      </c>
      <c r="C16" s="14">
        <f>EC!I43</f>
        <v>8.3000000000000007</v>
      </c>
      <c r="D16" s="14">
        <f>EC!I51</f>
        <v>1.37E-2</v>
      </c>
      <c r="E16" s="14">
        <f>EC!I150</f>
        <v>4.2466666666666673E-2</v>
      </c>
      <c r="F16" s="14">
        <f>AVERAGE('Fe assay'!F45:G45)</f>
        <v>3.1931818181818186E-2</v>
      </c>
      <c r="G16">
        <f>'Dry weight EC samples'!D16</f>
        <v>36.920000000000016</v>
      </c>
      <c r="H16" s="3">
        <f t="shared" si="0"/>
        <v>224.8104008667388</v>
      </c>
      <c r="I16" s="3">
        <f t="shared" si="1"/>
        <v>0.37107258938244841</v>
      </c>
      <c r="J16" s="3">
        <f t="shared" si="2"/>
        <v>1.1502347417840371</v>
      </c>
      <c r="K16" s="3">
        <f t="shared" si="3"/>
        <v>0.86489215010341747</v>
      </c>
      <c r="L16" s="14">
        <f t="shared" si="5"/>
        <v>0.99490957910130495</v>
      </c>
      <c r="M16" s="4"/>
      <c r="N16" s="4"/>
      <c r="O16" s="4"/>
      <c r="P16" s="2"/>
      <c r="Q16" s="2"/>
      <c r="R16" s="4"/>
      <c r="Y16">
        <f>XRF!DA6</f>
        <v>19350</v>
      </c>
      <c r="Z16" s="3">
        <f t="shared" si="4"/>
        <v>0.64881327319912285</v>
      </c>
    </row>
    <row r="17" spans="1:26" x14ac:dyDescent="0.2">
      <c r="A17" t="s">
        <v>37</v>
      </c>
      <c r="B17">
        <v>2</v>
      </c>
      <c r="C17" s="14">
        <f>EC!I54</f>
        <v>9.0000000000000018</v>
      </c>
      <c r="D17" s="14">
        <f>EC!I62</f>
        <v>6.45E-3</v>
      </c>
      <c r="E17" s="14">
        <f>EC!I151</f>
        <v>1.4933333333333335E-2</v>
      </c>
      <c r="F17" s="14">
        <f>AVERAGE('Fe assay'!H45:I45)</f>
        <v>2.7954545454545454E-2</v>
      </c>
      <c r="G17">
        <f>'Dry weight EC samples'!D17</f>
        <v>24.639999999999997</v>
      </c>
      <c r="H17" s="3">
        <f t="shared" si="0"/>
        <v>365.2597402597404</v>
      </c>
      <c r="I17" s="3">
        <f t="shared" si="1"/>
        <v>0.26176948051948057</v>
      </c>
      <c r="J17" s="3">
        <f t="shared" si="2"/>
        <v>0.60606060606060619</v>
      </c>
      <c r="K17" s="3">
        <f t="shared" si="3"/>
        <v>1.1345188902007084</v>
      </c>
      <c r="L17" s="14">
        <f t="shared" si="5"/>
        <v>0.99834348932142214</v>
      </c>
      <c r="M17" s="4">
        <f>AVERAGE(H17:H19)</f>
        <v>333.54812542497734</v>
      </c>
      <c r="N17" s="4">
        <f>STDEV(H17:H19)</f>
        <v>60.972655580869457</v>
      </c>
      <c r="O17" s="4">
        <f>N17/M17*100</f>
        <v>18.280017464701238</v>
      </c>
      <c r="P17" s="2">
        <f>AVERAGE(I17:I19)</f>
        <v>0.52969781364451018</v>
      </c>
      <c r="Q17" s="2">
        <f>STDEV(I17:I19)</f>
        <v>0.54604670333647831</v>
      </c>
      <c r="R17" s="4">
        <f>Q17/P17*100</f>
        <v>103.08645595107934</v>
      </c>
      <c r="S17" s="2">
        <f>AVERAGE(J17:J19)</f>
        <v>0.66117236367254728</v>
      </c>
      <c r="T17" s="2">
        <f>STDEV(J17:J19)</f>
        <v>0.23462568143597959</v>
      </c>
      <c r="U17" s="4">
        <f>T17/S17*100</f>
        <v>35.486311032833868</v>
      </c>
      <c r="V17" s="3">
        <f>S17/(M17+S17)*100</f>
        <v>0.19783182815298725</v>
      </c>
      <c r="W17" s="2">
        <f>AVERAGE(K17:K19)</f>
        <v>0.65849830815857091</v>
      </c>
      <c r="X17" s="2">
        <f>STDEV(K17:K19)</f>
        <v>0.588860652830557</v>
      </c>
      <c r="Y17">
        <f>XRF!DA7</f>
        <v>17610</v>
      </c>
      <c r="Z17" s="3">
        <f t="shared" si="4"/>
        <v>1.1583151729020558</v>
      </c>
    </row>
    <row r="18" spans="1:26" x14ac:dyDescent="0.2">
      <c r="A18" t="s">
        <v>38</v>
      </c>
      <c r="B18">
        <v>2</v>
      </c>
      <c r="C18" s="14">
        <f>EC!I56</f>
        <v>7.15</v>
      </c>
      <c r="D18" s="14">
        <f>EC!I64</f>
        <v>4.6000000000000008E-3</v>
      </c>
      <c r="E18" s="14">
        <f>EC!I152</f>
        <v>1.2466666666666668E-2</v>
      </c>
      <c r="F18" s="14">
        <f>AVERAGE('Fe assay'!J45:K45)</f>
        <v>2.2840909090909099E-2</v>
      </c>
      <c r="G18">
        <f>'Dry weight EC samples'!D18</f>
        <v>27.159999999999982</v>
      </c>
      <c r="H18" s="3">
        <f t="shared" si="0"/>
        <v>263.25478645066289</v>
      </c>
      <c r="I18" s="3">
        <f t="shared" si="1"/>
        <v>0.16936671575846848</v>
      </c>
      <c r="J18" s="3">
        <f t="shared" si="2"/>
        <v>0.45900834560628412</v>
      </c>
      <c r="K18" s="3">
        <f t="shared" si="3"/>
        <v>0.84097603427500423</v>
      </c>
      <c r="L18" s="14">
        <f t="shared" si="5"/>
        <v>0.9982594450701342</v>
      </c>
      <c r="M18" s="4"/>
      <c r="N18" s="4"/>
      <c r="O18" s="4"/>
      <c r="P18" s="2"/>
      <c r="Q18" s="2"/>
      <c r="R18" s="4"/>
      <c r="Y18">
        <f>XRF!DA8</f>
        <v>17800</v>
      </c>
      <c r="Z18" s="3">
        <f t="shared" si="4"/>
        <v>0.82592491850209382</v>
      </c>
    </row>
    <row r="19" spans="1:26" x14ac:dyDescent="0.2">
      <c r="A19" t="s">
        <v>39</v>
      </c>
      <c r="B19">
        <v>2</v>
      </c>
      <c r="C19" s="14">
        <f>EC!I58</f>
        <v>9.4</v>
      </c>
      <c r="D19" s="14">
        <f>EC!I66</f>
        <v>2.9250000000000005E-2</v>
      </c>
      <c r="E19" s="14">
        <f>EC!I153</f>
        <v>2.3200000000000002E-2</v>
      </c>
      <c r="F19" s="14"/>
      <c r="G19">
        <f>'Dry weight EC samples'!D19</f>
        <v>25.260000000000016</v>
      </c>
      <c r="H19" s="3">
        <f t="shared" si="0"/>
        <v>372.12984956452868</v>
      </c>
      <c r="I19" s="3">
        <f t="shared" si="1"/>
        <v>1.1579572446555815</v>
      </c>
      <c r="J19" s="3">
        <f t="shared" si="2"/>
        <v>0.91844813935075165</v>
      </c>
      <c r="K19" s="3">
        <f t="shared" si="3"/>
        <v>0</v>
      </c>
      <c r="L19" s="14">
        <f t="shared" si="5"/>
        <v>0.99753799134052124</v>
      </c>
      <c r="M19" s="4"/>
      <c r="N19" s="4"/>
      <c r="O19" s="4"/>
      <c r="P19" s="2"/>
      <c r="Q19" s="2"/>
      <c r="R19" s="4"/>
      <c r="Y19">
        <f>XRF!DA9</f>
        <v>19250</v>
      </c>
      <c r="Z19" s="3">
        <f t="shared" si="4"/>
        <v>1.0795631921522653</v>
      </c>
    </row>
    <row r="20" spans="1:26" x14ac:dyDescent="0.2">
      <c r="A20" t="s">
        <v>40</v>
      </c>
      <c r="B20">
        <v>3</v>
      </c>
      <c r="C20" s="14">
        <f>EC!I60</f>
        <v>15.100000000000001</v>
      </c>
      <c r="D20" s="14">
        <f>EC!I68</f>
        <v>9.3750000000000014E-3</v>
      </c>
      <c r="E20" s="14">
        <f>EC!I154</f>
        <v>1.0666666666666668E-2</v>
      </c>
      <c r="F20" s="14">
        <f>AVERAGE('Fe assay'!B47:C47)</f>
        <v>1.8863636363636367E-2</v>
      </c>
      <c r="G20">
        <f>'Dry weight EC samples'!D20</f>
        <v>59.439999999999969</v>
      </c>
      <c r="H20" s="3">
        <f t="shared" si="0"/>
        <v>254.03768506056545</v>
      </c>
      <c r="I20" s="3">
        <f t="shared" si="1"/>
        <v>0.15772207267833119</v>
      </c>
      <c r="J20" s="3">
        <f t="shared" si="2"/>
        <v>0.17945266935845683</v>
      </c>
      <c r="K20" s="3">
        <f t="shared" si="3"/>
        <v>0.31735592805579371</v>
      </c>
      <c r="L20" s="14">
        <f t="shared" si="5"/>
        <v>0.99929409688520254</v>
      </c>
      <c r="M20" s="4">
        <f>AVERAGE(H20:H22)</f>
        <v>189.52412495930329</v>
      </c>
      <c r="N20" s="4">
        <f>STDEV(H20:H22)</f>
        <v>63.219346170020671</v>
      </c>
      <c r="O20" s="4">
        <f>N20/M20*100</f>
        <v>33.356885928688932</v>
      </c>
      <c r="P20" s="2">
        <f>AVERAGE(I20:I22)</f>
        <v>0.12248671044220956</v>
      </c>
      <c r="Q20" s="2">
        <f>STDEV(I20:I22)</f>
        <v>5.2515248471447271E-2</v>
      </c>
      <c r="R20" s="4">
        <f>Q20/P20*100</f>
        <v>42.874241851914604</v>
      </c>
      <c r="S20" s="2">
        <f>AVERAGE(J20:J22)</f>
        <v>0.18056703395265217</v>
      </c>
      <c r="T20" s="2">
        <f>STDEV(J20:J22)</f>
        <v>6.5033454389418599E-2</v>
      </c>
      <c r="U20" s="4">
        <f>T20/S20*100</f>
        <v>36.016238936766001</v>
      </c>
      <c r="V20" s="3">
        <f>S20/(M20+S20)*100</f>
        <v>9.5183219800947974E-2</v>
      </c>
      <c r="W20" s="2">
        <f>AVERAGE(K20:K22)</f>
        <v>0.40022275579557892</v>
      </c>
      <c r="X20" s="2">
        <f>STDEV(K20:K22)</f>
        <v>0.12135682449228581</v>
      </c>
      <c r="Y20">
        <f>XRF!DA10</f>
        <v>20030</v>
      </c>
      <c r="Z20" s="3">
        <f t="shared" si="4"/>
        <v>0.70827431463840629</v>
      </c>
    </row>
    <row r="21" spans="1:26" x14ac:dyDescent="0.2">
      <c r="A21" t="s">
        <v>41</v>
      </c>
      <c r="B21">
        <v>3</v>
      </c>
      <c r="C21" s="14">
        <f>EC!I71</f>
        <v>10.075000000000001</v>
      </c>
      <c r="D21" s="14">
        <f>EC!I79</f>
        <v>3.3500000000000005E-3</v>
      </c>
      <c r="E21" s="14">
        <f>EC!I156</f>
        <v>6.2599999999999999E-3</v>
      </c>
      <c r="F21" s="14">
        <f>AVERAGE('Fe assay'!D47:E47)</f>
        <v>2.9090909090909091E-2</v>
      </c>
      <c r="G21">
        <f>'Dry weight EC samples'!D21</f>
        <v>53.919999999999966</v>
      </c>
      <c r="H21" s="3">
        <f t="shared" si="0"/>
        <v>186.85089020771528</v>
      </c>
      <c r="I21" s="3">
        <f t="shared" si="1"/>
        <v>6.2129080118694405E-2</v>
      </c>
      <c r="J21" s="3">
        <f t="shared" si="2"/>
        <v>0.11609792284866477</v>
      </c>
      <c r="K21" s="3">
        <f t="shared" si="3"/>
        <v>0.53951982735365556</v>
      </c>
      <c r="L21" s="14">
        <f t="shared" si="5"/>
        <v>0.99937904587323412</v>
      </c>
      <c r="M21" s="4"/>
      <c r="N21" s="4"/>
      <c r="O21" s="4"/>
      <c r="P21" s="2"/>
      <c r="Q21" s="2"/>
      <c r="R21" s="4"/>
      <c r="Y21">
        <f>XRF!DA11</f>
        <v>21220</v>
      </c>
      <c r="Z21" s="3">
        <f t="shared" si="4"/>
        <v>0.4917383583246871</v>
      </c>
    </row>
    <row r="22" spans="1:26" x14ac:dyDescent="0.2">
      <c r="A22" t="s">
        <v>42</v>
      </c>
      <c r="B22">
        <v>3</v>
      </c>
      <c r="C22" s="14">
        <f>EC!I126</f>
        <v>7.85</v>
      </c>
      <c r="D22" s="14">
        <f>EC!I134</f>
        <v>9.0749999999999997E-3</v>
      </c>
      <c r="E22" s="14">
        <f>EC!I157</f>
        <v>1.5133333333333334E-2</v>
      </c>
      <c r="F22" s="14">
        <f>AVERAGE('Fe assay'!F47:G47)</f>
        <v>2.1136363636363644E-2</v>
      </c>
      <c r="G22">
        <f>'Dry weight EC samples'!D22</f>
        <v>61.480000000000018</v>
      </c>
      <c r="H22" s="3">
        <f t="shared" si="0"/>
        <v>127.68379960962911</v>
      </c>
      <c r="I22" s="3">
        <f t="shared" si="1"/>
        <v>0.14760897852960309</v>
      </c>
      <c r="J22" s="3">
        <f t="shared" si="2"/>
        <v>0.24615050965083488</v>
      </c>
      <c r="K22" s="3">
        <f t="shared" si="3"/>
        <v>0.34379251197728755</v>
      </c>
      <c r="L22" s="14">
        <f t="shared" si="5"/>
        <v>0.99807589614924941</v>
      </c>
      <c r="M22" s="4"/>
      <c r="N22" s="4"/>
      <c r="O22" s="4"/>
      <c r="P22" s="2"/>
      <c r="Q22" s="2"/>
      <c r="R22" s="4"/>
      <c r="Y22">
        <f>XRF!DA12</f>
        <v>22210</v>
      </c>
      <c r="Z22" s="3">
        <f t="shared" si="4"/>
        <v>0.32104915755064101</v>
      </c>
    </row>
    <row r="23" spans="1:26" x14ac:dyDescent="0.2">
      <c r="A23" t="s">
        <v>43</v>
      </c>
      <c r="B23">
        <v>1</v>
      </c>
      <c r="C23" s="14">
        <f>EC!I3</f>
        <v>4.9375</v>
      </c>
      <c r="D23" s="14">
        <f>EC!I11</f>
        <v>7.196000000000001E-3</v>
      </c>
      <c r="E23" s="14">
        <f>EC!I138</f>
        <v>8.4666666666666668E-2</v>
      </c>
      <c r="F23" s="14">
        <f>AVERAGE('Fe assay'!B46:C46)</f>
        <v>2.0000000000000004E-2</v>
      </c>
      <c r="G23">
        <f>'Dry weight EC samples'!D23</f>
        <v>21.93999999999998</v>
      </c>
      <c r="H23" s="3">
        <f t="shared" si="0"/>
        <v>225.04557885141315</v>
      </c>
      <c r="I23" s="3">
        <f t="shared" si="1"/>
        <v>0.32798541476754822</v>
      </c>
      <c r="J23" s="3">
        <f t="shared" si="2"/>
        <v>3.8590094196292957</v>
      </c>
      <c r="K23" s="3">
        <f t="shared" si="3"/>
        <v>0.91157702825888898</v>
      </c>
      <c r="L23" s="14">
        <f t="shared" si="5"/>
        <v>0.98314140643148706</v>
      </c>
      <c r="M23" s="4">
        <f>AVERAGE(H23:H25)</f>
        <v>160.59411521647655</v>
      </c>
      <c r="N23" s="4">
        <f>STDEV(H23:H25)</f>
        <v>66.963262012074253</v>
      </c>
      <c r="O23" s="4">
        <f>N23/M23*100</f>
        <v>41.697207847130372</v>
      </c>
      <c r="P23" s="2">
        <f>AVERAGE(I23:I25)</f>
        <v>1.1170653526965466</v>
      </c>
      <c r="Q23" s="2">
        <f>STDEV(I23:I25)</f>
        <v>0.75716319045753078</v>
      </c>
      <c r="R23" s="4">
        <f>Q23/P23*100</f>
        <v>67.78145867918758</v>
      </c>
      <c r="S23" s="2">
        <f>AVERAGE(J23:J25)</f>
        <v>2.2698177113164393</v>
      </c>
      <c r="T23" s="2">
        <f>STDEV(J23:J25)</f>
        <v>1.3825491102851875</v>
      </c>
      <c r="U23" s="4">
        <f>T23/S23*100</f>
        <v>60.910138439414261</v>
      </c>
      <c r="V23" s="3">
        <f>S23/(M23+S23)*100</f>
        <v>1.3936896097939502</v>
      </c>
      <c r="W23" s="2">
        <f>AVERAGE(K23:K25)</f>
        <v>0.95420463325427829</v>
      </c>
      <c r="X23" s="2">
        <f>STDEV(K23:K25)</f>
        <v>0.27539429246358893</v>
      </c>
      <c r="Y23">
        <f>XRF!DA13</f>
        <v>13330</v>
      </c>
      <c r="Z23" s="3">
        <f t="shared" si="4"/>
        <v>0.9428109790665542</v>
      </c>
    </row>
    <row r="24" spans="1:26" x14ac:dyDescent="0.2">
      <c r="A24" t="s">
        <v>44</v>
      </c>
      <c r="B24">
        <v>1</v>
      </c>
      <c r="C24" s="14">
        <f>EC!I5</f>
        <v>3.1688500000000004</v>
      </c>
      <c r="D24" s="14">
        <f>EC!I13</f>
        <v>6.3729999999999995E-2</v>
      </c>
      <c r="E24" s="14">
        <f>EC!I139</f>
        <v>4.6600000000000009E-2</v>
      </c>
      <c r="F24" s="14">
        <f>AVERAGE('Fe assay'!D46:E46)</f>
        <v>4.3295454545454547E-2</v>
      </c>
      <c r="G24">
        <f>'Dry weight EC samples'!D24</f>
        <v>34.68</v>
      </c>
      <c r="H24" s="3">
        <f t="shared" si="0"/>
        <v>91.37399077277972</v>
      </c>
      <c r="I24" s="3">
        <f t="shared" si="1"/>
        <v>1.8376585928489042</v>
      </c>
      <c r="J24" s="3">
        <f t="shared" si="2"/>
        <v>1.3437139561707039</v>
      </c>
      <c r="K24" s="3">
        <f t="shared" si="3"/>
        <v>1.2484271783579743</v>
      </c>
      <c r="L24" s="14">
        <f t="shared" si="5"/>
        <v>0.9855074717380149</v>
      </c>
      <c r="M24" s="4"/>
      <c r="N24" s="4"/>
      <c r="O24" s="4"/>
      <c r="P24" s="2"/>
      <c r="Q24" s="2"/>
      <c r="R24" s="4"/>
      <c r="Y24">
        <f>XRF!DA14</f>
        <v>12480</v>
      </c>
      <c r="Z24" s="3">
        <f t="shared" si="4"/>
        <v>0.40887664380656114</v>
      </c>
    </row>
    <row r="25" spans="1:26" x14ac:dyDescent="0.2">
      <c r="A25" t="s">
        <v>45</v>
      </c>
      <c r="B25">
        <v>1</v>
      </c>
      <c r="C25" s="14">
        <f>EC!I7</f>
        <v>5.2420000000000009</v>
      </c>
      <c r="D25" s="14">
        <f>EC!I15</f>
        <v>3.7581999999999997E-2</v>
      </c>
      <c r="E25" s="14">
        <f>EC!I140</f>
        <v>5.0933333333333337E-2</v>
      </c>
      <c r="F25" s="14">
        <f>AVERAGE('Fe assay'!F46:G46)</f>
        <v>2.2272727272727274E-2</v>
      </c>
      <c r="G25">
        <f>'Dry weight EC samples'!D25</f>
        <v>31.699999999999971</v>
      </c>
      <c r="H25" s="3">
        <f t="shared" si="0"/>
        <v>165.36277602523677</v>
      </c>
      <c r="I25" s="3">
        <f t="shared" si="1"/>
        <v>1.1855520504731871</v>
      </c>
      <c r="J25" s="3">
        <f t="shared" si="2"/>
        <v>1.6067297581493181</v>
      </c>
      <c r="K25" s="3">
        <f t="shared" si="3"/>
        <v>0.70260969314597144</v>
      </c>
      <c r="L25" s="14">
        <f t="shared" si="5"/>
        <v>0.99037710658236133</v>
      </c>
      <c r="M25" s="4"/>
      <c r="N25" s="4"/>
      <c r="O25" s="4"/>
      <c r="P25" s="2"/>
      <c r="Q25" s="2"/>
      <c r="R25" s="4"/>
      <c r="Y25">
        <f>XRF!DA15</f>
        <v>13980</v>
      </c>
      <c r="Z25" s="3">
        <f t="shared" si="4"/>
        <v>0.66056396474458856</v>
      </c>
    </row>
    <row r="26" spans="1:26" x14ac:dyDescent="0.2">
      <c r="A26" t="s">
        <v>46</v>
      </c>
      <c r="B26">
        <v>2</v>
      </c>
      <c r="C26" s="14">
        <f>EC!I9</f>
        <v>3.8124500000000001</v>
      </c>
      <c r="D26" s="14">
        <f>EC!I17</f>
        <v>3.1515000000000001E-2</v>
      </c>
      <c r="E26" s="14">
        <f>EC!I141</f>
        <v>1.2666666666666668E-2</v>
      </c>
      <c r="F26" s="14">
        <f>AVERAGE('Fe assay'!H46:I46)</f>
        <v>1.4886363636363637E-2</v>
      </c>
      <c r="G26">
        <f>'Dry weight EC samples'!D26</f>
        <v>24.479999999999965</v>
      </c>
      <c r="H26" s="3">
        <f t="shared" si="0"/>
        <v>155.73733660130742</v>
      </c>
      <c r="I26" s="3">
        <f t="shared" si="1"/>
        <v>1.2873774509803939</v>
      </c>
      <c r="J26" s="3">
        <f t="shared" si="2"/>
        <v>0.51742919389978292</v>
      </c>
      <c r="K26" s="3">
        <f>F26/G26*10^3</f>
        <v>0.60810308972073768</v>
      </c>
      <c r="L26" s="14">
        <f t="shared" si="5"/>
        <v>0.99668855416174673</v>
      </c>
      <c r="M26" s="4">
        <f>AVERAGE(H26:H28)</f>
        <v>163.47576386660339</v>
      </c>
      <c r="N26" s="4">
        <f>STDEV(H26:H28)</f>
        <v>21.857939520769431</v>
      </c>
      <c r="O26" s="4">
        <f>N26/M26*100</f>
        <v>13.37075233892503</v>
      </c>
      <c r="P26" s="2">
        <f>AVERAGE(I26:I28)</f>
        <v>0.42912581699346464</v>
      </c>
      <c r="Q26" s="2">
        <f>STDEV(I26:I28)</f>
        <v>0.74326771787218471</v>
      </c>
      <c r="R26" s="4">
        <f>Q26/P26*100</f>
        <v>173.20508075688775</v>
      </c>
      <c r="S26" s="2">
        <f>AVERAGE(J26:J28)</f>
        <v>0.44237205783734884</v>
      </c>
      <c r="T26" s="2">
        <f>STDEV(J26:J28)</f>
        <v>0.38586712709683546</v>
      </c>
      <c r="U26" s="4">
        <f>T26/S26*100</f>
        <v>87.226830958367387</v>
      </c>
      <c r="V26" s="3">
        <f>S26/(M26+S26)*100</f>
        <v>0.26987377286993031</v>
      </c>
      <c r="W26" s="2">
        <f>AVERAGE(K26:K28)</f>
        <v>0.40332435484797174</v>
      </c>
      <c r="X26" s="2">
        <f>STDEV(K26:K28)</f>
        <v>0.1773517103402088</v>
      </c>
      <c r="Y26">
        <f>XRF!DA16</f>
        <v>12690</v>
      </c>
      <c r="Z26" s="3">
        <f t="shared" si="4"/>
        <v>0.68535473305752659</v>
      </c>
    </row>
    <row r="27" spans="1:26" x14ac:dyDescent="0.2">
      <c r="A27" t="s">
        <v>47</v>
      </c>
      <c r="B27">
        <v>2</v>
      </c>
      <c r="C27" s="14">
        <f>EC!I20</f>
        <v>3.9067500000000006</v>
      </c>
      <c r="D27" s="14">
        <f>EC!L20</f>
        <v>0</v>
      </c>
      <c r="E27" s="14">
        <f>EC!I142</f>
        <v>2.0933333333333335E-2</v>
      </c>
      <c r="F27" s="14">
        <f>AVERAGE('Fe assay'!J46:K46)</f>
        <v>8.0681818181818216E-3</v>
      </c>
      <c r="G27">
        <f>'Dry weight EC samples'!D27</f>
        <v>26.659999999999997</v>
      </c>
      <c r="H27" s="3">
        <f t="shared" si="0"/>
        <v>146.53975993998503</v>
      </c>
      <c r="I27" s="3">
        <f t="shared" si="1"/>
        <v>0</v>
      </c>
      <c r="J27" s="3">
        <f t="shared" si="2"/>
        <v>0.78519629907476896</v>
      </c>
      <c r="K27" s="3">
        <f t="shared" si="3"/>
        <v>0.30263247630089357</v>
      </c>
      <c r="L27" s="14">
        <f t="shared" si="5"/>
        <v>0.99467031031863573</v>
      </c>
      <c r="M27" s="4"/>
      <c r="N27" s="4"/>
      <c r="O27" s="4"/>
      <c r="P27" s="2"/>
      <c r="Q27" s="2"/>
      <c r="R27" s="4"/>
      <c r="Y27">
        <f>XRF!DA17</f>
        <v>10740</v>
      </c>
      <c r="Z27" s="3">
        <f t="shared" si="4"/>
        <v>0.7619658187940842</v>
      </c>
    </row>
    <row r="28" spans="1:26" x14ac:dyDescent="0.2">
      <c r="A28" t="s">
        <v>48</v>
      </c>
      <c r="B28">
        <v>2</v>
      </c>
      <c r="C28" s="14">
        <f>EC!I22</f>
        <v>5.7875000000000014</v>
      </c>
      <c r="D28" s="14">
        <f>EC!L22</f>
        <v>0</v>
      </c>
      <c r="E28" s="14">
        <f>EC!I143</f>
        <v>7.5333333333333339E-4</v>
      </c>
      <c r="F28" s="14">
        <f>AVERAGE('Fe assay'!L46:M46)</f>
        <v>9.2045454545454583E-3</v>
      </c>
      <c r="G28">
        <f>'Dry weight EC samples'!D28</f>
        <v>30.759999999999987</v>
      </c>
      <c r="H28" s="3">
        <f t="shared" si="0"/>
        <v>188.15019505851768</v>
      </c>
      <c r="I28" s="3">
        <f t="shared" si="1"/>
        <v>0</v>
      </c>
      <c r="J28" s="3">
        <f t="shared" si="2"/>
        <v>2.4490680537494595E-2</v>
      </c>
      <c r="K28" s="3">
        <f t="shared" si="3"/>
        <v>0.29923749852228421</v>
      </c>
      <c r="L28" s="14">
        <f t="shared" si="5"/>
        <v>0.99986985135412176</v>
      </c>
      <c r="M28" s="4"/>
      <c r="N28" s="4"/>
      <c r="O28" s="4"/>
      <c r="P28" s="2"/>
      <c r="Q28" s="2"/>
      <c r="R28" s="4"/>
      <c r="Y28">
        <f>XRF!DA18</f>
        <v>12600</v>
      </c>
      <c r="Z28" s="3">
        <f t="shared" si="4"/>
        <v>0.83390854309864448</v>
      </c>
    </row>
    <row r="29" spans="1:26" x14ac:dyDescent="0.2">
      <c r="A29" t="s">
        <v>49</v>
      </c>
      <c r="B29">
        <v>3</v>
      </c>
      <c r="C29" s="14">
        <f>EC!I24</f>
        <v>3.9495</v>
      </c>
      <c r="D29" s="14">
        <f>EC!L24</f>
        <v>0</v>
      </c>
      <c r="E29" s="14">
        <f>EC!I144</f>
        <v>4.5133333333333336E-3</v>
      </c>
      <c r="F29" s="14">
        <f>AVERAGE('Fe assay'!H47:I47)</f>
        <v>1.6590909090909094E-2</v>
      </c>
      <c r="G29">
        <f>'Dry weight EC samples'!D29</f>
        <v>43.679999999999978</v>
      </c>
      <c r="H29" s="3">
        <f t="shared" si="0"/>
        <v>90.418956043956086</v>
      </c>
      <c r="I29" s="3">
        <f t="shared" si="1"/>
        <v>0</v>
      </c>
      <c r="J29" s="3">
        <f t="shared" si="2"/>
        <v>0.10332722832722839</v>
      </c>
      <c r="K29" s="3">
        <f t="shared" si="3"/>
        <v>0.37982850482850511</v>
      </c>
      <c r="L29" s="14">
        <f t="shared" si="5"/>
        <v>0.9988585437243509</v>
      </c>
      <c r="M29" s="4">
        <f>AVERAGE(H29:H31)</f>
        <v>100.61714460461805</v>
      </c>
      <c r="N29" s="4">
        <f>STDEV(H29:H31)</f>
        <v>9.320900760418402</v>
      </c>
      <c r="O29" s="4">
        <f>N29/M29*100</f>
        <v>9.2637301496136857</v>
      </c>
      <c r="P29" s="2">
        <f>AVERAGE(I29:I31)</f>
        <v>7.5051759834368603</v>
      </c>
      <c r="Q29" s="2">
        <f>STDEV(I29:I31)</f>
        <v>12.999346123058357</v>
      </c>
      <c r="R29" s="4">
        <f>Q29/P29*100</f>
        <v>173.20508075688775</v>
      </c>
      <c r="S29" s="2">
        <f>AVERAGE(J29:J31)</f>
        <v>8.0419950190352889</v>
      </c>
      <c r="T29" s="2">
        <f>STDEV(J29:J31)</f>
        <v>13.586448611154109</v>
      </c>
      <c r="U29" s="4">
        <f>T29/S29*100</f>
        <v>168.94375809727782</v>
      </c>
      <c r="V29" s="3">
        <f>S29/(M29+S29)*100</f>
        <v>7.4011215686864116</v>
      </c>
      <c r="W29" s="2">
        <f>AVERAGE(K29:K31)</f>
        <v>0.33234304669987419</v>
      </c>
      <c r="X29" s="2">
        <f>STDEV(K29:K31)</f>
        <v>4.5674820303259853E-2</v>
      </c>
      <c r="Y29">
        <f>XRF!DA19</f>
        <v>12120</v>
      </c>
      <c r="Z29" s="3">
        <f t="shared" si="4"/>
        <v>0.41662100662332735</v>
      </c>
    </row>
    <row r="30" spans="1:26" x14ac:dyDescent="0.2">
      <c r="A30" t="s">
        <v>50</v>
      </c>
      <c r="B30">
        <v>3</v>
      </c>
      <c r="C30" s="14">
        <f>EC!I26</f>
        <v>3.2752500000000002</v>
      </c>
      <c r="D30" s="14">
        <f>EC!L26</f>
        <v>0</v>
      </c>
      <c r="E30" s="14">
        <f>EC!I145</f>
        <v>9.3333333333333341E-3</v>
      </c>
      <c r="F30" s="14">
        <f>AVERAGE('Fe assay'!J47:K47)</f>
        <v>9.2045454545454583E-3</v>
      </c>
      <c r="G30">
        <f>'Dry weight EC samples'!D30</f>
        <v>31.879999999999995</v>
      </c>
      <c r="H30" s="3">
        <f t="shared" si="0"/>
        <v>102.73682559598495</v>
      </c>
      <c r="I30" s="3">
        <f t="shared" si="1"/>
        <v>0</v>
      </c>
      <c r="J30" s="3">
        <f t="shared" si="2"/>
        <v>0.29276453366792143</v>
      </c>
      <c r="K30" s="3">
        <f t="shared" si="3"/>
        <v>0.28872476331698432</v>
      </c>
      <c r="L30" s="14">
        <f t="shared" si="5"/>
        <v>0.99715844221742989</v>
      </c>
      <c r="M30" s="4"/>
      <c r="N30" s="4"/>
      <c r="O30" s="4"/>
      <c r="P30" s="2"/>
      <c r="Q30" s="2"/>
      <c r="Y30">
        <f>XRF!DA20</f>
        <v>9685</v>
      </c>
      <c r="Z30" s="3">
        <f t="shared" si="4"/>
        <v>0.59239422048608981</v>
      </c>
    </row>
    <row r="31" spans="1:26" x14ac:dyDescent="0.2">
      <c r="A31" t="s">
        <v>51</v>
      </c>
      <c r="B31">
        <v>3</v>
      </c>
      <c r="C31" s="14">
        <f>EC!I37</f>
        <v>4.55</v>
      </c>
      <c r="D31" s="14">
        <f>EC!I45</f>
        <v>0.94250000000000012</v>
      </c>
      <c r="E31" s="14">
        <f>EC!I147</f>
        <v>0.99333333333333351</v>
      </c>
      <c r="F31" s="14">
        <f>AVERAGE('Fe assay'!L47:M47)</f>
        <v>1.3749999999999998E-2</v>
      </c>
      <c r="G31">
        <f>'Dry weight EC samples'!D31</f>
        <v>41.859999999999964</v>
      </c>
      <c r="H31" s="3">
        <f t="shared" si="0"/>
        <v>108.69565217391313</v>
      </c>
      <c r="I31" s="3">
        <f t="shared" si="1"/>
        <v>22.515527950310581</v>
      </c>
      <c r="J31" s="3">
        <f t="shared" si="2"/>
        <v>23.729893295110713</v>
      </c>
      <c r="K31" s="3">
        <f t="shared" si="3"/>
        <v>0.32847587195413308</v>
      </c>
      <c r="L31" s="14">
        <f t="shared" si="5"/>
        <v>0.82080577269993971</v>
      </c>
      <c r="M31" s="4"/>
      <c r="N31" s="4"/>
      <c r="O31" s="4"/>
      <c r="P31" s="2"/>
      <c r="Q31" s="2"/>
      <c r="Y31">
        <f>XRF!DA21</f>
        <v>11070</v>
      </c>
      <c r="Z31" s="3">
        <f t="shared" si="4"/>
        <v>0.54833863556026907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7CE5-2D0F-5E4C-B984-A378D58A735E}">
  <dimension ref="A1:L1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4" sqref="I144"/>
    </sheetView>
  </sheetViews>
  <sheetFormatPr baseColWidth="10" defaultRowHeight="16" x14ac:dyDescent="0.2"/>
  <cols>
    <col min="10" max="10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</row>
    <row r="2" spans="1:12" x14ac:dyDescent="0.2">
      <c r="A2" t="s">
        <v>15</v>
      </c>
      <c r="B2" t="s">
        <v>8</v>
      </c>
      <c r="C2">
        <v>10</v>
      </c>
      <c r="D2">
        <v>1</v>
      </c>
      <c r="E2">
        <v>5</v>
      </c>
      <c r="F2">
        <v>-0.78</v>
      </c>
      <c r="G2" s="1">
        <v>3.1928999999999999E-5</v>
      </c>
      <c r="H2" s="1">
        <v>5.9730000000000006E-8</v>
      </c>
      <c r="I2" s="15">
        <f>H2/(C2*10^-6)*10^3</f>
        <v>5.9730000000000008</v>
      </c>
      <c r="J2" s="5"/>
      <c r="K2" s="2"/>
    </row>
    <row r="3" spans="1:12" x14ac:dyDescent="0.2">
      <c r="B3" t="s">
        <v>22</v>
      </c>
      <c r="C3">
        <v>20</v>
      </c>
      <c r="D3">
        <v>1</v>
      </c>
      <c r="E3">
        <v>5</v>
      </c>
      <c r="F3">
        <v>-0.78</v>
      </c>
      <c r="G3" s="1">
        <v>2.5772999999999999E-5</v>
      </c>
      <c r="H3" s="1">
        <v>9.8749999999999994E-8</v>
      </c>
      <c r="I3" s="15">
        <f t="shared" ref="I3:I17" si="0">H3/(C3*10^-6)*10^3</f>
        <v>4.9375</v>
      </c>
      <c r="K3" s="2"/>
      <c r="L3" s="2"/>
    </row>
    <row r="4" spans="1:12" x14ac:dyDescent="0.2">
      <c r="B4" t="s">
        <v>8</v>
      </c>
      <c r="C4">
        <v>10</v>
      </c>
      <c r="D4">
        <v>2</v>
      </c>
      <c r="E4">
        <v>5</v>
      </c>
      <c r="F4">
        <v>-0.78</v>
      </c>
      <c r="G4" s="1">
        <v>3.6192999999999997E-5</v>
      </c>
      <c r="H4" s="1">
        <v>7.2230999999999993E-8</v>
      </c>
      <c r="I4" s="15">
        <f t="shared" si="0"/>
        <v>7.2230999999999996</v>
      </c>
      <c r="K4" s="2"/>
      <c r="L4" s="2"/>
    </row>
    <row r="5" spans="1:12" x14ac:dyDescent="0.2">
      <c r="B5" t="s">
        <v>23</v>
      </c>
      <c r="C5">
        <v>20</v>
      </c>
      <c r="D5">
        <v>2</v>
      </c>
      <c r="E5">
        <v>5</v>
      </c>
      <c r="F5">
        <v>-0.78</v>
      </c>
      <c r="G5" s="1">
        <v>2.4847000000000001E-5</v>
      </c>
      <c r="H5" s="1">
        <v>6.3376999999999999E-8</v>
      </c>
      <c r="I5" s="15">
        <f t="shared" si="0"/>
        <v>3.1688500000000004</v>
      </c>
      <c r="K5" s="2"/>
      <c r="L5" s="2"/>
    </row>
    <row r="6" spans="1:12" x14ac:dyDescent="0.2">
      <c r="B6" t="s">
        <v>8</v>
      </c>
      <c r="C6">
        <v>10</v>
      </c>
      <c r="D6">
        <v>3</v>
      </c>
      <c r="E6">
        <v>5</v>
      </c>
      <c r="F6">
        <v>-0.78</v>
      </c>
      <c r="G6" s="1">
        <v>3.3324000000000001E-5</v>
      </c>
      <c r="H6" s="1">
        <v>6.6249E-8</v>
      </c>
      <c r="I6" s="15">
        <f t="shared" si="0"/>
        <v>6.6249000000000002</v>
      </c>
      <c r="K6" s="2"/>
      <c r="L6" s="2"/>
    </row>
    <row r="7" spans="1:12" x14ac:dyDescent="0.2">
      <c r="B7" s="6" t="s">
        <v>24</v>
      </c>
      <c r="C7">
        <v>20</v>
      </c>
      <c r="D7">
        <v>3</v>
      </c>
      <c r="E7">
        <v>5</v>
      </c>
      <c r="F7">
        <v>-0.78</v>
      </c>
      <c r="G7" s="1">
        <v>3.2342999999999998E-5</v>
      </c>
      <c r="H7" s="1">
        <v>1.0484E-7</v>
      </c>
      <c r="I7" s="15">
        <f t="shared" si="0"/>
        <v>5.2420000000000009</v>
      </c>
      <c r="K7" s="2"/>
      <c r="L7" s="2"/>
    </row>
    <row r="8" spans="1:12" x14ac:dyDescent="0.2">
      <c r="B8" t="s">
        <v>8</v>
      </c>
      <c r="C8">
        <v>10</v>
      </c>
      <c r="D8">
        <v>4</v>
      </c>
      <c r="E8">
        <v>5</v>
      </c>
      <c r="F8">
        <v>-0.78</v>
      </c>
      <c r="G8" s="1">
        <v>5.7336000000000001E-5</v>
      </c>
      <c r="H8" s="1">
        <v>7.4941999999999997E-8</v>
      </c>
      <c r="I8" s="15">
        <f t="shared" si="0"/>
        <v>7.4942000000000002</v>
      </c>
      <c r="K8" s="2"/>
      <c r="L8" s="2"/>
    </row>
    <row r="9" spans="1:12" x14ac:dyDescent="0.2">
      <c r="B9" s="6" t="s">
        <v>27</v>
      </c>
      <c r="C9">
        <v>20</v>
      </c>
      <c r="D9">
        <v>4</v>
      </c>
      <c r="E9">
        <v>5</v>
      </c>
      <c r="F9">
        <v>-0.78</v>
      </c>
      <c r="G9" s="1">
        <v>2.3651000000000001E-5</v>
      </c>
      <c r="H9" s="1">
        <v>7.6248999999999997E-8</v>
      </c>
      <c r="I9" s="15">
        <f t="shared" si="0"/>
        <v>3.8124500000000001</v>
      </c>
      <c r="K9" s="2"/>
      <c r="L9" s="2"/>
    </row>
    <row r="10" spans="1:12" x14ac:dyDescent="0.2">
      <c r="B10" t="s">
        <v>9</v>
      </c>
      <c r="C10">
        <v>10</v>
      </c>
      <c r="D10">
        <v>5</v>
      </c>
      <c r="E10">
        <v>5</v>
      </c>
      <c r="F10">
        <v>0.61</v>
      </c>
      <c r="G10" s="1">
        <v>2.1818E-5</v>
      </c>
      <c r="H10" s="1">
        <v>8.4903000000000003E-8</v>
      </c>
      <c r="I10" s="15">
        <f t="shared" si="0"/>
        <v>8.4903000000000013</v>
      </c>
      <c r="J10" s="5"/>
      <c r="K10" s="2"/>
      <c r="L10" s="2"/>
    </row>
    <row r="11" spans="1:12" x14ac:dyDescent="0.2">
      <c r="B11" t="s">
        <v>22</v>
      </c>
      <c r="C11">
        <v>20</v>
      </c>
      <c r="D11">
        <v>5</v>
      </c>
      <c r="E11">
        <v>5</v>
      </c>
      <c r="F11">
        <v>0.61</v>
      </c>
      <c r="G11" s="1">
        <v>3.9330000000000001E-7</v>
      </c>
      <c r="H11" s="1">
        <v>1.4392000000000001E-10</v>
      </c>
      <c r="I11" s="15">
        <f t="shared" si="0"/>
        <v>7.196000000000001E-3</v>
      </c>
      <c r="K11" s="2"/>
      <c r="L11" s="2"/>
    </row>
    <row r="12" spans="1:12" x14ac:dyDescent="0.2">
      <c r="B12" t="s">
        <v>9</v>
      </c>
      <c r="C12">
        <v>10</v>
      </c>
      <c r="D12">
        <v>6</v>
      </c>
      <c r="E12">
        <v>5</v>
      </c>
      <c r="F12">
        <v>0.61</v>
      </c>
      <c r="G12" s="1">
        <v>2.279E-5</v>
      </c>
      <c r="H12" s="1">
        <v>8.2687000000000004E-8</v>
      </c>
      <c r="I12" s="15">
        <f t="shared" si="0"/>
        <v>8.2687000000000008</v>
      </c>
      <c r="K12" s="2"/>
      <c r="L12" s="2"/>
    </row>
    <row r="13" spans="1:12" x14ac:dyDescent="0.2">
      <c r="B13" t="s">
        <v>23</v>
      </c>
      <c r="C13">
        <v>20</v>
      </c>
      <c r="D13">
        <v>6</v>
      </c>
      <c r="E13">
        <v>5</v>
      </c>
      <c r="F13">
        <v>0.61</v>
      </c>
      <c r="G13" s="1">
        <v>6.0630000000000002E-7</v>
      </c>
      <c r="H13" s="1">
        <v>1.2745999999999999E-9</v>
      </c>
      <c r="I13" s="15">
        <f t="shared" si="0"/>
        <v>6.3729999999999995E-2</v>
      </c>
      <c r="K13" s="2"/>
      <c r="L13" s="2"/>
    </row>
    <row r="14" spans="1:12" x14ac:dyDescent="0.2">
      <c r="B14" t="s">
        <v>9</v>
      </c>
      <c r="C14">
        <v>10</v>
      </c>
      <c r="D14">
        <v>7</v>
      </c>
      <c r="E14">
        <v>5</v>
      </c>
      <c r="F14">
        <v>0.61</v>
      </c>
      <c r="G14" s="1">
        <v>2.1974E-5</v>
      </c>
      <c r="H14" s="1">
        <v>8.8734999999999994E-8</v>
      </c>
      <c r="I14" s="15">
        <f t="shared" si="0"/>
        <v>8.8734999999999999</v>
      </c>
      <c r="J14" s="2"/>
      <c r="K14" s="2"/>
      <c r="L14" s="2"/>
    </row>
    <row r="15" spans="1:12" x14ac:dyDescent="0.2">
      <c r="B15" s="6" t="s">
        <v>24</v>
      </c>
      <c r="C15">
        <v>20</v>
      </c>
      <c r="D15">
        <v>7</v>
      </c>
      <c r="E15">
        <v>5</v>
      </c>
      <c r="F15">
        <v>0.61</v>
      </c>
      <c r="G15" s="1">
        <v>5.3730999999999999E-7</v>
      </c>
      <c r="H15" s="1">
        <v>7.5164E-10</v>
      </c>
      <c r="I15" s="15">
        <f t="shared" si="0"/>
        <v>3.7581999999999997E-2</v>
      </c>
      <c r="K15" s="2"/>
      <c r="L15" s="2"/>
    </row>
    <row r="16" spans="1:12" x14ac:dyDescent="0.2">
      <c r="B16" t="s">
        <v>9</v>
      </c>
      <c r="C16">
        <v>10</v>
      </c>
      <c r="D16">
        <v>8</v>
      </c>
      <c r="E16">
        <v>5</v>
      </c>
      <c r="F16">
        <v>0.61</v>
      </c>
      <c r="G16" s="1">
        <v>2.3285000000000002E-5</v>
      </c>
      <c r="H16" s="1">
        <v>9.4500999999999994E-8</v>
      </c>
      <c r="I16" s="15">
        <f t="shared" si="0"/>
        <v>9.4500999999999991</v>
      </c>
      <c r="K16" s="2"/>
      <c r="L16" s="2"/>
    </row>
    <row r="17" spans="1:12" x14ac:dyDescent="0.2">
      <c r="B17" s="6" t="s">
        <v>27</v>
      </c>
      <c r="C17">
        <v>20</v>
      </c>
      <c r="D17">
        <v>8</v>
      </c>
      <c r="E17">
        <v>5</v>
      </c>
      <c r="F17">
        <v>0.61</v>
      </c>
      <c r="G17" s="1">
        <v>5.0271000000000003E-7</v>
      </c>
      <c r="H17" s="1">
        <v>6.3029999999999998E-10</v>
      </c>
      <c r="I17" s="15">
        <f t="shared" si="0"/>
        <v>3.1515000000000001E-2</v>
      </c>
      <c r="K17" s="2"/>
      <c r="L17" s="2"/>
    </row>
    <row r="18" spans="1:12" x14ac:dyDescent="0.2">
      <c r="I18" s="3"/>
      <c r="K18" s="2"/>
      <c r="L18" s="2"/>
    </row>
    <row r="19" spans="1:12" x14ac:dyDescent="0.2">
      <c r="A19" t="s">
        <v>16</v>
      </c>
      <c r="B19" t="s">
        <v>8</v>
      </c>
      <c r="C19">
        <v>10</v>
      </c>
      <c r="D19">
        <v>1</v>
      </c>
      <c r="E19">
        <v>5</v>
      </c>
      <c r="F19">
        <v>-0.78</v>
      </c>
      <c r="G19" s="1">
        <v>2.6308999999999998E-5</v>
      </c>
      <c r="H19" s="1">
        <v>3.2666000000000003E-8</v>
      </c>
      <c r="I19" s="15">
        <f>H19/(C19*10^-6)*10^3</f>
        <v>3.2666000000000004</v>
      </c>
      <c r="J19" s="5"/>
      <c r="K19" s="2"/>
      <c r="L19" s="2"/>
    </row>
    <row r="20" spans="1:12" x14ac:dyDescent="0.2">
      <c r="B20" s="6" t="s">
        <v>28</v>
      </c>
      <c r="C20">
        <v>40</v>
      </c>
      <c r="D20">
        <v>1</v>
      </c>
      <c r="E20">
        <v>5</v>
      </c>
      <c r="F20">
        <v>-0.78</v>
      </c>
      <c r="G20" s="1">
        <v>5.2539E-5</v>
      </c>
      <c r="H20" s="1">
        <v>1.5627000000000001E-7</v>
      </c>
      <c r="I20" s="15">
        <f t="shared" ref="I20:I34" si="1">H20/(C20*10^-6)*10^3</f>
        <v>3.9067500000000006</v>
      </c>
      <c r="K20" s="2"/>
      <c r="L20" s="2"/>
    </row>
    <row r="21" spans="1:12" x14ac:dyDescent="0.2">
      <c r="B21" t="s">
        <v>8</v>
      </c>
      <c r="C21">
        <v>10</v>
      </c>
      <c r="D21">
        <v>2</v>
      </c>
      <c r="E21">
        <v>5</v>
      </c>
      <c r="F21">
        <v>-0.78</v>
      </c>
      <c r="G21" s="1">
        <v>3.0066999999999999E-5</v>
      </c>
      <c r="H21" s="1">
        <v>5.2216000000000002E-8</v>
      </c>
      <c r="I21" s="15">
        <f t="shared" si="1"/>
        <v>5.2216000000000005</v>
      </c>
      <c r="K21" s="2"/>
      <c r="L21" s="2"/>
    </row>
    <row r="22" spans="1:12" x14ac:dyDescent="0.2">
      <c r="B22" s="6" t="s">
        <v>29</v>
      </c>
      <c r="C22">
        <v>40</v>
      </c>
      <c r="D22">
        <v>2</v>
      </c>
      <c r="E22">
        <v>5</v>
      </c>
      <c r="F22">
        <v>-0.78</v>
      </c>
      <c r="G22" s="1">
        <v>6.6923999999999998E-5</v>
      </c>
      <c r="H22" s="1">
        <v>2.315E-7</v>
      </c>
      <c r="I22" s="15">
        <f t="shared" si="1"/>
        <v>5.7875000000000014</v>
      </c>
      <c r="K22" s="2"/>
      <c r="L22" s="2"/>
    </row>
    <row r="23" spans="1:12" x14ac:dyDescent="0.2">
      <c r="B23" t="s">
        <v>8</v>
      </c>
      <c r="C23">
        <v>10</v>
      </c>
      <c r="D23">
        <v>3</v>
      </c>
      <c r="E23">
        <v>5</v>
      </c>
      <c r="F23">
        <v>-0.78</v>
      </c>
      <c r="G23" s="1">
        <v>3.3949999999999999E-5</v>
      </c>
      <c r="H23" s="1">
        <v>6.3173000000000006E-8</v>
      </c>
      <c r="I23" s="15">
        <f t="shared" si="1"/>
        <v>6.3173000000000012</v>
      </c>
      <c r="K23" s="2"/>
      <c r="L23" s="2"/>
    </row>
    <row r="24" spans="1:12" x14ac:dyDescent="0.2">
      <c r="B24" s="6" t="s">
        <v>30</v>
      </c>
      <c r="C24">
        <v>40</v>
      </c>
      <c r="D24">
        <v>3</v>
      </c>
      <c r="E24">
        <v>5</v>
      </c>
      <c r="F24">
        <v>-0.78</v>
      </c>
      <c r="G24" s="1">
        <v>5.7983999999999999E-5</v>
      </c>
      <c r="H24" s="1">
        <v>1.5797999999999999E-7</v>
      </c>
      <c r="I24" s="15">
        <f t="shared" si="1"/>
        <v>3.9495</v>
      </c>
      <c r="K24" s="2"/>
      <c r="L24" s="2"/>
    </row>
    <row r="25" spans="1:12" x14ac:dyDescent="0.2">
      <c r="B25" t="s">
        <v>8</v>
      </c>
      <c r="C25">
        <v>10</v>
      </c>
      <c r="D25">
        <v>4</v>
      </c>
      <c r="E25">
        <v>5</v>
      </c>
      <c r="F25">
        <v>-0.78</v>
      </c>
      <c r="G25" s="1">
        <v>3.5151999999999998E-5</v>
      </c>
      <c r="H25" s="1">
        <v>7.6633999999999997E-8</v>
      </c>
      <c r="I25" s="15">
        <f t="shared" si="1"/>
        <v>7.6634000000000002</v>
      </c>
      <c r="K25" s="2"/>
      <c r="L25" s="2"/>
    </row>
    <row r="26" spans="1:12" x14ac:dyDescent="0.2">
      <c r="B26" s="6" t="s">
        <v>72</v>
      </c>
      <c r="C26">
        <v>40</v>
      </c>
      <c r="D26">
        <v>4</v>
      </c>
      <c r="E26">
        <v>5</v>
      </c>
      <c r="F26">
        <v>-0.78</v>
      </c>
      <c r="G26" s="1">
        <v>3.9271999999999999E-5</v>
      </c>
      <c r="H26" s="1">
        <v>1.3101000000000001E-7</v>
      </c>
      <c r="I26" s="15">
        <f t="shared" si="1"/>
        <v>3.2752500000000002</v>
      </c>
      <c r="K26" s="2"/>
      <c r="L26" s="2"/>
    </row>
    <row r="27" spans="1:12" x14ac:dyDescent="0.2">
      <c r="B27" t="s">
        <v>9</v>
      </c>
      <c r="C27">
        <v>10</v>
      </c>
      <c r="D27">
        <v>5</v>
      </c>
      <c r="E27">
        <v>5</v>
      </c>
      <c r="F27">
        <v>0.61</v>
      </c>
      <c r="G27" s="1">
        <v>2.8470999999999999E-5</v>
      </c>
      <c r="H27" s="1">
        <v>1.0677E-7</v>
      </c>
      <c r="I27" s="15">
        <f t="shared" si="1"/>
        <v>10.677000000000001</v>
      </c>
      <c r="J27" s="5"/>
      <c r="K27" s="2"/>
      <c r="L27" s="2"/>
    </row>
    <row r="28" spans="1:12" x14ac:dyDescent="0.2">
      <c r="B28" s="6" t="s">
        <v>28</v>
      </c>
      <c r="C28">
        <v>40</v>
      </c>
      <c r="D28">
        <v>5</v>
      </c>
      <c r="E28">
        <v>5</v>
      </c>
      <c r="F28">
        <v>0.61</v>
      </c>
      <c r="G28" s="1">
        <v>4.2772000000000002E-7</v>
      </c>
      <c r="H28" s="1">
        <v>2.9932999999999999E-10</v>
      </c>
      <c r="I28" s="15">
        <f t="shared" si="1"/>
        <v>7.4832500000000003E-3</v>
      </c>
      <c r="K28" s="2"/>
      <c r="L28" s="2"/>
    </row>
    <row r="29" spans="1:12" x14ac:dyDescent="0.2">
      <c r="B29" t="s">
        <v>9</v>
      </c>
      <c r="C29">
        <v>10</v>
      </c>
      <c r="D29">
        <v>6</v>
      </c>
      <c r="E29">
        <v>5</v>
      </c>
      <c r="F29">
        <v>0.61</v>
      </c>
      <c r="G29" s="1">
        <v>2.3501000000000001E-5</v>
      </c>
      <c r="H29" s="1">
        <v>9.4425E-8</v>
      </c>
      <c r="I29" s="15">
        <f t="shared" si="1"/>
        <v>9.4425000000000008</v>
      </c>
      <c r="K29" s="2"/>
      <c r="L29" s="2"/>
    </row>
    <row r="30" spans="1:12" x14ac:dyDescent="0.2">
      <c r="B30" s="6" t="s">
        <v>29</v>
      </c>
      <c r="C30">
        <v>40</v>
      </c>
      <c r="D30">
        <v>6</v>
      </c>
      <c r="E30">
        <v>5</v>
      </c>
      <c r="F30">
        <v>0.61</v>
      </c>
      <c r="G30" s="1">
        <v>1.8014E-7</v>
      </c>
      <c r="H30" s="1">
        <v>1.5745000000000001E-10</v>
      </c>
      <c r="I30" s="15">
        <f t="shared" si="1"/>
        <v>3.9362500000000005E-3</v>
      </c>
      <c r="K30" s="2"/>
      <c r="L30" s="2"/>
    </row>
    <row r="31" spans="1:12" x14ac:dyDescent="0.2">
      <c r="B31" t="s">
        <v>9</v>
      </c>
      <c r="C31">
        <v>10</v>
      </c>
      <c r="D31">
        <v>7</v>
      </c>
      <c r="E31">
        <v>5</v>
      </c>
      <c r="F31">
        <v>0.61</v>
      </c>
      <c r="G31" s="1">
        <v>3.2830000000000002E-5</v>
      </c>
      <c r="H31" s="1">
        <v>1.0956999999999999E-7</v>
      </c>
      <c r="I31" s="15">
        <f t="shared" si="1"/>
        <v>10.956999999999999</v>
      </c>
      <c r="J31" s="2"/>
      <c r="K31" s="2"/>
      <c r="L31" s="2"/>
    </row>
    <row r="32" spans="1:12" x14ac:dyDescent="0.2">
      <c r="B32" s="6" t="s">
        <v>30</v>
      </c>
      <c r="C32">
        <v>40</v>
      </c>
      <c r="D32">
        <v>7</v>
      </c>
      <c r="E32">
        <v>5</v>
      </c>
      <c r="F32">
        <v>0.61</v>
      </c>
      <c r="G32" s="1">
        <v>9.1342999999999999E-7</v>
      </c>
      <c r="H32" s="1">
        <v>1.732E-9</v>
      </c>
      <c r="I32" s="15">
        <f t="shared" si="1"/>
        <v>4.3300000000000005E-2</v>
      </c>
      <c r="K32" s="2"/>
      <c r="L32" s="2"/>
    </row>
    <row r="33" spans="1:12" x14ac:dyDescent="0.2">
      <c r="B33" t="s">
        <v>9</v>
      </c>
      <c r="C33">
        <v>10</v>
      </c>
      <c r="D33">
        <v>8</v>
      </c>
      <c r="E33">
        <v>5</v>
      </c>
      <c r="F33">
        <v>0.61</v>
      </c>
      <c r="G33" s="1">
        <v>2.5196999999999999E-5</v>
      </c>
      <c r="H33" s="1">
        <v>1.0726999999999999E-7</v>
      </c>
      <c r="I33" s="15">
        <f t="shared" si="1"/>
        <v>10.727</v>
      </c>
      <c r="K33" s="2"/>
      <c r="L33" s="2"/>
    </row>
    <row r="34" spans="1:12" x14ac:dyDescent="0.2">
      <c r="B34" s="6" t="s">
        <v>72</v>
      </c>
      <c r="C34">
        <v>40</v>
      </c>
      <c r="D34">
        <v>8</v>
      </c>
      <c r="E34">
        <v>5</v>
      </c>
      <c r="F34">
        <v>0.61</v>
      </c>
      <c r="G34" s="1">
        <v>3.6050999999999999E-7</v>
      </c>
      <c r="H34" s="1">
        <v>4.1609000000000001E-10</v>
      </c>
      <c r="I34" s="15">
        <f t="shared" si="1"/>
        <v>1.0402250000000002E-2</v>
      </c>
      <c r="K34" s="2"/>
      <c r="L34" s="2"/>
    </row>
    <row r="35" spans="1:12" x14ac:dyDescent="0.2">
      <c r="I35" s="3"/>
      <c r="K35" s="2"/>
      <c r="L35" s="2"/>
    </row>
    <row r="36" spans="1:12" x14ac:dyDescent="0.2">
      <c r="A36" t="s">
        <v>25</v>
      </c>
      <c r="B36" t="s">
        <v>8</v>
      </c>
      <c r="C36">
        <v>10</v>
      </c>
      <c r="D36">
        <v>1</v>
      </c>
      <c r="E36">
        <v>5</v>
      </c>
      <c r="F36">
        <v>-0.78</v>
      </c>
      <c r="G36" s="1">
        <v>1.2500000000000001E-5</v>
      </c>
      <c r="H36" s="1">
        <v>1.7900000000000001E-8</v>
      </c>
      <c r="I36" s="15">
        <f>H36/(C36*10^-6)*10^3</f>
        <v>1.7900000000000003</v>
      </c>
      <c r="J36" s="5"/>
      <c r="K36" s="2"/>
      <c r="L36" s="2"/>
    </row>
    <row r="37" spans="1:12" x14ac:dyDescent="0.2">
      <c r="B37" s="6" t="s">
        <v>73</v>
      </c>
      <c r="C37">
        <v>40</v>
      </c>
      <c r="D37">
        <v>1</v>
      </c>
      <c r="E37">
        <v>5</v>
      </c>
      <c r="F37">
        <v>-0.78</v>
      </c>
      <c r="G37" s="1">
        <v>4.6799999999999999E-5</v>
      </c>
      <c r="H37" s="1">
        <v>1.8199999999999999E-7</v>
      </c>
      <c r="I37" s="15">
        <f t="shared" ref="I37:I51" si="2">H37/(C37*10^-6)*10^3</f>
        <v>4.55</v>
      </c>
      <c r="K37" s="2"/>
      <c r="L37" s="2"/>
    </row>
    <row r="38" spans="1:12" x14ac:dyDescent="0.2">
      <c r="B38" t="s">
        <v>8</v>
      </c>
      <c r="C38">
        <v>10</v>
      </c>
      <c r="D38">
        <v>2</v>
      </c>
      <c r="E38">
        <v>5</v>
      </c>
      <c r="F38">
        <v>-0.78</v>
      </c>
      <c r="G38" s="1">
        <v>1.91E-5</v>
      </c>
      <c r="H38" s="1">
        <v>2.8699999999999999E-8</v>
      </c>
      <c r="I38" s="15">
        <f t="shared" si="2"/>
        <v>2.87</v>
      </c>
      <c r="K38" s="2"/>
      <c r="L38" s="2"/>
    </row>
    <row r="39" spans="1:12" x14ac:dyDescent="0.2">
      <c r="B39" s="6" t="s">
        <v>10</v>
      </c>
      <c r="C39">
        <v>40</v>
      </c>
      <c r="D39">
        <v>2</v>
      </c>
      <c r="E39">
        <v>5</v>
      </c>
      <c r="F39">
        <v>-0.78</v>
      </c>
      <c r="G39" s="1">
        <v>6.3399999999999996E-5</v>
      </c>
      <c r="H39" s="1">
        <v>2.4299999999999999E-7</v>
      </c>
      <c r="I39" s="15">
        <f t="shared" si="2"/>
        <v>6.0750000000000002</v>
      </c>
      <c r="K39" s="2"/>
      <c r="L39" s="2"/>
    </row>
    <row r="40" spans="1:12" x14ac:dyDescent="0.2">
      <c r="B40" t="s">
        <v>8</v>
      </c>
      <c r="C40">
        <v>10</v>
      </c>
      <c r="D40">
        <v>3</v>
      </c>
      <c r="E40">
        <v>5</v>
      </c>
      <c r="F40">
        <v>-0.78</v>
      </c>
      <c r="G40" s="1">
        <v>1.77E-5</v>
      </c>
      <c r="H40" s="1">
        <v>2.7899999999999998E-8</v>
      </c>
      <c r="I40" s="15">
        <f t="shared" si="2"/>
        <v>2.79</v>
      </c>
      <c r="K40" s="2"/>
      <c r="L40" s="2"/>
    </row>
    <row r="41" spans="1:12" x14ac:dyDescent="0.2">
      <c r="B41" s="6" t="s">
        <v>11</v>
      </c>
      <c r="C41">
        <v>40</v>
      </c>
      <c r="D41">
        <v>3</v>
      </c>
      <c r="E41">
        <v>5</v>
      </c>
      <c r="F41">
        <v>-0.78</v>
      </c>
      <c r="G41" s="1">
        <v>5.94E-5</v>
      </c>
      <c r="H41" s="1">
        <v>2.22E-7</v>
      </c>
      <c r="I41" s="15">
        <f t="shared" si="2"/>
        <v>5.55</v>
      </c>
      <c r="K41" s="2"/>
      <c r="L41" s="2"/>
    </row>
    <row r="42" spans="1:12" x14ac:dyDescent="0.2">
      <c r="B42" t="s">
        <v>8</v>
      </c>
      <c r="C42">
        <v>10</v>
      </c>
      <c r="D42">
        <v>4</v>
      </c>
      <c r="E42">
        <v>5</v>
      </c>
      <c r="F42">
        <v>-0.78</v>
      </c>
      <c r="G42" s="1">
        <v>3.6900000000000002E-5</v>
      </c>
      <c r="H42" s="1">
        <v>2.85E-8</v>
      </c>
      <c r="I42" s="15">
        <f t="shared" si="2"/>
        <v>2.85</v>
      </c>
      <c r="K42" s="2"/>
      <c r="L42" s="2"/>
    </row>
    <row r="43" spans="1:12" x14ac:dyDescent="0.2">
      <c r="B43" s="6" t="s">
        <v>12</v>
      </c>
      <c r="C43">
        <v>40</v>
      </c>
      <c r="D43">
        <v>4</v>
      </c>
      <c r="E43">
        <v>5</v>
      </c>
      <c r="F43">
        <v>-0.78</v>
      </c>
      <c r="G43" s="1">
        <v>8.2200000000000006E-5</v>
      </c>
      <c r="H43" s="1">
        <v>3.3200000000000001E-7</v>
      </c>
      <c r="I43" s="15">
        <f t="shared" si="2"/>
        <v>8.3000000000000007</v>
      </c>
      <c r="K43" s="2"/>
      <c r="L43" s="2"/>
    </row>
    <row r="44" spans="1:12" x14ac:dyDescent="0.2">
      <c r="B44" t="s">
        <v>9</v>
      </c>
      <c r="C44">
        <v>10</v>
      </c>
      <c r="D44">
        <v>5</v>
      </c>
      <c r="E44">
        <v>5</v>
      </c>
      <c r="F44">
        <v>0.61</v>
      </c>
      <c r="G44" s="1">
        <v>2.4899999999999999E-5</v>
      </c>
      <c r="H44" s="1">
        <v>9.3200000000000001E-8</v>
      </c>
      <c r="I44" s="15">
        <f t="shared" si="2"/>
        <v>9.32</v>
      </c>
      <c r="J44" s="5"/>
      <c r="K44" s="2"/>
      <c r="L44" s="2"/>
    </row>
    <row r="45" spans="1:12" x14ac:dyDescent="0.2">
      <c r="B45" s="12" t="s">
        <v>73</v>
      </c>
      <c r="C45">
        <v>40</v>
      </c>
      <c r="D45">
        <v>5</v>
      </c>
      <c r="E45">
        <v>5</v>
      </c>
      <c r="F45">
        <v>0.61</v>
      </c>
      <c r="G45" s="1">
        <v>4.3599999999999998E-6</v>
      </c>
      <c r="H45" s="1">
        <v>3.77E-8</v>
      </c>
      <c r="I45" s="15">
        <f t="shared" si="2"/>
        <v>0.94250000000000012</v>
      </c>
      <c r="K45" s="13"/>
      <c r="L45" s="2"/>
    </row>
    <row r="46" spans="1:12" x14ac:dyDescent="0.2">
      <c r="B46" t="s">
        <v>9</v>
      </c>
      <c r="C46">
        <v>10</v>
      </c>
      <c r="D46">
        <v>6</v>
      </c>
      <c r="E46">
        <v>5</v>
      </c>
      <c r="F46">
        <v>0.61</v>
      </c>
      <c r="G46" s="1">
        <v>2.2500000000000001E-5</v>
      </c>
      <c r="H46" s="1">
        <v>9.3699999999999999E-8</v>
      </c>
      <c r="I46" s="15">
        <f t="shared" si="2"/>
        <v>9.3699999999999992</v>
      </c>
      <c r="K46" s="2"/>
      <c r="L46" s="2"/>
    </row>
    <row r="47" spans="1:12" x14ac:dyDescent="0.2">
      <c r="B47" s="6" t="s">
        <v>10</v>
      </c>
      <c r="C47">
        <v>40</v>
      </c>
      <c r="D47">
        <v>6</v>
      </c>
      <c r="E47">
        <v>5</v>
      </c>
      <c r="F47">
        <v>0.61</v>
      </c>
      <c r="G47" s="1">
        <v>1.05E-7</v>
      </c>
      <c r="H47" s="1">
        <v>2.26E-10</v>
      </c>
      <c r="I47" s="15">
        <f t="shared" si="2"/>
        <v>5.6500000000000005E-3</v>
      </c>
      <c r="K47" s="2"/>
      <c r="L47" s="2"/>
    </row>
    <row r="48" spans="1:12" x14ac:dyDescent="0.2">
      <c r="B48" t="s">
        <v>9</v>
      </c>
      <c r="C48">
        <v>10</v>
      </c>
      <c r="D48">
        <v>7</v>
      </c>
      <c r="E48">
        <v>5</v>
      </c>
      <c r="F48">
        <v>0.61</v>
      </c>
      <c r="G48" s="1">
        <v>1.9400000000000001E-5</v>
      </c>
      <c r="H48" s="1">
        <v>7.0700000000000004E-8</v>
      </c>
      <c r="I48" s="15">
        <f t="shared" si="2"/>
        <v>7.0700000000000012</v>
      </c>
      <c r="J48" s="2"/>
      <c r="K48" s="2"/>
      <c r="L48" s="2"/>
    </row>
    <row r="49" spans="1:12" x14ac:dyDescent="0.2">
      <c r="B49" s="6" t="s">
        <v>11</v>
      </c>
      <c r="C49">
        <v>40</v>
      </c>
      <c r="D49">
        <v>7</v>
      </c>
      <c r="E49">
        <v>5</v>
      </c>
      <c r="F49">
        <v>0.61</v>
      </c>
      <c r="G49" s="1">
        <v>2.6600000000000003E-7</v>
      </c>
      <c r="H49" s="1">
        <v>2.5800000000000002E-9</v>
      </c>
      <c r="I49" s="15">
        <f t="shared" si="2"/>
        <v>6.4500000000000016E-2</v>
      </c>
      <c r="K49" s="2"/>
      <c r="L49" s="2"/>
    </row>
    <row r="50" spans="1:12" x14ac:dyDescent="0.2">
      <c r="B50" t="s">
        <v>9</v>
      </c>
      <c r="C50">
        <v>10</v>
      </c>
      <c r="D50">
        <v>8</v>
      </c>
      <c r="E50">
        <v>5</v>
      </c>
      <c r="F50">
        <v>0.61</v>
      </c>
      <c r="G50" s="1">
        <v>1.9599999999999999E-5</v>
      </c>
      <c r="H50" s="1">
        <v>7.3500000000000003E-8</v>
      </c>
      <c r="I50" s="15">
        <f t="shared" si="2"/>
        <v>7.3500000000000005</v>
      </c>
      <c r="K50" s="2"/>
      <c r="L50" s="2"/>
    </row>
    <row r="51" spans="1:12" x14ac:dyDescent="0.2">
      <c r="B51" s="6" t="s">
        <v>12</v>
      </c>
      <c r="C51">
        <v>40</v>
      </c>
      <c r="D51">
        <v>8</v>
      </c>
      <c r="E51">
        <v>5</v>
      </c>
      <c r="F51">
        <v>0.61</v>
      </c>
      <c r="G51" s="1">
        <v>1.66E-7</v>
      </c>
      <c r="H51" s="1">
        <v>5.4799999999999997E-10</v>
      </c>
      <c r="I51" s="15">
        <f t="shared" si="2"/>
        <v>1.37E-2</v>
      </c>
      <c r="K51" s="2"/>
      <c r="L51" s="2"/>
    </row>
    <row r="52" spans="1:12" x14ac:dyDescent="0.2">
      <c r="I52" s="3"/>
      <c r="K52" s="2"/>
      <c r="L52" s="2"/>
    </row>
    <row r="53" spans="1:12" x14ac:dyDescent="0.2">
      <c r="A53" t="s">
        <v>26</v>
      </c>
      <c r="B53" t="s">
        <v>8</v>
      </c>
      <c r="C53">
        <v>10</v>
      </c>
      <c r="D53">
        <v>1</v>
      </c>
      <c r="E53">
        <v>5</v>
      </c>
      <c r="F53">
        <v>-0.78</v>
      </c>
      <c r="G53" s="1">
        <v>3.26E-5</v>
      </c>
      <c r="H53" s="1">
        <v>1.6400000000000001E-7</v>
      </c>
      <c r="I53" s="15">
        <f>H53/(C53*10^-6)*10^3</f>
        <v>16.400000000000002</v>
      </c>
      <c r="J53" s="5"/>
      <c r="K53" s="2"/>
      <c r="L53" s="2"/>
    </row>
    <row r="54" spans="1:12" x14ac:dyDescent="0.2">
      <c r="B54" s="6" t="s">
        <v>13</v>
      </c>
      <c r="C54">
        <v>40</v>
      </c>
      <c r="D54">
        <v>1</v>
      </c>
      <c r="E54">
        <v>5</v>
      </c>
      <c r="F54">
        <v>-0.78</v>
      </c>
      <c r="G54" s="1">
        <v>4.9400000000000001E-5</v>
      </c>
      <c r="H54" s="1">
        <v>3.5999999999999999E-7</v>
      </c>
      <c r="I54" s="15">
        <f t="shared" ref="I54:I68" si="3">H54/(C54*10^-6)*10^3</f>
        <v>9.0000000000000018</v>
      </c>
      <c r="K54" s="2"/>
      <c r="L54" s="2"/>
    </row>
    <row r="55" spans="1:12" x14ac:dyDescent="0.2">
      <c r="B55" t="s">
        <v>8</v>
      </c>
      <c r="C55">
        <v>10</v>
      </c>
      <c r="D55">
        <v>2</v>
      </c>
      <c r="E55">
        <v>5</v>
      </c>
      <c r="F55">
        <v>-0.78</v>
      </c>
      <c r="G55" s="1">
        <v>3.4499999999999998E-5</v>
      </c>
      <c r="H55" s="1">
        <v>1.73E-7</v>
      </c>
      <c r="I55" s="15">
        <f t="shared" si="3"/>
        <v>17.300000000000004</v>
      </c>
      <c r="K55" s="2"/>
      <c r="L55" s="2"/>
    </row>
    <row r="56" spans="1:12" x14ac:dyDescent="0.2">
      <c r="B56" s="6" t="s">
        <v>17</v>
      </c>
      <c r="C56">
        <v>40</v>
      </c>
      <c r="D56">
        <v>2</v>
      </c>
      <c r="E56">
        <v>5</v>
      </c>
      <c r="F56">
        <v>-0.78</v>
      </c>
      <c r="G56" s="1">
        <v>5.4700000000000001E-5</v>
      </c>
      <c r="H56" s="1">
        <v>2.8599999999999999E-7</v>
      </c>
      <c r="I56" s="15">
        <f t="shared" si="3"/>
        <v>7.15</v>
      </c>
      <c r="K56" s="2"/>
      <c r="L56" s="2"/>
    </row>
    <row r="57" spans="1:12" x14ac:dyDescent="0.2">
      <c r="B57" t="s">
        <v>8</v>
      </c>
      <c r="C57">
        <v>10</v>
      </c>
      <c r="D57">
        <v>3</v>
      </c>
      <c r="E57">
        <v>5</v>
      </c>
      <c r="F57">
        <v>-0.78</v>
      </c>
      <c r="G57" s="1">
        <v>3.2499999999999997E-5</v>
      </c>
      <c r="H57" s="1">
        <v>1.4600000000000001E-7</v>
      </c>
      <c r="I57" s="15">
        <f t="shared" si="3"/>
        <v>14.600000000000001</v>
      </c>
      <c r="K57" s="2"/>
      <c r="L57" s="2"/>
    </row>
    <row r="58" spans="1:12" x14ac:dyDescent="0.2">
      <c r="B58" s="6" t="s">
        <v>18</v>
      </c>
      <c r="C58">
        <v>40</v>
      </c>
      <c r="D58">
        <v>3</v>
      </c>
      <c r="E58">
        <v>5</v>
      </c>
      <c r="F58">
        <v>-0.78</v>
      </c>
      <c r="G58" s="1">
        <v>7.6199999999999995E-5</v>
      </c>
      <c r="H58" s="1">
        <v>3.7599999999999998E-7</v>
      </c>
      <c r="I58" s="15">
        <f t="shared" si="3"/>
        <v>9.4</v>
      </c>
      <c r="K58" s="2"/>
      <c r="L58" s="2"/>
    </row>
    <row r="59" spans="1:12" x14ac:dyDescent="0.2">
      <c r="B59" t="s">
        <v>8</v>
      </c>
      <c r="C59">
        <v>10</v>
      </c>
      <c r="D59">
        <v>4</v>
      </c>
      <c r="E59">
        <v>5</v>
      </c>
      <c r="F59">
        <v>-0.78</v>
      </c>
      <c r="G59" s="1">
        <v>7.8700000000000002E-5</v>
      </c>
      <c r="H59" s="1">
        <v>1.4700000000000001E-7</v>
      </c>
      <c r="I59" s="15">
        <f t="shared" si="3"/>
        <v>14.700000000000001</v>
      </c>
      <c r="K59" s="2"/>
      <c r="L59" s="2"/>
    </row>
    <row r="60" spans="1:12" x14ac:dyDescent="0.2">
      <c r="B60" s="6" t="s">
        <v>19</v>
      </c>
      <c r="C60">
        <v>40</v>
      </c>
      <c r="D60">
        <v>4</v>
      </c>
      <c r="E60">
        <v>5</v>
      </c>
      <c r="F60">
        <v>-0.78</v>
      </c>
      <c r="G60">
        <v>1.2520000000000001E-4</v>
      </c>
      <c r="H60" s="1">
        <v>6.0399999999999996E-7</v>
      </c>
      <c r="I60" s="15">
        <f t="shared" si="3"/>
        <v>15.100000000000001</v>
      </c>
      <c r="K60" s="2"/>
      <c r="L60" s="2"/>
    </row>
    <row r="61" spans="1:12" x14ac:dyDescent="0.2">
      <c r="B61" t="s">
        <v>9</v>
      </c>
      <c r="C61">
        <v>10</v>
      </c>
      <c r="D61">
        <v>5</v>
      </c>
      <c r="E61">
        <v>5</v>
      </c>
      <c r="F61">
        <v>0.61</v>
      </c>
      <c r="G61" s="1">
        <v>2.2900000000000001E-5</v>
      </c>
      <c r="H61" s="1">
        <v>9.5599999999999996E-8</v>
      </c>
      <c r="I61" s="15">
        <f t="shared" si="3"/>
        <v>9.56</v>
      </c>
      <c r="J61" s="5"/>
      <c r="K61" s="2"/>
    </row>
    <row r="62" spans="1:12" x14ac:dyDescent="0.2">
      <c r="B62" s="6" t="s">
        <v>13</v>
      </c>
      <c r="C62">
        <v>40</v>
      </c>
      <c r="D62">
        <v>5</v>
      </c>
      <c r="E62">
        <v>5</v>
      </c>
      <c r="F62">
        <v>0.61</v>
      </c>
      <c r="G62" s="1">
        <v>2.1299999999999999E-7</v>
      </c>
      <c r="H62" s="1">
        <v>2.5799999999999999E-10</v>
      </c>
      <c r="I62" s="15">
        <f t="shared" si="3"/>
        <v>6.45E-3</v>
      </c>
      <c r="K62" s="2"/>
    </row>
    <row r="63" spans="1:12" x14ac:dyDescent="0.2">
      <c r="B63" t="s">
        <v>9</v>
      </c>
      <c r="C63">
        <v>10</v>
      </c>
      <c r="D63">
        <v>6</v>
      </c>
      <c r="E63">
        <v>5</v>
      </c>
      <c r="F63">
        <v>0.61</v>
      </c>
      <c r="G63" s="1">
        <v>2.2799999999999999E-5</v>
      </c>
      <c r="H63" s="1">
        <v>1.05E-7</v>
      </c>
      <c r="I63" s="15">
        <f t="shared" si="3"/>
        <v>10.5</v>
      </c>
      <c r="K63" s="2"/>
    </row>
    <row r="64" spans="1:12" x14ac:dyDescent="0.2">
      <c r="B64" s="6" t="s">
        <v>17</v>
      </c>
      <c r="C64">
        <v>40</v>
      </c>
      <c r="D64">
        <v>6</v>
      </c>
      <c r="E64">
        <v>5</v>
      </c>
      <c r="F64">
        <v>0.61</v>
      </c>
      <c r="G64" s="1">
        <v>2.1299999999999999E-7</v>
      </c>
      <c r="H64" s="1">
        <v>1.8400000000000001E-10</v>
      </c>
      <c r="I64" s="15">
        <f t="shared" si="3"/>
        <v>4.6000000000000008E-3</v>
      </c>
      <c r="K64" s="2"/>
    </row>
    <row r="65" spans="1:12" x14ac:dyDescent="0.2">
      <c r="B65" t="s">
        <v>9</v>
      </c>
      <c r="C65">
        <v>10</v>
      </c>
      <c r="D65">
        <v>7</v>
      </c>
      <c r="E65">
        <v>5</v>
      </c>
      <c r="F65">
        <v>0.61</v>
      </c>
      <c r="G65" s="1">
        <v>2.1699999999999999E-5</v>
      </c>
      <c r="H65" s="1">
        <v>1.02E-7</v>
      </c>
      <c r="I65" s="15">
        <f t="shared" si="3"/>
        <v>10.200000000000001</v>
      </c>
      <c r="J65" s="2"/>
      <c r="K65" s="2"/>
    </row>
    <row r="66" spans="1:12" x14ac:dyDescent="0.2">
      <c r="B66" s="6" t="s">
        <v>18</v>
      </c>
      <c r="C66">
        <v>40</v>
      </c>
      <c r="D66">
        <v>7</v>
      </c>
      <c r="E66">
        <v>5</v>
      </c>
      <c r="F66">
        <v>0.61</v>
      </c>
      <c r="G66" s="1">
        <v>3.5699999999999998E-7</v>
      </c>
      <c r="H66" s="1">
        <v>1.1700000000000001E-9</v>
      </c>
      <c r="I66" s="15">
        <f t="shared" si="3"/>
        <v>2.9250000000000005E-2</v>
      </c>
      <c r="K66" s="2"/>
    </row>
    <row r="67" spans="1:12" x14ac:dyDescent="0.2">
      <c r="B67" t="s">
        <v>9</v>
      </c>
      <c r="C67">
        <v>10</v>
      </c>
      <c r="D67">
        <v>8</v>
      </c>
      <c r="E67">
        <v>5</v>
      </c>
      <c r="F67">
        <v>0.61</v>
      </c>
      <c r="G67" s="1">
        <v>2.3099999999999999E-5</v>
      </c>
      <c r="H67" s="1">
        <v>1.05E-7</v>
      </c>
      <c r="I67" s="15">
        <f t="shared" si="3"/>
        <v>10.5</v>
      </c>
      <c r="K67" s="2"/>
    </row>
    <row r="68" spans="1:12" x14ac:dyDescent="0.2">
      <c r="B68" s="6" t="s">
        <v>19</v>
      </c>
      <c r="C68">
        <v>40</v>
      </c>
      <c r="D68">
        <v>8</v>
      </c>
      <c r="E68">
        <v>5</v>
      </c>
      <c r="F68">
        <v>0.61</v>
      </c>
      <c r="G68" s="1">
        <v>1.97E-7</v>
      </c>
      <c r="H68" s="1">
        <v>3.75E-10</v>
      </c>
      <c r="I68" s="15">
        <f t="shared" si="3"/>
        <v>9.3750000000000014E-3</v>
      </c>
      <c r="K68" s="2"/>
    </row>
    <row r="69" spans="1:12" x14ac:dyDescent="0.2">
      <c r="I69" s="3"/>
    </row>
    <row r="70" spans="1:12" x14ac:dyDescent="0.2">
      <c r="A70" t="s">
        <v>68</v>
      </c>
      <c r="B70" t="s">
        <v>8</v>
      </c>
      <c r="C70">
        <v>10</v>
      </c>
      <c r="D70">
        <v>1</v>
      </c>
      <c r="E70">
        <v>5</v>
      </c>
      <c r="F70">
        <v>-0.78</v>
      </c>
      <c r="G70" s="1">
        <v>2.6999999999999999E-5</v>
      </c>
      <c r="H70" s="1">
        <v>7.0799999999999999E-8</v>
      </c>
      <c r="I70" s="15">
        <f>H70/(C70*10^-6)*10^3</f>
        <v>7.08</v>
      </c>
      <c r="J70" s="5"/>
      <c r="K70" s="2"/>
      <c r="L70" s="2"/>
    </row>
    <row r="71" spans="1:12" x14ac:dyDescent="0.2">
      <c r="B71" s="6" t="s">
        <v>20</v>
      </c>
      <c r="C71">
        <v>40</v>
      </c>
      <c r="D71">
        <v>1</v>
      </c>
      <c r="E71">
        <v>5</v>
      </c>
      <c r="F71">
        <v>-0.78</v>
      </c>
      <c r="G71">
        <v>1.0811000000000001E-4</v>
      </c>
      <c r="H71" s="1">
        <v>4.03E-7</v>
      </c>
      <c r="I71" s="15">
        <f t="shared" ref="I71:I85" si="4">H71/(C71*10^-6)*10^3</f>
        <v>10.075000000000001</v>
      </c>
      <c r="K71" s="2"/>
      <c r="L71" s="2"/>
    </row>
    <row r="72" spans="1:12" x14ac:dyDescent="0.2">
      <c r="B72" t="s">
        <v>8</v>
      </c>
      <c r="C72">
        <v>10</v>
      </c>
      <c r="D72">
        <v>2</v>
      </c>
      <c r="E72">
        <v>5</v>
      </c>
      <c r="F72">
        <v>-0.78</v>
      </c>
      <c r="G72" s="1">
        <v>2.83E-5</v>
      </c>
      <c r="H72" s="1">
        <v>7.6300000000000002E-8</v>
      </c>
      <c r="I72" s="15">
        <f t="shared" si="4"/>
        <v>7.6300000000000008</v>
      </c>
      <c r="K72" s="2"/>
      <c r="L72" s="2"/>
    </row>
    <row r="73" spans="1:12" x14ac:dyDescent="0.2">
      <c r="B73" s="6" t="s">
        <v>21</v>
      </c>
      <c r="C73">
        <v>40</v>
      </c>
      <c r="D73">
        <v>2</v>
      </c>
      <c r="E73">
        <v>5</v>
      </c>
      <c r="F73">
        <v>-0.78</v>
      </c>
      <c r="G73" s="1">
        <v>8.5900000000000001E-5</v>
      </c>
      <c r="H73" s="1">
        <v>3.27E-7</v>
      </c>
      <c r="I73" s="15">
        <f t="shared" si="4"/>
        <v>8.1750000000000007</v>
      </c>
      <c r="K73" s="2"/>
      <c r="L73" s="2"/>
    </row>
    <row r="74" spans="1:12" x14ac:dyDescent="0.2">
      <c r="B74" t="s">
        <v>8</v>
      </c>
      <c r="C74">
        <v>10</v>
      </c>
      <c r="D74">
        <v>3</v>
      </c>
      <c r="E74">
        <v>5</v>
      </c>
      <c r="F74">
        <v>-0.78</v>
      </c>
      <c r="G74" s="1">
        <v>2.9499999999999999E-5</v>
      </c>
      <c r="H74" s="1">
        <v>6.8999999999999996E-8</v>
      </c>
      <c r="I74" s="15">
        <f t="shared" si="4"/>
        <v>6.8999999999999995</v>
      </c>
      <c r="K74" s="2"/>
      <c r="L74" s="2"/>
    </row>
    <row r="75" spans="1:12" x14ac:dyDescent="0.2">
      <c r="B75" s="6" t="s">
        <v>74</v>
      </c>
      <c r="C75">
        <v>40</v>
      </c>
      <c r="D75">
        <v>3</v>
      </c>
      <c r="E75">
        <v>5</v>
      </c>
      <c r="F75">
        <v>-0.78</v>
      </c>
      <c r="G75" s="1">
        <v>5.3300000000000001E-5</v>
      </c>
      <c r="H75" s="1">
        <v>2.1299999999999999E-7</v>
      </c>
      <c r="I75" s="15">
        <f t="shared" si="4"/>
        <v>5.3250000000000002</v>
      </c>
      <c r="K75" s="2"/>
      <c r="L75" s="2"/>
    </row>
    <row r="76" spans="1:12" x14ac:dyDescent="0.2">
      <c r="B76" t="s">
        <v>8</v>
      </c>
      <c r="C76">
        <v>10</v>
      </c>
      <c r="D76">
        <v>4</v>
      </c>
      <c r="E76">
        <v>5</v>
      </c>
      <c r="F76">
        <v>-0.78</v>
      </c>
      <c r="G76" s="1">
        <v>2.9099999999999999E-5</v>
      </c>
      <c r="H76" s="1">
        <v>7.5100000000000004E-8</v>
      </c>
      <c r="I76" s="15">
        <f t="shared" si="4"/>
        <v>7.5100000000000007</v>
      </c>
      <c r="K76" s="2"/>
      <c r="L76" s="2"/>
    </row>
    <row r="77" spans="1:12" x14ac:dyDescent="0.2">
      <c r="B77" s="6" t="s">
        <v>75</v>
      </c>
      <c r="C77">
        <v>40</v>
      </c>
      <c r="D77">
        <v>4</v>
      </c>
      <c r="E77">
        <v>5</v>
      </c>
      <c r="F77">
        <v>-0.78</v>
      </c>
      <c r="G77" s="1">
        <v>4.4499999999999997E-5</v>
      </c>
      <c r="H77" s="1">
        <v>1.86E-7</v>
      </c>
      <c r="I77" s="15">
        <f t="shared" si="4"/>
        <v>4.6500000000000004</v>
      </c>
      <c r="K77" s="2"/>
      <c r="L77" s="2"/>
    </row>
    <row r="78" spans="1:12" x14ac:dyDescent="0.2">
      <c r="B78" t="s">
        <v>9</v>
      </c>
      <c r="C78">
        <v>10</v>
      </c>
      <c r="D78">
        <v>5</v>
      </c>
      <c r="E78">
        <v>5</v>
      </c>
      <c r="F78">
        <v>0.61</v>
      </c>
      <c r="G78" s="1">
        <v>2.23E-5</v>
      </c>
      <c r="H78" s="1">
        <v>7.5199999999999998E-8</v>
      </c>
      <c r="I78" s="15">
        <f t="shared" si="4"/>
        <v>7.5200000000000005</v>
      </c>
      <c r="J78" s="5"/>
      <c r="K78" s="2"/>
    </row>
    <row r="79" spans="1:12" x14ac:dyDescent="0.2">
      <c r="B79" s="6" t="s">
        <v>20</v>
      </c>
      <c r="C79">
        <v>40</v>
      </c>
      <c r="D79">
        <v>5</v>
      </c>
      <c r="E79">
        <v>5</v>
      </c>
      <c r="F79">
        <v>0.61</v>
      </c>
      <c r="G79" s="1">
        <v>1.2200000000000001E-7</v>
      </c>
      <c r="H79" s="1">
        <v>1.34E-10</v>
      </c>
      <c r="I79" s="15">
        <f t="shared" si="4"/>
        <v>3.3500000000000005E-3</v>
      </c>
      <c r="K79" s="2"/>
    </row>
    <row r="80" spans="1:12" x14ac:dyDescent="0.2">
      <c r="B80" t="s">
        <v>9</v>
      </c>
      <c r="C80">
        <v>10</v>
      </c>
      <c r="D80">
        <v>6</v>
      </c>
      <c r="E80">
        <v>5</v>
      </c>
      <c r="F80">
        <v>0.61</v>
      </c>
      <c r="G80" s="1">
        <v>1.88E-5</v>
      </c>
      <c r="H80" s="1">
        <v>7.6199999999999994E-8</v>
      </c>
      <c r="I80" s="15">
        <f t="shared" si="4"/>
        <v>7.62</v>
      </c>
      <c r="K80" s="2"/>
    </row>
    <row r="81" spans="1:12" x14ac:dyDescent="0.2">
      <c r="B81" s="6" t="s">
        <v>21</v>
      </c>
      <c r="C81">
        <v>40</v>
      </c>
      <c r="D81">
        <v>6</v>
      </c>
      <c r="E81">
        <v>5</v>
      </c>
      <c r="F81">
        <v>0.61</v>
      </c>
      <c r="G81" s="1">
        <v>1.5200000000000001E-7</v>
      </c>
      <c r="H81" s="1">
        <v>7.1300000000000002E-10</v>
      </c>
      <c r="I81" s="15">
        <f t="shared" si="4"/>
        <v>1.7825000000000004E-2</v>
      </c>
      <c r="K81" s="2"/>
    </row>
    <row r="82" spans="1:12" x14ac:dyDescent="0.2">
      <c r="B82" t="s">
        <v>9</v>
      </c>
      <c r="C82">
        <v>10</v>
      </c>
      <c r="D82">
        <v>7</v>
      </c>
      <c r="E82">
        <v>5</v>
      </c>
      <c r="F82">
        <v>0.61</v>
      </c>
      <c r="G82" s="1">
        <v>2.0100000000000001E-5</v>
      </c>
      <c r="H82" s="1">
        <v>6.4500000000000002E-8</v>
      </c>
      <c r="I82" s="15">
        <f t="shared" si="4"/>
        <v>6.4500000000000011</v>
      </c>
      <c r="J82" s="2"/>
      <c r="K82" s="2"/>
    </row>
    <row r="83" spans="1:12" x14ac:dyDescent="0.2">
      <c r="B83" s="6" t="s">
        <v>74</v>
      </c>
      <c r="C83">
        <v>40</v>
      </c>
      <c r="D83">
        <v>7</v>
      </c>
      <c r="E83">
        <v>5</v>
      </c>
      <c r="F83">
        <v>0.61</v>
      </c>
      <c r="G83" s="1">
        <v>3.9799999999999999E-7</v>
      </c>
      <c r="H83" s="1">
        <v>1.9900000000000001E-10</v>
      </c>
      <c r="I83" s="15">
        <f t="shared" si="4"/>
        <v>4.9750000000000003E-3</v>
      </c>
      <c r="K83" s="2"/>
    </row>
    <row r="84" spans="1:12" x14ac:dyDescent="0.2">
      <c r="B84" t="s">
        <v>9</v>
      </c>
      <c r="C84">
        <v>10</v>
      </c>
      <c r="D84">
        <v>8</v>
      </c>
      <c r="E84">
        <v>5</v>
      </c>
      <c r="F84">
        <v>0.61</v>
      </c>
      <c r="G84" s="1">
        <v>1.8099999999999999E-5</v>
      </c>
      <c r="H84" s="1">
        <v>8.4499999999999996E-8</v>
      </c>
      <c r="I84" s="15">
        <f t="shared" si="4"/>
        <v>8.4500000000000011</v>
      </c>
      <c r="K84" s="2"/>
    </row>
    <row r="85" spans="1:12" x14ac:dyDescent="0.2">
      <c r="B85" s="6" t="s">
        <v>75</v>
      </c>
      <c r="C85">
        <v>40</v>
      </c>
      <c r="D85">
        <v>8</v>
      </c>
      <c r="E85">
        <v>5</v>
      </c>
      <c r="F85">
        <v>0.61</v>
      </c>
      <c r="G85" s="1">
        <v>1.74E-7</v>
      </c>
      <c r="H85" s="1">
        <v>4.7100000000000003E-10</v>
      </c>
      <c r="I85" s="15">
        <f t="shared" si="4"/>
        <v>1.1775000000000001E-2</v>
      </c>
      <c r="K85" s="2"/>
    </row>
    <row r="86" spans="1:12" x14ac:dyDescent="0.2">
      <c r="I86" s="3"/>
    </row>
    <row r="87" spans="1:12" x14ac:dyDescent="0.2">
      <c r="A87" t="s">
        <v>69</v>
      </c>
      <c r="B87" t="s">
        <v>8</v>
      </c>
      <c r="C87">
        <v>10</v>
      </c>
      <c r="D87">
        <v>1</v>
      </c>
      <c r="E87">
        <v>5</v>
      </c>
      <c r="F87">
        <v>-0.78</v>
      </c>
      <c r="G87" s="1">
        <v>3.2299999999999999E-5</v>
      </c>
      <c r="H87" s="1">
        <v>7.9300000000000002E-8</v>
      </c>
      <c r="I87" s="15">
        <f>H87/(C87*10^-6)*10^3</f>
        <v>7.9300000000000015</v>
      </c>
      <c r="J87" s="5"/>
      <c r="K87" s="2"/>
      <c r="L87" s="2"/>
    </row>
    <row r="88" spans="1:12" x14ac:dyDescent="0.2">
      <c r="B88" s="6" t="s">
        <v>76</v>
      </c>
      <c r="C88">
        <v>40</v>
      </c>
      <c r="D88">
        <v>1</v>
      </c>
      <c r="E88">
        <v>5</v>
      </c>
      <c r="F88">
        <v>-0.78</v>
      </c>
      <c r="G88" s="1">
        <v>5.1600000000000001E-5</v>
      </c>
      <c r="H88" s="1">
        <v>1.98E-7</v>
      </c>
      <c r="I88" s="15">
        <f t="shared" ref="I88:I102" si="5">H88/(C88*10^-6)*10^3</f>
        <v>4.95</v>
      </c>
      <c r="K88" s="2"/>
      <c r="L88" s="2"/>
    </row>
    <row r="89" spans="1:12" x14ac:dyDescent="0.2">
      <c r="B89" t="s">
        <v>8</v>
      </c>
      <c r="C89">
        <v>10</v>
      </c>
      <c r="D89">
        <v>2</v>
      </c>
      <c r="E89">
        <v>5</v>
      </c>
      <c r="F89">
        <v>-0.78</v>
      </c>
      <c r="G89" s="1">
        <v>3.3500000000000001E-5</v>
      </c>
      <c r="H89" s="1">
        <v>7.3399999999999996E-8</v>
      </c>
      <c r="I89" s="15">
        <f t="shared" si="5"/>
        <v>7.34</v>
      </c>
      <c r="K89" s="2"/>
      <c r="L89" s="2"/>
    </row>
    <row r="90" spans="1:12" x14ac:dyDescent="0.2">
      <c r="B90" s="6" t="s">
        <v>77</v>
      </c>
      <c r="C90">
        <v>40</v>
      </c>
      <c r="D90">
        <v>2</v>
      </c>
      <c r="E90">
        <v>5</v>
      </c>
      <c r="F90">
        <v>-0.78</v>
      </c>
      <c r="G90" s="1">
        <v>5.3100000000000003E-5</v>
      </c>
      <c r="H90" s="1">
        <v>1.98E-7</v>
      </c>
      <c r="I90" s="15">
        <f t="shared" si="5"/>
        <v>4.95</v>
      </c>
      <c r="K90" s="2"/>
      <c r="L90" s="2"/>
    </row>
    <row r="91" spans="1:12" x14ac:dyDescent="0.2">
      <c r="B91" t="s">
        <v>8</v>
      </c>
      <c r="C91">
        <v>10</v>
      </c>
      <c r="D91">
        <v>3</v>
      </c>
      <c r="E91">
        <v>5</v>
      </c>
      <c r="F91">
        <v>-0.78</v>
      </c>
      <c r="G91" s="1">
        <v>3.1699999999999998E-5</v>
      </c>
      <c r="H91" s="1">
        <v>7.4400000000000004E-8</v>
      </c>
      <c r="I91" s="15">
        <f t="shared" si="5"/>
        <v>7.4400000000000013</v>
      </c>
      <c r="K91" s="2"/>
      <c r="L91" s="2"/>
    </row>
    <row r="92" spans="1:12" x14ac:dyDescent="0.2">
      <c r="B92" s="6" t="s">
        <v>78</v>
      </c>
      <c r="C92">
        <v>40</v>
      </c>
      <c r="D92">
        <v>3</v>
      </c>
      <c r="E92">
        <v>5</v>
      </c>
      <c r="F92">
        <v>-0.78</v>
      </c>
      <c r="G92" s="1">
        <v>3.8500000000000001E-5</v>
      </c>
      <c r="H92" s="1">
        <v>1.24E-7</v>
      </c>
      <c r="I92" s="15">
        <f t="shared" si="5"/>
        <v>3.1000000000000005</v>
      </c>
      <c r="K92" s="2"/>
      <c r="L92" s="2"/>
    </row>
    <row r="93" spans="1:12" x14ac:dyDescent="0.2">
      <c r="B93" t="s">
        <v>8</v>
      </c>
      <c r="C93">
        <v>10</v>
      </c>
      <c r="D93">
        <v>4</v>
      </c>
      <c r="E93">
        <v>5</v>
      </c>
      <c r="F93">
        <v>-0.78</v>
      </c>
      <c r="G93" s="1">
        <v>3.26E-5</v>
      </c>
      <c r="H93" s="1">
        <v>7.7499999999999999E-8</v>
      </c>
      <c r="I93" s="15">
        <f t="shared" si="5"/>
        <v>7.7500000000000009</v>
      </c>
      <c r="K93" s="2"/>
      <c r="L93" s="2"/>
    </row>
    <row r="94" spans="1:12" x14ac:dyDescent="0.2">
      <c r="B94" s="6" t="s">
        <v>79</v>
      </c>
      <c r="C94">
        <v>40</v>
      </c>
      <c r="D94">
        <v>4</v>
      </c>
      <c r="E94">
        <v>5</v>
      </c>
      <c r="F94">
        <v>-0.78</v>
      </c>
      <c r="G94" s="1">
        <v>4.8900000000000003E-5</v>
      </c>
      <c r="H94" s="1">
        <v>1.8300000000000001E-7</v>
      </c>
      <c r="I94" s="15">
        <f t="shared" si="5"/>
        <v>4.5750000000000011</v>
      </c>
      <c r="K94" s="2"/>
      <c r="L94" s="2"/>
    </row>
    <row r="95" spans="1:12" x14ac:dyDescent="0.2">
      <c r="B95" t="s">
        <v>9</v>
      </c>
      <c r="C95">
        <v>10</v>
      </c>
      <c r="D95">
        <v>5</v>
      </c>
      <c r="E95">
        <v>5</v>
      </c>
      <c r="F95">
        <v>0.61</v>
      </c>
      <c r="G95" s="1">
        <v>6.1799999999999998E-5</v>
      </c>
      <c r="H95" s="1">
        <v>9.3499999999999997E-8</v>
      </c>
      <c r="I95" s="15">
        <f t="shared" si="5"/>
        <v>9.3500000000000014</v>
      </c>
      <c r="J95" s="5"/>
      <c r="K95" s="2"/>
    </row>
    <row r="96" spans="1:12" x14ac:dyDescent="0.2">
      <c r="B96" s="6" t="s">
        <v>76</v>
      </c>
      <c r="C96">
        <v>40</v>
      </c>
      <c r="D96">
        <v>5</v>
      </c>
      <c r="E96">
        <v>5</v>
      </c>
      <c r="F96">
        <v>0.61</v>
      </c>
      <c r="G96" s="1">
        <v>8.7800000000000005E-8</v>
      </c>
      <c r="H96" s="1">
        <v>-1.2899999999999999E-10</v>
      </c>
      <c r="I96" s="15">
        <f t="shared" si="5"/>
        <v>-3.225E-3</v>
      </c>
      <c r="K96" s="2"/>
    </row>
    <row r="97" spans="1:12" x14ac:dyDescent="0.2">
      <c r="B97" t="s">
        <v>9</v>
      </c>
      <c r="C97">
        <v>10</v>
      </c>
      <c r="D97">
        <v>6</v>
      </c>
      <c r="E97">
        <v>5</v>
      </c>
      <c r="F97">
        <v>0.61</v>
      </c>
      <c r="G97" s="1">
        <v>2.3E-5</v>
      </c>
      <c r="H97" s="1">
        <v>9.6200000000000001E-8</v>
      </c>
      <c r="I97" s="15">
        <f t="shared" si="5"/>
        <v>9.620000000000001</v>
      </c>
      <c r="K97" s="2"/>
    </row>
    <row r="98" spans="1:12" x14ac:dyDescent="0.2">
      <c r="B98" s="6" t="s">
        <v>77</v>
      </c>
      <c r="C98">
        <v>40</v>
      </c>
      <c r="D98">
        <v>6</v>
      </c>
      <c r="E98">
        <v>5</v>
      </c>
      <c r="F98">
        <v>0.61</v>
      </c>
      <c r="G98" s="1">
        <v>3.27E-7</v>
      </c>
      <c r="H98" s="1">
        <v>2.9400000000000002E-10</v>
      </c>
      <c r="I98" s="15">
        <f t="shared" si="5"/>
        <v>7.3500000000000006E-3</v>
      </c>
      <c r="K98" s="2"/>
    </row>
    <row r="99" spans="1:12" x14ac:dyDescent="0.2">
      <c r="B99" t="s">
        <v>9</v>
      </c>
      <c r="C99">
        <v>10</v>
      </c>
      <c r="D99">
        <v>7</v>
      </c>
      <c r="E99">
        <v>5</v>
      </c>
      <c r="F99">
        <v>0.61</v>
      </c>
      <c r="G99" s="1">
        <v>2.0800000000000001E-5</v>
      </c>
      <c r="H99" s="1">
        <v>7.1299999999999997E-8</v>
      </c>
      <c r="I99" s="15">
        <f t="shared" si="5"/>
        <v>7.13</v>
      </c>
      <c r="J99" s="2"/>
      <c r="K99" s="2"/>
    </row>
    <row r="100" spans="1:12" x14ac:dyDescent="0.2">
      <c r="B100" s="6" t="s">
        <v>78</v>
      </c>
      <c r="C100">
        <v>40</v>
      </c>
      <c r="D100">
        <v>7</v>
      </c>
      <c r="E100">
        <v>5</v>
      </c>
      <c r="F100">
        <v>0.61</v>
      </c>
      <c r="G100" s="1">
        <v>9.8799999999999998E-8</v>
      </c>
      <c r="H100" s="1">
        <v>6.2800000000000005E-11</v>
      </c>
      <c r="I100" s="15">
        <f t="shared" si="5"/>
        <v>1.5700000000000002E-3</v>
      </c>
      <c r="K100" s="2"/>
    </row>
    <row r="101" spans="1:12" x14ac:dyDescent="0.2">
      <c r="B101" t="s">
        <v>9</v>
      </c>
      <c r="C101">
        <v>10</v>
      </c>
      <c r="D101">
        <v>8</v>
      </c>
      <c r="E101">
        <v>5</v>
      </c>
      <c r="F101">
        <v>0.61</v>
      </c>
      <c r="G101" s="1">
        <v>2.1800000000000001E-5</v>
      </c>
      <c r="H101" s="1">
        <v>8.1899999999999999E-8</v>
      </c>
      <c r="I101" s="15">
        <f t="shared" si="5"/>
        <v>8.1900000000000013</v>
      </c>
      <c r="K101" s="2"/>
    </row>
    <row r="102" spans="1:12" x14ac:dyDescent="0.2">
      <c r="B102" s="6" t="s">
        <v>79</v>
      </c>
      <c r="C102">
        <v>40</v>
      </c>
      <c r="D102">
        <v>8</v>
      </c>
      <c r="E102">
        <v>5</v>
      </c>
      <c r="F102">
        <v>0.61</v>
      </c>
      <c r="G102" s="1">
        <v>1.72E-7</v>
      </c>
      <c r="H102" s="1">
        <v>3.3900000000000002E-10</v>
      </c>
      <c r="I102" s="15">
        <f t="shared" si="5"/>
        <v>8.4750000000000016E-3</v>
      </c>
      <c r="K102" s="2"/>
    </row>
    <row r="103" spans="1:12" x14ac:dyDescent="0.2">
      <c r="I103" s="3"/>
    </row>
    <row r="104" spans="1:12" x14ac:dyDescent="0.2">
      <c r="A104" s="6" t="s">
        <v>70</v>
      </c>
      <c r="B104" s="6" t="s">
        <v>8</v>
      </c>
      <c r="C104" s="6">
        <v>10</v>
      </c>
      <c r="D104" s="6">
        <v>1</v>
      </c>
      <c r="E104" s="6">
        <v>5</v>
      </c>
      <c r="F104" s="6">
        <v>-0.78</v>
      </c>
      <c r="G104" s="1">
        <v>2.87E-5</v>
      </c>
      <c r="H104" s="1">
        <v>8.5500000000000005E-8</v>
      </c>
      <c r="I104" s="15">
        <f>H104/(C104*10^-6)*10^3</f>
        <v>8.5500000000000025</v>
      </c>
      <c r="J104" s="9"/>
      <c r="K104" s="2"/>
      <c r="L104" s="10"/>
    </row>
    <row r="105" spans="1:12" x14ac:dyDescent="0.2">
      <c r="A105" s="6"/>
      <c r="B105" s="6" t="s">
        <v>80</v>
      </c>
      <c r="C105" s="6">
        <v>40</v>
      </c>
      <c r="D105" s="6">
        <v>1</v>
      </c>
      <c r="E105" s="6">
        <v>5</v>
      </c>
      <c r="F105" s="6">
        <v>-0.78</v>
      </c>
      <c r="G105" s="1">
        <v>6.3E-5</v>
      </c>
      <c r="H105" s="1">
        <v>2.7700000000000001E-7</v>
      </c>
      <c r="I105" s="15">
        <f t="shared" ref="I105:I119" si="6">H105/(C105*10^-6)*10^3</f>
        <v>6.9250000000000007</v>
      </c>
      <c r="J105" s="6"/>
      <c r="K105" s="2"/>
      <c r="L105" s="2"/>
    </row>
    <row r="106" spans="1:12" x14ac:dyDescent="0.2">
      <c r="A106" s="6"/>
      <c r="B106" s="6" t="s">
        <v>8</v>
      </c>
      <c r="C106" s="6">
        <v>10</v>
      </c>
      <c r="D106" s="6">
        <v>2</v>
      </c>
      <c r="E106" s="6">
        <v>5</v>
      </c>
      <c r="F106" s="6">
        <v>-0.78</v>
      </c>
      <c r="G106" s="1">
        <v>3.01E-5</v>
      </c>
      <c r="H106" s="1">
        <v>8.3200000000000004E-8</v>
      </c>
      <c r="I106" s="15">
        <f t="shared" si="6"/>
        <v>8.32</v>
      </c>
      <c r="J106" s="6"/>
      <c r="K106" s="2"/>
      <c r="L106" s="2"/>
    </row>
    <row r="107" spans="1:12" x14ac:dyDescent="0.2">
      <c r="A107" s="6"/>
      <c r="B107" s="6" t="s">
        <v>81</v>
      </c>
      <c r="C107" s="6">
        <v>40</v>
      </c>
      <c r="D107" s="6">
        <v>2</v>
      </c>
      <c r="E107" s="6">
        <v>5</v>
      </c>
      <c r="F107" s="6">
        <v>-0.78</v>
      </c>
      <c r="G107" s="1">
        <v>6.3E-5</v>
      </c>
      <c r="H107" s="1">
        <v>2.8200000000000001E-7</v>
      </c>
      <c r="I107" s="15">
        <f t="shared" si="6"/>
        <v>7.0500000000000007</v>
      </c>
      <c r="J107" s="6"/>
      <c r="K107" s="2"/>
      <c r="L107" s="2"/>
    </row>
    <row r="108" spans="1:12" x14ac:dyDescent="0.2">
      <c r="A108" s="6"/>
      <c r="B108" s="6" t="s">
        <v>8</v>
      </c>
      <c r="C108" s="6">
        <v>10</v>
      </c>
      <c r="D108" s="6">
        <v>3</v>
      </c>
      <c r="E108" s="6">
        <v>5</v>
      </c>
      <c r="F108" s="6">
        <v>-0.78</v>
      </c>
      <c r="G108" s="1">
        <v>2.9200000000000002E-5</v>
      </c>
      <c r="H108" s="1">
        <v>8.6999999999999998E-8</v>
      </c>
      <c r="I108" s="15">
        <f t="shared" si="6"/>
        <v>8.7000000000000011</v>
      </c>
      <c r="J108" s="6"/>
      <c r="K108" s="2"/>
      <c r="L108" s="2"/>
    </row>
    <row r="109" spans="1:12" x14ac:dyDescent="0.2">
      <c r="A109" s="6"/>
      <c r="B109" s="6" t="s">
        <v>82</v>
      </c>
      <c r="C109" s="6">
        <v>40</v>
      </c>
      <c r="D109" s="6">
        <v>3</v>
      </c>
      <c r="E109" s="6">
        <v>5</v>
      </c>
      <c r="F109" s="6">
        <v>-0.78</v>
      </c>
      <c r="G109" s="1">
        <v>6.5599999999999995E-5</v>
      </c>
      <c r="H109" s="1">
        <v>2.8999999999999998E-7</v>
      </c>
      <c r="I109" s="15">
        <f t="shared" si="6"/>
        <v>7.25</v>
      </c>
      <c r="J109" s="6"/>
      <c r="K109" s="2"/>
      <c r="L109" s="2"/>
    </row>
    <row r="110" spans="1:12" x14ac:dyDescent="0.2">
      <c r="A110" s="6"/>
      <c r="B110" s="6" t="s">
        <v>8</v>
      </c>
      <c r="C110" s="6">
        <v>10</v>
      </c>
      <c r="D110" s="6">
        <v>4</v>
      </c>
      <c r="E110" s="6">
        <v>5</v>
      </c>
      <c r="F110" s="6">
        <v>-0.78</v>
      </c>
      <c r="G110" s="1">
        <v>2.8200000000000001E-5</v>
      </c>
      <c r="H110" s="1">
        <v>7.6500000000000003E-8</v>
      </c>
      <c r="I110" s="15">
        <f t="shared" si="6"/>
        <v>7.6500000000000012</v>
      </c>
      <c r="J110" s="6"/>
      <c r="K110" s="2"/>
      <c r="L110" s="2"/>
    </row>
    <row r="111" spans="1:12" x14ac:dyDescent="0.2">
      <c r="A111" s="6"/>
      <c r="B111" s="6" t="s">
        <v>83</v>
      </c>
      <c r="C111" s="6">
        <v>40</v>
      </c>
      <c r="D111" s="6">
        <v>4</v>
      </c>
      <c r="E111" s="6">
        <v>5</v>
      </c>
      <c r="F111" s="6">
        <v>-0.78</v>
      </c>
      <c r="G111" s="1">
        <v>7.1299999999999998E-5</v>
      </c>
      <c r="H111" s="1">
        <v>3.03E-7</v>
      </c>
      <c r="I111" s="15">
        <f t="shared" si="6"/>
        <v>7.5750000000000011</v>
      </c>
      <c r="J111" s="6"/>
      <c r="K111" s="2"/>
      <c r="L111" s="2"/>
    </row>
    <row r="112" spans="1:12" x14ac:dyDescent="0.2">
      <c r="A112" s="6"/>
      <c r="B112" s="6" t="s">
        <v>9</v>
      </c>
      <c r="C112" s="6">
        <v>10</v>
      </c>
      <c r="D112" s="6">
        <v>5</v>
      </c>
      <c r="E112" s="6">
        <v>5</v>
      </c>
      <c r="F112" s="6">
        <v>0.61</v>
      </c>
      <c r="G112" s="1">
        <v>2.2900000000000001E-5</v>
      </c>
      <c r="H112" s="1">
        <v>9.0999999999999994E-8</v>
      </c>
      <c r="I112" s="15">
        <f t="shared" si="6"/>
        <v>9.1</v>
      </c>
      <c r="J112" s="9"/>
      <c r="K112" s="2"/>
      <c r="L112" s="6"/>
    </row>
    <row r="113" spans="1:12" x14ac:dyDescent="0.2">
      <c r="A113" s="6"/>
      <c r="B113" s="6" t="s">
        <v>80</v>
      </c>
      <c r="C113" s="6">
        <v>40</v>
      </c>
      <c r="D113" s="6">
        <v>5</v>
      </c>
      <c r="E113" s="6">
        <v>5</v>
      </c>
      <c r="F113" s="6">
        <v>0.61</v>
      </c>
      <c r="G113" s="1">
        <v>1.55E-7</v>
      </c>
      <c r="H113" s="1">
        <v>1.57E-10</v>
      </c>
      <c r="I113" s="15">
        <f t="shared" si="6"/>
        <v>3.9250000000000005E-3</v>
      </c>
      <c r="J113" s="6"/>
      <c r="K113" s="2"/>
      <c r="L113" s="6"/>
    </row>
    <row r="114" spans="1:12" x14ac:dyDescent="0.2">
      <c r="A114" s="6"/>
      <c r="B114" s="6" t="s">
        <v>9</v>
      </c>
      <c r="C114" s="6">
        <v>10</v>
      </c>
      <c r="D114" s="6">
        <v>6</v>
      </c>
      <c r="E114" s="6">
        <v>5</v>
      </c>
      <c r="F114" s="6">
        <v>0.61</v>
      </c>
      <c r="G114" s="1">
        <v>1.8199999999999999E-5</v>
      </c>
      <c r="H114" s="1">
        <v>7.3799999999999999E-8</v>
      </c>
      <c r="I114" s="15">
        <f t="shared" si="6"/>
        <v>7.38</v>
      </c>
      <c r="J114" s="6"/>
      <c r="K114" s="2"/>
      <c r="L114" s="6"/>
    </row>
    <row r="115" spans="1:12" x14ac:dyDescent="0.2">
      <c r="A115" s="6"/>
      <c r="B115" s="6" t="s">
        <v>81</v>
      </c>
      <c r="C115" s="6">
        <v>40</v>
      </c>
      <c r="D115" s="6">
        <v>6</v>
      </c>
      <c r="E115" s="6">
        <v>5</v>
      </c>
      <c r="F115" s="6">
        <v>0.61</v>
      </c>
      <c r="G115" s="1">
        <v>1.5699999999999999E-7</v>
      </c>
      <c r="H115" s="1">
        <v>5.5199999999999995E-10</v>
      </c>
      <c r="I115" s="15">
        <f t="shared" si="6"/>
        <v>1.38E-2</v>
      </c>
      <c r="J115" s="6"/>
      <c r="K115" s="2"/>
      <c r="L115" s="6"/>
    </row>
    <row r="116" spans="1:12" x14ac:dyDescent="0.2">
      <c r="A116" s="6"/>
      <c r="B116" s="6" t="s">
        <v>9</v>
      </c>
      <c r="C116" s="6">
        <v>10</v>
      </c>
      <c r="D116" s="6">
        <v>7</v>
      </c>
      <c r="E116" s="6">
        <v>5</v>
      </c>
      <c r="F116" s="6">
        <v>0.61</v>
      </c>
      <c r="G116" s="1">
        <v>1.8499999999999999E-5</v>
      </c>
      <c r="H116" s="1">
        <v>7.6700000000000005E-8</v>
      </c>
      <c r="I116" s="15">
        <f t="shared" si="6"/>
        <v>7.6700000000000017</v>
      </c>
      <c r="J116" s="10"/>
      <c r="K116" s="2"/>
      <c r="L116" s="6"/>
    </row>
    <row r="117" spans="1:12" x14ac:dyDescent="0.2">
      <c r="A117" s="6"/>
      <c r="B117" s="6" t="s">
        <v>82</v>
      </c>
      <c r="C117" s="6">
        <v>40</v>
      </c>
      <c r="D117" s="6">
        <v>7</v>
      </c>
      <c r="E117" s="6">
        <v>5</v>
      </c>
      <c r="F117" s="6">
        <v>0.61</v>
      </c>
      <c r="G117" s="1">
        <v>1.4700000000000001E-7</v>
      </c>
      <c r="H117" s="1">
        <v>2.9700000000000001E-10</v>
      </c>
      <c r="I117" s="15">
        <f t="shared" si="6"/>
        <v>7.425000000000001E-3</v>
      </c>
      <c r="J117" s="6"/>
      <c r="K117" s="2"/>
      <c r="L117" s="6"/>
    </row>
    <row r="118" spans="1:12" x14ac:dyDescent="0.2">
      <c r="A118" s="6"/>
      <c r="B118" s="6" t="s">
        <v>9</v>
      </c>
      <c r="C118" s="6">
        <v>10</v>
      </c>
      <c r="D118" s="6">
        <v>8</v>
      </c>
      <c r="E118" s="6">
        <v>5</v>
      </c>
      <c r="F118" s="6">
        <v>0.61</v>
      </c>
      <c r="G118" s="1">
        <v>2.0599999999999999E-5</v>
      </c>
      <c r="H118" s="1">
        <v>8.5599999999999999E-8</v>
      </c>
      <c r="I118" s="15">
        <f t="shared" si="6"/>
        <v>8.56</v>
      </c>
      <c r="J118" s="6"/>
      <c r="K118" s="2"/>
      <c r="L118" s="6"/>
    </row>
    <row r="119" spans="1:12" x14ac:dyDescent="0.2">
      <c r="A119" s="6"/>
      <c r="B119" s="6" t="s">
        <v>83</v>
      </c>
      <c r="C119" s="6">
        <v>40</v>
      </c>
      <c r="D119" s="6">
        <v>8</v>
      </c>
      <c r="E119" s="6">
        <v>5</v>
      </c>
      <c r="F119" s="6">
        <v>0.61</v>
      </c>
      <c r="G119" s="1">
        <v>1.5900000000000001E-7</v>
      </c>
      <c r="H119" s="1">
        <v>1.4600000000000001E-10</v>
      </c>
      <c r="I119" s="15">
        <f t="shared" si="6"/>
        <v>3.6500000000000005E-3</v>
      </c>
      <c r="J119" s="6"/>
      <c r="K119" s="2"/>
      <c r="L119" s="6"/>
    </row>
    <row r="120" spans="1:12" x14ac:dyDescent="0.2">
      <c r="I120" s="3"/>
    </row>
    <row r="121" spans="1:12" x14ac:dyDescent="0.2">
      <c r="A121" s="6" t="s">
        <v>71</v>
      </c>
      <c r="B121" s="6" t="s">
        <v>8</v>
      </c>
      <c r="C121" s="6">
        <v>10</v>
      </c>
      <c r="D121" s="6">
        <v>1</v>
      </c>
      <c r="E121" s="6">
        <v>5</v>
      </c>
      <c r="F121" s="6">
        <v>-0.78</v>
      </c>
      <c r="G121" s="1">
        <v>3.0000000000000001E-5</v>
      </c>
      <c r="H121" s="1">
        <v>8.2000000000000006E-8</v>
      </c>
      <c r="I121" s="15">
        <f>H121/(C121*10^-6)*10^3</f>
        <v>8.2000000000000011</v>
      </c>
      <c r="J121" s="9"/>
      <c r="K121" s="2"/>
      <c r="L121" s="10"/>
    </row>
    <row r="122" spans="1:12" x14ac:dyDescent="0.2">
      <c r="A122" s="6"/>
      <c r="B122" s="6" t="s">
        <v>84</v>
      </c>
      <c r="C122" s="6">
        <v>40</v>
      </c>
      <c r="D122" s="6">
        <v>1</v>
      </c>
      <c r="E122" s="6">
        <v>5</v>
      </c>
      <c r="F122" s="6">
        <v>-0.78</v>
      </c>
      <c r="G122" s="1">
        <v>8.7700000000000004E-5</v>
      </c>
      <c r="H122" s="1">
        <v>3.6800000000000001E-7</v>
      </c>
      <c r="I122" s="15">
        <f t="shared" ref="I122:I136" si="7">H122/(C122*10^-6)*10^3</f>
        <v>9.2000000000000011</v>
      </c>
      <c r="J122" s="6"/>
      <c r="K122" s="2"/>
      <c r="L122" s="2"/>
    </row>
    <row r="123" spans="1:12" x14ac:dyDescent="0.2">
      <c r="A123" s="6"/>
      <c r="B123" s="6" t="s">
        <v>8</v>
      </c>
      <c r="C123" s="6">
        <v>10</v>
      </c>
      <c r="D123" s="6">
        <v>2</v>
      </c>
      <c r="E123" s="6">
        <v>5</v>
      </c>
      <c r="F123" s="6">
        <v>-0.78</v>
      </c>
      <c r="G123" s="1">
        <v>2.9499999999999999E-5</v>
      </c>
      <c r="H123" s="1">
        <v>6.2499999999999997E-8</v>
      </c>
      <c r="I123" s="15">
        <f t="shared" si="7"/>
        <v>6.25</v>
      </c>
      <c r="J123" s="6"/>
      <c r="K123" s="2"/>
      <c r="L123" s="2"/>
    </row>
    <row r="124" spans="1:12" x14ac:dyDescent="0.2">
      <c r="A124" s="6"/>
      <c r="B124" s="6" t="s">
        <v>85</v>
      </c>
      <c r="C124" s="6">
        <v>40</v>
      </c>
      <c r="D124" s="6">
        <v>2</v>
      </c>
      <c r="E124" s="6">
        <v>5</v>
      </c>
      <c r="F124" s="6">
        <v>-0.78</v>
      </c>
      <c r="G124">
        <v>1.1171999999999999E-4</v>
      </c>
      <c r="H124" s="1">
        <v>4.6600000000000002E-7</v>
      </c>
      <c r="I124" s="15">
        <f t="shared" si="7"/>
        <v>11.65</v>
      </c>
      <c r="J124" s="6"/>
      <c r="K124" s="2"/>
      <c r="L124" s="2"/>
    </row>
    <row r="125" spans="1:12" x14ac:dyDescent="0.2">
      <c r="A125" s="6"/>
      <c r="B125" s="6" t="s">
        <v>8</v>
      </c>
      <c r="C125" s="6">
        <v>10</v>
      </c>
      <c r="D125" s="6">
        <v>3</v>
      </c>
      <c r="E125" s="6">
        <v>5</v>
      </c>
      <c r="F125" s="6">
        <v>-0.78</v>
      </c>
      <c r="G125" s="1">
        <v>3.1000000000000001E-5</v>
      </c>
      <c r="H125" s="1">
        <v>7.6500000000000003E-8</v>
      </c>
      <c r="I125" s="15">
        <f t="shared" si="7"/>
        <v>7.6500000000000012</v>
      </c>
      <c r="J125" s="6"/>
      <c r="K125" s="2"/>
      <c r="L125" s="2"/>
    </row>
    <row r="126" spans="1:12" x14ac:dyDescent="0.2">
      <c r="A126" s="6"/>
      <c r="B126" s="6" t="s">
        <v>21</v>
      </c>
      <c r="C126" s="6">
        <v>40</v>
      </c>
      <c r="D126" s="6">
        <v>3</v>
      </c>
      <c r="E126" s="6">
        <v>5</v>
      </c>
      <c r="F126" s="6">
        <v>-0.78</v>
      </c>
      <c r="G126" s="1">
        <v>8.2600000000000002E-5</v>
      </c>
      <c r="H126" s="1">
        <v>3.1399999999999998E-7</v>
      </c>
      <c r="I126" s="15">
        <f t="shared" si="7"/>
        <v>7.85</v>
      </c>
      <c r="J126" s="6"/>
      <c r="K126" s="2"/>
      <c r="L126" s="2"/>
    </row>
    <row r="127" spans="1:12" x14ac:dyDescent="0.2">
      <c r="A127" s="6"/>
      <c r="B127" s="6" t="s">
        <v>8</v>
      </c>
      <c r="C127" s="6">
        <v>10</v>
      </c>
      <c r="D127" s="6">
        <v>4</v>
      </c>
      <c r="E127" s="6">
        <v>5</v>
      </c>
      <c r="F127" s="6">
        <v>-0.78</v>
      </c>
      <c r="G127" s="1">
        <v>2.9799999999999999E-5</v>
      </c>
      <c r="H127" s="1">
        <v>7.6599999999999998E-8</v>
      </c>
      <c r="I127" s="15">
        <f t="shared" si="7"/>
        <v>7.66</v>
      </c>
      <c r="J127" s="6"/>
      <c r="K127" s="2"/>
      <c r="L127" s="2"/>
    </row>
    <row r="128" spans="1:12" x14ac:dyDescent="0.2">
      <c r="A128" s="6"/>
      <c r="B128" s="6"/>
      <c r="C128" s="6">
        <v>40</v>
      </c>
      <c r="D128" s="6">
        <v>4</v>
      </c>
      <c r="E128" s="6">
        <v>5</v>
      </c>
      <c r="F128" s="6">
        <v>-0.78</v>
      </c>
      <c r="G128" s="1">
        <v>5.0899999999999997E-5</v>
      </c>
      <c r="H128" s="1">
        <v>2.0200000000000001E-7</v>
      </c>
      <c r="I128" s="15">
        <f t="shared" si="7"/>
        <v>5.0500000000000007</v>
      </c>
      <c r="J128" s="6"/>
      <c r="K128" s="2"/>
      <c r="L128" s="2"/>
    </row>
    <row r="129" spans="1:12" x14ac:dyDescent="0.2">
      <c r="A129" s="6"/>
      <c r="B129" s="6" t="s">
        <v>9</v>
      </c>
      <c r="C129" s="6">
        <v>10</v>
      </c>
      <c r="D129" s="6">
        <v>5</v>
      </c>
      <c r="E129" s="6">
        <v>5</v>
      </c>
      <c r="F129" s="6">
        <v>0.61</v>
      </c>
      <c r="G129" s="1">
        <v>1.9899999999999999E-5</v>
      </c>
      <c r="H129" s="1">
        <v>9.7800000000000002E-8</v>
      </c>
      <c r="I129" s="15">
        <f t="shared" si="7"/>
        <v>9.7800000000000011</v>
      </c>
      <c r="J129" s="9"/>
      <c r="K129" s="2"/>
      <c r="L129" s="6"/>
    </row>
    <row r="130" spans="1:12" x14ac:dyDescent="0.2">
      <c r="A130" s="6"/>
      <c r="B130" s="6" t="s">
        <v>84</v>
      </c>
      <c r="C130" s="6">
        <v>40</v>
      </c>
      <c r="D130" s="6">
        <v>5</v>
      </c>
      <c r="E130" s="6">
        <v>5</v>
      </c>
      <c r="F130" s="6">
        <v>0.61</v>
      </c>
      <c r="G130" s="1">
        <v>4.8100000000000003E-7</v>
      </c>
      <c r="H130" s="1">
        <v>1.9500000000000001E-9</v>
      </c>
      <c r="I130" s="15">
        <f t="shared" si="7"/>
        <v>4.8750000000000009E-2</v>
      </c>
      <c r="J130" s="6"/>
      <c r="K130" s="2"/>
      <c r="L130" s="6"/>
    </row>
    <row r="131" spans="1:12" x14ac:dyDescent="0.2">
      <c r="A131" s="6"/>
      <c r="B131" s="6" t="s">
        <v>9</v>
      </c>
      <c r="C131" s="6">
        <v>10</v>
      </c>
      <c r="D131" s="6">
        <v>6</v>
      </c>
      <c r="E131" s="6">
        <v>5</v>
      </c>
      <c r="F131" s="6">
        <v>0.61</v>
      </c>
      <c r="G131" s="1">
        <v>2.2099999999999998E-5</v>
      </c>
      <c r="H131" s="1">
        <v>9.46E-8</v>
      </c>
      <c r="I131" s="15">
        <f t="shared" si="7"/>
        <v>9.4600000000000009</v>
      </c>
      <c r="J131" s="6"/>
      <c r="K131" s="2"/>
      <c r="L131" s="6"/>
    </row>
    <row r="132" spans="1:12" x14ac:dyDescent="0.2">
      <c r="A132" s="6"/>
      <c r="B132" s="6" t="s">
        <v>85</v>
      </c>
      <c r="C132" s="6">
        <v>40</v>
      </c>
      <c r="D132" s="6">
        <v>6</v>
      </c>
      <c r="E132" s="6">
        <v>5</v>
      </c>
      <c r="F132" s="6">
        <v>0.61</v>
      </c>
      <c r="G132" s="1">
        <v>5.8500000000000001E-7</v>
      </c>
      <c r="H132" s="1">
        <v>3.9199999999999997E-9</v>
      </c>
      <c r="I132" s="15">
        <f t="shared" si="7"/>
        <v>9.8000000000000004E-2</v>
      </c>
      <c r="J132" s="6"/>
      <c r="K132" s="2"/>
      <c r="L132" s="6"/>
    </row>
    <row r="133" spans="1:12" x14ac:dyDescent="0.2">
      <c r="A133" s="6"/>
      <c r="B133" s="6" t="s">
        <v>9</v>
      </c>
      <c r="C133" s="6">
        <v>10</v>
      </c>
      <c r="D133" s="6">
        <v>7</v>
      </c>
      <c r="E133" s="6">
        <v>5</v>
      </c>
      <c r="F133" s="6">
        <v>0.61</v>
      </c>
      <c r="G133" s="1">
        <v>2.0000000000000002E-5</v>
      </c>
      <c r="H133" s="1">
        <v>8.6999999999999998E-8</v>
      </c>
      <c r="I133" s="15">
        <f t="shared" si="7"/>
        <v>8.7000000000000011</v>
      </c>
      <c r="J133" s="10"/>
      <c r="K133" s="2"/>
      <c r="L133" s="6"/>
    </row>
    <row r="134" spans="1:12" x14ac:dyDescent="0.2">
      <c r="A134" s="6"/>
      <c r="B134" s="6" t="s">
        <v>21</v>
      </c>
      <c r="C134" s="6">
        <v>40</v>
      </c>
      <c r="D134" s="6">
        <v>7</v>
      </c>
      <c r="E134" s="6">
        <v>5</v>
      </c>
      <c r="F134" s="6">
        <v>0.61</v>
      </c>
      <c r="G134" s="1">
        <v>1.74E-7</v>
      </c>
      <c r="H134" s="1">
        <v>3.6299999999999999E-10</v>
      </c>
      <c r="I134" s="15">
        <f t="shared" si="7"/>
        <v>9.0749999999999997E-3</v>
      </c>
      <c r="J134" s="6"/>
      <c r="K134" s="2"/>
      <c r="L134" s="6"/>
    </row>
    <row r="135" spans="1:12" x14ac:dyDescent="0.2">
      <c r="A135" s="6"/>
      <c r="B135" s="6" t="s">
        <v>9</v>
      </c>
      <c r="C135" s="6">
        <v>10</v>
      </c>
      <c r="D135" s="6">
        <v>8</v>
      </c>
      <c r="E135" s="6">
        <v>5</v>
      </c>
      <c r="F135" s="6">
        <v>0.61</v>
      </c>
      <c r="G135" s="1">
        <v>2.0299999999999999E-5</v>
      </c>
      <c r="H135" s="1">
        <v>8.6999999999999998E-8</v>
      </c>
      <c r="I135" s="15">
        <f t="shared" si="7"/>
        <v>8.7000000000000011</v>
      </c>
      <c r="J135" s="6"/>
      <c r="K135" s="2"/>
      <c r="L135" s="6"/>
    </row>
    <row r="136" spans="1:12" x14ac:dyDescent="0.2">
      <c r="A136" s="6"/>
      <c r="B136" s="6"/>
      <c r="C136" s="6">
        <v>40</v>
      </c>
      <c r="D136" s="6">
        <v>8</v>
      </c>
      <c r="E136" s="6">
        <v>5</v>
      </c>
      <c r="F136" s="6">
        <v>0.61</v>
      </c>
      <c r="G136" s="1">
        <v>3.2800000000000003E-7</v>
      </c>
      <c r="H136" s="1">
        <v>1.9500000000000001E-9</v>
      </c>
      <c r="I136" s="15">
        <f t="shared" si="7"/>
        <v>4.8750000000000009E-2</v>
      </c>
      <c r="J136" s="6"/>
      <c r="K136" s="2"/>
      <c r="L136" s="6"/>
    </row>
    <row r="137" spans="1:12" x14ac:dyDescent="0.2">
      <c r="I137" s="3"/>
    </row>
    <row r="138" spans="1:12" x14ac:dyDescent="0.2">
      <c r="A138" t="s">
        <v>91</v>
      </c>
      <c r="B138" t="s">
        <v>22</v>
      </c>
      <c r="C138">
        <v>150</v>
      </c>
      <c r="D138">
        <v>1</v>
      </c>
      <c r="E138">
        <v>5</v>
      </c>
      <c r="F138">
        <v>0.61</v>
      </c>
      <c r="G138" s="1">
        <v>3.14E-6</v>
      </c>
      <c r="H138" s="1">
        <v>1.27E-8</v>
      </c>
      <c r="I138" s="15">
        <f t="shared" ref="I138:I141" si="8">H138/(C138*10^-6)*10^3</f>
        <v>8.4666666666666668E-2</v>
      </c>
      <c r="K138" s="2"/>
      <c r="L138" s="2"/>
    </row>
    <row r="139" spans="1:12" x14ac:dyDescent="0.2">
      <c r="B139" t="s">
        <v>23</v>
      </c>
      <c r="C139">
        <v>150</v>
      </c>
      <c r="D139">
        <v>2</v>
      </c>
      <c r="E139">
        <v>5</v>
      </c>
      <c r="F139">
        <v>0.61</v>
      </c>
      <c r="G139" s="1">
        <v>1.7400000000000001E-6</v>
      </c>
      <c r="H139" s="1">
        <v>6.9900000000000001E-9</v>
      </c>
      <c r="I139" s="15">
        <f t="shared" si="8"/>
        <v>4.6600000000000009E-2</v>
      </c>
      <c r="K139" s="2"/>
      <c r="L139" s="2"/>
    </row>
    <row r="140" spans="1:12" x14ac:dyDescent="0.2">
      <c r="B140" s="6" t="s">
        <v>24</v>
      </c>
      <c r="C140">
        <v>150</v>
      </c>
      <c r="D140">
        <v>3</v>
      </c>
      <c r="E140">
        <v>5</v>
      </c>
      <c r="F140">
        <v>0.61</v>
      </c>
      <c r="G140" s="1">
        <v>1.9999999999999999E-6</v>
      </c>
      <c r="H140" s="1">
        <v>7.6399999999999993E-9</v>
      </c>
      <c r="I140" s="15">
        <f t="shared" si="8"/>
        <v>5.0933333333333337E-2</v>
      </c>
      <c r="K140" s="2"/>
      <c r="L140" s="2"/>
    </row>
    <row r="141" spans="1:12" x14ac:dyDescent="0.2">
      <c r="B141" s="6" t="s">
        <v>27</v>
      </c>
      <c r="C141">
        <v>150</v>
      </c>
      <c r="D141">
        <v>4</v>
      </c>
      <c r="E141">
        <v>5</v>
      </c>
      <c r="F141">
        <v>0.61</v>
      </c>
      <c r="G141" s="1">
        <v>3.1499999999999999E-6</v>
      </c>
      <c r="H141" s="1">
        <v>1.9000000000000001E-9</v>
      </c>
      <c r="I141" s="15">
        <f t="shared" si="8"/>
        <v>1.2666666666666668E-2</v>
      </c>
      <c r="K141" s="2"/>
      <c r="L141" s="2"/>
    </row>
    <row r="142" spans="1:12" x14ac:dyDescent="0.2">
      <c r="B142" s="6" t="s">
        <v>28</v>
      </c>
      <c r="C142">
        <v>150</v>
      </c>
      <c r="D142">
        <v>5</v>
      </c>
      <c r="E142">
        <v>5</v>
      </c>
      <c r="F142">
        <v>0.61</v>
      </c>
      <c r="G142" s="1">
        <v>5.2799999999999996E-7</v>
      </c>
      <c r="H142" s="1">
        <v>3.1399999999999999E-9</v>
      </c>
      <c r="I142" s="15">
        <f>H142/(C142*10^-6)*10^3</f>
        <v>2.0933333333333335E-2</v>
      </c>
      <c r="K142" s="2"/>
      <c r="L142" s="2"/>
    </row>
    <row r="143" spans="1:12" x14ac:dyDescent="0.2">
      <c r="B143" s="6" t="s">
        <v>29</v>
      </c>
      <c r="C143">
        <v>150</v>
      </c>
      <c r="D143">
        <v>6</v>
      </c>
      <c r="E143">
        <v>5</v>
      </c>
      <c r="F143">
        <v>0.61</v>
      </c>
      <c r="G143" s="1">
        <v>7.7100000000000001E-7</v>
      </c>
      <c r="H143" s="1">
        <v>1.13E-10</v>
      </c>
      <c r="I143" s="15">
        <f>H143/(C143*10^-6)*10^3</f>
        <v>7.5333333333333339E-4</v>
      </c>
      <c r="K143" s="2"/>
      <c r="L143" s="2"/>
    </row>
    <row r="144" spans="1:12" x14ac:dyDescent="0.2">
      <c r="B144" s="6" t="s">
        <v>30</v>
      </c>
      <c r="C144">
        <v>150</v>
      </c>
      <c r="D144">
        <v>7</v>
      </c>
      <c r="E144">
        <v>5</v>
      </c>
      <c r="F144">
        <v>0.61</v>
      </c>
      <c r="G144" s="1">
        <v>3.1300000000000001E-7</v>
      </c>
      <c r="H144" s="1">
        <v>6.7700000000000004E-10</v>
      </c>
      <c r="I144" s="15">
        <f t="shared" ref="I144:I145" si="9">H144/(C144*10^-6)*10^3</f>
        <v>4.5133333333333336E-3</v>
      </c>
      <c r="K144" s="2"/>
      <c r="L144" s="2"/>
    </row>
    <row r="145" spans="1:12" x14ac:dyDescent="0.2">
      <c r="B145" s="6" t="s">
        <v>72</v>
      </c>
      <c r="C145">
        <v>150</v>
      </c>
      <c r="D145">
        <v>8</v>
      </c>
      <c r="E145">
        <v>5</v>
      </c>
      <c r="F145">
        <v>0.61</v>
      </c>
      <c r="G145" s="1">
        <v>5.1099999999999996E-7</v>
      </c>
      <c r="H145" s="1">
        <v>1.3999999999999999E-9</v>
      </c>
      <c r="I145" s="15">
        <f t="shared" si="9"/>
        <v>9.3333333333333341E-3</v>
      </c>
      <c r="K145" s="2"/>
      <c r="L145" s="2"/>
    </row>
    <row r="146" spans="1:12" x14ac:dyDescent="0.2">
      <c r="I146" s="3"/>
      <c r="K146" s="2"/>
      <c r="L146" s="2"/>
    </row>
    <row r="147" spans="1:12" x14ac:dyDescent="0.2">
      <c r="A147" t="s">
        <v>92</v>
      </c>
      <c r="B147" s="12" t="s">
        <v>73</v>
      </c>
      <c r="C147">
        <v>150</v>
      </c>
      <c r="D147">
        <v>1</v>
      </c>
      <c r="E147">
        <v>5</v>
      </c>
      <c r="F147">
        <v>0.61</v>
      </c>
      <c r="G147" s="1">
        <v>1.2300000000000001E-5</v>
      </c>
      <c r="H147" s="1">
        <v>1.49E-7</v>
      </c>
      <c r="I147" s="15">
        <f t="shared" ref="I147:I150" si="10">H147/(C147*10^-6)*10^3</f>
        <v>0.99333333333333351</v>
      </c>
      <c r="K147" s="13"/>
      <c r="L147" s="2"/>
    </row>
    <row r="148" spans="1:12" x14ac:dyDescent="0.2">
      <c r="B148" s="6" t="s">
        <v>10</v>
      </c>
      <c r="C148">
        <v>150</v>
      </c>
      <c r="D148">
        <v>2</v>
      </c>
      <c r="E148">
        <v>5</v>
      </c>
      <c r="F148">
        <v>0.61</v>
      </c>
      <c r="G148" s="1">
        <v>1.53E-6</v>
      </c>
      <c r="H148" s="1">
        <v>1.13E-8</v>
      </c>
      <c r="I148" s="15">
        <f t="shared" si="10"/>
        <v>7.5333333333333335E-2</v>
      </c>
      <c r="K148" s="2"/>
      <c r="L148" s="2"/>
    </row>
    <row r="149" spans="1:12" x14ac:dyDescent="0.2">
      <c r="B149" s="6" t="s">
        <v>11</v>
      </c>
      <c r="C149">
        <v>150</v>
      </c>
      <c r="D149">
        <v>3</v>
      </c>
      <c r="E149">
        <v>5</v>
      </c>
      <c r="F149">
        <v>0.61</v>
      </c>
      <c r="G149" s="1">
        <v>2.74E-6</v>
      </c>
      <c r="H149" s="1">
        <v>1.6800000000000002E-8</v>
      </c>
      <c r="I149" s="15">
        <f t="shared" si="10"/>
        <v>0.11200000000000003</v>
      </c>
      <c r="K149" s="2"/>
      <c r="L149" s="2"/>
    </row>
    <row r="150" spans="1:12" x14ac:dyDescent="0.2">
      <c r="B150" s="6" t="s">
        <v>12</v>
      </c>
      <c r="C150">
        <v>150</v>
      </c>
      <c r="D150">
        <v>4</v>
      </c>
      <c r="E150">
        <v>5</v>
      </c>
      <c r="F150">
        <v>0.61</v>
      </c>
      <c r="G150" s="1">
        <v>5.3600000000000004E-7</v>
      </c>
      <c r="H150" s="1">
        <v>6.3700000000000001E-9</v>
      </c>
      <c r="I150" s="15">
        <f t="shared" si="10"/>
        <v>4.2466666666666673E-2</v>
      </c>
      <c r="K150" s="2"/>
      <c r="L150" s="2"/>
    </row>
    <row r="151" spans="1:12" x14ac:dyDescent="0.2">
      <c r="B151" s="6" t="s">
        <v>13</v>
      </c>
      <c r="C151">
        <v>150</v>
      </c>
      <c r="D151">
        <v>5</v>
      </c>
      <c r="E151">
        <v>5</v>
      </c>
      <c r="F151">
        <v>0.61</v>
      </c>
      <c r="G151" s="1">
        <v>3.58E-7</v>
      </c>
      <c r="H151" s="1">
        <v>2.2400000000000001E-9</v>
      </c>
      <c r="I151" s="15">
        <f t="shared" ref="I151:I154" si="11">H151/(C151*10^-6)*10^3</f>
        <v>1.4933333333333335E-2</v>
      </c>
      <c r="K151" s="2"/>
    </row>
    <row r="152" spans="1:12" x14ac:dyDescent="0.2">
      <c r="B152" s="6" t="s">
        <v>17</v>
      </c>
      <c r="C152">
        <v>150</v>
      </c>
      <c r="D152">
        <v>6</v>
      </c>
      <c r="E152">
        <v>5</v>
      </c>
      <c r="F152">
        <v>0.61</v>
      </c>
      <c r="G152" s="1">
        <v>1.33E-6</v>
      </c>
      <c r="H152" s="1">
        <v>1.87E-9</v>
      </c>
      <c r="I152" s="15">
        <f t="shared" si="11"/>
        <v>1.2466666666666668E-2</v>
      </c>
      <c r="K152" s="2"/>
    </row>
    <row r="153" spans="1:12" x14ac:dyDescent="0.2">
      <c r="B153" s="6" t="s">
        <v>18</v>
      </c>
      <c r="C153">
        <v>150</v>
      </c>
      <c r="D153">
        <v>7</v>
      </c>
      <c r="E153">
        <v>5</v>
      </c>
      <c r="F153">
        <v>0.61</v>
      </c>
      <c r="G153" s="1">
        <v>5.2099999999999997E-7</v>
      </c>
      <c r="H153" s="1">
        <v>3.48E-9</v>
      </c>
      <c r="I153" s="15">
        <f t="shared" si="11"/>
        <v>2.3200000000000002E-2</v>
      </c>
      <c r="K153" s="2"/>
    </row>
    <row r="154" spans="1:12" x14ac:dyDescent="0.2">
      <c r="B154" s="6" t="s">
        <v>19</v>
      </c>
      <c r="C154">
        <v>150</v>
      </c>
      <c r="D154">
        <v>8</v>
      </c>
      <c r="E154">
        <v>5</v>
      </c>
      <c r="F154">
        <v>0.61</v>
      </c>
      <c r="G154" s="1">
        <v>3.0499999999999999E-7</v>
      </c>
      <c r="H154" s="1">
        <v>1.6000000000000001E-9</v>
      </c>
      <c r="I154" s="15">
        <f t="shared" si="11"/>
        <v>1.0666666666666668E-2</v>
      </c>
      <c r="K154" s="2"/>
    </row>
    <row r="155" spans="1:12" x14ac:dyDescent="0.2">
      <c r="I155" s="3"/>
    </row>
    <row r="156" spans="1:12" x14ac:dyDescent="0.2">
      <c r="A156" t="s">
        <v>93</v>
      </c>
      <c r="B156" s="6" t="s">
        <v>20</v>
      </c>
      <c r="C156">
        <v>150</v>
      </c>
      <c r="D156">
        <v>1</v>
      </c>
      <c r="E156">
        <v>5</v>
      </c>
      <c r="F156">
        <v>0.61</v>
      </c>
      <c r="G156" s="1">
        <v>2.29E-7</v>
      </c>
      <c r="H156" s="1">
        <v>9.3899999999999996E-10</v>
      </c>
      <c r="I156" s="15">
        <f t="shared" ref="I156:I159" si="12">H156/(C156*10^-6)*10^3</f>
        <v>6.2599999999999999E-3</v>
      </c>
      <c r="K156" s="2"/>
    </row>
    <row r="157" spans="1:12" x14ac:dyDescent="0.2">
      <c r="B157" s="6" t="s">
        <v>21</v>
      </c>
      <c r="C157">
        <v>150</v>
      </c>
      <c r="D157">
        <v>2</v>
      </c>
      <c r="E157">
        <v>5</v>
      </c>
      <c r="F157">
        <v>0.61</v>
      </c>
      <c r="G157" s="1">
        <v>6.5199999999999996E-7</v>
      </c>
      <c r="H157" s="1">
        <v>2.2699999999999998E-9</v>
      </c>
      <c r="I157" s="15">
        <f>H157/(C157*10^-6)*10^3</f>
        <v>1.5133333333333334E-2</v>
      </c>
      <c r="K157" s="2"/>
    </row>
    <row r="158" spans="1:12" x14ac:dyDescent="0.2">
      <c r="B158" s="6" t="s">
        <v>74</v>
      </c>
      <c r="C158">
        <v>150</v>
      </c>
      <c r="D158">
        <v>3</v>
      </c>
      <c r="E158">
        <v>5</v>
      </c>
      <c r="F158">
        <v>0.61</v>
      </c>
      <c r="G158" s="1">
        <v>5.9699999999999996E-7</v>
      </c>
      <c r="H158" s="1">
        <v>2.28E-9</v>
      </c>
      <c r="I158" s="15">
        <f t="shared" si="12"/>
        <v>1.5200000000000002E-2</v>
      </c>
      <c r="K158" s="2"/>
    </row>
    <row r="159" spans="1:12" x14ac:dyDescent="0.2">
      <c r="B159" s="6" t="s">
        <v>75</v>
      </c>
      <c r="C159">
        <v>150</v>
      </c>
      <c r="D159">
        <v>4</v>
      </c>
      <c r="E159">
        <v>5</v>
      </c>
      <c r="F159">
        <v>0.61</v>
      </c>
      <c r="G159" s="1">
        <v>5.7400000000000003E-7</v>
      </c>
      <c r="H159" s="1">
        <v>3.5699999999999999E-9</v>
      </c>
      <c r="I159" s="15">
        <f t="shared" si="12"/>
        <v>2.3800000000000002E-2</v>
      </c>
      <c r="K159" s="2"/>
    </row>
    <row r="160" spans="1:12" x14ac:dyDescent="0.2">
      <c r="B160" s="6" t="s">
        <v>76</v>
      </c>
      <c r="C160">
        <v>150</v>
      </c>
      <c r="D160">
        <v>5</v>
      </c>
      <c r="E160">
        <v>5</v>
      </c>
      <c r="F160">
        <v>0.61</v>
      </c>
      <c r="G160" s="1">
        <v>4.75E-7</v>
      </c>
      <c r="H160" s="1">
        <v>3.6399999999999998E-9</v>
      </c>
      <c r="I160" s="15">
        <f t="shared" ref="I160:I163" si="13">H160/(C160*10^-6)*10^3</f>
        <v>2.4266666666666669E-2</v>
      </c>
      <c r="K160" s="2"/>
    </row>
    <row r="161" spans="1:12" x14ac:dyDescent="0.2">
      <c r="B161" s="6" t="s">
        <v>77</v>
      </c>
      <c r="C161">
        <v>150</v>
      </c>
      <c r="D161">
        <v>6</v>
      </c>
      <c r="E161">
        <v>5</v>
      </c>
      <c r="F161">
        <v>0.61</v>
      </c>
      <c r="G161" s="1">
        <v>3.22E-7</v>
      </c>
      <c r="H161" s="1">
        <v>2.81E-9</v>
      </c>
      <c r="I161" s="15">
        <f t="shared" si="13"/>
        <v>1.8733333333333334E-2</v>
      </c>
      <c r="K161" s="2"/>
    </row>
    <row r="162" spans="1:12" x14ac:dyDescent="0.2">
      <c r="B162" s="6" t="s">
        <v>78</v>
      </c>
      <c r="C162">
        <v>150</v>
      </c>
      <c r="D162">
        <v>7</v>
      </c>
      <c r="E162">
        <v>5</v>
      </c>
      <c r="F162">
        <v>0.61</v>
      </c>
      <c r="G162" s="1">
        <v>2.96E-7</v>
      </c>
      <c r="H162" s="1">
        <v>7.6199999999999995E-10</v>
      </c>
      <c r="I162" s="15">
        <f t="shared" si="13"/>
        <v>5.0800000000000003E-3</v>
      </c>
      <c r="K162" s="2"/>
    </row>
    <row r="163" spans="1:12" x14ac:dyDescent="0.2">
      <c r="B163" s="6" t="s">
        <v>79</v>
      </c>
      <c r="C163">
        <v>150</v>
      </c>
      <c r="D163">
        <v>8</v>
      </c>
      <c r="E163">
        <v>5</v>
      </c>
      <c r="F163">
        <v>0.61</v>
      </c>
      <c r="G163" s="1">
        <v>7.7599999999999996E-7</v>
      </c>
      <c r="H163" s="1">
        <v>1.2799999999999999E-9</v>
      </c>
      <c r="I163" s="15">
        <f t="shared" si="13"/>
        <v>8.5333333333333337E-3</v>
      </c>
      <c r="K163" s="2"/>
    </row>
    <row r="164" spans="1:12" x14ac:dyDescent="0.2">
      <c r="I164" s="3"/>
    </row>
    <row r="165" spans="1:12" x14ac:dyDescent="0.2">
      <c r="A165" s="6" t="s">
        <v>94</v>
      </c>
      <c r="B165" s="6" t="s">
        <v>80</v>
      </c>
      <c r="C165">
        <v>150</v>
      </c>
      <c r="D165">
        <v>1</v>
      </c>
      <c r="E165" s="6">
        <v>5</v>
      </c>
      <c r="F165" s="6">
        <v>0.61</v>
      </c>
      <c r="G165" s="1">
        <v>9.879999999999999E-7</v>
      </c>
      <c r="H165" s="1">
        <v>2.0500000000000002E-8</v>
      </c>
      <c r="I165" s="15">
        <f>H165/(C165*10^-6)*10^3</f>
        <v>0.13666666666666669</v>
      </c>
      <c r="J165" s="6"/>
      <c r="K165" s="2"/>
      <c r="L165" s="6"/>
    </row>
    <row r="166" spans="1:12" x14ac:dyDescent="0.2">
      <c r="A166" s="6"/>
      <c r="B166" s="6" t="s">
        <v>81</v>
      </c>
      <c r="C166">
        <v>150</v>
      </c>
      <c r="D166">
        <v>2</v>
      </c>
      <c r="E166" s="6">
        <v>5</v>
      </c>
      <c r="F166" s="6">
        <v>0.61</v>
      </c>
      <c r="G166" s="1">
        <v>4.8800000000000003E-7</v>
      </c>
      <c r="H166" s="1">
        <v>7.8700000000000003E-9</v>
      </c>
      <c r="I166" s="15">
        <f t="shared" ref="I166:I168" si="14">H166/(C166*10^-6)*10^3</f>
        <v>5.2466666666666668E-2</v>
      </c>
      <c r="J166" s="6"/>
      <c r="K166" s="2"/>
      <c r="L166" s="6"/>
    </row>
    <row r="167" spans="1:12" x14ac:dyDescent="0.2">
      <c r="A167" s="6"/>
      <c r="B167" s="6" t="s">
        <v>82</v>
      </c>
      <c r="C167">
        <v>150</v>
      </c>
      <c r="D167">
        <v>3</v>
      </c>
      <c r="E167" s="6">
        <v>5</v>
      </c>
      <c r="F167" s="6">
        <v>0.61</v>
      </c>
      <c r="G167" s="1">
        <v>4.4099999999999999E-7</v>
      </c>
      <c r="H167" s="1">
        <v>1.18E-8</v>
      </c>
      <c r="I167" s="15">
        <f t="shared" si="14"/>
        <v>7.8666666666666676E-2</v>
      </c>
      <c r="J167" s="6"/>
      <c r="K167" s="2"/>
      <c r="L167" s="6"/>
    </row>
    <row r="168" spans="1:12" x14ac:dyDescent="0.2">
      <c r="A168" s="6"/>
      <c r="B168" s="6" t="s">
        <v>83</v>
      </c>
      <c r="C168">
        <v>150</v>
      </c>
      <c r="D168">
        <v>4</v>
      </c>
      <c r="E168" s="6">
        <v>5</v>
      </c>
      <c r="F168" s="6">
        <v>0.61</v>
      </c>
      <c r="G168" s="1">
        <v>3.0199999999999998E-7</v>
      </c>
      <c r="H168" s="1">
        <v>1.5400000000000001E-9</v>
      </c>
      <c r="I168" s="15">
        <f t="shared" si="14"/>
        <v>1.0266666666666667E-2</v>
      </c>
      <c r="J168" s="6"/>
      <c r="K168" s="2"/>
      <c r="L168" s="6"/>
    </row>
    <row r="169" spans="1:12" x14ac:dyDescent="0.2">
      <c r="A169" s="6"/>
      <c r="B169" s="6" t="s">
        <v>84</v>
      </c>
      <c r="C169">
        <v>150</v>
      </c>
      <c r="D169">
        <v>5</v>
      </c>
      <c r="E169" s="6">
        <v>5</v>
      </c>
      <c r="F169" s="6">
        <v>0.61</v>
      </c>
      <c r="G169" s="1">
        <v>3.4299999999999999E-7</v>
      </c>
      <c r="H169" s="1">
        <v>1.4499999999999999E-10</v>
      </c>
      <c r="I169" s="15">
        <f t="shared" ref="I169:I172" si="15">H169/(C169*10^-6)*10^3</f>
        <v>9.6666666666666656E-4</v>
      </c>
      <c r="J169" s="6"/>
      <c r="K169" s="2"/>
      <c r="L169" s="6"/>
    </row>
    <row r="170" spans="1:12" x14ac:dyDescent="0.2">
      <c r="A170" s="6"/>
      <c r="B170" s="6" t="s">
        <v>84</v>
      </c>
      <c r="C170">
        <v>150</v>
      </c>
      <c r="D170">
        <v>6</v>
      </c>
      <c r="E170" s="6">
        <v>5</v>
      </c>
      <c r="F170" s="6">
        <v>0.61</v>
      </c>
      <c r="G170" s="1">
        <v>3.2899999999999999E-7</v>
      </c>
      <c r="H170" s="1">
        <v>1.0099999999999999E-8</v>
      </c>
      <c r="I170" s="15">
        <f t="shared" si="15"/>
        <v>6.7333333333333328E-2</v>
      </c>
      <c r="J170" s="6"/>
      <c r="K170" s="2"/>
      <c r="L170" s="6"/>
    </row>
    <row r="171" spans="1:12" x14ac:dyDescent="0.2">
      <c r="A171" s="6"/>
      <c r="B171" s="6" t="s">
        <v>85</v>
      </c>
      <c r="C171">
        <v>150</v>
      </c>
      <c r="D171">
        <v>7</v>
      </c>
      <c r="E171" s="6">
        <v>5</v>
      </c>
      <c r="F171" s="6">
        <v>0.61</v>
      </c>
      <c r="G171" s="1">
        <v>3.3299999999999998E-7</v>
      </c>
      <c r="H171" s="1">
        <v>2.8200000000000002E-9</v>
      </c>
      <c r="I171" s="15">
        <f t="shared" si="15"/>
        <v>1.8800000000000004E-2</v>
      </c>
      <c r="J171" s="6"/>
      <c r="K171" s="2"/>
      <c r="L171" s="6"/>
    </row>
    <row r="172" spans="1:12" x14ac:dyDescent="0.2">
      <c r="A172" s="6"/>
      <c r="B172" s="6" t="s">
        <v>85</v>
      </c>
      <c r="C172">
        <v>150</v>
      </c>
      <c r="D172">
        <v>8</v>
      </c>
      <c r="E172" s="6">
        <v>5</v>
      </c>
      <c r="F172" s="6">
        <v>0.61</v>
      </c>
      <c r="G172" s="1">
        <v>2.29E-7</v>
      </c>
      <c r="H172" s="1">
        <v>4.25E-9</v>
      </c>
      <c r="I172" s="15">
        <f t="shared" si="15"/>
        <v>2.8333333333333335E-2</v>
      </c>
      <c r="J172" s="6"/>
      <c r="K172" s="2"/>
      <c r="L1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5067-AD9B-B843-8E65-F8CC6E824F46}">
  <dimension ref="A1:M47"/>
  <sheetViews>
    <sheetView zoomScale="94" workbookViewId="0">
      <selection activeCell="M29" sqref="M29"/>
    </sheetView>
  </sheetViews>
  <sheetFormatPr baseColWidth="10" defaultRowHeight="16" x14ac:dyDescent="0.2"/>
  <cols>
    <col min="2" max="2" width="11.6640625" bestFit="1" customWidth="1"/>
  </cols>
  <sheetData>
    <row r="1" spans="1:13" x14ac:dyDescent="0.2">
      <c r="A1" t="s">
        <v>260</v>
      </c>
    </row>
    <row r="2" spans="1:13" x14ac:dyDescent="0.2">
      <c r="A2" s="17"/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</row>
    <row r="3" spans="1:13" x14ac:dyDescent="0.2">
      <c r="A3" s="18" t="s">
        <v>244</v>
      </c>
      <c r="B3" s="19">
        <v>0.05</v>
      </c>
      <c r="C3" s="19">
        <v>6.8000000000000005E-2</v>
      </c>
      <c r="D3" s="19">
        <v>9.7000000000000003E-2</v>
      </c>
      <c r="E3" s="19">
        <v>0.127</v>
      </c>
      <c r="F3" s="20">
        <v>0.22700000000000001</v>
      </c>
      <c r="G3" s="20">
        <v>0.20599999999999999</v>
      </c>
      <c r="H3" s="21">
        <v>0.58799999999999997</v>
      </c>
      <c r="I3" s="22">
        <v>1.335</v>
      </c>
      <c r="J3" s="19"/>
      <c r="K3" s="19"/>
      <c r="L3" s="19"/>
      <c r="M3" s="19"/>
    </row>
    <row r="4" spans="1:13" x14ac:dyDescent="0.2">
      <c r="A4" s="18" t="s">
        <v>116</v>
      </c>
      <c r="B4" s="19">
        <v>5.0999999999999997E-2</v>
      </c>
      <c r="C4" s="19">
        <v>7.5999999999999998E-2</v>
      </c>
      <c r="D4" s="19">
        <v>0.10199999999999999</v>
      </c>
      <c r="E4" s="19">
        <v>0.123</v>
      </c>
      <c r="F4" s="23">
        <v>0.23699999999999999</v>
      </c>
      <c r="G4" s="23">
        <v>0.24099999999999999</v>
      </c>
      <c r="H4" s="21">
        <v>0.57699999999999996</v>
      </c>
      <c r="I4" s="22">
        <v>1.335</v>
      </c>
      <c r="J4" s="19"/>
      <c r="K4" s="19"/>
      <c r="L4" s="19"/>
      <c r="M4" s="19"/>
    </row>
    <row r="5" spans="1:13" x14ac:dyDescent="0.2">
      <c r="A5" s="18" t="s">
        <v>117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x14ac:dyDescent="0.2">
      <c r="A6" s="18" t="s">
        <v>245</v>
      </c>
      <c r="B6" s="20">
        <v>0.17499999999999999</v>
      </c>
      <c r="C6" s="20">
        <v>0.16600000000000001</v>
      </c>
      <c r="D6" s="20">
        <v>0.17100000000000001</v>
      </c>
      <c r="E6" s="20">
        <v>0.159</v>
      </c>
      <c r="F6" s="20">
        <v>0.152</v>
      </c>
      <c r="G6" s="19">
        <v>0.13700000000000001</v>
      </c>
      <c r="H6" s="19">
        <v>0.108</v>
      </c>
      <c r="I6" s="19">
        <v>0.112</v>
      </c>
      <c r="J6" s="19">
        <v>6.5000000000000002E-2</v>
      </c>
      <c r="K6" s="19">
        <v>6.3E-2</v>
      </c>
      <c r="L6" s="19">
        <v>6.4000000000000001E-2</v>
      </c>
      <c r="M6" s="19">
        <v>5.2999999999999999E-2</v>
      </c>
    </row>
    <row r="7" spans="1:13" x14ac:dyDescent="0.2">
      <c r="A7" s="18" t="s">
        <v>246</v>
      </c>
      <c r="B7" s="19">
        <v>5.8000000000000003E-2</v>
      </c>
      <c r="C7" s="19">
        <v>5.7000000000000002E-2</v>
      </c>
      <c r="D7" s="19">
        <v>5.8000000000000003E-2</v>
      </c>
      <c r="E7" s="19">
        <v>5.8999999999999997E-2</v>
      </c>
      <c r="F7" s="19">
        <v>5.8999999999999997E-2</v>
      </c>
      <c r="G7" s="19">
        <v>5.5E-2</v>
      </c>
      <c r="H7" s="19">
        <v>5.6000000000000001E-2</v>
      </c>
      <c r="I7" s="19">
        <v>6.0999999999999999E-2</v>
      </c>
      <c r="J7" s="19">
        <v>5.7000000000000002E-2</v>
      </c>
      <c r="K7" s="19">
        <v>5.7000000000000002E-2</v>
      </c>
      <c r="L7" s="19">
        <v>5.8999999999999997E-2</v>
      </c>
      <c r="M7" s="19">
        <v>5.7000000000000002E-2</v>
      </c>
    </row>
    <row r="8" spans="1:13" x14ac:dyDescent="0.2">
      <c r="A8" s="18" t="s">
        <v>120</v>
      </c>
      <c r="B8" s="19">
        <v>7.9000000000000001E-2</v>
      </c>
      <c r="C8" s="19">
        <v>7.5999999999999998E-2</v>
      </c>
      <c r="D8" s="19">
        <v>7.8E-2</v>
      </c>
      <c r="E8" s="19">
        <v>7.3999999999999996E-2</v>
      </c>
      <c r="F8" s="19">
        <v>7.5999999999999998E-2</v>
      </c>
      <c r="G8" s="19">
        <v>7.9000000000000001E-2</v>
      </c>
      <c r="H8" s="19">
        <v>7.4999999999999997E-2</v>
      </c>
      <c r="I8" s="19">
        <v>7.2999999999999995E-2</v>
      </c>
      <c r="J8" s="19">
        <v>6.9000000000000006E-2</v>
      </c>
      <c r="K8" s="19">
        <v>7.0000000000000007E-2</v>
      </c>
      <c r="L8" s="19"/>
      <c r="M8" s="19"/>
    </row>
    <row r="9" spans="1:13" x14ac:dyDescent="0.2">
      <c r="A9" s="18" t="s">
        <v>247</v>
      </c>
      <c r="B9" s="19">
        <v>6.8000000000000005E-2</v>
      </c>
      <c r="C9" s="19">
        <v>6.6000000000000003E-2</v>
      </c>
      <c r="D9" s="19">
        <v>9.0999999999999998E-2</v>
      </c>
      <c r="E9" s="19">
        <v>8.4000000000000005E-2</v>
      </c>
      <c r="F9" s="19">
        <v>7.3999999999999996E-2</v>
      </c>
      <c r="G9" s="19">
        <v>6.4000000000000001E-2</v>
      </c>
      <c r="H9" s="19">
        <v>6.4000000000000001E-2</v>
      </c>
      <c r="I9" s="19">
        <v>6.0999999999999999E-2</v>
      </c>
      <c r="J9" s="19">
        <v>5.6000000000000001E-2</v>
      </c>
      <c r="K9" s="19">
        <v>5.7000000000000002E-2</v>
      </c>
      <c r="L9" s="19">
        <v>5.7000000000000002E-2</v>
      </c>
      <c r="M9" s="19">
        <v>5.8000000000000003E-2</v>
      </c>
    </row>
    <row r="10" spans="1:13" x14ac:dyDescent="0.2">
      <c r="A10" s="18" t="s">
        <v>112</v>
      </c>
      <c r="B10" s="19">
        <v>6.5000000000000002E-2</v>
      </c>
      <c r="C10" s="19">
        <v>6.7000000000000004E-2</v>
      </c>
      <c r="D10" s="19">
        <v>7.4999999999999997E-2</v>
      </c>
      <c r="E10" s="19">
        <v>7.4999999999999997E-2</v>
      </c>
      <c r="F10" s="19">
        <v>6.8000000000000005E-2</v>
      </c>
      <c r="G10" s="19">
        <v>6.8000000000000005E-2</v>
      </c>
      <c r="H10" s="19">
        <v>6.5000000000000002E-2</v>
      </c>
      <c r="I10" s="19">
        <v>6.3E-2</v>
      </c>
      <c r="J10" s="19">
        <v>5.8000000000000003E-2</v>
      </c>
      <c r="K10" s="19">
        <v>5.7000000000000002E-2</v>
      </c>
      <c r="L10" s="19">
        <v>6.2E-2</v>
      </c>
      <c r="M10" s="19">
        <v>6.0999999999999999E-2</v>
      </c>
    </row>
    <row r="11" spans="1:13" x14ac:dyDescent="0.2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x14ac:dyDescent="0.2">
      <c r="A12" t="s">
        <v>261</v>
      </c>
    </row>
    <row r="13" spans="1:13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3" x14ac:dyDescent="0.2">
      <c r="A14" t="s">
        <v>244</v>
      </c>
      <c r="B14" t="s">
        <v>248</v>
      </c>
      <c r="C14" t="s">
        <v>249</v>
      </c>
      <c r="D14" t="s">
        <v>250</v>
      </c>
      <c r="E14" t="s">
        <v>251</v>
      </c>
      <c r="F14" t="s">
        <v>252</v>
      </c>
      <c r="G14" t="s">
        <v>253</v>
      </c>
      <c r="H14" t="s">
        <v>254</v>
      </c>
      <c r="I14" t="s">
        <v>255</v>
      </c>
    </row>
    <row r="15" spans="1:13" x14ac:dyDescent="0.2">
      <c r="A15" t="s">
        <v>116</v>
      </c>
      <c r="B15" t="s">
        <v>248</v>
      </c>
      <c r="C15" t="s">
        <v>249</v>
      </c>
      <c r="D15" t="s">
        <v>250</v>
      </c>
      <c r="E15" t="s">
        <v>251</v>
      </c>
      <c r="F15" t="s">
        <v>252</v>
      </c>
      <c r="G15" t="s">
        <v>253</v>
      </c>
      <c r="H15" t="s">
        <v>254</v>
      </c>
      <c r="I15" t="s">
        <v>255</v>
      </c>
    </row>
    <row r="16" spans="1:13" x14ac:dyDescent="0.2">
      <c r="A16" t="s">
        <v>117</v>
      </c>
    </row>
    <row r="17" spans="1:13" x14ac:dyDescent="0.2">
      <c r="A17" t="s">
        <v>245</v>
      </c>
      <c r="B17" t="s">
        <v>52</v>
      </c>
      <c r="C17" t="s">
        <v>52</v>
      </c>
      <c r="D17" t="s">
        <v>53</v>
      </c>
      <c r="E17" t="s">
        <v>53</v>
      </c>
      <c r="F17" t="s">
        <v>54</v>
      </c>
      <c r="G17" t="s">
        <v>54</v>
      </c>
      <c r="H17" t="s">
        <v>55</v>
      </c>
      <c r="I17" t="s">
        <v>55</v>
      </c>
      <c r="J17" t="s">
        <v>56</v>
      </c>
      <c r="K17" t="s">
        <v>56</v>
      </c>
      <c r="L17" t="s">
        <v>57</v>
      </c>
      <c r="M17" t="s">
        <v>57</v>
      </c>
    </row>
    <row r="18" spans="1:13" x14ac:dyDescent="0.2">
      <c r="A18" t="s">
        <v>246</v>
      </c>
      <c r="B18" t="s">
        <v>58</v>
      </c>
      <c r="C18" t="s">
        <v>58</v>
      </c>
      <c r="D18" t="s">
        <v>59</v>
      </c>
      <c r="E18" t="s">
        <v>59</v>
      </c>
      <c r="F18" t="s">
        <v>60</v>
      </c>
      <c r="G18" t="s">
        <v>60</v>
      </c>
      <c r="H18" t="s">
        <v>61</v>
      </c>
      <c r="I18" t="s">
        <v>61</v>
      </c>
      <c r="J18" t="s">
        <v>62</v>
      </c>
      <c r="K18" t="s">
        <v>62</v>
      </c>
      <c r="L18" t="s">
        <v>63</v>
      </c>
      <c r="M18" t="s">
        <v>63</v>
      </c>
    </row>
    <row r="19" spans="1:13" x14ac:dyDescent="0.2">
      <c r="A19" t="s">
        <v>120</v>
      </c>
      <c r="B19" t="s">
        <v>34</v>
      </c>
      <c r="C19" t="s">
        <v>34</v>
      </c>
      <c r="D19" t="s">
        <v>35</v>
      </c>
      <c r="E19" t="s">
        <v>35</v>
      </c>
      <c r="F19" t="s">
        <v>36</v>
      </c>
      <c r="G19" t="s">
        <v>36</v>
      </c>
      <c r="H19" t="s">
        <v>37</v>
      </c>
      <c r="I19" t="s">
        <v>37</v>
      </c>
      <c r="J19" t="s">
        <v>38</v>
      </c>
      <c r="K19" t="s">
        <v>38</v>
      </c>
      <c r="L19" s="24"/>
      <c r="M19" s="24"/>
    </row>
    <row r="20" spans="1:13" x14ac:dyDescent="0.2">
      <c r="A20" t="s">
        <v>247</v>
      </c>
      <c r="B20" t="s">
        <v>43</v>
      </c>
      <c r="C20" t="s">
        <v>43</v>
      </c>
      <c r="D20" t="s">
        <v>44</v>
      </c>
      <c r="E20" t="s">
        <v>44</v>
      </c>
      <c r="F20" t="s">
        <v>45</v>
      </c>
      <c r="G20" t="s">
        <v>45</v>
      </c>
      <c r="H20" t="s">
        <v>46</v>
      </c>
      <c r="I20" t="s">
        <v>46</v>
      </c>
      <c r="J20" t="s">
        <v>47</v>
      </c>
      <c r="K20" t="s">
        <v>47</v>
      </c>
      <c r="L20" t="s">
        <v>48</v>
      </c>
      <c r="M20" t="s">
        <v>48</v>
      </c>
    </row>
    <row r="21" spans="1:13" x14ac:dyDescent="0.2">
      <c r="A21" t="s">
        <v>112</v>
      </c>
      <c r="B21" t="s">
        <v>40</v>
      </c>
      <c r="C21" t="s">
        <v>40</v>
      </c>
      <c r="D21" t="s">
        <v>41</v>
      </c>
      <c r="E21" t="s">
        <v>41</v>
      </c>
      <c r="F21" t="s">
        <v>42</v>
      </c>
      <c r="G21" t="s">
        <v>42</v>
      </c>
      <c r="H21" t="s">
        <v>49</v>
      </c>
      <c r="I21" t="s">
        <v>49</v>
      </c>
      <c r="J21" t="s">
        <v>50</v>
      </c>
      <c r="K21" t="s">
        <v>50</v>
      </c>
      <c r="L21" t="s">
        <v>51</v>
      </c>
      <c r="M21" t="s">
        <v>51</v>
      </c>
    </row>
    <row r="23" spans="1:13" x14ac:dyDescent="0.2">
      <c r="A23" t="s">
        <v>256</v>
      </c>
    </row>
    <row r="25" spans="1:13" x14ac:dyDescent="0.2">
      <c r="A25" t="s">
        <v>14</v>
      </c>
      <c r="B25" t="s">
        <v>257</v>
      </c>
      <c r="C25" t="s">
        <v>258</v>
      </c>
    </row>
    <row r="26" spans="1:13" x14ac:dyDescent="0.2">
      <c r="A26">
        <v>0</v>
      </c>
      <c r="B26">
        <f>AVERAGE(B3:B4)</f>
        <v>5.0500000000000003E-2</v>
      </c>
      <c r="C26">
        <f>AVEDEV(B3:B4)</f>
        <v>4.9999999999999697E-4</v>
      </c>
    </row>
    <row r="27" spans="1:13" x14ac:dyDescent="0.2">
      <c r="A27">
        <v>0.25</v>
      </c>
      <c r="B27">
        <f>AVERAGE(C3:C4)</f>
        <v>7.2000000000000008E-2</v>
      </c>
      <c r="C27">
        <f>AVEDEV(C3:C4)</f>
        <v>3.9999999999999966E-3</v>
      </c>
    </row>
    <row r="28" spans="1:13" x14ac:dyDescent="0.2">
      <c r="A28">
        <v>0.5</v>
      </c>
      <c r="B28">
        <f>AVERAGE(D3:D4)</f>
        <v>9.9500000000000005E-2</v>
      </c>
      <c r="C28">
        <f>AVEDEV(D3:D4)</f>
        <v>2.4999999999999953E-3</v>
      </c>
    </row>
    <row r="29" spans="1:13" x14ac:dyDescent="0.2">
      <c r="A29">
        <v>1</v>
      </c>
      <c r="B29">
        <f>AVERAGE(E3:E4)</f>
        <v>0.125</v>
      </c>
      <c r="C29">
        <f>AVEDEV(E3:E4)</f>
        <v>2.0000000000000018E-3</v>
      </c>
    </row>
    <row r="30" spans="1:13" x14ac:dyDescent="0.2">
      <c r="A30">
        <v>2</v>
      </c>
      <c r="B30">
        <f>AVERAGE(F3:F4)</f>
        <v>0.23199999999999998</v>
      </c>
      <c r="C30">
        <f>AVEDEV(F3:F4)</f>
        <v>4.9999999999999906E-3</v>
      </c>
    </row>
    <row r="31" spans="1:13" x14ac:dyDescent="0.2">
      <c r="A31">
        <v>2</v>
      </c>
      <c r="B31">
        <f>AVERAGE(G3:G4)</f>
        <v>0.22349999999999998</v>
      </c>
      <c r="C31">
        <f>AVEDEV(G3:G4)</f>
        <v>1.7500000000000002E-2</v>
      </c>
    </row>
    <row r="32" spans="1:13" x14ac:dyDescent="0.2">
      <c r="A32">
        <v>5</v>
      </c>
      <c r="B32">
        <f>AVERAGE(H3:H4)</f>
        <v>0.58250000000000002</v>
      </c>
      <c r="C32">
        <f>AVEDEV(H3:H4)</f>
        <v>5.5000000000000049E-3</v>
      </c>
    </row>
    <row r="33" spans="1:13" x14ac:dyDescent="0.2">
      <c r="A33">
        <v>10</v>
      </c>
      <c r="B33">
        <f>AVERAGE(I3:I4)</f>
        <v>1.335</v>
      </c>
      <c r="C33">
        <f>AVEDEV(I3:I4)</f>
        <v>0</v>
      </c>
    </row>
    <row r="35" spans="1:13" x14ac:dyDescent="0.2">
      <c r="A35" t="s">
        <v>262</v>
      </c>
      <c r="B35">
        <v>8.7999999999999995E-2</v>
      </c>
    </row>
    <row r="36" spans="1:13" x14ac:dyDescent="0.2">
      <c r="A36" t="s">
        <v>263</v>
      </c>
      <c r="B36">
        <v>4.9399999999999999E-2</v>
      </c>
    </row>
    <row r="38" spans="1:13" x14ac:dyDescent="0.2">
      <c r="A38" t="s">
        <v>259</v>
      </c>
    </row>
    <row r="39" spans="1:13" x14ac:dyDescent="0.2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</row>
    <row r="40" spans="1:13" x14ac:dyDescent="0.2">
      <c r="A40" t="s">
        <v>244</v>
      </c>
    </row>
    <row r="41" spans="1:13" x14ac:dyDescent="0.2">
      <c r="A41" t="s">
        <v>116</v>
      </c>
    </row>
    <row r="42" spans="1:13" x14ac:dyDescent="0.2">
      <c r="A42" t="s">
        <v>117</v>
      </c>
    </row>
    <row r="43" spans="1:13" x14ac:dyDescent="0.2">
      <c r="A43" t="s">
        <v>245</v>
      </c>
      <c r="B43" s="3">
        <f>(B6-$B$36)/$B$35/10</f>
        <v>0.14272727272727273</v>
      </c>
      <c r="C43" s="3">
        <f t="shared" ref="C43:M43" si="0">(C6-$B$36)/$B$35/10</f>
        <v>0.13250000000000001</v>
      </c>
      <c r="D43" s="3">
        <f t="shared" si="0"/>
        <v>0.13818181818181821</v>
      </c>
      <c r="E43" s="3">
        <f t="shared" si="0"/>
        <v>0.12454545454545456</v>
      </c>
      <c r="F43" s="3">
        <f t="shared" si="0"/>
        <v>0.11659090909090911</v>
      </c>
      <c r="G43" s="3">
        <f t="shared" si="0"/>
        <v>9.9545454545454562E-2</v>
      </c>
      <c r="H43" s="3">
        <f t="shared" si="0"/>
        <v>6.6590909090909089E-2</v>
      </c>
      <c r="I43" s="3">
        <f t="shared" si="0"/>
        <v>7.1136363636363636E-2</v>
      </c>
      <c r="J43" s="3">
        <f t="shared" si="0"/>
        <v>1.772727272727273E-2</v>
      </c>
      <c r="K43" s="3">
        <f t="shared" si="0"/>
        <v>1.5454545454545457E-2</v>
      </c>
      <c r="L43" s="3">
        <f t="shared" si="0"/>
        <v>1.6590909090909094E-2</v>
      </c>
      <c r="M43" s="3">
        <f t="shared" si="0"/>
        <v>4.0909090909090904E-3</v>
      </c>
    </row>
    <row r="44" spans="1:13" x14ac:dyDescent="0.2">
      <c r="A44" t="s">
        <v>246</v>
      </c>
      <c r="B44" s="3">
        <f t="shared" ref="B44:M44" si="1">(B7-$B$36)/$B$35/10</f>
        <v>9.7727272727272767E-3</v>
      </c>
      <c r="C44" s="3">
        <f t="shared" si="1"/>
        <v>8.6363636363636399E-3</v>
      </c>
      <c r="D44" s="3">
        <f t="shared" si="1"/>
        <v>9.7727272727272767E-3</v>
      </c>
      <c r="E44" s="3">
        <f t="shared" si="1"/>
        <v>1.0909090909090906E-2</v>
      </c>
      <c r="F44" s="3">
        <f t="shared" si="1"/>
        <v>1.0909090909090906E-2</v>
      </c>
      <c r="G44" s="3">
        <f t="shared" si="1"/>
        <v>6.3636363636363647E-3</v>
      </c>
      <c r="H44" s="3">
        <f t="shared" si="1"/>
        <v>7.5000000000000023E-3</v>
      </c>
      <c r="I44" s="3">
        <f t="shared" si="1"/>
        <v>1.318181818181818E-2</v>
      </c>
      <c r="J44" s="3">
        <f t="shared" si="1"/>
        <v>8.6363636363636399E-3</v>
      </c>
      <c r="K44" s="3">
        <f t="shared" si="1"/>
        <v>8.6363636363636399E-3</v>
      </c>
      <c r="L44" s="3">
        <f t="shared" si="1"/>
        <v>1.0909090909090906E-2</v>
      </c>
      <c r="M44" s="3">
        <f t="shared" si="1"/>
        <v>8.6363636363636399E-3</v>
      </c>
    </row>
    <row r="45" spans="1:13" x14ac:dyDescent="0.2">
      <c r="A45" t="s">
        <v>120</v>
      </c>
      <c r="B45" s="3">
        <f t="shared" ref="B45:K45" si="2">(B8-$B$36)/$B$35/10</f>
        <v>3.3636363636363645E-2</v>
      </c>
      <c r="C45" s="3">
        <f t="shared" si="2"/>
        <v>3.0227272727272724E-2</v>
      </c>
      <c r="D45" s="3">
        <f t="shared" si="2"/>
        <v>3.2500000000000001E-2</v>
      </c>
      <c r="E45" s="3">
        <f t="shared" si="2"/>
        <v>2.7954545454545454E-2</v>
      </c>
      <c r="F45" s="3">
        <f t="shared" si="2"/>
        <v>3.0227272727272724E-2</v>
      </c>
      <c r="G45" s="3">
        <f t="shared" si="2"/>
        <v>3.3636363636363645E-2</v>
      </c>
      <c r="H45" s="3">
        <f t="shared" si="2"/>
        <v>2.9090909090909091E-2</v>
      </c>
      <c r="I45" s="3">
        <f t="shared" si="2"/>
        <v>2.6818181818181814E-2</v>
      </c>
      <c r="J45" s="3">
        <f t="shared" si="2"/>
        <v>2.2272727272727281E-2</v>
      </c>
      <c r="K45" s="3">
        <f t="shared" si="2"/>
        <v>2.3409090909090918E-2</v>
      </c>
      <c r="L45" s="3"/>
      <c r="M45" s="3"/>
    </row>
    <row r="46" spans="1:13" x14ac:dyDescent="0.2">
      <c r="A46" t="s">
        <v>247</v>
      </c>
      <c r="B46" s="3">
        <f t="shared" ref="B46:M46" si="3">(B9-$B$36)/$B$35/10</f>
        <v>2.1136363636363644E-2</v>
      </c>
      <c r="C46" s="3">
        <f t="shared" si="3"/>
        <v>1.8863636363636367E-2</v>
      </c>
      <c r="D46" s="3">
        <f t="shared" si="3"/>
        <v>4.7272727272727272E-2</v>
      </c>
      <c r="E46" s="3">
        <f t="shared" si="3"/>
        <v>3.9318181818181822E-2</v>
      </c>
      <c r="F46" s="3">
        <f t="shared" si="3"/>
        <v>2.7954545454545454E-2</v>
      </c>
      <c r="G46" s="3">
        <f t="shared" si="3"/>
        <v>1.6590909090909094E-2</v>
      </c>
      <c r="H46" s="3">
        <f t="shared" si="3"/>
        <v>1.6590909090909094E-2</v>
      </c>
      <c r="I46" s="3">
        <f t="shared" si="3"/>
        <v>1.318181818181818E-2</v>
      </c>
      <c r="J46" s="3">
        <f t="shared" si="3"/>
        <v>7.5000000000000023E-3</v>
      </c>
      <c r="K46" s="3">
        <f t="shared" si="3"/>
        <v>8.6363636363636399E-3</v>
      </c>
      <c r="L46" s="3">
        <f t="shared" si="3"/>
        <v>8.6363636363636399E-3</v>
      </c>
      <c r="M46" s="3">
        <f t="shared" si="3"/>
        <v>9.7727272727272767E-3</v>
      </c>
    </row>
    <row r="47" spans="1:13" x14ac:dyDescent="0.2">
      <c r="A47" t="s">
        <v>112</v>
      </c>
      <c r="B47" s="3">
        <f t="shared" ref="B47:M47" si="4">(B10-$B$36)/$B$35/10</f>
        <v>1.772727272727273E-2</v>
      </c>
      <c r="C47" s="3">
        <f t="shared" si="4"/>
        <v>2.0000000000000007E-2</v>
      </c>
      <c r="D47" s="3">
        <f t="shared" si="4"/>
        <v>2.9090909090909091E-2</v>
      </c>
      <c r="E47" s="3">
        <f t="shared" si="4"/>
        <v>2.9090909090909091E-2</v>
      </c>
      <c r="F47" s="3">
        <f t="shared" si="4"/>
        <v>2.1136363636363644E-2</v>
      </c>
      <c r="G47" s="3">
        <f t="shared" si="4"/>
        <v>2.1136363636363644E-2</v>
      </c>
      <c r="H47" s="3">
        <f t="shared" si="4"/>
        <v>1.772727272727273E-2</v>
      </c>
      <c r="I47" s="3">
        <f t="shared" si="4"/>
        <v>1.5454545454545457E-2</v>
      </c>
      <c r="J47" s="3">
        <f t="shared" si="4"/>
        <v>9.7727272727272767E-3</v>
      </c>
      <c r="K47" s="3">
        <f t="shared" si="4"/>
        <v>8.6363636363636399E-3</v>
      </c>
      <c r="L47" s="3">
        <f t="shared" si="4"/>
        <v>1.4318181818181818E-2</v>
      </c>
      <c r="M47" s="3">
        <f t="shared" si="4"/>
        <v>1.318181818181818E-2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DE81-7D4F-2C4C-9B1A-1ABD2AEBCC77}">
  <dimension ref="A1:NI21"/>
  <sheetViews>
    <sheetView workbookViewId="0">
      <pane xSplit="1" ySplit="3" topLeftCell="CY4" activePane="bottomRight" state="frozen"/>
      <selection pane="topRight" activeCell="B1" sqref="B1"/>
      <selection pane="bottomLeft" activeCell="A4" sqref="A4"/>
      <selection pane="bottomRight" activeCell="DA2" sqref="DA2"/>
    </sheetView>
  </sheetViews>
  <sheetFormatPr baseColWidth="10" defaultRowHeight="16" x14ac:dyDescent="0.2"/>
  <sheetData>
    <row r="1" spans="1:373" x14ac:dyDescent="0.2">
      <c r="A1" t="s">
        <v>107</v>
      </c>
    </row>
    <row r="2" spans="1:373" x14ac:dyDescent="0.2">
      <c r="A2" t="s">
        <v>108</v>
      </c>
      <c r="B2" t="s">
        <v>109</v>
      </c>
      <c r="C2" t="s">
        <v>110</v>
      </c>
      <c r="D2" t="s">
        <v>111</v>
      </c>
      <c r="E2" t="s">
        <v>112</v>
      </c>
      <c r="F2" t="s">
        <v>112</v>
      </c>
      <c r="G2" t="s">
        <v>112</v>
      </c>
      <c r="H2" t="s">
        <v>112</v>
      </c>
      <c r="I2" t="s">
        <v>113</v>
      </c>
      <c r="J2" t="s">
        <v>113</v>
      </c>
      <c r="K2" t="s">
        <v>113</v>
      </c>
      <c r="L2" t="s">
        <v>113</v>
      </c>
      <c r="M2" t="s">
        <v>114</v>
      </c>
      <c r="N2" t="s">
        <v>114</v>
      </c>
      <c r="O2" t="s">
        <v>114</v>
      </c>
      <c r="P2" t="s">
        <v>114</v>
      </c>
      <c r="Q2" t="s">
        <v>115</v>
      </c>
      <c r="R2" t="s">
        <v>115</v>
      </c>
      <c r="S2" t="s">
        <v>115</v>
      </c>
      <c r="T2" t="s">
        <v>115</v>
      </c>
      <c r="U2" t="s">
        <v>116</v>
      </c>
      <c r="V2" t="s">
        <v>116</v>
      </c>
      <c r="W2" t="s">
        <v>116</v>
      </c>
      <c r="X2" t="s">
        <v>116</v>
      </c>
      <c r="Y2" t="s">
        <v>117</v>
      </c>
      <c r="Z2" t="s">
        <v>117</v>
      </c>
      <c r="AA2" t="s">
        <v>117</v>
      </c>
      <c r="AB2" t="s">
        <v>117</v>
      </c>
      <c r="AC2" t="s">
        <v>118</v>
      </c>
      <c r="AD2" t="s">
        <v>118</v>
      </c>
      <c r="AE2" t="s">
        <v>118</v>
      </c>
      <c r="AF2" t="s">
        <v>118</v>
      </c>
      <c r="AG2" t="s">
        <v>119</v>
      </c>
      <c r="AH2" t="s">
        <v>119</v>
      </c>
      <c r="AI2" t="s">
        <v>119</v>
      </c>
      <c r="AJ2" t="s">
        <v>119</v>
      </c>
      <c r="AK2" t="s">
        <v>120</v>
      </c>
      <c r="AL2" t="s">
        <v>120</v>
      </c>
      <c r="AM2" t="s">
        <v>120</v>
      </c>
      <c r="AN2" t="s">
        <v>120</v>
      </c>
      <c r="AO2" t="s">
        <v>121</v>
      </c>
      <c r="AP2" t="s">
        <v>121</v>
      </c>
      <c r="AQ2" t="s">
        <v>121</v>
      </c>
      <c r="AR2" t="s">
        <v>121</v>
      </c>
      <c r="AS2" t="s">
        <v>122</v>
      </c>
      <c r="AT2" t="s">
        <v>122</v>
      </c>
      <c r="AU2" t="s">
        <v>122</v>
      </c>
      <c r="AV2" t="s">
        <v>122</v>
      </c>
      <c r="AW2" t="s">
        <v>123</v>
      </c>
      <c r="AX2" t="s">
        <v>123</v>
      </c>
      <c r="AY2" t="s">
        <v>123</v>
      </c>
      <c r="AZ2" t="s">
        <v>123</v>
      </c>
      <c r="BA2" t="s">
        <v>124</v>
      </c>
      <c r="BB2" t="s">
        <v>124</v>
      </c>
      <c r="BC2" t="s">
        <v>124</v>
      </c>
      <c r="BD2" t="s">
        <v>124</v>
      </c>
      <c r="BE2" t="s">
        <v>125</v>
      </c>
      <c r="BF2" t="s">
        <v>125</v>
      </c>
      <c r="BG2" t="s">
        <v>125</v>
      </c>
      <c r="BH2" t="s">
        <v>125</v>
      </c>
      <c r="BI2" t="s">
        <v>126</v>
      </c>
      <c r="BJ2" t="s">
        <v>126</v>
      </c>
      <c r="BK2" t="s">
        <v>126</v>
      </c>
      <c r="BL2" t="s">
        <v>126</v>
      </c>
      <c r="BM2" t="s">
        <v>127</v>
      </c>
      <c r="BN2" t="s">
        <v>127</v>
      </c>
      <c r="BO2" t="s">
        <v>127</v>
      </c>
      <c r="BP2" t="s">
        <v>127</v>
      </c>
      <c r="BQ2" t="s">
        <v>128</v>
      </c>
      <c r="BR2" t="s">
        <v>128</v>
      </c>
      <c r="BS2" t="s">
        <v>128</v>
      </c>
      <c r="BT2" t="s">
        <v>128</v>
      </c>
      <c r="BU2" t="s">
        <v>129</v>
      </c>
      <c r="BV2" t="s">
        <v>129</v>
      </c>
      <c r="BW2" t="s">
        <v>129</v>
      </c>
      <c r="BX2" t="s">
        <v>129</v>
      </c>
      <c r="BY2" t="s">
        <v>130</v>
      </c>
      <c r="BZ2" t="s">
        <v>130</v>
      </c>
      <c r="CA2" t="s">
        <v>130</v>
      </c>
      <c r="CB2" t="s">
        <v>130</v>
      </c>
      <c r="CC2" t="s">
        <v>131</v>
      </c>
      <c r="CD2" t="s">
        <v>131</v>
      </c>
      <c r="CE2" t="s">
        <v>131</v>
      </c>
      <c r="CF2" t="s">
        <v>131</v>
      </c>
      <c r="CG2" t="s">
        <v>132</v>
      </c>
      <c r="CH2" t="s">
        <v>132</v>
      </c>
      <c r="CI2" t="s">
        <v>132</v>
      </c>
      <c r="CJ2" t="s">
        <v>132</v>
      </c>
      <c r="CK2" t="s">
        <v>133</v>
      </c>
      <c r="CL2" t="s">
        <v>133</v>
      </c>
      <c r="CM2" t="s">
        <v>133</v>
      </c>
      <c r="CN2" t="s">
        <v>133</v>
      </c>
      <c r="CO2" t="s">
        <v>134</v>
      </c>
      <c r="CP2" t="s">
        <v>134</v>
      </c>
      <c r="CQ2" t="s">
        <v>134</v>
      </c>
      <c r="CR2" t="s">
        <v>134</v>
      </c>
      <c r="CS2" t="s">
        <v>135</v>
      </c>
      <c r="CT2" t="s">
        <v>135</v>
      </c>
      <c r="CU2" t="s">
        <v>135</v>
      </c>
      <c r="CV2" t="s">
        <v>135</v>
      </c>
      <c r="CW2" t="s">
        <v>136</v>
      </c>
      <c r="CX2" t="s">
        <v>136</v>
      </c>
      <c r="CY2" t="s">
        <v>136</v>
      </c>
      <c r="CZ2" t="s">
        <v>136</v>
      </c>
      <c r="DA2" t="s">
        <v>137</v>
      </c>
      <c r="DB2" t="s">
        <v>137</v>
      </c>
      <c r="DC2" t="s">
        <v>137</v>
      </c>
      <c r="DD2" t="s">
        <v>137</v>
      </c>
      <c r="DE2" t="s">
        <v>138</v>
      </c>
      <c r="DF2" t="s">
        <v>138</v>
      </c>
      <c r="DG2" t="s">
        <v>138</v>
      </c>
      <c r="DH2" t="s">
        <v>138</v>
      </c>
      <c r="DI2" t="s">
        <v>139</v>
      </c>
      <c r="DJ2" t="s">
        <v>139</v>
      </c>
      <c r="DK2" t="s">
        <v>139</v>
      </c>
      <c r="DL2" t="s">
        <v>139</v>
      </c>
      <c r="DM2" t="s">
        <v>140</v>
      </c>
      <c r="DN2" t="s">
        <v>140</v>
      </c>
      <c r="DO2" t="s">
        <v>140</v>
      </c>
      <c r="DP2" t="s">
        <v>140</v>
      </c>
      <c r="DQ2" t="s">
        <v>141</v>
      </c>
      <c r="DR2" t="s">
        <v>141</v>
      </c>
      <c r="DS2" t="s">
        <v>141</v>
      </c>
      <c r="DT2" t="s">
        <v>141</v>
      </c>
      <c r="DU2" t="s">
        <v>142</v>
      </c>
      <c r="DV2" t="s">
        <v>142</v>
      </c>
      <c r="DW2" t="s">
        <v>142</v>
      </c>
      <c r="DX2" t="s">
        <v>142</v>
      </c>
      <c r="DY2" t="s">
        <v>143</v>
      </c>
      <c r="DZ2" t="s">
        <v>143</v>
      </c>
      <c r="EA2" t="s">
        <v>143</v>
      </c>
      <c r="EB2" t="s">
        <v>143</v>
      </c>
      <c r="EC2" t="s">
        <v>144</v>
      </c>
      <c r="ED2" t="s">
        <v>144</v>
      </c>
      <c r="EE2" t="s">
        <v>144</v>
      </c>
      <c r="EF2" t="s">
        <v>144</v>
      </c>
      <c r="EG2" t="s">
        <v>145</v>
      </c>
      <c r="EH2" t="s">
        <v>145</v>
      </c>
      <c r="EI2" t="s">
        <v>145</v>
      </c>
      <c r="EJ2" t="s">
        <v>145</v>
      </c>
      <c r="EK2" t="s">
        <v>146</v>
      </c>
      <c r="EL2" t="s">
        <v>146</v>
      </c>
      <c r="EM2" t="s">
        <v>146</v>
      </c>
      <c r="EN2" t="s">
        <v>146</v>
      </c>
      <c r="EO2" t="s">
        <v>147</v>
      </c>
      <c r="EP2" t="s">
        <v>147</v>
      </c>
      <c r="EQ2" t="s">
        <v>147</v>
      </c>
      <c r="ER2" t="s">
        <v>147</v>
      </c>
      <c r="ES2" t="s">
        <v>148</v>
      </c>
      <c r="ET2" t="s">
        <v>148</v>
      </c>
      <c r="EU2" t="s">
        <v>148</v>
      </c>
      <c r="EV2" t="s">
        <v>148</v>
      </c>
      <c r="EW2" t="s">
        <v>149</v>
      </c>
      <c r="EX2" t="s">
        <v>149</v>
      </c>
      <c r="EY2" t="s">
        <v>149</v>
      </c>
      <c r="EZ2" t="s">
        <v>149</v>
      </c>
      <c r="FA2" t="s">
        <v>150</v>
      </c>
      <c r="FB2" t="s">
        <v>150</v>
      </c>
      <c r="FC2" t="s">
        <v>150</v>
      </c>
      <c r="FD2" t="s">
        <v>150</v>
      </c>
      <c r="FE2" t="s">
        <v>151</v>
      </c>
      <c r="FF2" t="s">
        <v>151</v>
      </c>
      <c r="FG2" t="s">
        <v>151</v>
      </c>
      <c r="FH2" t="s">
        <v>151</v>
      </c>
      <c r="FI2" t="s">
        <v>152</v>
      </c>
      <c r="FJ2" t="s">
        <v>152</v>
      </c>
      <c r="FK2" t="s">
        <v>152</v>
      </c>
      <c r="FL2" t="s">
        <v>152</v>
      </c>
      <c r="FM2" t="s">
        <v>153</v>
      </c>
      <c r="FN2" t="s">
        <v>153</v>
      </c>
      <c r="FO2" t="s">
        <v>153</v>
      </c>
      <c r="FP2" t="s">
        <v>153</v>
      </c>
      <c r="FQ2" t="s">
        <v>154</v>
      </c>
      <c r="FR2" t="s">
        <v>154</v>
      </c>
      <c r="FS2" t="s">
        <v>154</v>
      </c>
      <c r="FT2" t="s">
        <v>154</v>
      </c>
      <c r="FU2" t="s">
        <v>155</v>
      </c>
      <c r="FV2" t="s">
        <v>155</v>
      </c>
      <c r="FW2" t="s">
        <v>155</v>
      </c>
      <c r="FX2" t="s">
        <v>155</v>
      </c>
      <c r="FY2" t="s">
        <v>156</v>
      </c>
      <c r="FZ2" t="s">
        <v>156</v>
      </c>
      <c r="GA2" t="s">
        <v>156</v>
      </c>
      <c r="GB2" t="s">
        <v>156</v>
      </c>
      <c r="GC2" t="s">
        <v>157</v>
      </c>
      <c r="GD2" t="s">
        <v>157</v>
      </c>
      <c r="GE2" t="s">
        <v>157</v>
      </c>
      <c r="GF2" t="s">
        <v>157</v>
      </c>
      <c r="GG2" t="s">
        <v>158</v>
      </c>
      <c r="GH2" t="s">
        <v>158</v>
      </c>
      <c r="GI2" t="s">
        <v>158</v>
      </c>
      <c r="GJ2" t="s">
        <v>158</v>
      </c>
      <c r="GK2" t="s">
        <v>159</v>
      </c>
      <c r="GL2" t="s">
        <v>159</v>
      </c>
      <c r="GM2" t="s">
        <v>159</v>
      </c>
      <c r="GN2" t="s">
        <v>159</v>
      </c>
      <c r="GO2" t="s">
        <v>160</v>
      </c>
      <c r="GP2" t="s">
        <v>160</v>
      </c>
      <c r="GQ2" t="s">
        <v>160</v>
      </c>
      <c r="GR2" t="s">
        <v>160</v>
      </c>
      <c r="GS2" t="s">
        <v>161</v>
      </c>
      <c r="GT2" t="s">
        <v>161</v>
      </c>
      <c r="GU2" t="s">
        <v>161</v>
      </c>
      <c r="GV2" t="s">
        <v>161</v>
      </c>
      <c r="GW2" t="s">
        <v>162</v>
      </c>
      <c r="GX2" t="s">
        <v>162</v>
      </c>
      <c r="GY2" t="s">
        <v>162</v>
      </c>
      <c r="GZ2" t="s">
        <v>162</v>
      </c>
      <c r="HA2" t="s">
        <v>163</v>
      </c>
      <c r="HB2" t="s">
        <v>163</v>
      </c>
      <c r="HC2" t="s">
        <v>163</v>
      </c>
      <c r="HD2" t="s">
        <v>163</v>
      </c>
      <c r="HE2" t="s">
        <v>164</v>
      </c>
      <c r="HF2" t="s">
        <v>164</v>
      </c>
      <c r="HG2" t="s">
        <v>164</v>
      </c>
      <c r="HH2" t="s">
        <v>164</v>
      </c>
      <c r="HI2" t="s">
        <v>165</v>
      </c>
      <c r="HJ2" t="s">
        <v>165</v>
      </c>
      <c r="HK2" t="s">
        <v>165</v>
      </c>
      <c r="HL2" t="s">
        <v>165</v>
      </c>
      <c r="HM2" t="s">
        <v>166</v>
      </c>
      <c r="HN2" t="s">
        <v>166</v>
      </c>
      <c r="HO2" t="s">
        <v>166</v>
      </c>
      <c r="HP2" t="s">
        <v>166</v>
      </c>
      <c r="HQ2" t="s">
        <v>167</v>
      </c>
      <c r="HR2" t="s">
        <v>167</v>
      </c>
      <c r="HS2" t="s">
        <v>167</v>
      </c>
      <c r="HT2" t="s">
        <v>167</v>
      </c>
      <c r="HU2" t="s">
        <v>168</v>
      </c>
      <c r="HV2" t="s">
        <v>168</v>
      </c>
      <c r="HW2" t="s">
        <v>168</v>
      </c>
      <c r="HX2" t="s">
        <v>168</v>
      </c>
      <c r="HY2" t="s">
        <v>169</v>
      </c>
      <c r="HZ2" t="s">
        <v>169</v>
      </c>
      <c r="IA2" t="s">
        <v>169</v>
      </c>
      <c r="IB2" t="s">
        <v>169</v>
      </c>
      <c r="IC2" t="s">
        <v>170</v>
      </c>
      <c r="ID2" t="s">
        <v>170</v>
      </c>
      <c r="IE2" t="s">
        <v>170</v>
      </c>
      <c r="IF2" t="s">
        <v>170</v>
      </c>
      <c r="IG2" t="s">
        <v>171</v>
      </c>
      <c r="IH2" t="s">
        <v>171</v>
      </c>
      <c r="II2" t="s">
        <v>171</v>
      </c>
      <c r="IJ2" t="s">
        <v>171</v>
      </c>
      <c r="IK2" t="s">
        <v>172</v>
      </c>
      <c r="IL2" t="s">
        <v>172</v>
      </c>
      <c r="IM2" t="s">
        <v>172</v>
      </c>
      <c r="IN2" t="s">
        <v>172</v>
      </c>
      <c r="IO2" t="s">
        <v>173</v>
      </c>
      <c r="IP2" t="s">
        <v>173</v>
      </c>
      <c r="IQ2" t="s">
        <v>173</v>
      </c>
      <c r="IR2" t="s">
        <v>173</v>
      </c>
      <c r="IS2" t="s">
        <v>174</v>
      </c>
      <c r="IT2" t="s">
        <v>174</v>
      </c>
      <c r="IU2" t="s">
        <v>174</v>
      </c>
      <c r="IV2" t="s">
        <v>174</v>
      </c>
      <c r="IW2" t="s">
        <v>175</v>
      </c>
      <c r="IX2" t="s">
        <v>175</v>
      </c>
      <c r="IY2" t="s">
        <v>175</v>
      </c>
      <c r="IZ2" t="s">
        <v>175</v>
      </c>
      <c r="JA2" t="s">
        <v>176</v>
      </c>
      <c r="JB2" t="s">
        <v>176</v>
      </c>
      <c r="JC2" t="s">
        <v>176</v>
      </c>
      <c r="JD2" t="s">
        <v>176</v>
      </c>
      <c r="JE2" t="s">
        <v>177</v>
      </c>
      <c r="JF2" t="s">
        <v>177</v>
      </c>
      <c r="JG2" t="s">
        <v>177</v>
      </c>
      <c r="JH2" t="s">
        <v>177</v>
      </c>
      <c r="JI2" t="s">
        <v>178</v>
      </c>
      <c r="JJ2" t="s">
        <v>178</v>
      </c>
      <c r="JK2" t="s">
        <v>178</v>
      </c>
      <c r="JL2" t="s">
        <v>178</v>
      </c>
      <c r="JM2" t="s">
        <v>179</v>
      </c>
      <c r="JN2" t="s">
        <v>179</v>
      </c>
      <c r="JO2" t="s">
        <v>179</v>
      </c>
      <c r="JP2" t="s">
        <v>179</v>
      </c>
      <c r="JQ2" t="s">
        <v>180</v>
      </c>
      <c r="JR2" t="s">
        <v>180</v>
      </c>
      <c r="JS2" t="s">
        <v>180</v>
      </c>
      <c r="JT2" t="s">
        <v>180</v>
      </c>
      <c r="JU2" t="s">
        <v>181</v>
      </c>
      <c r="JV2" t="s">
        <v>181</v>
      </c>
      <c r="JW2" t="s">
        <v>181</v>
      </c>
      <c r="JX2" t="s">
        <v>181</v>
      </c>
      <c r="JY2" t="s">
        <v>182</v>
      </c>
      <c r="JZ2" t="s">
        <v>182</v>
      </c>
      <c r="KA2" t="s">
        <v>182</v>
      </c>
      <c r="KB2" t="s">
        <v>182</v>
      </c>
      <c r="KC2" t="s">
        <v>183</v>
      </c>
      <c r="KD2" t="s">
        <v>183</v>
      </c>
      <c r="KE2" t="s">
        <v>183</v>
      </c>
      <c r="KF2" t="s">
        <v>183</v>
      </c>
      <c r="KG2" t="s">
        <v>184</v>
      </c>
      <c r="KH2" t="s">
        <v>184</v>
      </c>
      <c r="KI2" t="s">
        <v>184</v>
      </c>
      <c r="KJ2" t="s">
        <v>184</v>
      </c>
      <c r="KK2" t="s">
        <v>185</v>
      </c>
      <c r="KL2" t="s">
        <v>185</v>
      </c>
      <c r="KM2" t="s">
        <v>185</v>
      </c>
      <c r="KN2" t="s">
        <v>185</v>
      </c>
      <c r="KO2" t="s">
        <v>186</v>
      </c>
      <c r="KP2" t="s">
        <v>186</v>
      </c>
      <c r="KQ2" t="s">
        <v>186</v>
      </c>
      <c r="KR2" t="s">
        <v>186</v>
      </c>
      <c r="KS2" t="s">
        <v>187</v>
      </c>
      <c r="KT2" t="s">
        <v>187</v>
      </c>
      <c r="KU2" t="s">
        <v>187</v>
      </c>
      <c r="KV2" t="s">
        <v>187</v>
      </c>
      <c r="KW2" t="s">
        <v>188</v>
      </c>
      <c r="KX2" t="s">
        <v>188</v>
      </c>
      <c r="KY2" t="s">
        <v>188</v>
      </c>
      <c r="KZ2" t="s">
        <v>188</v>
      </c>
      <c r="LA2" t="s">
        <v>189</v>
      </c>
      <c r="LB2" t="s">
        <v>189</v>
      </c>
      <c r="LC2" t="s">
        <v>189</v>
      </c>
      <c r="LD2" t="s">
        <v>189</v>
      </c>
      <c r="LE2" t="s">
        <v>190</v>
      </c>
      <c r="LF2" t="s">
        <v>190</v>
      </c>
      <c r="LG2" t="s">
        <v>190</v>
      </c>
      <c r="LH2" t="s">
        <v>190</v>
      </c>
      <c r="LI2" t="s">
        <v>191</v>
      </c>
      <c r="LJ2" t="s">
        <v>191</v>
      </c>
      <c r="LK2" t="s">
        <v>191</v>
      </c>
      <c r="LL2" t="s">
        <v>191</v>
      </c>
      <c r="LM2" t="s">
        <v>192</v>
      </c>
      <c r="LN2" t="s">
        <v>192</v>
      </c>
      <c r="LO2" t="s">
        <v>192</v>
      </c>
      <c r="LP2" t="s">
        <v>192</v>
      </c>
      <c r="LQ2" t="s">
        <v>193</v>
      </c>
      <c r="LR2" t="s">
        <v>193</v>
      </c>
      <c r="LS2" t="s">
        <v>193</v>
      </c>
      <c r="LT2" t="s">
        <v>193</v>
      </c>
      <c r="LU2" t="s">
        <v>194</v>
      </c>
      <c r="LV2" t="s">
        <v>194</v>
      </c>
      <c r="LW2" t="s">
        <v>194</v>
      </c>
      <c r="LX2" t="s">
        <v>194</v>
      </c>
      <c r="LY2" t="s">
        <v>195</v>
      </c>
      <c r="LZ2" t="s">
        <v>195</v>
      </c>
      <c r="MA2" t="s">
        <v>195</v>
      </c>
      <c r="MB2" t="s">
        <v>195</v>
      </c>
      <c r="MC2" t="s">
        <v>196</v>
      </c>
      <c r="MD2" t="s">
        <v>196</v>
      </c>
      <c r="ME2" t="s">
        <v>196</v>
      </c>
      <c r="MF2" t="s">
        <v>196</v>
      </c>
      <c r="MG2" t="s">
        <v>197</v>
      </c>
      <c r="MH2" t="s">
        <v>197</v>
      </c>
      <c r="MI2" t="s">
        <v>197</v>
      </c>
      <c r="MJ2" t="s">
        <v>197</v>
      </c>
      <c r="MK2" t="s">
        <v>198</v>
      </c>
      <c r="ML2" t="s">
        <v>198</v>
      </c>
      <c r="MM2" t="s">
        <v>198</v>
      </c>
      <c r="MN2" t="s">
        <v>198</v>
      </c>
      <c r="MO2" t="s">
        <v>199</v>
      </c>
      <c r="MP2" t="s">
        <v>199</v>
      </c>
      <c r="MQ2" t="s">
        <v>199</v>
      </c>
      <c r="MR2" t="s">
        <v>199</v>
      </c>
      <c r="MS2" t="s">
        <v>200</v>
      </c>
      <c r="MT2" t="s">
        <v>200</v>
      </c>
      <c r="MU2" t="s">
        <v>200</v>
      </c>
      <c r="MV2" t="s">
        <v>200</v>
      </c>
      <c r="MW2" t="s">
        <v>201</v>
      </c>
      <c r="MX2" t="s">
        <v>201</v>
      </c>
      <c r="MY2" t="s">
        <v>201</v>
      </c>
      <c r="MZ2" t="s">
        <v>201</v>
      </c>
      <c r="NA2" t="s">
        <v>202</v>
      </c>
      <c r="NB2" t="s">
        <v>202</v>
      </c>
      <c r="NC2" t="s">
        <v>202</v>
      </c>
      <c r="ND2" t="s">
        <v>202</v>
      </c>
      <c r="NE2" t="s">
        <v>203</v>
      </c>
      <c r="NF2" t="s">
        <v>203</v>
      </c>
      <c r="NG2" t="s">
        <v>203</v>
      </c>
      <c r="NH2" t="s">
        <v>203</v>
      </c>
      <c r="NI2" t="s">
        <v>204</v>
      </c>
    </row>
    <row r="3" spans="1:373" x14ac:dyDescent="0.2">
      <c r="A3" t="s">
        <v>205</v>
      </c>
      <c r="E3" t="s">
        <v>206</v>
      </c>
      <c r="F3" t="s">
        <v>207</v>
      </c>
      <c r="G3" t="s">
        <v>208</v>
      </c>
      <c r="H3" t="s">
        <v>206</v>
      </c>
      <c r="I3" t="s">
        <v>206</v>
      </c>
      <c r="J3" t="s">
        <v>207</v>
      </c>
      <c r="K3" t="s">
        <v>208</v>
      </c>
      <c r="L3" t="s">
        <v>206</v>
      </c>
      <c r="M3" t="s">
        <v>206</v>
      </c>
      <c r="N3" t="s">
        <v>207</v>
      </c>
      <c r="O3" t="s">
        <v>208</v>
      </c>
      <c r="P3" t="s">
        <v>206</v>
      </c>
      <c r="Q3" t="s">
        <v>206</v>
      </c>
      <c r="R3" t="s">
        <v>207</v>
      </c>
      <c r="S3" t="s">
        <v>208</v>
      </c>
      <c r="T3" t="s">
        <v>206</v>
      </c>
      <c r="U3" t="s">
        <v>206</v>
      </c>
      <c r="V3" t="s">
        <v>207</v>
      </c>
      <c r="W3" t="s">
        <v>208</v>
      </c>
      <c r="X3" t="s">
        <v>206</v>
      </c>
      <c r="Y3" t="s">
        <v>206</v>
      </c>
      <c r="Z3" t="s">
        <v>207</v>
      </c>
      <c r="AA3" t="s">
        <v>208</v>
      </c>
      <c r="AB3" t="s">
        <v>206</v>
      </c>
      <c r="AC3" t="s">
        <v>206</v>
      </c>
      <c r="AD3" t="s">
        <v>207</v>
      </c>
      <c r="AE3" t="s">
        <v>208</v>
      </c>
      <c r="AF3" t="s">
        <v>206</v>
      </c>
      <c r="AG3" t="s">
        <v>206</v>
      </c>
      <c r="AH3" t="s">
        <v>207</v>
      </c>
      <c r="AI3" t="s">
        <v>208</v>
      </c>
      <c r="AJ3" t="s">
        <v>206</v>
      </c>
      <c r="AK3" t="s">
        <v>206</v>
      </c>
      <c r="AL3" t="s">
        <v>207</v>
      </c>
      <c r="AM3" t="s">
        <v>208</v>
      </c>
      <c r="AN3" t="s">
        <v>206</v>
      </c>
      <c r="AO3" t="s">
        <v>206</v>
      </c>
      <c r="AP3" t="s">
        <v>207</v>
      </c>
      <c r="AQ3" t="s">
        <v>208</v>
      </c>
      <c r="AR3" t="s">
        <v>206</v>
      </c>
      <c r="AS3" t="s">
        <v>206</v>
      </c>
      <c r="AT3" t="s">
        <v>207</v>
      </c>
      <c r="AU3" t="s">
        <v>208</v>
      </c>
      <c r="AV3" t="s">
        <v>206</v>
      </c>
      <c r="AW3" t="s">
        <v>206</v>
      </c>
      <c r="AX3" t="s">
        <v>207</v>
      </c>
      <c r="AY3" t="s">
        <v>208</v>
      </c>
      <c r="AZ3" t="s">
        <v>206</v>
      </c>
      <c r="BA3" t="s">
        <v>206</v>
      </c>
      <c r="BB3" t="s">
        <v>207</v>
      </c>
      <c r="BC3" t="s">
        <v>208</v>
      </c>
      <c r="BD3" t="s">
        <v>206</v>
      </c>
      <c r="BE3" t="s">
        <v>206</v>
      </c>
      <c r="BF3" t="s">
        <v>207</v>
      </c>
      <c r="BG3" t="s">
        <v>208</v>
      </c>
      <c r="BH3" t="s">
        <v>206</v>
      </c>
      <c r="BI3" t="s">
        <v>206</v>
      </c>
      <c r="BJ3" t="s">
        <v>207</v>
      </c>
      <c r="BK3" t="s">
        <v>208</v>
      </c>
      <c r="BL3" t="s">
        <v>206</v>
      </c>
      <c r="BM3" t="s">
        <v>206</v>
      </c>
      <c r="BN3" t="s">
        <v>207</v>
      </c>
      <c r="BO3" t="s">
        <v>208</v>
      </c>
      <c r="BP3" t="s">
        <v>206</v>
      </c>
      <c r="BQ3" t="s">
        <v>206</v>
      </c>
      <c r="BR3" t="s">
        <v>207</v>
      </c>
      <c r="BS3" t="s">
        <v>208</v>
      </c>
      <c r="BT3" t="s">
        <v>206</v>
      </c>
      <c r="BU3" t="s">
        <v>206</v>
      </c>
      <c r="BV3" t="s">
        <v>207</v>
      </c>
      <c r="BW3" t="s">
        <v>208</v>
      </c>
      <c r="BX3" t="s">
        <v>206</v>
      </c>
      <c r="BY3" t="s">
        <v>206</v>
      </c>
      <c r="BZ3" t="s">
        <v>207</v>
      </c>
      <c r="CA3" t="s">
        <v>208</v>
      </c>
      <c r="CB3" t="s">
        <v>206</v>
      </c>
      <c r="CC3" t="s">
        <v>206</v>
      </c>
      <c r="CD3" t="s">
        <v>207</v>
      </c>
      <c r="CE3" t="s">
        <v>208</v>
      </c>
      <c r="CF3" t="s">
        <v>206</v>
      </c>
      <c r="CG3" t="s">
        <v>206</v>
      </c>
      <c r="CH3" t="s">
        <v>207</v>
      </c>
      <c r="CI3" t="s">
        <v>208</v>
      </c>
      <c r="CJ3" t="s">
        <v>206</v>
      </c>
      <c r="CK3" t="s">
        <v>209</v>
      </c>
      <c r="CL3" t="s">
        <v>210</v>
      </c>
      <c r="CM3" t="s">
        <v>208</v>
      </c>
      <c r="CN3" t="s">
        <v>209</v>
      </c>
      <c r="CO3" t="s">
        <v>209</v>
      </c>
      <c r="CP3" t="s">
        <v>210</v>
      </c>
      <c r="CQ3" t="s">
        <v>208</v>
      </c>
      <c r="CR3" t="s">
        <v>209</v>
      </c>
      <c r="CS3" t="s">
        <v>209</v>
      </c>
      <c r="CT3" t="s">
        <v>210</v>
      </c>
      <c r="CU3" t="s">
        <v>208</v>
      </c>
      <c r="CV3" t="s">
        <v>209</v>
      </c>
      <c r="CW3" t="s">
        <v>209</v>
      </c>
      <c r="CX3" t="s">
        <v>210</v>
      </c>
      <c r="CY3" t="s">
        <v>208</v>
      </c>
      <c r="CZ3" t="s">
        <v>209</v>
      </c>
      <c r="DA3" t="s">
        <v>209</v>
      </c>
      <c r="DB3" t="s">
        <v>210</v>
      </c>
      <c r="DC3" t="s">
        <v>208</v>
      </c>
      <c r="DD3" t="s">
        <v>209</v>
      </c>
      <c r="DE3" t="s">
        <v>209</v>
      </c>
      <c r="DF3" t="s">
        <v>210</v>
      </c>
      <c r="DG3" t="s">
        <v>208</v>
      </c>
      <c r="DH3" t="s">
        <v>209</v>
      </c>
      <c r="DI3" t="s">
        <v>209</v>
      </c>
      <c r="DJ3" t="s">
        <v>210</v>
      </c>
      <c r="DK3" t="s">
        <v>208</v>
      </c>
      <c r="DL3" t="s">
        <v>209</v>
      </c>
      <c r="DM3" t="s">
        <v>209</v>
      </c>
      <c r="DN3" t="s">
        <v>210</v>
      </c>
      <c r="DO3" t="s">
        <v>208</v>
      </c>
      <c r="DP3" t="s">
        <v>209</v>
      </c>
      <c r="DQ3" t="s">
        <v>209</v>
      </c>
      <c r="DR3" t="s">
        <v>210</v>
      </c>
      <c r="DS3" t="s">
        <v>208</v>
      </c>
      <c r="DT3" t="s">
        <v>209</v>
      </c>
      <c r="DU3" t="s">
        <v>209</v>
      </c>
      <c r="DV3" t="s">
        <v>210</v>
      </c>
      <c r="DW3" t="s">
        <v>208</v>
      </c>
      <c r="DX3" t="s">
        <v>209</v>
      </c>
      <c r="DY3" t="s">
        <v>209</v>
      </c>
      <c r="DZ3" t="s">
        <v>210</v>
      </c>
      <c r="EA3" t="s">
        <v>208</v>
      </c>
      <c r="EB3" t="s">
        <v>209</v>
      </c>
      <c r="EC3" t="s">
        <v>209</v>
      </c>
      <c r="ED3" t="s">
        <v>210</v>
      </c>
      <c r="EE3" t="s">
        <v>208</v>
      </c>
      <c r="EF3" t="s">
        <v>209</v>
      </c>
      <c r="EG3" t="s">
        <v>209</v>
      </c>
      <c r="EH3" t="s">
        <v>210</v>
      </c>
      <c r="EI3" t="s">
        <v>208</v>
      </c>
      <c r="EJ3" t="s">
        <v>209</v>
      </c>
      <c r="EK3" t="s">
        <v>209</v>
      </c>
      <c r="EL3" t="s">
        <v>210</v>
      </c>
      <c r="EM3" t="s">
        <v>208</v>
      </c>
      <c r="EN3" t="s">
        <v>209</v>
      </c>
      <c r="EO3" t="s">
        <v>206</v>
      </c>
      <c r="EP3" t="s">
        <v>207</v>
      </c>
      <c r="EQ3" t="s">
        <v>208</v>
      </c>
      <c r="ER3" t="s">
        <v>206</v>
      </c>
      <c r="ES3" t="s">
        <v>209</v>
      </c>
      <c r="ET3" t="s">
        <v>210</v>
      </c>
      <c r="EU3" t="s">
        <v>208</v>
      </c>
      <c r="EV3" t="s">
        <v>209</v>
      </c>
      <c r="EW3" t="s">
        <v>209</v>
      </c>
      <c r="EX3" t="s">
        <v>210</v>
      </c>
      <c r="EY3" t="s">
        <v>208</v>
      </c>
      <c r="EZ3" t="s">
        <v>209</v>
      </c>
      <c r="FA3" t="s">
        <v>209</v>
      </c>
      <c r="FB3" t="s">
        <v>210</v>
      </c>
      <c r="FC3" t="s">
        <v>208</v>
      </c>
      <c r="FD3" t="s">
        <v>209</v>
      </c>
      <c r="FE3" t="s">
        <v>209</v>
      </c>
      <c r="FF3" t="s">
        <v>210</v>
      </c>
      <c r="FG3" t="s">
        <v>208</v>
      </c>
      <c r="FH3" t="s">
        <v>209</v>
      </c>
      <c r="FI3" t="s">
        <v>209</v>
      </c>
      <c r="FJ3" t="s">
        <v>210</v>
      </c>
      <c r="FK3" t="s">
        <v>208</v>
      </c>
      <c r="FL3" t="s">
        <v>209</v>
      </c>
      <c r="FM3" t="s">
        <v>209</v>
      </c>
      <c r="FN3" t="s">
        <v>210</v>
      </c>
      <c r="FO3" t="s">
        <v>208</v>
      </c>
      <c r="FP3" t="s">
        <v>209</v>
      </c>
      <c r="FQ3" t="s">
        <v>206</v>
      </c>
      <c r="FR3" t="s">
        <v>207</v>
      </c>
      <c r="FS3" t="s">
        <v>208</v>
      </c>
      <c r="FT3" t="s">
        <v>206</v>
      </c>
      <c r="FU3" t="s">
        <v>209</v>
      </c>
      <c r="FV3" t="s">
        <v>210</v>
      </c>
      <c r="FW3" t="s">
        <v>208</v>
      </c>
      <c r="FX3" t="s">
        <v>209</v>
      </c>
      <c r="FY3" t="s">
        <v>209</v>
      </c>
      <c r="FZ3" t="s">
        <v>210</v>
      </c>
      <c r="GA3" t="s">
        <v>208</v>
      </c>
      <c r="GB3" t="s">
        <v>209</v>
      </c>
      <c r="GC3" t="s">
        <v>209</v>
      </c>
      <c r="GD3" t="s">
        <v>210</v>
      </c>
      <c r="GE3" t="s">
        <v>208</v>
      </c>
      <c r="GF3" t="s">
        <v>209</v>
      </c>
      <c r="GG3" t="s">
        <v>209</v>
      </c>
      <c r="GH3" t="s">
        <v>210</v>
      </c>
      <c r="GI3" t="s">
        <v>208</v>
      </c>
      <c r="GJ3" t="s">
        <v>209</v>
      </c>
      <c r="GK3" t="s">
        <v>209</v>
      </c>
      <c r="GL3" t="s">
        <v>210</v>
      </c>
      <c r="GM3" t="s">
        <v>208</v>
      </c>
      <c r="GN3" t="s">
        <v>209</v>
      </c>
      <c r="GO3" t="s">
        <v>209</v>
      </c>
      <c r="GP3" t="s">
        <v>210</v>
      </c>
      <c r="GQ3" t="s">
        <v>208</v>
      </c>
      <c r="GR3" t="s">
        <v>209</v>
      </c>
      <c r="GS3" t="s">
        <v>209</v>
      </c>
      <c r="GT3" t="s">
        <v>210</v>
      </c>
      <c r="GU3" t="s">
        <v>208</v>
      </c>
      <c r="GV3" t="s">
        <v>209</v>
      </c>
      <c r="GW3" t="s">
        <v>209</v>
      </c>
      <c r="GX3" t="s">
        <v>210</v>
      </c>
      <c r="GY3" t="s">
        <v>208</v>
      </c>
      <c r="GZ3" t="s">
        <v>209</v>
      </c>
      <c r="HA3" t="s">
        <v>209</v>
      </c>
      <c r="HB3" t="s">
        <v>210</v>
      </c>
      <c r="HC3" t="s">
        <v>208</v>
      </c>
      <c r="HD3" t="s">
        <v>209</v>
      </c>
      <c r="HE3" t="s">
        <v>209</v>
      </c>
      <c r="HF3" t="s">
        <v>210</v>
      </c>
      <c r="HG3" t="s">
        <v>208</v>
      </c>
      <c r="HH3" t="s">
        <v>209</v>
      </c>
      <c r="HI3" t="s">
        <v>206</v>
      </c>
      <c r="HJ3" t="s">
        <v>207</v>
      </c>
      <c r="HK3" t="s">
        <v>208</v>
      </c>
      <c r="HL3" t="s">
        <v>206</v>
      </c>
      <c r="HM3" t="s">
        <v>209</v>
      </c>
      <c r="HN3" t="s">
        <v>210</v>
      </c>
      <c r="HO3" t="s">
        <v>208</v>
      </c>
      <c r="HP3" t="s">
        <v>209</v>
      </c>
      <c r="HQ3" t="s">
        <v>209</v>
      </c>
      <c r="HR3" t="s">
        <v>210</v>
      </c>
      <c r="HS3" t="s">
        <v>208</v>
      </c>
      <c r="HT3" t="s">
        <v>209</v>
      </c>
      <c r="HU3" t="s">
        <v>209</v>
      </c>
      <c r="HV3" t="s">
        <v>210</v>
      </c>
      <c r="HW3" t="s">
        <v>208</v>
      </c>
      <c r="HX3" t="s">
        <v>209</v>
      </c>
      <c r="HY3" t="s">
        <v>209</v>
      </c>
      <c r="HZ3" t="s">
        <v>210</v>
      </c>
      <c r="IA3" t="s">
        <v>208</v>
      </c>
      <c r="IB3" t="s">
        <v>209</v>
      </c>
      <c r="IC3" t="s">
        <v>209</v>
      </c>
      <c r="ID3" t="s">
        <v>210</v>
      </c>
      <c r="IE3" t="s">
        <v>208</v>
      </c>
      <c r="IF3" t="s">
        <v>209</v>
      </c>
      <c r="IG3" t="s">
        <v>209</v>
      </c>
      <c r="IH3" t="s">
        <v>210</v>
      </c>
      <c r="II3" t="s">
        <v>208</v>
      </c>
      <c r="IJ3" t="s">
        <v>209</v>
      </c>
      <c r="IK3" t="s">
        <v>206</v>
      </c>
      <c r="IL3" t="s">
        <v>207</v>
      </c>
      <c r="IM3" t="s">
        <v>208</v>
      </c>
      <c r="IN3" t="s">
        <v>206</v>
      </c>
      <c r="IO3" t="s">
        <v>209</v>
      </c>
      <c r="IP3" t="s">
        <v>210</v>
      </c>
      <c r="IQ3" t="s">
        <v>208</v>
      </c>
      <c r="IR3" t="s">
        <v>209</v>
      </c>
      <c r="IS3" t="s">
        <v>206</v>
      </c>
      <c r="IT3" t="s">
        <v>207</v>
      </c>
      <c r="IU3" t="s">
        <v>208</v>
      </c>
      <c r="IV3" t="s">
        <v>206</v>
      </c>
      <c r="IW3" t="s">
        <v>206</v>
      </c>
      <c r="IX3" t="s">
        <v>207</v>
      </c>
      <c r="IY3" t="s">
        <v>208</v>
      </c>
      <c r="IZ3" t="s">
        <v>206</v>
      </c>
      <c r="JA3" t="s">
        <v>206</v>
      </c>
      <c r="JB3" t="s">
        <v>207</v>
      </c>
      <c r="JC3" t="s">
        <v>208</v>
      </c>
      <c r="JD3" t="s">
        <v>206</v>
      </c>
      <c r="JE3" t="s">
        <v>206</v>
      </c>
      <c r="JF3" t="s">
        <v>207</v>
      </c>
      <c r="JG3" t="s">
        <v>208</v>
      </c>
      <c r="JH3" t="s">
        <v>206</v>
      </c>
      <c r="JI3" t="s">
        <v>206</v>
      </c>
      <c r="JJ3" t="s">
        <v>207</v>
      </c>
      <c r="JK3" t="s">
        <v>208</v>
      </c>
      <c r="JL3" t="s">
        <v>206</v>
      </c>
      <c r="JM3" t="s">
        <v>209</v>
      </c>
      <c r="JN3" t="s">
        <v>210</v>
      </c>
      <c r="JO3" t="s">
        <v>208</v>
      </c>
      <c r="JP3" t="s">
        <v>209</v>
      </c>
      <c r="JQ3" t="s">
        <v>206</v>
      </c>
      <c r="JR3" t="s">
        <v>207</v>
      </c>
      <c r="JS3" t="s">
        <v>208</v>
      </c>
      <c r="JT3" t="s">
        <v>206</v>
      </c>
      <c r="JU3" t="s">
        <v>209</v>
      </c>
      <c r="JV3" t="s">
        <v>210</v>
      </c>
      <c r="JW3" t="s">
        <v>208</v>
      </c>
      <c r="JX3" t="s">
        <v>209</v>
      </c>
      <c r="JY3" t="s">
        <v>206</v>
      </c>
      <c r="JZ3" t="s">
        <v>207</v>
      </c>
      <c r="KA3" t="s">
        <v>208</v>
      </c>
      <c r="KB3" t="s">
        <v>206</v>
      </c>
      <c r="KC3" t="s">
        <v>209</v>
      </c>
      <c r="KD3" t="s">
        <v>210</v>
      </c>
      <c r="KE3" t="s">
        <v>208</v>
      </c>
      <c r="KF3" t="s">
        <v>209</v>
      </c>
      <c r="KG3" t="s">
        <v>209</v>
      </c>
      <c r="KH3" t="s">
        <v>210</v>
      </c>
      <c r="KI3" t="s">
        <v>208</v>
      </c>
      <c r="KJ3" t="s">
        <v>209</v>
      </c>
      <c r="KK3" t="s">
        <v>209</v>
      </c>
      <c r="KL3" t="s">
        <v>210</v>
      </c>
      <c r="KM3" t="s">
        <v>208</v>
      </c>
      <c r="KN3" t="s">
        <v>209</v>
      </c>
      <c r="KO3" t="s">
        <v>206</v>
      </c>
      <c r="KP3" t="s">
        <v>207</v>
      </c>
      <c r="KQ3" t="s">
        <v>208</v>
      </c>
      <c r="KR3" t="s">
        <v>206</v>
      </c>
      <c r="KS3" t="s">
        <v>206</v>
      </c>
      <c r="KT3" t="s">
        <v>207</v>
      </c>
      <c r="KU3" t="s">
        <v>208</v>
      </c>
      <c r="KV3" t="s">
        <v>206</v>
      </c>
      <c r="KW3" t="s">
        <v>206</v>
      </c>
      <c r="KX3" t="s">
        <v>207</v>
      </c>
      <c r="KY3" t="s">
        <v>208</v>
      </c>
      <c r="KZ3" t="s">
        <v>206</v>
      </c>
      <c r="LA3" t="s">
        <v>206</v>
      </c>
      <c r="LB3" t="s">
        <v>207</v>
      </c>
      <c r="LC3" t="s">
        <v>208</v>
      </c>
      <c r="LD3" t="s">
        <v>206</v>
      </c>
      <c r="LE3" t="s">
        <v>209</v>
      </c>
      <c r="LF3" t="s">
        <v>210</v>
      </c>
      <c r="LG3" t="s">
        <v>208</v>
      </c>
      <c r="LH3" t="s">
        <v>209</v>
      </c>
      <c r="LI3" t="s">
        <v>209</v>
      </c>
      <c r="LJ3" t="s">
        <v>210</v>
      </c>
      <c r="LK3" t="s">
        <v>208</v>
      </c>
      <c r="LL3" t="s">
        <v>209</v>
      </c>
      <c r="LM3" t="s">
        <v>209</v>
      </c>
      <c r="LN3" t="s">
        <v>210</v>
      </c>
      <c r="LO3" t="s">
        <v>208</v>
      </c>
      <c r="LP3" t="s">
        <v>209</v>
      </c>
      <c r="LQ3" t="s">
        <v>209</v>
      </c>
      <c r="LR3" t="s">
        <v>210</v>
      </c>
      <c r="LS3" t="s">
        <v>208</v>
      </c>
      <c r="LT3" t="s">
        <v>209</v>
      </c>
      <c r="LU3" t="s">
        <v>209</v>
      </c>
      <c r="LV3" t="s">
        <v>210</v>
      </c>
      <c r="LW3" t="s">
        <v>208</v>
      </c>
      <c r="LX3" t="s">
        <v>209</v>
      </c>
      <c r="LY3" t="s">
        <v>206</v>
      </c>
      <c r="LZ3" t="s">
        <v>207</v>
      </c>
      <c r="MA3" t="s">
        <v>208</v>
      </c>
      <c r="MB3" t="s">
        <v>206</v>
      </c>
      <c r="MC3" t="s">
        <v>206</v>
      </c>
      <c r="MD3" t="s">
        <v>207</v>
      </c>
      <c r="ME3" t="s">
        <v>208</v>
      </c>
      <c r="MF3" t="s">
        <v>206</v>
      </c>
      <c r="MG3" t="s">
        <v>206</v>
      </c>
      <c r="MH3" t="s">
        <v>207</v>
      </c>
      <c r="MI3" t="s">
        <v>208</v>
      </c>
      <c r="MJ3" t="s">
        <v>206</v>
      </c>
      <c r="MK3" t="s">
        <v>206</v>
      </c>
      <c r="ML3" t="s">
        <v>207</v>
      </c>
      <c r="MM3" t="s">
        <v>208</v>
      </c>
      <c r="MN3" t="s">
        <v>206</v>
      </c>
      <c r="MO3" t="s">
        <v>206</v>
      </c>
      <c r="MP3" t="s">
        <v>207</v>
      </c>
      <c r="MQ3" t="s">
        <v>208</v>
      </c>
      <c r="MR3" t="s">
        <v>206</v>
      </c>
      <c r="MS3" t="s">
        <v>206</v>
      </c>
      <c r="MT3" t="s">
        <v>207</v>
      </c>
      <c r="MU3" t="s">
        <v>208</v>
      </c>
      <c r="MV3" t="s">
        <v>206</v>
      </c>
      <c r="MW3" t="s">
        <v>209</v>
      </c>
      <c r="MX3" t="s">
        <v>210</v>
      </c>
      <c r="MY3" t="s">
        <v>208</v>
      </c>
      <c r="MZ3" t="s">
        <v>209</v>
      </c>
      <c r="NA3" t="s">
        <v>206</v>
      </c>
      <c r="NB3" t="s">
        <v>207</v>
      </c>
      <c r="NC3" t="s">
        <v>208</v>
      </c>
      <c r="ND3" t="s">
        <v>206</v>
      </c>
      <c r="NE3" t="s">
        <v>209</v>
      </c>
      <c r="NF3" t="s">
        <v>210</v>
      </c>
      <c r="NG3" t="s">
        <v>208</v>
      </c>
      <c r="NH3" t="s">
        <v>209</v>
      </c>
      <c r="NI3" t="s">
        <v>206</v>
      </c>
    </row>
    <row r="4" spans="1:373" x14ac:dyDescent="0.2">
      <c r="A4" t="s">
        <v>34</v>
      </c>
      <c r="C4" t="s">
        <v>211</v>
      </c>
      <c r="D4" s="16">
        <v>44727.424479166664</v>
      </c>
      <c r="AS4">
        <v>0.54</v>
      </c>
      <c r="AT4">
        <v>2.4E-2</v>
      </c>
      <c r="AU4">
        <v>4.3243999999999998</v>
      </c>
      <c r="AV4">
        <v>2.8000000000000001E-2</v>
      </c>
      <c r="AW4">
        <v>0.39279999999999998</v>
      </c>
      <c r="AX4">
        <v>9.9000000000000008E-3</v>
      </c>
      <c r="AY4">
        <v>10.17</v>
      </c>
      <c r="AZ4">
        <v>1.2999999999999999E-2</v>
      </c>
      <c r="BA4">
        <v>6.9130000000000003</v>
      </c>
      <c r="BB4">
        <v>2.4E-2</v>
      </c>
      <c r="BC4">
        <v>387.2937</v>
      </c>
      <c r="BD4">
        <v>7.7000000000000002E-3</v>
      </c>
      <c r="BE4">
        <v>27.99</v>
      </c>
      <c r="BF4">
        <v>0.04</v>
      </c>
      <c r="BG4">
        <v>3115.0857000000001</v>
      </c>
      <c r="BH4">
        <v>1.0000000000000001E-5</v>
      </c>
      <c r="BI4">
        <v>2.4369999999999999E-2</v>
      </c>
      <c r="BJ4">
        <v>8.0999999999999996E-4</v>
      </c>
      <c r="BK4">
        <v>7.4104000000000001</v>
      </c>
      <c r="BL4">
        <v>1.6999999999999999E-3</v>
      </c>
      <c r="BM4">
        <v>3.2509999999999997E-2</v>
      </c>
      <c r="BN4">
        <v>5.9999999999999995E-4</v>
      </c>
      <c r="BO4">
        <v>13.084300000000001</v>
      </c>
      <c r="BP4">
        <v>4.6999999999999999E-4</v>
      </c>
      <c r="BQ4">
        <v>6.4200000000000004E-3</v>
      </c>
      <c r="BR4">
        <v>3.4000000000000002E-4</v>
      </c>
      <c r="BS4">
        <v>5.8926999999999996</v>
      </c>
      <c r="BT4">
        <v>6.4999999999999997E-4</v>
      </c>
      <c r="BY4">
        <v>1.8340000000000001</v>
      </c>
      <c r="BZ4">
        <v>3.0000000000000001E-3</v>
      </c>
      <c r="CA4">
        <v>4539.8278</v>
      </c>
      <c r="CB4">
        <v>1.0000000000000001E-5</v>
      </c>
      <c r="CC4">
        <v>0.62739999999999996</v>
      </c>
      <c r="CD4">
        <v>1.2999999999999999E-3</v>
      </c>
      <c r="CE4">
        <v>2484.1541000000002</v>
      </c>
      <c r="CF4">
        <v>8.8000000000000003E-4</v>
      </c>
      <c r="CK4">
        <v>3403</v>
      </c>
      <c r="CL4">
        <v>6</v>
      </c>
      <c r="CM4">
        <v>3023.2298000000001</v>
      </c>
      <c r="CN4">
        <v>0.1</v>
      </c>
      <c r="CO4">
        <v>39.799999999999997</v>
      </c>
      <c r="CP4">
        <v>2</v>
      </c>
      <c r="CQ4">
        <v>62.641199999999998</v>
      </c>
      <c r="CR4">
        <v>0.7</v>
      </c>
      <c r="CS4">
        <v>53.9</v>
      </c>
      <c r="CT4">
        <v>0.6</v>
      </c>
      <c r="CU4">
        <v>120.8</v>
      </c>
      <c r="CV4">
        <v>0.5</v>
      </c>
      <c r="CW4">
        <v>412.4</v>
      </c>
      <c r="CX4">
        <v>1.1000000000000001</v>
      </c>
      <c r="CY4">
        <v>1214.1867999999999</v>
      </c>
      <c r="CZ4">
        <v>0.4</v>
      </c>
      <c r="DA4">
        <v>17470</v>
      </c>
      <c r="DB4">
        <v>30</v>
      </c>
      <c r="DC4">
        <v>10376.9928</v>
      </c>
      <c r="DD4">
        <v>0.1</v>
      </c>
      <c r="DE4" t="s">
        <v>212</v>
      </c>
      <c r="DF4">
        <v>0</v>
      </c>
      <c r="DG4">
        <v>0</v>
      </c>
      <c r="DH4">
        <v>3</v>
      </c>
      <c r="DI4">
        <v>27.2</v>
      </c>
      <c r="DJ4">
        <v>0.9</v>
      </c>
      <c r="DK4">
        <v>36.126300000000001</v>
      </c>
      <c r="DL4">
        <v>1.3</v>
      </c>
      <c r="DM4">
        <v>19.5</v>
      </c>
      <c r="DN4">
        <v>0.7</v>
      </c>
      <c r="DO4">
        <v>33.798099999999998</v>
      </c>
      <c r="DP4">
        <v>1</v>
      </c>
      <c r="DQ4">
        <v>35.1</v>
      </c>
      <c r="DR4">
        <v>0.6</v>
      </c>
      <c r="DS4">
        <v>86.015799999999999</v>
      </c>
      <c r="DT4">
        <v>0.7</v>
      </c>
      <c r="DU4">
        <v>14.6</v>
      </c>
      <c r="DV4">
        <v>0.4</v>
      </c>
      <c r="DW4">
        <v>47.387099999999997</v>
      </c>
      <c r="DX4">
        <v>0.7</v>
      </c>
      <c r="DY4" t="s">
        <v>213</v>
      </c>
      <c r="DZ4">
        <v>0</v>
      </c>
      <c r="EA4">
        <v>0</v>
      </c>
      <c r="EB4">
        <v>0.5</v>
      </c>
      <c r="EC4">
        <v>0.8</v>
      </c>
      <c r="ED4">
        <v>0.3</v>
      </c>
      <c r="EE4">
        <v>4.9097999999999997</v>
      </c>
      <c r="EF4">
        <v>0.4</v>
      </c>
      <c r="EG4" t="s">
        <v>213</v>
      </c>
      <c r="EH4">
        <v>0</v>
      </c>
      <c r="EI4">
        <v>0</v>
      </c>
      <c r="EJ4">
        <v>0.5</v>
      </c>
      <c r="EK4">
        <v>4.8</v>
      </c>
      <c r="EL4">
        <v>0.2</v>
      </c>
      <c r="EM4">
        <v>31.8184</v>
      </c>
      <c r="EN4">
        <v>0.3</v>
      </c>
      <c r="ES4">
        <v>84.8</v>
      </c>
      <c r="ET4">
        <v>0.4</v>
      </c>
      <c r="EU4">
        <v>932.88549999999998</v>
      </c>
      <c r="EV4">
        <v>0.2</v>
      </c>
      <c r="EW4">
        <v>129.69999999999999</v>
      </c>
      <c r="EX4">
        <v>0.4</v>
      </c>
      <c r="EY4">
        <v>1663.2356</v>
      </c>
      <c r="EZ4">
        <v>0.2</v>
      </c>
      <c r="FA4">
        <v>14.9</v>
      </c>
      <c r="FB4">
        <v>0.3</v>
      </c>
      <c r="FC4">
        <v>199.7321</v>
      </c>
      <c r="FD4">
        <v>0.6</v>
      </c>
      <c r="FE4">
        <v>204</v>
      </c>
      <c r="FF4">
        <v>1.2</v>
      </c>
      <c r="FG4">
        <v>445.55</v>
      </c>
      <c r="FH4">
        <v>0.5</v>
      </c>
      <c r="FI4">
        <v>9.8000000000000007</v>
      </c>
      <c r="FJ4">
        <v>0.3</v>
      </c>
      <c r="FK4">
        <v>25.3217</v>
      </c>
      <c r="FL4">
        <v>0.9</v>
      </c>
      <c r="FM4">
        <v>2.2999999999999998</v>
      </c>
      <c r="FN4">
        <v>0.2</v>
      </c>
      <c r="FO4">
        <v>9.3031000000000006</v>
      </c>
      <c r="FP4">
        <v>0.9</v>
      </c>
      <c r="FU4">
        <v>0.6</v>
      </c>
      <c r="FV4">
        <v>0.2</v>
      </c>
      <c r="FW4">
        <v>2.2702</v>
      </c>
      <c r="FX4">
        <v>0.5</v>
      </c>
      <c r="FY4" t="s">
        <v>213</v>
      </c>
      <c r="FZ4">
        <v>0</v>
      </c>
      <c r="GA4">
        <v>0</v>
      </c>
      <c r="GB4">
        <v>0.5</v>
      </c>
      <c r="GC4">
        <v>0.4</v>
      </c>
      <c r="GD4">
        <v>0.1</v>
      </c>
      <c r="GE4">
        <v>3.2545000000000002</v>
      </c>
      <c r="GF4">
        <v>0.4</v>
      </c>
      <c r="GG4">
        <v>2.6</v>
      </c>
      <c r="GH4">
        <v>0.1</v>
      </c>
      <c r="GI4">
        <v>35.863100000000003</v>
      </c>
      <c r="GJ4">
        <v>0.8</v>
      </c>
      <c r="GK4">
        <v>1.9</v>
      </c>
      <c r="GL4">
        <v>0.2</v>
      </c>
      <c r="GM4">
        <v>5.7786999999999997</v>
      </c>
      <c r="GN4">
        <v>0.6</v>
      </c>
      <c r="GO4">
        <v>3.7</v>
      </c>
      <c r="GP4">
        <v>0.2</v>
      </c>
      <c r="GQ4">
        <v>18.209399999999999</v>
      </c>
      <c r="GR4">
        <v>0.6</v>
      </c>
      <c r="GS4" t="s">
        <v>213</v>
      </c>
      <c r="GT4">
        <v>0</v>
      </c>
      <c r="GU4">
        <v>0</v>
      </c>
      <c r="GV4">
        <v>0.5</v>
      </c>
      <c r="GW4" t="s">
        <v>213</v>
      </c>
      <c r="GX4">
        <v>0</v>
      </c>
      <c r="GY4">
        <v>0</v>
      </c>
      <c r="GZ4">
        <v>0.5</v>
      </c>
      <c r="HA4" t="s">
        <v>213</v>
      </c>
      <c r="HB4">
        <v>0</v>
      </c>
      <c r="HC4">
        <v>0</v>
      </c>
      <c r="HD4">
        <v>0.5</v>
      </c>
      <c r="HE4" t="s">
        <v>214</v>
      </c>
      <c r="HF4">
        <v>0</v>
      </c>
      <c r="HG4">
        <v>5.0007999999999999</v>
      </c>
      <c r="HH4">
        <v>0.7</v>
      </c>
      <c r="HM4" t="s">
        <v>215</v>
      </c>
      <c r="HN4">
        <v>0</v>
      </c>
      <c r="HO4">
        <v>0</v>
      </c>
      <c r="HP4">
        <v>1</v>
      </c>
      <c r="HQ4">
        <v>1017</v>
      </c>
      <c r="HR4">
        <v>4</v>
      </c>
      <c r="HS4">
        <v>1697.3605</v>
      </c>
      <c r="HT4">
        <v>6.8</v>
      </c>
      <c r="HU4" t="s">
        <v>216</v>
      </c>
      <c r="HV4">
        <v>0</v>
      </c>
      <c r="HW4">
        <v>45.039200000000001</v>
      </c>
      <c r="HX4">
        <v>2</v>
      </c>
      <c r="HY4" t="s">
        <v>217</v>
      </c>
      <c r="HZ4">
        <v>-9.6</v>
      </c>
      <c r="IA4">
        <v>61.787999999999997</v>
      </c>
      <c r="IB4">
        <v>11</v>
      </c>
      <c r="IC4" t="s">
        <v>218</v>
      </c>
      <c r="ID4">
        <v>0</v>
      </c>
      <c r="IE4">
        <v>26.5123</v>
      </c>
      <c r="IF4">
        <v>4</v>
      </c>
      <c r="IG4" t="s">
        <v>219</v>
      </c>
      <c r="IH4">
        <v>0</v>
      </c>
      <c r="II4">
        <v>41.562399999999997</v>
      </c>
      <c r="IJ4">
        <v>5</v>
      </c>
      <c r="IO4">
        <v>24</v>
      </c>
      <c r="IP4">
        <v>1.2</v>
      </c>
      <c r="IQ4">
        <v>18.8001</v>
      </c>
      <c r="IR4">
        <v>1.3</v>
      </c>
      <c r="KC4" t="s">
        <v>216</v>
      </c>
      <c r="KD4">
        <v>0</v>
      </c>
      <c r="KE4">
        <v>3.2309000000000001</v>
      </c>
      <c r="KF4">
        <v>2</v>
      </c>
      <c r="KG4" t="s">
        <v>220</v>
      </c>
      <c r="KH4">
        <v>0</v>
      </c>
      <c r="KI4">
        <v>15.616199999999999</v>
      </c>
      <c r="KJ4">
        <v>1.6</v>
      </c>
      <c r="KK4" t="s">
        <v>221</v>
      </c>
      <c r="KL4">
        <v>0</v>
      </c>
      <c r="KM4">
        <v>2.0430999999999999</v>
      </c>
      <c r="KN4">
        <v>1.2</v>
      </c>
      <c r="LE4">
        <v>2.8</v>
      </c>
      <c r="LF4">
        <v>0.5</v>
      </c>
      <c r="LG4">
        <v>5.7016999999999998</v>
      </c>
      <c r="LH4">
        <v>1</v>
      </c>
      <c r="LI4" t="s">
        <v>214</v>
      </c>
      <c r="LJ4">
        <v>0</v>
      </c>
      <c r="LK4">
        <v>1.663</v>
      </c>
      <c r="LL4">
        <v>0.7</v>
      </c>
      <c r="LM4" t="s">
        <v>214</v>
      </c>
      <c r="LN4">
        <v>0</v>
      </c>
      <c r="LO4">
        <v>0</v>
      </c>
      <c r="LP4">
        <v>0.7</v>
      </c>
      <c r="LQ4">
        <v>26.8</v>
      </c>
      <c r="LR4">
        <v>0.5</v>
      </c>
      <c r="LS4">
        <v>78.286900000000003</v>
      </c>
      <c r="LT4">
        <v>0.6</v>
      </c>
      <c r="LU4" t="s">
        <v>213</v>
      </c>
      <c r="LV4">
        <v>0</v>
      </c>
      <c r="LW4">
        <v>0</v>
      </c>
      <c r="LX4">
        <v>0.5</v>
      </c>
      <c r="MW4">
        <v>6.9</v>
      </c>
      <c r="MX4">
        <v>0.3</v>
      </c>
      <c r="MY4">
        <v>33.9407</v>
      </c>
      <c r="MZ4">
        <v>0.7</v>
      </c>
      <c r="NE4" t="s">
        <v>222</v>
      </c>
      <c r="NF4">
        <v>0</v>
      </c>
      <c r="NG4">
        <v>25.3248</v>
      </c>
      <c r="NH4">
        <v>0.4</v>
      </c>
      <c r="NI4">
        <v>80.886300000000006</v>
      </c>
    </row>
    <row r="5" spans="1:373" x14ac:dyDescent="0.2">
      <c r="A5" t="s">
        <v>35</v>
      </c>
      <c r="C5" t="s">
        <v>211</v>
      </c>
      <c r="D5" s="16">
        <v>44727.434155092589</v>
      </c>
      <c r="AS5">
        <v>0.96599999999999997</v>
      </c>
      <c r="AT5">
        <v>4.2999999999999997E-2</v>
      </c>
      <c r="AU5">
        <v>5.1355000000000004</v>
      </c>
      <c r="AV5">
        <v>4.1000000000000002E-2</v>
      </c>
      <c r="AW5">
        <v>0.42099999999999999</v>
      </c>
      <c r="AX5">
        <v>1.0999999999999999E-2</v>
      </c>
      <c r="AY5">
        <v>11.0769</v>
      </c>
      <c r="AZ5">
        <v>1.4E-2</v>
      </c>
      <c r="BA5">
        <v>6.8280000000000003</v>
      </c>
      <c r="BB5">
        <v>2.5000000000000001E-2</v>
      </c>
      <c r="BC5">
        <v>419.32619999999997</v>
      </c>
      <c r="BD5">
        <v>8.2000000000000007E-3</v>
      </c>
      <c r="BE5">
        <v>27.98</v>
      </c>
      <c r="BF5">
        <v>0.04</v>
      </c>
      <c r="BG5">
        <v>3437.9431</v>
      </c>
      <c r="BH5">
        <v>1.0000000000000001E-5</v>
      </c>
      <c r="BI5">
        <v>1.873E-2</v>
      </c>
      <c r="BJ5">
        <v>7.6000000000000004E-4</v>
      </c>
      <c r="BK5">
        <v>6.7888999999999999</v>
      </c>
      <c r="BL5">
        <v>1.9E-3</v>
      </c>
      <c r="BM5">
        <v>3.0349999999999999E-2</v>
      </c>
      <c r="BN5">
        <v>6.3000000000000003E-4</v>
      </c>
      <c r="BO5">
        <v>13.214600000000001</v>
      </c>
      <c r="BP5">
        <v>5.1999999999999995E-4</v>
      </c>
      <c r="BQ5">
        <v>5.5799999999999999E-3</v>
      </c>
      <c r="BR5">
        <v>3.5E-4</v>
      </c>
      <c r="BS5">
        <v>5.6199000000000003</v>
      </c>
      <c r="BT5">
        <v>6.9999999999999999E-4</v>
      </c>
      <c r="BY5">
        <v>1.821</v>
      </c>
      <c r="BZ5">
        <v>3.0000000000000001E-3</v>
      </c>
      <c r="CA5">
        <v>4878.3288000000002</v>
      </c>
      <c r="CB5">
        <v>1.0000000000000001E-5</v>
      </c>
      <c r="CC5">
        <v>0.62649999999999995</v>
      </c>
      <c r="CD5">
        <v>1.2999999999999999E-3</v>
      </c>
      <c r="CE5">
        <v>2678.2265000000002</v>
      </c>
      <c r="CF5">
        <v>9.2000000000000003E-4</v>
      </c>
      <c r="CK5">
        <v>3299</v>
      </c>
      <c r="CL5">
        <v>6</v>
      </c>
      <c r="CM5">
        <v>3163.5679</v>
      </c>
      <c r="CN5">
        <v>0.1</v>
      </c>
      <c r="CO5">
        <v>40</v>
      </c>
      <c r="CP5">
        <v>2.1</v>
      </c>
      <c r="CQ5">
        <v>67.039299999999997</v>
      </c>
      <c r="CR5">
        <v>0.7</v>
      </c>
      <c r="CS5">
        <v>59.4</v>
      </c>
      <c r="CT5">
        <v>0.6</v>
      </c>
      <c r="CU5">
        <v>143.13919999999999</v>
      </c>
      <c r="CV5">
        <v>0.5</v>
      </c>
      <c r="CW5">
        <v>307.10000000000002</v>
      </c>
      <c r="CX5">
        <v>1</v>
      </c>
      <c r="CY5">
        <v>976.09230000000002</v>
      </c>
      <c r="CZ5">
        <v>0.4</v>
      </c>
      <c r="DA5">
        <v>16290</v>
      </c>
      <c r="DB5">
        <v>30</v>
      </c>
      <c r="DC5">
        <v>10436.160599999999</v>
      </c>
      <c r="DD5">
        <v>0.1</v>
      </c>
      <c r="DE5" t="s">
        <v>223</v>
      </c>
      <c r="DF5">
        <v>-8.1999999999999993</v>
      </c>
      <c r="DG5">
        <v>2.5158</v>
      </c>
      <c r="DH5">
        <v>15</v>
      </c>
      <c r="DI5">
        <v>26.3</v>
      </c>
      <c r="DJ5">
        <v>0.9</v>
      </c>
      <c r="DK5">
        <v>37.613700000000001</v>
      </c>
      <c r="DL5">
        <v>1.4</v>
      </c>
      <c r="DM5">
        <v>18.8</v>
      </c>
      <c r="DN5">
        <v>0.8</v>
      </c>
      <c r="DO5">
        <v>35.2834</v>
      </c>
      <c r="DP5">
        <v>1</v>
      </c>
      <c r="DQ5">
        <v>34</v>
      </c>
      <c r="DR5">
        <v>0.7</v>
      </c>
      <c r="DS5">
        <v>89.847999999999999</v>
      </c>
      <c r="DT5">
        <v>0.7</v>
      </c>
      <c r="DU5">
        <v>14.4</v>
      </c>
      <c r="DV5">
        <v>0.5</v>
      </c>
      <c r="DW5">
        <v>50.5227</v>
      </c>
      <c r="DX5">
        <v>0.8</v>
      </c>
      <c r="DY5" t="s">
        <v>213</v>
      </c>
      <c r="DZ5">
        <v>0</v>
      </c>
      <c r="EA5">
        <v>0</v>
      </c>
      <c r="EB5">
        <v>0.5</v>
      </c>
      <c r="EC5" t="s">
        <v>224</v>
      </c>
      <c r="ED5">
        <v>-0.2</v>
      </c>
      <c r="EE5">
        <v>2.3302</v>
      </c>
      <c r="EF5">
        <v>0.2</v>
      </c>
      <c r="EG5" t="s">
        <v>213</v>
      </c>
      <c r="EH5">
        <v>0</v>
      </c>
      <c r="EI5">
        <v>0</v>
      </c>
      <c r="EJ5">
        <v>0.5</v>
      </c>
      <c r="EK5">
        <v>4.5</v>
      </c>
      <c r="EL5">
        <v>0.2</v>
      </c>
      <c r="EM5">
        <v>32.602600000000002</v>
      </c>
      <c r="EN5">
        <v>0.3</v>
      </c>
      <c r="ES5">
        <v>87.8</v>
      </c>
      <c r="ET5">
        <v>0.4</v>
      </c>
      <c r="EU5">
        <v>1037.8194000000001</v>
      </c>
      <c r="EV5">
        <v>0.3</v>
      </c>
      <c r="EW5">
        <v>134.1</v>
      </c>
      <c r="EX5">
        <v>0.5</v>
      </c>
      <c r="EY5">
        <v>1847.0079000000001</v>
      </c>
      <c r="EZ5">
        <v>0.3</v>
      </c>
      <c r="FA5">
        <v>14.5</v>
      </c>
      <c r="FB5">
        <v>0.3</v>
      </c>
      <c r="FC5">
        <v>209.30850000000001</v>
      </c>
      <c r="FD5">
        <v>0.6</v>
      </c>
      <c r="FE5">
        <v>196.1</v>
      </c>
      <c r="FF5">
        <v>1.1000000000000001</v>
      </c>
      <c r="FG5">
        <v>456.3587</v>
      </c>
      <c r="FH5">
        <v>0.5</v>
      </c>
      <c r="FI5">
        <v>10.6</v>
      </c>
      <c r="FJ5">
        <v>0.3</v>
      </c>
      <c r="FK5">
        <v>27.7971</v>
      </c>
      <c r="FL5">
        <v>0.8</v>
      </c>
      <c r="FM5">
        <v>2.5</v>
      </c>
      <c r="FN5">
        <v>0.3</v>
      </c>
      <c r="FO5">
        <v>10.2643</v>
      </c>
      <c r="FP5">
        <v>0.9</v>
      </c>
      <c r="FU5">
        <v>0.9</v>
      </c>
      <c r="FV5">
        <v>0.2</v>
      </c>
      <c r="FW5">
        <v>3.5949</v>
      </c>
      <c r="FX5">
        <v>0.5</v>
      </c>
      <c r="FY5">
        <v>0.5</v>
      </c>
      <c r="FZ5">
        <v>0.2</v>
      </c>
      <c r="GA5">
        <v>1.5294000000000001</v>
      </c>
      <c r="GB5">
        <v>0.4</v>
      </c>
      <c r="GC5">
        <v>0.4</v>
      </c>
      <c r="GD5">
        <v>0.1</v>
      </c>
      <c r="GE5">
        <v>3.1534</v>
      </c>
      <c r="GF5">
        <v>0.4</v>
      </c>
      <c r="GG5">
        <v>2.2999999999999998</v>
      </c>
      <c r="GH5">
        <v>0.1</v>
      </c>
      <c r="GI5">
        <v>35.3337</v>
      </c>
      <c r="GJ5">
        <v>0.8</v>
      </c>
      <c r="GK5">
        <v>1.8</v>
      </c>
      <c r="GL5">
        <v>0.2</v>
      </c>
      <c r="GM5">
        <v>5.6919000000000004</v>
      </c>
      <c r="GN5">
        <v>0.6</v>
      </c>
      <c r="GO5">
        <v>3.3</v>
      </c>
      <c r="GP5">
        <v>0.2</v>
      </c>
      <c r="GQ5">
        <v>17.0441</v>
      </c>
      <c r="GR5">
        <v>0.6</v>
      </c>
      <c r="GS5" t="s">
        <v>213</v>
      </c>
      <c r="GT5">
        <v>0</v>
      </c>
      <c r="GU5">
        <v>0</v>
      </c>
      <c r="GV5">
        <v>0.5</v>
      </c>
      <c r="GW5" t="s">
        <v>213</v>
      </c>
      <c r="GX5">
        <v>0</v>
      </c>
      <c r="GY5">
        <v>0</v>
      </c>
      <c r="GZ5">
        <v>0.5</v>
      </c>
      <c r="HA5" t="s">
        <v>213</v>
      </c>
      <c r="HB5">
        <v>0</v>
      </c>
      <c r="HC5">
        <v>0</v>
      </c>
      <c r="HD5">
        <v>0.5</v>
      </c>
      <c r="HE5" t="s">
        <v>214</v>
      </c>
      <c r="HF5">
        <v>0</v>
      </c>
      <c r="HG5">
        <v>0.42570000000000002</v>
      </c>
      <c r="HH5">
        <v>0.7</v>
      </c>
      <c r="HM5" t="s">
        <v>215</v>
      </c>
      <c r="HN5">
        <v>0</v>
      </c>
      <c r="HO5">
        <v>9.5231999999999992</v>
      </c>
      <c r="HP5">
        <v>1</v>
      </c>
      <c r="HQ5">
        <v>1070</v>
      </c>
      <c r="HR5">
        <v>4</v>
      </c>
      <c r="HS5">
        <v>1752.5599</v>
      </c>
      <c r="HT5">
        <v>7</v>
      </c>
      <c r="HU5" t="s">
        <v>216</v>
      </c>
      <c r="HV5">
        <v>0</v>
      </c>
      <c r="HW5">
        <v>35.4756</v>
      </c>
      <c r="HX5">
        <v>2</v>
      </c>
      <c r="HY5">
        <v>14.1</v>
      </c>
      <c r="HZ5">
        <v>1.1000000000000001</v>
      </c>
      <c r="IA5">
        <v>67.514099999999999</v>
      </c>
      <c r="IB5">
        <v>12</v>
      </c>
      <c r="IC5" t="s">
        <v>218</v>
      </c>
      <c r="ID5">
        <v>0</v>
      </c>
      <c r="IE5">
        <v>22.7044</v>
      </c>
      <c r="IF5">
        <v>4</v>
      </c>
      <c r="IG5" t="s">
        <v>219</v>
      </c>
      <c r="IH5">
        <v>0</v>
      </c>
      <c r="II5">
        <v>28.774699999999999</v>
      </c>
      <c r="IJ5">
        <v>5</v>
      </c>
      <c r="IO5">
        <v>23.4</v>
      </c>
      <c r="IP5">
        <v>1.2</v>
      </c>
      <c r="IQ5">
        <v>19.71</v>
      </c>
      <c r="IR5">
        <v>1.4</v>
      </c>
      <c r="KC5" t="s">
        <v>216</v>
      </c>
      <c r="KD5">
        <v>0</v>
      </c>
      <c r="KE5">
        <v>3.4026000000000001</v>
      </c>
      <c r="KF5">
        <v>2</v>
      </c>
      <c r="KG5" t="s">
        <v>220</v>
      </c>
      <c r="KH5">
        <v>0</v>
      </c>
      <c r="KI5">
        <v>21.1371</v>
      </c>
      <c r="KJ5">
        <v>1.6</v>
      </c>
      <c r="KK5">
        <v>3.5</v>
      </c>
      <c r="KL5">
        <v>0.6</v>
      </c>
      <c r="KM5">
        <v>6.9907000000000004</v>
      </c>
      <c r="KN5">
        <v>1.8</v>
      </c>
      <c r="LE5">
        <v>3.3</v>
      </c>
      <c r="LF5">
        <v>0.5</v>
      </c>
      <c r="LG5">
        <v>7.2793999999999999</v>
      </c>
      <c r="LH5">
        <v>1</v>
      </c>
      <c r="LI5" t="s">
        <v>214</v>
      </c>
      <c r="LJ5">
        <v>0</v>
      </c>
      <c r="LK5">
        <v>3.9180999999999999</v>
      </c>
      <c r="LL5">
        <v>0.7</v>
      </c>
      <c r="LM5">
        <v>0.9</v>
      </c>
      <c r="LN5">
        <v>0.3</v>
      </c>
      <c r="LO5">
        <v>3.0314000000000001</v>
      </c>
      <c r="LP5">
        <v>0.8</v>
      </c>
      <c r="LQ5">
        <v>27.5</v>
      </c>
      <c r="LR5">
        <v>0.6</v>
      </c>
      <c r="LS5">
        <v>86.404200000000003</v>
      </c>
      <c r="LT5">
        <v>0.6</v>
      </c>
      <c r="LU5" t="s">
        <v>213</v>
      </c>
      <c r="LV5">
        <v>0</v>
      </c>
      <c r="LW5">
        <v>0</v>
      </c>
      <c r="LX5">
        <v>0.5</v>
      </c>
      <c r="MW5">
        <v>7.9</v>
      </c>
      <c r="MX5">
        <v>0.3</v>
      </c>
      <c r="MY5">
        <v>40.397599999999997</v>
      </c>
      <c r="MZ5">
        <v>0.7</v>
      </c>
      <c r="NE5" t="s">
        <v>222</v>
      </c>
      <c r="NF5">
        <v>0</v>
      </c>
      <c r="NG5">
        <v>19.198599999999999</v>
      </c>
      <c r="NH5">
        <v>0.4</v>
      </c>
      <c r="NI5">
        <v>81.091200000000001</v>
      </c>
    </row>
    <row r="6" spans="1:373" x14ac:dyDescent="0.2">
      <c r="A6" t="s">
        <v>36</v>
      </c>
      <c r="C6" t="s">
        <v>211</v>
      </c>
      <c r="D6" s="16">
        <v>44727.443969907406</v>
      </c>
      <c r="AS6">
        <v>0.84899999999999998</v>
      </c>
      <c r="AT6">
        <v>3.9E-2</v>
      </c>
      <c r="AU6">
        <v>5.4028</v>
      </c>
      <c r="AV6">
        <v>3.5999999999999997E-2</v>
      </c>
      <c r="AW6">
        <v>0.46500000000000002</v>
      </c>
      <c r="AX6">
        <v>1.2999999999999999E-2</v>
      </c>
      <c r="AY6">
        <v>11.4922</v>
      </c>
      <c r="AZ6">
        <v>1.4999999999999999E-2</v>
      </c>
      <c r="BA6">
        <v>7.4930000000000003</v>
      </c>
      <c r="BB6">
        <v>2.9000000000000001E-2</v>
      </c>
      <c r="BC6">
        <v>436.6266</v>
      </c>
      <c r="BD6">
        <v>8.0000000000000002E-3</v>
      </c>
      <c r="BE6">
        <v>29.3</v>
      </c>
      <c r="BF6">
        <v>0.04</v>
      </c>
      <c r="BG6">
        <v>3392.9117000000001</v>
      </c>
      <c r="BH6">
        <v>1.0000000000000001E-5</v>
      </c>
      <c r="BI6">
        <v>1.9970000000000002E-2</v>
      </c>
      <c r="BJ6">
        <v>8.4999999999999995E-4</v>
      </c>
      <c r="BK6">
        <v>6.9001000000000001</v>
      </c>
      <c r="BL6">
        <v>2.0999999999999999E-3</v>
      </c>
      <c r="BM6">
        <v>2.376E-2</v>
      </c>
      <c r="BN6">
        <v>6.4000000000000005E-4</v>
      </c>
      <c r="BO6">
        <v>9.7850000000000001</v>
      </c>
      <c r="BP6">
        <v>6.4000000000000005E-4</v>
      </c>
      <c r="BQ6">
        <v>9.1199999999999996E-3</v>
      </c>
      <c r="BR6">
        <v>4.4000000000000002E-4</v>
      </c>
      <c r="BS6">
        <v>7.8060999999999998</v>
      </c>
      <c r="BT6">
        <v>8.0999999999999996E-4</v>
      </c>
      <c r="BY6">
        <v>1.952</v>
      </c>
      <c r="BZ6">
        <v>3.0000000000000001E-3</v>
      </c>
      <c r="CA6">
        <v>4895.2469000000001</v>
      </c>
      <c r="CB6">
        <v>1.0000000000000001E-5</v>
      </c>
      <c r="CC6">
        <v>0.72</v>
      </c>
      <c r="CD6">
        <v>1.6000000000000001E-3</v>
      </c>
      <c r="CE6">
        <v>2875.9141</v>
      </c>
      <c r="CF6">
        <v>1.1000000000000001E-3</v>
      </c>
      <c r="CK6">
        <v>3947</v>
      </c>
      <c r="CL6">
        <v>8</v>
      </c>
      <c r="CM6">
        <v>3521.0259000000001</v>
      </c>
      <c r="CN6">
        <v>0.1</v>
      </c>
      <c r="CO6">
        <v>49.7</v>
      </c>
      <c r="CP6">
        <v>2.5</v>
      </c>
      <c r="CQ6">
        <v>77.210999999999999</v>
      </c>
      <c r="CR6">
        <v>0.8</v>
      </c>
      <c r="CS6">
        <v>62.5</v>
      </c>
      <c r="CT6">
        <v>0.7</v>
      </c>
      <c r="CU6">
        <v>139.99039999999999</v>
      </c>
      <c r="CV6">
        <v>0.6</v>
      </c>
      <c r="CW6">
        <v>527.29999999999995</v>
      </c>
      <c r="CX6">
        <v>1.4</v>
      </c>
      <c r="CY6">
        <v>1555.8054</v>
      </c>
      <c r="CZ6">
        <v>0.4</v>
      </c>
      <c r="DA6">
        <v>19350</v>
      </c>
      <c r="DB6">
        <v>30</v>
      </c>
      <c r="DC6">
        <v>11505.415000000001</v>
      </c>
      <c r="DD6">
        <v>0.1</v>
      </c>
      <c r="DE6" t="s">
        <v>212</v>
      </c>
      <c r="DF6">
        <v>0</v>
      </c>
      <c r="DG6">
        <v>0</v>
      </c>
      <c r="DH6">
        <v>3</v>
      </c>
      <c r="DI6">
        <v>27.8</v>
      </c>
      <c r="DJ6">
        <v>0.9</v>
      </c>
      <c r="DK6">
        <v>36.544800000000002</v>
      </c>
      <c r="DL6">
        <v>1.3</v>
      </c>
      <c r="DM6">
        <v>18.8</v>
      </c>
      <c r="DN6">
        <v>0.8</v>
      </c>
      <c r="DO6">
        <v>32.277900000000002</v>
      </c>
      <c r="DP6">
        <v>0.9</v>
      </c>
      <c r="DQ6">
        <v>32.799999999999997</v>
      </c>
      <c r="DR6">
        <v>0.6</v>
      </c>
      <c r="DS6">
        <v>79.156199999999998</v>
      </c>
      <c r="DT6">
        <v>0.7</v>
      </c>
      <c r="DU6">
        <v>13</v>
      </c>
      <c r="DV6">
        <v>0.4</v>
      </c>
      <c r="DW6">
        <v>42.1325</v>
      </c>
      <c r="DX6">
        <v>0.7</v>
      </c>
      <c r="DY6" t="s">
        <v>213</v>
      </c>
      <c r="DZ6">
        <v>0</v>
      </c>
      <c r="EA6">
        <v>0</v>
      </c>
      <c r="EB6">
        <v>0.5</v>
      </c>
      <c r="EC6">
        <v>2.2000000000000002</v>
      </c>
      <c r="ED6">
        <v>0.3</v>
      </c>
      <c r="EE6">
        <v>11.4366</v>
      </c>
      <c r="EF6">
        <v>0.4</v>
      </c>
      <c r="EG6" t="s">
        <v>213</v>
      </c>
      <c r="EH6">
        <v>0</v>
      </c>
      <c r="EI6">
        <v>0</v>
      </c>
      <c r="EJ6">
        <v>0.5</v>
      </c>
      <c r="EK6">
        <v>2.7</v>
      </c>
      <c r="EL6">
        <v>0.2</v>
      </c>
      <c r="EM6">
        <v>17.604800000000001</v>
      </c>
      <c r="EN6">
        <v>0.3</v>
      </c>
      <c r="ES6">
        <v>86.6</v>
      </c>
      <c r="ET6">
        <v>0.4</v>
      </c>
      <c r="EU6">
        <v>938.58309999999994</v>
      </c>
      <c r="EV6">
        <v>0.2</v>
      </c>
      <c r="EW6">
        <v>138.19999999999999</v>
      </c>
      <c r="EX6">
        <v>0.4</v>
      </c>
      <c r="EY6">
        <v>1741.8576</v>
      </c>
      <c r="EZ6">
        <v>0.2</v>
      </c>
      <c r="FA6">
        <v>16.8</v>
      </c>
      <c r="FB6">
        <v>0.3</v>
      </c>
      <c r="FC6">
        <v>220.1686</v>
      </c>
      <c r="FD6">
        <v>0.5</v>
      </c>
      <c r="FE6">
        <v>217.5</v>
      </c>
      <c r="FF6">
        <v>1.3</v>
      </c>
      <c r="FG6">
        <v>470.03210000000001</v>
      </c>
      <c r="FH6">
        <v>0.6</v>
      </c>
      <c r="FI6">
        <v>13.2</v>
      </c>
      <c r="FJ6">
        <v>0.4</v>
      </c>
      <c r="FK6">
        <v>31.831199999999999</v>
      </c>
      <c r="FL6">
        <v>1</v>
      </c>
      <c r="FM6">
        <v>1.9</v>
      </c>
      <c r="FN6">
        <v>0.3</v>
      </c>
      <c r="FO6">
        <v>8.3247999999999998</v>
      </c>
      <c r="FP6">
        <v>1</v>
      </c>
      <c r="FU6">
        <v>0.6</v>
      </c>
      <c r="FV6">
        <v>0.2</v>
      </c>
      <c r="FW6">
        <v>2.4144000000000001</v>
      </c>
      <c r="FX6">
        <v>0.6</v>
      </c>
      <c r="FY6" t="s">
        <v>213</v>
      </c>
      <c r="FZ6">
        <v>0</v>
      </c>
      <c r="GA6">
        <v>0</v>
      </c>
      <c r="GB6">
        <v>0.5</v>
      </c>
      <c r="GC6" t="s">
        <v>213</v>
      </c>
      <c r="GD6">
        <v>0</v>
      </c>
      <c r="GE6">
        <v>0</v>
      </c>
      <c r="GF6">
        <v>0.5</v>
      </c>
      <c r="GG6">
        <v>4.5</v>
      </c>
      <c r="GH6">
        <v>0.1</v>
      </c>
      <c r="GI6">
        <v>40.136699999999998</v>
      </c>
      <c r="GJ6">
        <v>0.9</v>
      </c>
      <c r="GK6">
        <v>1.9</v>
      </c>
      <c r="GL6">
        <v>0.3</v>
      </c>
      <c r="GM6">
        <v>5.9297000000000004</v>
      </c>
      <c r="GN6">
        <v>0.7</v>
      </c>
      <c r="GO6">
        <v>3.5</v>
      </c>
      <c r="GP6">
        <v>0.2</v>
      </c>
      <c r="GQ6">
        <v>17.654</v>
      </c>
      <c r="GR6">
        <v>0.7</v>
      </c>
      <c r="GS6" t="s">
        <v>213</v>
      </c>
      <c r="GT6">
        <v>0</v>
      </c>
      <c r="GU6">
        <v>0</v>
      </c>
      <c r="GV6">
        <v>0.5</v>
      </c>
      <c r="GW6" t="s">
        <v>213</v>
      </c>
      <c r="GX6">
        <v>0</v>
      </c>
      <c r="GY6">
        <v>0</v>
      </c>
      <c r="GZ6">
        <v>0.5</v>
      </c>
      <c r="HA6" t="s">
        <v>213</v>
      </c>
      <c r="HB6">
        <v>0</v>
      </c>
      <c r="HC6">
        <v>0</v>
      </c>
      <c r="HD6">
        <v>0.5</v>
      </c>
      <c r="HE6" t="s">
        <v>214</v>
      </c>
      <c r="HF6">
        <v>0</v>
      </c>
      <c r="HG6">
        <v>0.94640000000000002</v>
      </c>
      <c r="HH6">
        <v>0.7</v>
      </c>
      <c r="HM6" t="s">
        <v>215</v>
      </c>
      <c r="HN6">
        <v>0</v>
      </c>
      <c r="HO6">
        <v>10.372199999999999</v>
      </c>
      <c r="HP6">
        <v>1</v>
      </c>
      <c r="HQ6">
        <v>1111</v>
      </c>
      <c r="HR6">
        <v>4</v>
      </c>
      <c r="HS6">
        <v>1885.7877000000001</v>
      </c>
      <c r="HT6">
        <v>7.7</v>
      </c>
      <c r="HU6" t="s">
        <v>216</v>
      </c>
      <c r="HV6">
        <v>0</v>
      </c>
      <c r="HW6">
        <v>50.335099999999997</v>
      </c>
      <c r="HX6">
        <v>2</v>
      </c>
      <c r="HY6">
        <v>30.5</v>
      </c>
      <c r="HZ6">
        <v>2</v>
      </c>
      <c r="IA6">
        <v>91.688599999999994</v>
      </c>
      <c r="IB6">
        <v>13</v>
      </c>
      <c r="IC6" t="s">
        <v>218</v>
      </c>
      <c r="ID6">
        <v>0</v>
      </c>
      <c r="IE6">
        <v>37.0077</v>
      </c>
      <c r="IF6">
        <v>4</v>
      </c>
      <c r="IG6" t="s">
        <v>219</v>
      </c>
      <c r="IH6">
        <v>0</v>
      </c>
      <c r="II6">
        <v>49.9101</v>
      </c>
      <c r="IJ6">
        <v>5</v>
      </c>
      <c r="IO6">
        <v>29.2</v>
      </c>
      <c r="IP6">
        <v>1.5</v>
      </c>
      <c r="IQ6">
        <v>22.4773</v>
      </c>
      <c r="IR6">
        <v>1.6</v>
      </c>
      <c r="KC6" t="s">
        <v>216</v>
      </c>
      <c r="KD6">
        <v>0</v>
      </c>
      <c r="KE6">
        <v>2.8591000000000002</v>
      </c>
      <c r="KF6">
        <v>2</v>
      </c>
      <c r="KG6" t="s">
        <v>220</v>
      </c>
      <c r="KH6">
        <v>0</v>
      </c>
      <c r="KI6">
        <v>20.6236</v>
      </c>
      <c r="KJ6">
        <v>1.6</v>
      </c>
      <c r="KK6" t="s">
        <v>221</v>
      </c>
      <c r="KL6">
        <v>0</v>
      </c>
      <c r="KM6">
        <v>2.1335000000000002</v>
      </c>
      <c r="KN6">
        <v>1.2</v>
      </c>
      <c r="LE6">
        <v>1.7</v>
      </c>
      <c r="LF6">
        <v>0.5</v>
      </c>
      <c r="LG6">
        <v>3.4977</v>
      </c>
      <c r="LH6">
        <v>0.9</v>
      </c>
      <c r="LI6" t="s">
        <v>214</v>
      </c>
      <c r="LJ6">
        <v>0</v>
      </c>
      <c r="LK6">
        <v>4.2668999999999997</v>
      </c>
      <c r="LL6">
        <v>0.7</v>
      </c>
      <c r="LM6" t="s">
        <v>214</v>
      </c>
      <c r="LN6">
        <v>0</v>
      </c>
      <c r="LO6">
        <v>8.7099999999999997E-2</v>
      </c>
      <c r="LP6">
        <v>0.7</v>
      </c>
      <c r="LQ6">
        <v>23.8</v>
      </c>
      <c r="LR6">
        <v>0.5</v>
      </c>
      <c r="LS6">
        <v>68.445300000000003</v>
      </c>
      <c r="LT6">
        <v>0.6</v>
      </c>
      <c r="LU6" t="s">
        <v>213</v>
      </c>
      <c r="LV6">
        <v>0</v>
      </c>
      <c r="LW6">
        <v>0</v>
      </c>
      <c r="LX6">
        <v>0.5</v>
      </c>
      <c r="MW6">
        <v>7.8</v>
      </c>
      <c r="MX6">
        <v>0.3</v>
      </c>
      <c r="MY6">
        <v>37.023699999999998</v>
      </c>
      <c r="MZ6">
        <v>0.7</v>
      </c>
      <c r="NE6" t="s">
        <v>222</v>
      </c>
      <c r="NF6">
        <v>0</v>
      </c>
      <c r="NG6">
        <v>21.421800000000001</v>
      </c>
      <c r="NH6">
        <v>0.4</v>
      </c>
      <c r="NI6">
        <v>85.951499999999996</v>
      </c>
    </row>
    <row r="7" spans="1:373" x14ac:dyDescent="0.2">
      <c r="A7" t="s">
        <v>37</v>
      </c>
      <c r="C7" t="s">
        <v>211</v>
      </c>
      <c r="D7" s="16">
        <v>44727.453530092593</v>
      </c>
      <c r="AS7">
        <v>1.2390000000000001</v>
      </c>
      <c r="AT7">
        <v>5.7000000000000002E-2</v>
      </c>
      <c r="AU7">
        <v>4.6715999999999998</v>
      </c>
      <c r="AV7">
        <v>6.8000000000000005E-2</v>
      </c>
      <c r="AW7">
        <v>0.63100000000000001</v>
      </c>
      <c r="AX7">
        <v>1.6E-2</v>
      </c>
      <c r="AY7">
        <v>11.2399</v>
      </c>
      <c r="AZ7">
        <v>2.1999999999999999E-2</v>
      </c>
      <c r="BA7">
        <v>9.9</v>
      </c>
      <c r="BB7">
        <v>3.5000000000000003E-2</v>
      </c>
      <c r="BC7">
        <v>432.79649999999998</v>
      </c>
      <c r="BD7">
        <v>1.2E-2</v>
      </c>
      <c r="BE7">
        <v>35.01</v>
      </c>
      <c r="BF7">
        <v>0.05</v>
      </c>
      <c r="BG7">
        <v>3360.5682000000002</v>
      </c>
      <c r="BH7">
        <v>1.0000000000000001E-5</v>
      </c>
      <c r="BI7">
        <v>2.6290000000000001E-2</v>
      </c>
      <c r="BJ7">
        <v>9.5E-4</v>
      </c>
      <c r="BK7">
        <v>7.4</v>
      </c>
      <c r="BL7">
        <v>2.2000000000000001E-3</v>
      </c>
      <c r="BM7">
        <v>1.762E-2</v>
      </c>
      <c r="BN7">
        <v>5.4000000000000001E-4</v>
      </c>
      <c r="BO7">
        <v>7.0502000000000002</v>
      </c>
      <c r="BP7">
        <v>6.7000000000000002E-4</v>
      </c>
      <c r="BQ7">
        <v>6.9300000000000004E-3</v>
      </c>
      <c r="BR7">
        <v>3.5E-4</v>
      </c>
      <c r="BS7">
        <v>6.2457000000000003</v>
      </c>
      <c r="BT7">
        <v>8.0000000000000004E-4</v>
      </c>
      <c r="BY7">
        <v>1.901</v>
      </c>
      <c r="BZ7">
        <v>3.0000000000000001E-3</v>
      </c>
      <c r="CA7">
        <v>4830.9673000000003</v>
      </c>
      <c r="CB7">
        <v>1.0000000000000001E-5</v>
      </c>
      <c r="CC7">
        <v>0.63060000000000005</v>
      </c>
      <c r="CD7">
        <v>1.2999999999999999E-3</v>
      </c>
      <c r="CE7">
        <v>2597.3548999999998</v>
      </c>
      <c r="CF7">
        <v>1.1000000000000001E-3</v>
      </c>
      <c r="CK7">
        <v>3393</v>
      </c>
      <c r="CL7">
        <v>7</v>
      </c>
      <c r="CM7">
        <v>3185.1693</v>
      </c>
      <c r="CN7">
        <v>0.1</v>
      </c>
      <c r="CO7">
        <v>42.4</v>
      </c>
      <c r="CP7">
        <v>2.1</v>
      </c>
      <c r="CQ7">
        <v>70.9071</v>
      </c>
      <c r="CR7">
        <v>0.8</v>
      </c>
      <c r="CS7">
        <v>61</v>
      </c>
      <c r="CT7">
        <v>0.6</v>
      </c>
      <c r="CU7">
        <v>144.8554</v>
      </c>
      <c r="CV7">
        <v>0.5</v>
      </c>
      <c r="CW7">
        <v>654.4</v>
      </c>
      <c r="CX7">
        <v>1.5</v>
      </c>
      <c r="CY7">
        <v>2061.2543000000001</v>
      </c>
      <c r="CZ7">
        <v>0.4</v>
      </c>
      <c r="DA7">
        <v>17610</v>
      </c>
      <c r="DB7">
        <v>20</v>
      </c>
      <c r="DC7">
        <v>9943.9617999999991</v>
      </c>
      <c r="DD7">
        <v>0.1</v>
      </c>
      <c r="DE7" t="s">
        <v>225</v>
      </c>
      <c r="DF7">
        <v>-9</v>
      </c>
      <c r="DG7">
        <v>2.6114999999999999</v>
      </c>
      <c r="DH7">
        <v>11</v>
      </c>
      <c r="DI7">
        <v>29.9</v>
      </c>
      <c r="DJ7">
        <v>0.7</v>
      </c>
      <c r="DK7">
        <v>38.714799999999997</v>
      </c>
      <c r="DL7">
        <v>1.2</v>
      </c>
      <c r="DM7">
        <v>22.8</v>
      </c>
      <c r="DN7">
        <v>0.6</v>
      </c>
      <c r="DO7">
        <v>38.186399999999999</v>
      </c>
      <c r="DP7">
        <v>0.9</v>
      </c>
      <c r="DQ7">
        <v>26.3</v>
      </c>
      <c r="DR7">
        <v>0.4</v>
      </c>
      <c r="DS7">
        <v>63.549199999999999</v>
      </c>
      <c r="DT7">
        <v>0.6</v>
      </c>
      <c r="DU7">
        <v>12.7</v>
      </c>
      <c r="DV7">
        <v>0.3</v>
      </c>
      <c r="DW7">
        <v>45.3401</v>
      </c>
      <c r="DX7">
        <v>0.5</v>
      </c>
      <c r="DY7" t="s">
        <v>213</v>
      </c>
      <c r="DZ7">
        <v>0</v>
      </c>
      <c r="EA7">
        <v>0</v>
      </c>
      <c r="EB7">
        <v>0.5</v>
      </c>
      <c r="EC7">
        <v>2.8</v>
      </c>
      <c r="ED7">
        <v>0.3</v>
      </c>
      <c r="EE7">
        <v>14.1243</v>
      </c>
      <c r="EF7">
        <v>0.3</v>
      </c>
      <c r="EG7" t="s">
        <v>213</v>
      </c>
      <c r="EH7">
        <v>0</v>
      </c>
      <c r="EI7">
        <v>0</v>
      </c>
      <c r="EJ7">
        <v>0.5</v>
      </c>
      <c r="EK7">
        <v>2.5</v>
      </c>
      <c r="EL7">
        <v>0.1</v>
      </c>
      <c r="EM7">
        <v>18.3108</v>
      </c>
      <c r="EN7">
        <v>0.2</v>
      </c>
      <c r="ES7">
        <v>86</v>
      </c>
      <c r="ET7">
        <v>0.3</v>
      </c>
      <c r="EU7">
        <v>878.89790000000005</v>
      </c>
      <c r="EV7">
        <v>0.2</v>
      </c>
      <c r="EW7">
        <v>131.69999999999999</v>
      </c>
      <c r="EX7">
        <v>0.4</v>
      </c>
      <c r="EY7">
        <v>1566.2743</v>
      </c>
      <c r="EZ7">
        <v>0.2</v>
      </c>
      <c r="FA7">
        <v>18.100000000000001</v>
      </c>
      <c r="FB7">
        <v>0.3</v>
      </c>
      <c r="FC7">
        <v>220.827</v>
      </c>
      <c r="FD7">
        <v>0.5</v>
      </c>
      <c r="FE7">
        <v>215.4</v>
      </c>
      <c r="FF7">
        <v>1.2</v>
      </c>
      <c r="FG7">
        <v>410.42230000000001</v>
      </c>
      <c r="FH7">
        <v>0.6</v>
      </c>
      <c r="FI7">
        <v>9.6999999999999993</v>
      </c>
      <c r="FJ7">
        <v>0.4</v>
      </c>
      <c r="FK7">
        <v>22.4084</v>
      </c>
      <c r="FL7">
        <v>1.1000000000000001</v>
      </c>
      <c r="FM7">
        <v>1.8</v>
      </c>
      <c r="FN7">
        <v>0.2</v>
      </c>
      <c r="FO7">
        <v>7.4602000000000004</v>
      </c>
      <c r="FP7">
        <v>1.1000000000000001</v>
      </c>
      <c r="FU7">
        <v>0.8</v>
      </c>
      <c r="FV7">
        <v>0.2</v>
      </c>
      <c r="FW7">
        <v>3.1594000000000002</v>
      </c>
      <c r="FX7">
        <v>0.5</v>
      </c>
      <c r="FY7" t="s">
        <v>213</v>
      </c>
      <c r="FZ7">
        <v>0</v>
      </c>
      <c r="GA7">
        <v>0</v>
      </c>
      <c r="GB7">
        <v>0.5</v>
      </c>
      <c r="GC7" t="s">
        <v>213</v>
      </c>
      <c r="GD7">
        <v>-0.2</v>
      </c>
      <c r="GE7">
        <v>2.2826</v>
      </c>
      <c r="GF7">
        <v>0.5</v>
      </c>
      <c r="GG7">
        <v>2.1</v>
      </c>
      <c r="GH7">
        <v>0.1</v>
      </c>
      <c r="GI7">
        <v>34.920999999999999</v>
      </c>
      <c r="GJ7">
        <v>0.8</v>
      </c>
      <c r="GK7">
        <v>2.2999999999999998</v>
      </c>
      <c r="GL7">
        <v>0.2</v>
      </c>
      <c r="GM7">
        <v>7.0843999999999996</v>
      </c>
      <c r="GN7">
        <v>0.7</v>
      </c>
      <c r="GO7">
        <v>2.8</v>
      </c>
      <c r="GP7">
        <v>0.1</v>
      </c>
      <c r="GQ7">
        <v>14.7951</v>
      </c>
      <c r="GR7">
        <v>0.6</v>
      </c>
      <c r="GS7" t="s">
        <v>213</v>
      </c>
      <c r="GT7">
        <v>0</v>
      </c>
      <c r="GU7">
        <v>0</v>
      </c>
      <c r="GV7">
        <v>0.5</v>
      </c>
      <c r="GW7" t="s">
        <v>213</v>
      </c>
      <c r="GX7">
        <v>0</v>
      </c>
      <c r="GY7">
        <v>0</v>
      </c>
      <c r="GZ7">
        <v>0.5</v>
      </c>
      <c r="HA7" t="s">
        <v>213</v>
      </c>
      <c r="HB7">
        <v>0</v>
      </c>
      <c r="HC7">
        <v>0</v>
      </c>
      <c r="HD7">
        <v>0.5</v>
      </c>
      <c r="HE7" t="s">
        <v>214</v>
      </c>
      <c r="HF7">
        <v>0</v>
      </c>
      <c r="HG7">
        <v>10.5501</v>
      </c>
      <c r="HH7">
        <v>0.7</v>
      </c>
      <c r="HM7" t="s">
        <v>215</v>
      </c>
      <c r="HN7">
        <v>0</v>
      </c>
      <c r="HO7">
        <v>0</v>
      </c>
      <c r="HP7">
        <v>1</v>
      </c>
      <c r="HQ7">
        <v>1110</v>
      </c>
      <c r="HR7">
        <v>4</v>
      </c>
      <c r="HS7">
        <v>1819.3001999999999</v>
      </c>
      <c r="HT7">
        <v>7.2</v>
      </c>
      <c r="HU7" t="s">
        <v>216</v>
      </c>
      <c r="HV7">
        <v>0</v>
      </c>
      <c r="HW7">
        <v>65.276700000000005</v>
      </c>
      <c r="HX7">
        <v>2</v>
      </c>
      <c r="HY7">
        <v>39.9</v>
      </c>
      <c r="HZ7">
        <v>2</v>
      </c>
      <c r="IA7">
        <v>97.260900000000007</v>
      </c>
      <c r="IB7">
        <v>13</v>
      </c>
      <c r="IC7" t="s">
        <v>218</v>
      </c>
      <c r="ID7">
        <v>0</v>
      </c>
      <c r="IE7">
        <v>45.749400000000001</v>
      </c>
      <c r="IF7">
        <v>4</v>
      </c>
      <c r="IG7" t="s">
        <v>219</v>
      </c>
      <c r="IH7">
        <v>0</v>
      </c>
      <c r="II7">
        <v>47.3917</v>
      </c>
      <c r="IJ7">
        <v>5</v>
      </c>
      <c r="IO7">
        <v>28.7</v>
      </c>
      <c r="IP7">
        <v>1.3</v>
      </c>
      <c r="IQ7">
        <v>23.313300000000002</v>
      </c>
      <c r="IR7">
        <v>1.6</v>
      </c>
      <c r="KC7" t="s">
        <v>216</v>
      </c>
      <c r="KD7">
        <v>0</v>
      </c>
      <c r="KE7">
        <v>2.7944</v>
      </c>
      <c r="KF7">
        <v>2</v>
      </c>
      <c r="KG7" t="s">
        <v>220</v>
      </c>
      <c r="KH7">
        <v>0</v>
      </c>
      <c r="KI7">
        <v>15.6587</v>
      </c>
      <c r="KJ7">
        <v>1.6</v>
      </c>
      <c r="KK7" t="s">
        <v>226</v>
      </c>
      <c r="KL7">
        <v>-0.5</v>
      </c>
      <c r="KM7">
        <v>3.7698999999999998</v>
      </c>
      <c r="KN7">
        <v>1.3</v>
      </c>
      <c r="LE7">
        <v>3.2</v>
      </c>
      <c r="LF7">
        <v>0.4</v>
      </c>
      <c r="LG7">
        <v>5.9443999999999999</v>
      </c>
      <c r="LH7">
        <v>0.8</v>
      </c>
      <c r="LI7" t="s">
        <v>214</v>
      </c>
      <c r="LJ7">
        <v>0</v>
      </c>
      <c r="LK7">
        <v>2.9975999999999998</v>
      </c>
      <c r="LL7">
        <v>0.7</v>
      </c>
      <c r="LM7" t="s">
        <v>214</v>
      </c>
      <c r="LN7">
        <v>0</v>
      </c>
      <c r="LO7">
        <v>0</v>
      </c>
      <c r="LP7">
        <v>0.7</v>
      </c>
      <c r="LQ7">
        <v>16.600000000000001</v>
      </c>
      <c r="LR7">
        <v>0.4</v>
      </c>
      <c r="LS7">
        <v>42.921599999999998</v>
      </c>
      <c r="LT7">
        <v>0.6</v>
      </c>
      <c r="LU7" t="s">
        <v>213</v>
      </c>
      <c r="LV7">
        <v>0</v>
      </c>
      <c r="LW7">
        <v>0</v>
      </c>
      <c r="LX7">
        <v>0.5</v>
      </c>
      <c r="MW7">
        <v>6.5</v>
      </c>
      <c r="MX7">
        <v>0.2</v>
      </c>
      <c r="MY7">
        <v>34.5182</v>
      </c>
      <c r="MZ7">
        <v>0.5</v>
      </c>
      <c r="NE7" t="s">
        <v>222</v>
      </c>
      <c r="NF7">
        <v>0</v>
      </c>
      <c r="NG7">
        <v>26.5517</v>
      </c>
      <c r="NH7">
        <v>0.4</v>
      </c>
      <c r="NI7">
        <v>102.9988</v>
      </c>
    </row>
    <row r="8" spans="1:373" x14ac:dyDescent="0.2">
      <c r="A8" t="s">
        <v>38</v>
      </c>
      <c r="C8" t="s">
        <v>211</v>
      </c>
      <c r="D8" s="16">
        <v>44727.463159722225</v>
      </c>
      <c r="AS8">
        <v>1.4490000000000001</v>
      </c>
      <c r="AT8">
        <v>5.8000000000000003E-2</v>
      </c>
      <c r="AU8">
        <v>5.0548999999999999</v>
      </c>
      <c r="AV8">
        <v>6.0999999999999999E-2</v>
      </c>
      <c r="AW8">
        <v>0.56999999999999995</v>
      </c>
      <c r="AX8">
        <v>1.4E-2</v>
      </c>
      <c r="AY8">
        <v>10.558199999999999</v>
      </c>
      <c r="AZ8">
        <v>0.02</v>
      </c>
      <c r="BA8">
        <v>9.7219999999999995</v>
      </c>
      <c r="BB8">
        <v>3.2000000000000001E-2</v>
      </c>
      <c r="BC8">
        <v>421.94130000000001</v>
      </c>
      <c r="BD8">
        <v>1.2E-2</v>
      </c>
      <c r="BE8">
        <v>35.090000000000003</v>
      </c>
      <c r="BF8">
        <v>0.04</v>
      </c>
      <c r="BG8">
        <v>3330.4976999999999</v>
      </c>
      <c r="BH8">
        <v>1.0000000000000001E-5</v>
      </c>
      <c r="BI8">
        <v>2.5649999999999999E-2</v>
      </c>
      <c r="BJ8">
        <v>8.3000000000000001E-4</v>
      </c>
      <c r="BK8">
        <v>7.6487999999999996</v>
      </c>
      <c r="BL8">
        <v>2E-3</v>
      </c>
      <c r="BM8">
        <v>1.6650000000000002E-2</v>
      </c>
      <c r="BN8">
        <v>4.8999999999999998E-4</v>
      </c>
      <c r="BO8">
        <v>6.6092000000000004</v>
      </c>
      <c r="BP8">
        <v>6.2E-4</v>
      </c>
      <c r="BQ8">
        <v>4.4900000000000001E-3</v>
      </c>
      <c r="BR8">
        <v>3.1E-4</v>
      </c>
      <c r="BS8">
        <v>4.5301</v>
      </c>
      <c r="BT8">
        <v>7.2999999999999996E-4</v>
      </c>
      <c r="BY8">
        <v>1.913</v>
      </c>
      <c r="BZ8">
        <v>3.0000000000000001E-3</v>
      </c>
      <c r="CA8">
        <v>4768.7498999999998</v>
      </c>
      <c r="CB8">
        <v>1.0000000000000001E-5</v>
      </c>
      <c r="CC8">
        <v>0.61370000000000002</v>
      </c>
      <c r="CD8">
        <v>1.1999999999999999E-3</v>
      </c>
      <c r="CE8">
        <v>2476.8892000000001</v>
      </c>
      <c r="CF8">
        <v>9.6000000000000002E-4</v>
      </c>
      <c r="CK8">
        <v>3215</v>
      </c>
      <c r="CL8">
        <v>6</v>
      </c>
      <c r="CM8">
        <v>2963.7660000000001</v>
      </c>
      <c r="CN8">
        <v>0.1</v>
      </c>
      <c r="CO8">
        <v>40.6</v>
      </c>
      <c r="CP8">
        <v>1.8</v>
      </c>
      <c r="CQ8">
        <v>67.737200000000001</v>
      </c>
      <c r="CR8">
        <v>0.7</v>
      </c>
      <c r="CS8">
        <v>52.2</v>
      </c>
      <c r="CT8">
        <v>0.5</v>
      </c>
      <c r="CU8">
        <v>122.4183</v>
      </c>
      <c r="CV8">
        <v>0.5</v>
      </c>
      <c r="CW8">
        <v>574.5</v>
      </c>
      <c r="CX8">
        <v>1.2</v>
      </c>
      <c r="CY8">
        <v>1773.2443000000001</v>
      </c>
      <c r="CZ8">
        <v>0.4</v>
      </c>
      <c r="DA8">
        <v>17800</v>
      </c>
      <c r="DB8">
        <v>20</v>
      </c>
      <c r="DC8">
        <v>9882.0516000000007</v>
      </c>
      <c r="DD8">
        <v>0.1</v>
      </c>
      <c r="DE8" t="s">
        <v>217</v>
      </c>
      <c r="DF8">
        <v>-4.9000000000000004</v>
      </c>
      <c r="DG8">
        <v>2.0754000000000001</v>
      </c>
      <c r="DH8">
        <v>11</v>
      </c>
      <c r="DI8">
        <v>30.2</v>
      </c>
      <c r="DJ8">
        <v>0.7</v>
      </c>
      <c r="DK8">
        <v>38.404699999999998</v>
      </c>
      <c r="DL8">
        <v>1.1000000000000001</v>
      </c>
      <c r="DM8">
        <v>22.1</v>
      </c>
      <c r="DN8">
        <v>0.6</v>
      </c>
      <c r="DO8">
        <v>36.289000000000001</v>
      </c>
      <c r="DP8">
        <v>0.8</v>
      </c>
      <c r="DQ8">
        <v>26.3</v>
      </c>
      <c r="DR8">
        <v>0.4</v>
      </c>
      <c r="DS8">
        <v>62.362299999999998</v>
      </c>
      <c r="DT8">
        <v>0.6</v>
      </c>
      <c r="DU8">
        <v>12</v>
      </c>
      <c r="DV8">
        <v>0.3</v>
      </c>
      <c r="DW8">
        <v>42.1021</v>
      </c>
      <c r="DX8">
        <v>0.5</v>
      </c>
      <c r="DY8" t="s">
        <v>213</v>
      </c>
      <c r="DZ8">
        <v>0</v>
      </c>
      <c r="EA8">
        <v>0</v>
      </c>
      <c r="EB8">
        <v>0.5</v>
      </c>
      <c r="EC8">
        <v>2.2999999999999998</v>
      </c>
      <c r="ED8">
        <v>0.3</v>
      </c>
      <c r="EE8">
        <v>11.726900000000001</v>
      </c>
      <c r="EF8">
        <v>0.3</v>
      </c>
      <c r="EG8" t="s">
        <v>213</v>
      </c>
      <c r="EH8">
        <v>0</v>
      </c>
      <c r="EI8">
        <v>0</v>
      </c>
      <c r="EJ8">
        <v>0.5</v>
      </c>
      <c r="EK8">
        <v>2.2000000000000002</v>
      </c>
      <c r="EL8">
        <v>0.1</v>
      </c>
      <c r="EM8">
        <v>15.877700000000001</v>
      </c>
      <c r="EN8">
        <v>0.2</v>
      </c>
      <c r="ES8">
        <v>88.1</v>
      </c>
      <c r="ET8">
        <v>0.3</v>
      </c>
      <c r="EU8">
        <v>883.64009999999996</v>
      </c>
      <c r="EV8">
        <v>0.2</v>
      </c>
      <c r="EW8">
        <v>135</v>
      </c>
      <c r="EX8">
        <v>0.4</v>
      </c>
      <c r="EY8">
        <v>1575.6697999999999</v>
      </c>
      <c r="EZ8">
        <v>0.2</v>
      </c>
      <c r="FA8">
        <v>15.6</v>
      </c>
      <c r="FB8">
        <v>0.3</v>
      </c>
      <c r="FC8">
        <v>190.0488</v>
      </c>
      <c r="FD8">
        <v>0.5</v>
      </c>
      <c r="FE8">
        <v>258.2</v>
      </c>
      <c r="FF8">
        <v>1.3</v>
      </c>
      <c r="FG8">
        <v>482.80759999999998</v>
      </c>
      <c r="FH8">
        <v>0.6</v>
      </c>
      <c r="FI8">
        <v>10.7</v>
      </c>
      <c r="FJ8">
        <v>0.4</v>
      </c>
      <c r="FK8">
        <v>23.681699999999999</v>
      </c>
      <c r="FL8">
        <v>1.1000000000000001</v>
      </c>
      <c r="FM8">
        <v>2.1</v>
      </c>
      <c r="FN8">
        <v>0.3</v>
      </c>
      <c r="FO8">
        <v>7.9871999999999996</v>
      </c>
      <c r="FP8">
        <v>1.1000000000000001</v>
      </c>
      <c r="FU8">
        <v>0.6</v>
      </c>
      <c r="FV8">
        <v>0.2</v>
      </c>
      <c r="FW8">
        <v>2.4668000000000001</v>
      </c>
      <c r="FX8">
        <v>0.5</v>
      </c>
      <c r="FY8" t="s">
        <v>213</v>
      </c>
      <c r="FZ8">
        <v>0</v>
      </c>
      <c r="GA8">
        <v>0</v>
      </c>
      <c r="GB8">
        <v>0.5</v>
      </c>
      <c r="GC8" t="s">
        <v>213</v>
      </c>
      <c r="GD8">
        <v>0</v>
      </c>
      <c r="GE8">
        <v>2.0268000000000002</v>
      </c>
      <c r="GF8">
        <v>0.5</v>
      </c>
      <c r="GG8">
        <v>2.1</v>
      </c>
      <c r="GH8">
        <v>0.1</v>
      </c>
      <c r="GI8">
        <v>34.789099999999998</v>
      </c>
      <c r="GJ8">
        <v>0.8</v>
      </c>
      <c r="GK8">
        <v>2</v>
      </c>
      <c r="GL8">
        <v>0.2</v>
      </c>
      <c r="GM8">
        <v>6.1204000000000001</v>
      </c>
      <c r="GN8">
        <v>0.7</v>
      </c>
      <c r="GO8">
        <v>2.4</v>
      </c>
      <c r="GP8">
        <v>0.1</v>
      </c>
      <c r="GQ8">
        <v>13.334300000000001</v>
      </c>
      <c r="GR8">
        <v>0.6</v>
      </c>
      <c r="GS8" t="s">
        <v>213</v>
      </c>
      <c r="GT8">
        <v>0</v>
      </c>
      <c r="GU8">
        <v>0</v>
      </c>
      <c r="GV8">
        <v>0.5</v>
      </c>
      <c r="GW8" t="s">
        <v>213</v>
      </c>
      <c r="GX8">
        <v>0</v>
      </c>
      <c r="GY8">
        <v>0</v>
      </c>
      <c r="GZ8">
        <v>0.5</v>
      </c>
      <c r="HA8" t="s">
        <v>213</v>
      </c>
      <c r="HB8">
        <v>0</v>
      </c>
      <c r="HC8">
        <v>0</v>
      </c>
      <c r="HD8">
        <v>0.5</v>
      </c>
      <c r="HE8" t="s">
        <v>214</v>
      </c>
      <c r="HF8">
        <v>0</v>
      </c>
      <c r="HG8">
        <v>11.6808</v>
      </c>
      <c r="HH8">
        <v>0.7</v>
      </c>
      <c r="HM8" t="s">
        <v>215</v>
      </c>
      <c r="HN8">
        <v>0</v>
      </c>
      <c r="HO8">
        <v>37.069299999999998</v>
      </c>
      <c r="HP8">
        <v>1</v>
      </c>
      <c r="HQ8">
        <v>1134</v>
      </c>
      <c r="HR8">
        <v>4</v>
      </c>
      <c r="HS8">
        <v>1865.8389</v>
      </c>
      <c r="HT8">
        <v>6.8</v>
      </c>
      <c r="HU8" t="s">
        <v>217</v>
      </c>
      <c r="HV8">
        <v>0</v>
      </c>
      <c r="HW8">
        <v>71.405100000000004</v>
      </c>
      <c r="HX8">
        <v>11</v>
      </c>
      <c r="HY8">
        <v>42.8</v>
      </c>
      <c r="HZ8">
        <v>2.1</v>
      </c>
      <c r="IA8">
        <v>101.27379999999999</v>
      </c>
      <c r="IB8">
        <v>13</v>
      </c>
      <c r="IC8" t="s">
        <v>218</v>
      </c>
      <c r="ID8">
        <v>0</v>
      </c>
      <c r="IE8">
        <v>52.230400000000003</v>
      </c>
      <c r="IF8">
        <v>4</v>
      </c>
      <c r="IG8" t="s">
        <v>219</v>
      </c>
      <c r="IH8">
        <v>0</v>
      </c>
      <c r="II8">
        <v>61.324300000000001</v>
      </c>
      <c r="IJ8">
        <v>5</v>
      </c>
      <c r="IO8">
        <v>24.4</v>
      </c>
      <c r="IP8">
        <v>1.1000000000000001</v>
      </c>
      <c r="IQ8">
        <v>19.874600000000001</v>
      </c>
      <c r="IR8">
        <v>1.4</v>
      </c>
      <c r="KC8">
        <v>1.5</v>
      </c>
      <c r="KD8">
        <v>0.3</v>
      </c>
      <c r="KE8">
        <v>4.4227999999999996</v>
      </c>
      <c r="KF8">
        <v>1.5</v>
      </c>
      <c r="KG8" t="s">
        <v>220</v>
      </c>
      <c r="KH8">
        <v>0</v>
      </c>
      <c r="KI8">
        <v>16.240400000000001</v>
      </c>
      <c r="KJ8">
        <v>1.6</v>
      </c>
      <c r="KK8" t="s">
        <v>221</v>
      </c>
      <c r="KL8">
        <v>0</v>
      </c>
      <c r="KM8">
        <v>3.1131000000000002</v>
      </c>
      <c r="KN8">
        <v>1.2</v>
      </c>
      <c r="LE8">
        <v>2.8</v>
      </c>
      <c r="LF8">
        <v>0.4</v>
      </c>
      <c r="LG8">
        <v>5.3395999999999999</v>
      </c>
      <c r="LH8">
        <v>0.8</v>
      </c>
      <c r="LI8" t="s">
        <v>214</v>
      </c>
      <c r="LJ8">
        <v>0</v>
      </c>
      <c r="LK8">
        <v>3.5865999999999998</v>
      </c>
      <c r="LL8">
        <v>0.7</v>
      </c>
      <c r="LM8" t="s">
        <v>213</v>
      </c>
      <c r="LN8">
        <v>-0.5</v>
      </c>
      <c r="LO8">
        <v>1.6019000000000001</v>
      </c>
      <c r="LP8">
        <v>0.5</v>
      </c>
      <c r="LQ8">
        <v>18.399999999999999</v>
      </c>
      <c r="LR8">
        <v>0.4</v>
      </c>
      <c r="LS8">
        <v>46.827100000000002</v>
      </c>
      <c r="LT8">
        <v>0.6</v>
      </c>
      <c r="LU8" t="s">
        <v>213</v>
      </c>
      <c r="LV8">
        <v>0</v>
      </c>
      <c r="LW8">
        <v>0</v>
      </c>
      <c r="LX8">
        <v>0.5</v>
      </c>
      <c r="MW8">
        <v>6.2</v>
      </c>
      <c r="MX8">
        <v>0.2</v>
      </c>
      <c r="MY8">
        <v>32.631900000000002</v>
      </c>
      <c r="MZ8">
        <v>0.5</v>
      </c>
      <c r="NE8" t="s">
        <v>222</v>
      </c>
      <c r="NF8">
        <v>0</v>
      </c>
      <c r="NG8">
        <v>22.113900000000001</v>
      </c>
      <c r="NH8">
        <v>0.4</v>
      </c>
      <c r="NI8">
        <v>102.99930000000001</v>
      </c>
    </row>
    <row r="9" spans="1:373" x14ac:dyDescent="0.2">
      <c r="A9" t="s">
        <v>39</v>
      </c>
      <c r="C9" t="s">
        <v>211</v>
      </c>
      <c r="D9" s="16">
        <v>44727.472754629627</v>
      </c>
      <c r="AS9">
        <v>1.2050000000000001</v>
      </c>
      <c r="AT9">
        <v>5.1999999999999998E-2</v>
      </c>
      <c r="AU9">
        <v>4.3997999999999999</v>
      </c>
      <c r="AV9">
        <v>0.06</v>
      </c>
      <c r="AW9">
        <v>0.6</v>
      </c>
      <c r="AX9">
        <v>1.4999999999999999E-2</v>
      </c>
      <c r="AY9">
        <v>10.410299999999999</v>
      </c>
      <c r="AZ9">
        <v>1.9E-2</v>
      </c>
      <c r="BA9">
        <v>9.7349999999999994</v>
      </c>
      <c r="BB9">
        <v>3.2000000000000001E-2</v>
      </c>
      <c r="BC9">
        <v>395.75290000000001</v>
      </c>
      <c r="BD9">
        <v>1.0999999999999999E-2</v>
      </c>
      <c r="BE9">
        <v>35.119999999999997</v>
      </c>
      <c r="BF9">
        <v>0.05</v>
      </c>
      <c r="BG9">
        <v>3135.2791000000002</v>
      </c>
      <c r="BH9">
        <v>1.0000000000000001E-5</v>
      </c>
      <c r="BI9">
        <v>1.8239999999999999E-2</v>
      </c>
      <c r="BJ9">
        <v>6.8999999999999997E-4</v>
      </c>
      <c r="BK9">
        <v>6.0425000000000004</v>
      </c>
      <c r="BL9">
        <v>1.9E-3</v>
      </c>
      <c r="BM9">
        <v>1.532E-2</v>
      </c>
      <c r="BN9">
        <v>4.8000000000000001E-4</v>
      </c>
      <c r="BO9">
        <v>5.9145000000000003</v>
      </c>
      <c r="BP9">
        <v>5.9999999999999995E-4</v>
      </c>
      <c r="BQ9">
        <v>4.7299999999999998E-3</v>
      </c>
      <c r="BR9">
        <v>2.9999999999999997E-4</v>
      </c>
      <c r="BS9">
        <v>4.5694999999999997</v>
      </c>
      <c r="BT9">
        <v>6.8999999999999997E-4</v>
      </c>
      <c r="BY9">
        <v>1.8660000000000001</v>
      </c>
      <c r="BZ9">
        <v>3.0000000000000001E-3</v>
      </c>
      <c r="CA9">
        <v>4487.8023000000003</v>
      </c>
      <c r="CB9">
        <v>1.0000000000000001E-5</v>
      </c>
      <c r="CC9">
        <v>0.63319999999999999</v>
      </c>
      <c r="CD9">
        <v>1.1999999999999999E-3</v>
      </c>
      <c r="CE9">
        <v>2472.2478000000001</v>
      </c>
      <c r="CF9">
        <v>8.9999999999999998E-4</v>
      </c>
      <c r="CK9">
        <v>3513</v>
      </c>
      <c r="CL9">
        <v>6</v>
      </c>
      <c r="CM9">
        <v>3123.6383000000001</v>
      </c>
      <c r="CN9">
        <v>0.1</v>
      </c>
      <c r="CO9">
        <v>42.1</v>
      </c>
      <c r="CP9">
        <v>1.9</v>
      </c>
      <c r="CQ9">
        <v>66.053700000000006</v>
      </c>
      <c r="CR9">
        <v>0.7</v>
      </c>
      <c r="CS9">
        <v>54.8</v>
      </c>
      <c r="CT9">
        <v>0.5</v>
      </c>
      <c r="CU9">
        <v>124.11199999999999</v>
      </c>
      <c r="CV9">
        <v>0.4</v>
      </c>
      <c r="CW9">
        <v>479.2</v>
      </c>
      <c r="CX9">
        <v>1.1000000000000001</v>
      </c>
      <c r="CY9">
        <v>1432.6753000000001</v>
      </c>
      <c r="CZ9">
        <v>0.4</v>
      </c>
      <c r="DA9">
        <v>19250</v>
      </c>
      <c r="DB9">
        <v>30</v>
      </c>
      <c r="DC9">
        <v>10222.453299999999</v>
      </c>
      <c r="DD9">
        <v>0.1</v>
      </c>
      <c r="DE9" t="s">
        <v>212</v>
      </c>
      <c r="DF9">
        <v>0</v>
      </c>
      <c r="DG9">
        <v>1.1144000000000001</v>
      </c>
      <c r="DH9">
        <v>3</v>
      </c>
      <c r="DI9">
        <v>32.799999999999997</v>
      </c>
      <c r="DJ9">
        <v>0.8</v>
      </c>
      <c r="DK9">
        <v>39.643599999999999</v>
      </c>
      <c r="DL9">
        <v>1.2</v>
      </c>
      <c r="DM9">
        <v>19.100000000000001</v>
      </c>
      <c r="DN9">
        <v>0.7</v>
      </c>
      <c r="DO9">
        <v>29.957999999999998</v>
      </c>
      <c r="DP9">
        <v>0.9</v>
      </c>
      <c r="DQ9">
        <v>28.5</v>
      </c>
      <c r="DR9">
        <v>0.5</v>
      </c>
      <c r="DS9">
        <v>64.302400000000006</v>
      </c>
      <c r="DT9">
        <v>0.6</v>
      </c>
      <c r="DU9">
        <v>12.6</v>
      </c>
      <c r="DV9">
        <v>0.4</v>
      </c>
      <c r="DW9">
        <v>42.382199999999997</v>
      </c>
      <c r="DX9">
        <v>0.6</v>
      </c>
      <c r="DY9" t="s">
        <v>213</v>
      </c>
      <c r="DZ9">
        <v>0</v>
      </c>
      <c r="EA9">
        <v>0</v>
      </c>
      <c r="EB9">
        <v>0.5</v>
      </c>
      <c r="EC9">
        <v>3.4</v>
      </c>
      <c r="ED9">
        <v>0.3</v>
      </c>
      <c r="EE9">
        <v>15.909599999999999</v>
      </c>
      <c r="EF9">
        <v>0.3</v>
      </c>
      <c r="EG9" t="s">
        <v>213</v>
      </c>
      <c r="EH9">
        <v>0</v>
      </c>
      <c r="EI9">
        <v>0</v>
      </c>
      <c r="EJ9">
        <v>0.5</v>
      </c>
      <c r="EK9">
        <v>2.6</v>
      </c>
      <c r="EL9">
        <v>0.1</v>
      </c>
      <c r="EM9">
        <v>17.498200000000001</v>
      </c>
      <c r="EN9">
        <v>0.3</v>
      </c>
      <c r="ES9">
        <v>94.2</v>
      </c>
      <c r="ET9">
        <v>0.4</v>
      </c>
      <c r="EU9">
        <v>896.22619999999995</v>
      </c>
      <c r="EV9">
        <v>0.2</v>
      </c>
      <c r="EW9">
        <v>151.6</v>
      </c>
      <c r="EX9">
        <v>0.4</v>
      </c>
      <c r="EY9">
        <v>1676.3548000000001</v>
      </c>
      <c r="EZ9">
        <v>0.2</v>
      </c>
      <c r="FA9">
        <v>19.8</v>
      </c>
      <c r="FB9">
        <v>0.3</v>
      </c>
      <c r="FC9">
        <v>225.16499999999999</v>
      </c>
      <c r="FD9">
        <v>0.6</v>
      </c>
      <c r="FE9">
        <v>245.7</v>
      </c>
      <c r="FF9">
        <v>1.3</v>
      </c>
      <c r="FG9">
        <v>432.82089999999999</v>
      </c>
      <c r="FH9">
        <v>0.6</v>
      </c>
      <c r="FI9">
        <v>11.8</v>
      </c>
      <c r="FJ9">
        <v>0.4</v>
      </c>
      <c r="FK9">
        <v>24.705200000000001</v>
      </c>
      <c r="FL9">
        <v>1</v>
      </c>
      <c r="FM9">
        <v>1.1000000000000001</v>
      </c>
      <c r="FN9">
        <v>0.2</v>
      </c>
      <c r="FO9">
        <v>5.6365999999999996</v>
      </c>
      <c r="FP9">
        <v>1.1000000000000001</v>
      </c>
      <c r="FU9">
        <v>1.1000000000000001</v>
      </c>
      <c r="FV9">
        <v>0.2</v>
      </c>
      <c r="FW9">
        <v>3.7444000000000002</v>
      </c>
      <c r="FX9">
        <v>0.5</v>
      </c>
      <c r="FY9" t="s">
        <v>213</v>
      </c>
      <c r="FZ9">
        <v>0</v>
      </c>
      <c r="GA9">
        <v>0</v>
      </c>
      <c r="GB9">
        <v>0.5</v>
      </c>
      <c r="GC9" t="s">
        <v>213</v>
      </c>
      <c r="GD9">
        <v>-0.2</v>
      </c>
      <c r="GE9">
        <v>2.4784999999999999</v>
      </c>
      <c r="GF9">
        <v>0.5</v>
      </c>
      <c r="GG9">
        <v>3.2</v>
      </c>
      <c r="GH9">
        <v>0.1</v>
      </c>
      <c r="GI9">
        <v>36.5914</v>
      </c>
      <c r="GJ9">
        <v>0.8</v>
      </c>
      <c r="GK9">
        <v>2.7</v>
      </c>
      <c r="GL9">
        <v>0.2</v>
      </c>
      <c r="GM9">
        <v>7.4755000000000003</v>
      </c>
      <c r="GN9">
        <v>0.7</v>
      </c>
      <c r="GO9">
        <v>3.7</v>
      </c>
      <c r="GP9">
        <v>0.2</v>
      </c>
      <c r="GQ9">
        <v>16.736599999999999</v>
      </c>
      <c r="GR9">
        <v>0.6</v>
      </c>
      <c r="GS9" t="s">
        <v>213</v>
      </c>
      <c r="GT9">
        <v>0</v>
      </c>
      <c r="GU9">
        <v>0</v>
      </c>
      <c r="GV9">
        <v>0.5</v>
      </c>
      <c r="GW9" t="s">
        <v>213</v>
      </c>
      <c r="GX9">
        <v>0</v>
      </c>
      <c r="GY9">
        <v>2.1720000000000002</v>
      </c>
      <c r="GZ9">
        <v>0.5</v>
      </c>
      <c r="HA9" t="s">
        <v>213</v>
      </c>
      <c r="HB9">
        <v>0</v>
      </c>
      <c r="HC9">
        <v>0</v>
      </c>
      <c r="HD9">
        <v>0.5</v>
      </c>
      <c r="HE9" t="s">
        <v>214</v>
      </c>
      <c r="HF9">
        <v>0</v>
      </c>
      <c r="HG9">
        <v>7.9951999999999996</v>
      </c>
      <c r="HH9">
        <v>0.7</v>
      </c>
      <c r="HM9" t="s">
        <v>215</v>
      </c>
      <c r="HN9">
        <v>0</v>
      </c>
      <c r="HO9">
        <v>16.110399999999998</v>
      </c>
      <c r="HP9">
        <v>1</v>
      </c>
      <c r="HQ9">
        <v>1148</v>
      </c>
      <c r="HR9">
        <v>4</v>
      </c>
      <c r="HS9">
        <v>1662.2448999999999</v>
      </c>
      <c r="HT9">
        <v>7.5</v>
      </c>
      <c r="HU9" t="s">
        <v>216</v>
      </c>
      <c r="HV9">
        <v>0</v>
      </c>
      <c r="HW9">
        <v>50.449800000000003</v>
      </c>
      <c r="HX9">
        <v>2</v>
      </c>
      <c r="HY9">
        <v>25.9</v>
      </c>
      <c r="HZ9">
        <v>1.6</v>
      </c>
      <c r="IA9">
        <v>76.340999999999994</v>
      </c>
      <c r="IB9">
        <v>14</v>
      </c>
      <c r="IC9" t="s">
        <v>218</v>
      </c>
      <c r="ID9">
        <v>0</v>
      </c>
      <c r="IE9">
        <v>28.4496</v>
      </c>
      <c r="IF9">
        <v>4</v>
      </c>
      <c r="IG9" t="s">
        <v>219</v>
      </c>
      <c r="IH9">
        <v>0</v>
      </c>
      <c r="II9">
        <v>44.52</v>
      </c>
      <c r="IJ9">
        <v>5</v>
      </c>
      <c r="IO9">
        <v>24.8</v>
      </c>
      <c r="IP9">
        <v>1.1000000000000001</v>
      </c>
      <c r="IQ9">
        <v>19.593699999999998</v>
      </c>
      <c r="IR9">
        <v>1.3</v>
      </c>
      <c r="KC9" t="s">
        <v>227</v>
      </c>
      <c r="KD9">
        <v>-0.6</v>
      </c>
      <c r="KE9">
        <v>4.8369</v>
      </c>
      <c r="KF9">
        <v>2.4</v>
      </c>
      <c r="KG9" t="s">
        <v>220</v>
      </c>
      <c r="KH9">
        <v>0</v>
      </c>
      <c r="KI9">
        <v>21.611999999999998</v>
      </c>
      <c r="KJ9">
        <v>1.6</v>
      </c>
      <c r="KK9" t="s">
        <v>228</v>
      </c>
      <c r="KL9">
        <v>-0.4</v>
      </c>
      <c r="KM9">
        <v>3.6987999999999999</v>
      </c>
      <c r="KN9">
        <v>1.4</v>
      </c>
      <c r="LE9">
        <v>2.9</v>
      </c>
      <c r="LF9">
        <v>0.4</v>
      </c>
      <c r="LG9">
        <v>5.726</v>
      </c>
      <c r="LH9">
        <v>0.8</v>
      </c>
      <c r="LI9" t="s">
        <v>214</v>
      </c>
      <c r="LJ9">
        <v>0</v>
      </c>
      <c r="LK9">
        <v>2.5133000000000001</v>
      </c>
      <c r="LL9">
        <v>0.7</v>
      </c>
      <c r="LM9" t="s">
        <v>213</v>
      </c>
      <c r="LN9">
        <v>-0.5</v>
      </c>
      <c r="LO9">
        <v>1.6478999999999999</v>
      </c>
      <c r="LP9">
        <v>0.5</v>
      </c>
      <c r="LQ9">
        <v>20.100000000000001</v>
      </c>
      <c r="LR9">
        <v>0.5</v>
      </c>
      <c r="LS9">
        <v>48.286099999999998</v>
      </c>
      <c r="LT9">
        <v>0.7</v>
      </c>
      <c r="LU9" t="s">
        <v>213</v>
      </c>
      <c r="LV9">
        <v>0</v>
      </c>
      <c r="LW9">
        <v>0</v>
      </c>
      <c r="LX9">
        <v>0.5</v>
      </c>
      <c r="MW9">
        <v>8.3000000000000007</v>
      </c>
      <c r="MX9">
        <v>0.3</v>
      </c>
      <c r="MY9">
        <v>39.726599999999998</v>
      </c>
      <c r="MZ9">
        <v>0.6</v>
      </c>
      <c r="NE9" t="s">
        <v>222</v>
      </c>
      <c r="NF9">
        <v>0</v>
      </c>
      <c r="NG9">
        <v>28.6065</v>
      </c>
      <c r="NH9">
        <v>0.4</v>
      </c>
      <c r="NI9">
        <v>102.99979999999999</v>
      </c>
    </row>
    <row r="10" spans="1:373" x14ac:dyDescent="0.2">
      <c r="A10" t="s">
        <v>40</v>
      </c>
      <c r="C10" t="s">
        <v>211</v>
      </c>
      <c r="D10" s="16">
        <v>44727.482395833336</v>
      </c>
      <c r="AS10">
        <v>1.3620000000000001</v>
      </c>
      <c r="AT10">
        <v>6.3E-2</v>
      </c>
      <c r="AU10">
        <v>5.1196000000000002</v>
      </c>
      <c r="AV10">
        <v>6.4000000000000001E-2</v>
      </c>
      <c r="AW10">
        <v>0.72699999999999998</v>
      </c>
      <c r="AX10">
        <v>1.7999999999999999E-2</v>
      </c>
      <c r="AY10">
        <v>12.7379</v>
      </c>
      <c r="AZ10">
        <v>0.02</v>
      </c>
      <c r="BA10">
        <v>10.14</v>
      </c>
      <c r="BB10">
        <v>0.04</v>
      </c>
      <c r="BC10">
        <v>465.96499999999997</v>
      </c>
      <c r="BD10">
        <v>1.0999999999999999E-2</v>
      </c>
      <c r="BE10">
        <v>34.49</v>
      </c>
      <c r="BF10">
        <v>0.05</v>
      </c>
      <c r="BG10">
        <v>3423.9549999999999</v>
      </c>
      <c r="BH10">
        <v>1.0000000000000001E-5</v>
      </c>
      <c r="BI10">
        <v>2.1329999999999998E-2</v>
      </c>
      <c r="BJ10">
        <v>8.8000000000000003E-4</v>
      </c>
      <c r="BK10">
        <v>6.8682999999999996</v>
      </c>
      <c r="BL10">
        <v>2.2000000000000001E-3</v>
      </c>
      <c r="BM10">
        <v>1.5709999999999998E-2</v>
      </c>
      <c r="BN10">
        <v>5.5000000000000003E-4</v>
      </c>
      <c r="BO10">
        <v>6.3056999999999999</v>
      </c>
      <c r="BP10">
        <v>7.2000000000000005E-4</v>
      </c>
      <c r="BQ10">
        <v>5.4299999999999999E-3</v>
      </c>
      <c r="BR10">
        <v>3.6999999999999999E-4</v>
      </c>
      <c r="BS10">
        <v>5.1849999999999996</v>
      </c>
      <c r="BT10">
        <v>8.3000000000000001E-4</v>
      </c>
      <c r="BY10">
        <v>1.8759999999999999</v>
      </c>
      <c r="BZ10">
        <v>3.0000000000000001E-3</v>
      </c>
      <c r="CA10">
        <v>4686.6275999999998</v>
      </c>
      <c r="CB10">
        <v>1.0000000000000001E-5</v>
      </c>
      <c r="CC10">
        <v>0.62690000000000001</v>
      </c>
      <c r="CD10">
        <v>1.2999999999999999E-3</v>
      </c>
      <c r="CE10">
        <v>2531.1242000000002</v>
      </c>
      <c r="CF10">
        <v>9.7999999999999997E-4</v>
      </c>
      <c r="CK10">
        <v>3536</v>
      </c>
      <c r="CL10">
        <v>6</v>
      </c>
      <c r="CM10">
        <v>3241.6417000000001</v>
      </c>
      <c r="CN10">
        <v>0.1</v>
      </c>
      <c r="CO10">
        <v>45.3</v>
      </c>
      <c r="CP10">
        <v>2.1</v>
      </c>
      <c r="CQ10">
        <v>73.349599999999995</v>
      </c>
      <c r="CR10">
        <v>0.7</v>
      </c>
      <c r="CS10">
        <v>59.6</v>
      </c>
      <c r="CT10">
        <v>0.6</v>
      </c>
      <c r="CU10">
        <v>138.10140000000001</v>
      </c>
      <c r="CV10">
        <v>0.5</v>
      </c>
      <c r="CW10">
        <v>567.6</v>
      </c>
      <c r="CX10">
        <v>1.3</v>
      </c>
      <c r="CY10">
        <v>1737.22</v>
      </c>
      <c r="CZ10">
        <v>0.4</v>
      </c>
      <c r="DA10">
        <v>20030</v>
      </c>
      <c r="DB10">
        <v>20</v>
      </c>
      <c r="DC10">
        <v>11248.6176</v>
      </c>
      <c r="DD10">
        <v>0.1</v>
      </c>
      <c r="DE10" t="s">
        <v>225</v>
      </c>
      <c r="DF10">
        <v>-7.6</v>
      </c>
      <c r="DG10">
        <v>2.4466000000000001</v>
      </c>
      <c r="DH10">
        <v>12</v>
      </c>
      <c r="DI10">
        <v>33.299999999999997</v>
      </c>
      <c r="DJ10">
        <v>0.8</v>
      </c>
      <c r="DK10">
        <v>42.0578</v>
      </c>
      <c r="DL10">
        <v>1.2</v>
      </c>
      <c r="DM10">
        <v>23.6</v>
      </c>
      <c r="DN10">
        <v>0.7</v>
      </c>
      <c r="DO10">
        <v>38.788499999999999</v>
      </c>
      <c r="DP10">
        <v>0.9</v>
      </c>
      <c r="DQ10">
        <v>27.6</v>
      </c>
      <c r="DR10">
        <v>0.5</v>
      </c>
      <c r="DS10">
        <v>64.986699999999999</v>
      </c>
      <c r="DT10">
        <v>0.6</v>
      </c>
      <c r="DU10">
        <v>14.8</v>
      </c>
      <c r="DV10">
        <v>0.3</v>
      </c>
      <c r="DW10">
        <v>49.819899999999997</v>
      </c>
      <c r="DX10">
        <v>0.5</v>
      </c>
      <c r="DY10" t="s">
        <v>213</v>
      </c>
      <c r="DZ10">
        <v>0</v>
      </c>
      <c r="EA10">
        <v>0</v>
      </c>
      <c r="EB10">
        <v>0.5</v>
      </c>
      <c r="EC10">
        <v>2.4</v>
      </c>
      <c r="ED10">
        <v>0.3</v>
      </c>
      <c r="EE10">
        <v>11.745900000000001</v>
      </c>
      <c r="EF10">
        <v>0.3</v>
      </c>
      <c r="EG10" t="s">
        <v>213</v>
      </c>
      <c r="EH10">
        <v>0</v>
      </c>
      <c r="EI10">
        <v>0</v>
      </c>
      <c r="EJ10">
        <v>0.5</v>
      </c>
      <c r="EK10">
        <v>3.5</v>
      </c>
      <c r="EL10">
        <v>0.1</v>
      </c>
      <c r="EM10">
        <v>24.152100000000001</v>
      </c>
      <c r="EN10">
        <v>0.2</v>
      </c>
      <c r="ES10">
        <v>88.7</v>
      </c>
      <c r="ET10">
        <v>0.3</v>
      </c>
      <c r="EU10">
        <v>893.15279999999996</v>
      </c>
      <c r="EV10">
        <v>0.2</v>
      </c>
      <c r="EW10">
        <v>136.6</v>
      </c>
      <c r="EX10">
        <v>0.4</v>
      </c>
      <c r="EY10">
        <v>1598.2307000000001</v>
      </c>
      <c r="EZ10">
        <v>0.2</v>
      </c>
      <c r="FA10">
        <v>16.2</v>
      </c>
      <c r="FB10">
        <v>0.3</v>
      </c>
      <c r="FC10">
        <v>198.00210000000001</v>
      </c>
      <c r="FD10">
        <v>0.5</v>
      </c>
      <c r="FE10">
        <v>245.6</v>
      </c>
      <c r="FF10">
        <v>1.4</v>
      </c>
      <c r="FG10">
        <v>463.88560000000001</v>
      </c>
      <c r="FH10">
        <v>0.7</v>
      </c>
      <c r="FI10">
        <v>13.2</v>
      </c>
      <c r="FJ10">
        <v>0.4</v>
      </c>
      <c r="FK10">
        <v>28.2302</v>
      </c>
      <c r="FL10">
        <v>1.2</v>
      </c>
      <c r="FM10">
        <v>2.2000000000000002</v>
      </c>
      <c r="FN10">
        <v>0.3</v>
      </c>
      <c r="FO10">
        <v>8.3789999999999996</v>
      </c>
      <c r="FP10">
        <v>1.2</v>
      </c>
      <c r="FU10">
        <v>0.6</v>
      </c>
      <c r="FV10">
        <v>0.2</v>
      </c>
      <c r="FW10">
        <v>2.2094999999999998</v>
      </c>
      <c r="FX10">
        <v>0.6</v>
      </c>
      <c r="FY10" t="s">
        <v>213</v>
      </c>
      <c r="FZ10">
        <v>0</v>
      </c>
      <c r="GA10">
        <v>0</v>
      </c>
      <c r="GB10">
        <v>0.5</v>
      </c>
      <c r="GC10" t="s">
        <v>213</v>
      </c>
      <c r="GD10">
        <v>0</v>
      </c>
      <c r="GE10">
        <v>0</v>
      </c>
      <c r="GF10">
        <v>0.5</v>
      </c>
      <c r="GG10">
        <v>4.8</v>
      </c>
      <c r="GH10">
        <v>0.1</v>
      </c>
      <c r="GI10">
        <v>39.923299999999998</v>
      </c>
      <c r="GJ10">
        <v>1</v>
      </c>
      <c r="GK10">
        <v>1.9</v>
      </c>
      <c r="GL10">
        <v>0.3</v>
      </c>
      <c r="GM10">
        <v>5.4217000000000004</v>
      </c>
      <c r="GN10">
        <v>0.8</v>
      </c>
      <c r="GO10">
        <v>3.6</v>
      </c>
      <c r="GP10">
        <v>0.2</v>
      </c>
      <c r="GQ10">
        <v>16.605</v>
      </c>
      <c r="GR10">
        <v>0.8</v>
      </c>
      <c r="GS10" t="s">
        <v>213</v>
      </c>
      <c r="GT10">
        <v>0</v>
      </c>
      <c r="GU10">
        <v>0</v>
      </c>
      <c r="GV10">
        <v>0.5</v>
      </c>
      <c r="GW10" t="s">
        <v>213</v>
      </c>
      <c r="GX10">
        <v>0</v>
      </c>
      <c r="GY10">
        <v>5.5915999999999997</v>
      </c>
      <c r="GZ10">
        <v>0.5</v>
      </c>
      <c r="HA10" t="s">
        <v>213</v>
      </c>
      <c r="HB10">
        <v>0</v>
      </c>
      <c r="HC10">
        <v>0</v>
      </c>
      <c r="HD10">
        <v>0.5</v>
      </c>
      <c r="HE10" t="s">
        <v>214</v>
      </c>
      <c r="HF10">
        <v>0</v>
      </c>
      <c r="HG10">
        <v>15.8062</v>
      </c>
      <c r="HH10">
        <v>0.7</v>
      </c>
      <c r="HM10" t="s">
        <v>215</v>
      </c>
      <c r="HN10">
        <v>0</v>
      </c>
      <c r="HO10">
        <v>23.148399999999999</v>
      </c>
      <c r="HP10">
        <v>1</v>
      </c>
      <c r="HQ10">
        <v>1319</v>
      </c>
      <c r="HR10">
        <v>5</v>
      </c>
      <c r="HS10">
        <v>1895.9247</v>
      </c>
      <c r="HT10">
        <v>8.8000000000000007</v>
      </c>
      <c r="HU10" t="s">
        <v>216</v>
      </c>
      <c r="HV10">
        <v>0</v>
      </c>
      <c r="HW10">
        <v>54.505800000000001</v>
      </c>
      <c r="HX10">
        <v>2</v>
      </c>
      <c r="HY10">
        <v>34.9</v>
      </c>
      <c r="HZ10">
        <v>2.2999999999999998</v>
      </c>
      <c r="IA10">
        <v>86.849000000000004</v>
      </c>
      <c r="IB10">
        <v>16</v>
      </c>
      <c r="IC10" t="s">
        <v>218</v>
      </c>
      <c r="ID10">
        <v>0</v>
      </c>
      <c r="IE10">
        <v>28.060199999999998</v>
      </c>
      <c r="IF10">
        <v>4</v>
      </c>
      <c r="IG10" t="s">
        <v>219</v>
      </c>
      <c r="IH10">
        <v>0</v>
      </c>
      <c r="II10">
        <v>53.112099999999998</v>
      </c>
      <c r="IJ10">
        <v>5</v>
      </c>
      <c r="IO10">
        <v>28.5</v>
      </c>
      <c r="IP10">
        <v>1.2</v>
      </c>
      <c r="IQ10">
        <v>22.581900000000001</v>
      </c>
      <c r="IR10">
        <v>1.4</v>
      </c>
      <c r="KC10" t="s">
        <v>229</v>
      </c>
      <c r="KD10">
        <v>0</v>
      </c>
      <c r="KE10">
        <v>3.2368999999999999</v>
      </c>
      <c r="KF10">
        <v>2.2999999999999998</v>
      </c>
      <c r="KG10" t="s">
        <v>220</v>
      </c>
      <c r="KH10">
        <v>0</v>
      </c>
      <c r="KI10">
        <v>14.073399999999999</v>
      </c>
      <c r="KJ10">
        <v>1.6</v>
      </c>
      <c r="KK10" t="s">
        <v>228</v>
      </c>
      <c r="KL10">
        <v>-0.6</v>
      </c>
      <c r="KM10">
        <v>3.7890000000000001</v>
      </c>
      <c r="KN10">
        <v>1.4</v>
      </c>
      <c r="LE10">
        <v>2.9</v>
      </c>
      <c r="LF10">
        <v>0.4</v>
      </c>
      <c r="LG10">
        <v>5.4778000000000002</v>
      </c>
      <c r="LH10">
        <v>0.8</v>
      </c>
      <c r="LI10" t="s">
        <v>214</v>
      </c>
      <c r="LJ10">
        <v>0</v>
      </c>
      <c r="LK10">
        <v>2.9986999999999999</v>
      </c>
      <c r="LL10">
        <v>0.7</v>
      </c>
      <c r="LM10" t="s">
        <v>214</v>
      </c>
      <c r="LN10">
        <v>0</v>
      </c>
      <c r="LO10">
        <v>0</v>
      </c>
      <c r="LP10">
        <v>0.7</v>
      </c>
      <c r="LQ10">
        <v>18</v>
      </c>
      <c r="LR10">
        <v>0.5</v>
      </c>
      <c r="LS10">
        <v>46.2149</v>
      </c>
      <c r="LT10">
        <v>0.6</v>
      </c>
      <c r="LU10" t="s">
        <v>213</v>
      </c>
      <c r="LV10">
        <v>0</v>
      </c>
      <c r="LW10">
        <v>0</v>
      </c>
      <c r="LX10">
        <v>0.5</v>
      </c>
      <c r="MW10">
        <v>7.2</v>
      </c>
      <c r="MX10">
        <v>0.2</v>
      </c>
      <c r="MY10">
        <v>35.7789</v>
      </c>
      <c r="MZ10">
        <v>0.6</v>
      </c>
      <c r="NE10" t="s">
        <v>222</v>
      </c>
      <c r="NF10">
        <v>0</v>
      </c>
      <c r="NG10">
        <v>22.809799999999999</v>
      </c>
      <c r="NH10">
        <v>0.4</v>
      </c>
      <c r="NI10">
        <v>102.99890000000001</v>
      </c>
    </row>
    <row r="11" spans="1:373" x14ac:dyDescent="0.2">
      <c r="A11" t="s">
        <v>41</v>
      </c>
      <c r="C11" t="s">
        <v>211</v>
      </c>
      <c r="D11" s="16">
        <v>44727.492002314815</v>
      </c>
      <c r="AS11">
        <v>1.0429999999999999</v>
      </c>
      <c r="AT11">
        <v>4.8000000000000001E-2</v>
      </c>
      <c r="AU11">
        <v>4.1295000000000002</v>
      </c>
      <c r="AV11">
        <v>6.2E-2</v>
      </c>
      <c r="AW11">
        <v>0.71</v>
      </c>
      <c r="AX11">
        <v>1.6E-2</v>
      </c>
      <c r="AY11">
        <v>11.5075</v>
      </c>
      <c r="AZ11">
        <v>1.9E-2</v>
      </c>
      <c r="BA11">
        <v>10.7</v>
      </c>
      <c r="BB11">
        <v>0.03</v>
      </c>
      <c r="BC11">
        <v>433.96199999999999</v>
      </c>
      <c r="BD11">
        <v>1.0999999999999999E-2</v>
      </c>
      <c r="BE11">
        <v>34.18</v>
      </c>
      <c r="BF11">
        <v>0.04</v>
      </c>
      <c r="BG11">
        <v>3061.6914000000002</v>
      </c>
      <c r="BH11">
        <v>1.0000000000000001E-5</v>
      </c>
      <c r="BI11">
        <v>1.7819999999999999E-2</v>
      </c>
      <c r="BJ11">
        <v>6.4999999999999997E-4</v>
      </c>
      <c r="BK11">
        <v>6.3384</v>
      </c>
      <c r="BL11">
        <v>1.9E-3</v>
      </c>
      <c r="BM11">
        <v>1.6080000000000001E-2</v>
      </c>
      <c r="BN11">
        <v>4.8999999999999998E-4</v>
      </c>
      <c r="BO11">
        <v>6.2023000000000001</v>
      </c>
      <c r="BP11">
        <v>6.3000000000000003E-4</v>
      </c>
      <c r="BQ11">
        <v>4.7800000000000004E-3</v>
      </c>
      <c r="BR11">
        <v>3.1E-4</v>
      </c>
      <c r="BS11">
        <v>4.6346999999999996</v>
      </c>
      <c r="BT11">
        <v>7.1000000000000002E-4</v>
      </c>
      <c r="BY11">
        <v>1.8180000000000001</v>
      </c>
      <c r="BZ11">
        <v>3.0000000000000001E-3</v>
      </c>
      <c r="CA11">
        <v>4420.6576999999997</v>
      </c>
      <c r="CB11">
        <v>1.0000000000000001E-5</v>
      </c>
      <c r="CC11">
        <v>0.61329999999999996</v>
      </c>
      <c r="CD11">
        <v>1.1999999999999999E-3</v>
      </c>
      <c r="CE11">
        <v>2425.5918000000001</v>
      </c>
      <c r="CF11">
        <v>8.9999999999999998E-4</v>
      </c>
      <c r="CK11">
        <v>3560</v>
      </c>
      <c r="CL11">
        <v>6</v>
      </c>
      <c r="CM11">
        <v>3208.6111999999998</v>
      </c>
      <c r="CN11">
        <v>0.1</v>
      </c>
      <c r="CO11">
        <v>43.5</v>
      </c>
      <c r="CP11">
        <v>1.9</v>
      </c>
      <c r="CQ11">
        <v>69.775400000000005</v>
      </c>
      <c r="CR11">
        <v>0.7</v>
      </c>
      <c r="CS11">
        <v>61.2</v>
      </c>
      <c r="CT11">
        <v>0.6</v>
      </c>
      <c r="CU11">
        <v>140.43010000000001</v>
      </c>
      <c r="CV11">
        <v>0.4</v>
      </c>
      <c r="CW11">
        <v>515</v>
      </c>
      <c r="CX11">
        <v>1.2</v>
      </c>
      <c r="CY11">
        <v>1560.6414</v>
      </c>
      <c r="CZ11">
        <v>0.4</v>
      </c>
      <c r="DA11">
        <v>21220</v>
      </c>
      <c r="DB11">
        <v>30</v>
      </c>
      <c r="DC11">
        <v>11409.0844</v>
      </c>
      <c r="DD11">
        <v>0.1</v>
      </c>
      <c r="DE11" t="s">
        <v>212</v>
      </c>
      <c r="DF11">
        <v>0</v>
      </c>
      <c r="DG11">
        <v>1.4408000000000001</v>
      </c>
      <c r="DH11">
        <v>3</v>
      </c>
      <c r="DI11">
        <v>34.299999999999997</v>
      </c>
      <c r="DJ11">
        <v>0.8</v>
      </c>
      <c r="DK11">
        <v>41.665399999999998</v>
      </c>
      <c r="DL11">
        <v>1.2</v>
      </c>
      <c r="DM11">
        <v>22.1</v>
      </c>
      <c r="DN11">
        <v>0.7</v>
      </c>
      <c r="DO11">
        <v>34.742899999999999</v>
      </c>
      <c r="DP11">
        <v>0.9</v>
      </c>
      <c r="DQ11">
        <v>29.4</v>
      </c>
      <c r="DR11">
        <v>0.5</v>
      </c>
      <c r="DS11">
        <v>66.625699999999995</v>
      </c>
      <c r="DT11">
        <v>0.6</v>
      </c>
      <c r="DU11">
        <v>14.9</v>
      </c>
      <c r="DV11">
        <v>0.3</v>
      </c>
      <c r="DW11">
        <v>49.779699999999998</v>
      </c>
      <c r="DX11">
        <v>0.6</v>
      </c>
      <c r="DY11" t="s">
        <v>213</v>
      </c>
      <c r="DZ11">
        <v>0</v>
      </c>
      <c r="EA11">
        <v>0</v>
      </c>
      <c r="EB11">
        <v>0.5</v>
      </c>
      <c r="EC11">
        <v>2.6</v>
      </c>
      <c r="ED11">
        <v>0.3</v>
      </c>
      <c r="EE11">
        <v>12.350099999999999</v>
      </c>
      <c r="EF11">
        <v>0.3</v>
      </c>
      <c r="EG11" t="s">
        <v>213</v>
      </c>
      <c r="EH11">
        <v>0</v>
      </c>
      <c r="EI11">
        <v>0</v>
      </c>
      <c r="EJ11">
        <v>0.5</v>
      </c>
      <c r="EK11">
        <v>3.4</v>
      </c>
      <c r="EL11">
        <v>0.1</v>
      </c>
      <c r="EM11">
        <v>23.259399999999999</v>
      </c>
      <c r="EN11">
        <v>0.2</v>
      </c>
      <c r="ES11">
        <v>90.9</v>
      </c>
      <c r="ET11">
        <v>0.3</v>
      </c>
      <c r="EU11">
        <v>867.72680000000003</v>
      </c>
      <c r="EV11">
        <v>0.2</v>
      </c>
      <c r="EW11">
        <v>139.4</v>
      </c>
      <c r="EX11">
        <v>0.4</v>
      </c>
      <c r="EY11">
        <v>1545.4132</v>
      </c>
      <c r="EZ11">
        <v>0.2</v>
      </c>
      <c r="FA11">
        <v>17</v>
      </c>
      <c r="FB11">
        <v>0.3</v>
      </c>
      <c r="FC11">
        <v>196.2696</v>
      </c>
      <c r="FD11">
        <v>0.6</v>
      </c>
      <c r="FE11">
        <v>278.10000000000002</v>
      </c>
      <c r="FF11">
        <v>1.3</v>
      </c>
      <c r="FG11">
        <v>490.79730000000001</v>
      </c>
      <c r="FH11">
        <v>0.5</v>
      </c>
      <c r="FI11">
        <v>10.5</v>
      </c>
      <c r="FJ11">
        <v>0.4</v>
      </c>
      <c r="FK11">
        <v>22.5047</v>
      </c>
      <c r="FL11">
        <v>1</v>
      </c>
      <c r="FM11">
        <v>2.2000000000000002</v>
      </c>
      <c r="FN11">
        <v>0.3</v>
      </c>
      <c r="FO11">
        <v>8.0356000000000005</v>
      </c>
      <c r="FP11">
        <v>1.1000000000000001</v>
      </c>
      <c r="FU11" t="s">
        <v>213</v>
      </c>
      <c r="FV11">
        <v>-0.5</v>
      </c>
      <c r="FW11">
        <v>1.9776</v>
      </c>
      <c r="FX11">
        <v>0.5</v>
      </c>
      <c r="FY11" t="s">
        <v>213</v>
      </c>
      <c r="FZ11">
        <v>0</v>
      </c>
      <c r="GA11">
        <v>0</v>
      </c>
      <c r="GB11">
        <v>0.5</v>
      </c>
      <c r="GC11" t="s">
        <v>213</v>
      </c>
      <c r="GD11">
        <v>-0.2</v>
      </c>
      <c r="GE11">
        <v>2.3281000000000001</v>
      </c>
      <c r="GF11">
        <v>0.5</v>
      </c>
      <c r="GG11">
        <v>3.4</v>
      </c>
      <c r="GH11">
        <v>0.1</v>
      </c>
      <c r="GI11">
        <v>37.086399999999998</v>
      </c>
      <c r="GJ11">
        <v>0.8</v>
      </c>
      <c r="GK11">
        <v>1.6</v>
      </c>
      <c r="GL11">
        <v>0.2</v>
      </c>
      <c r="GM11">
        <v>4.6311</v>
      </c>
      <c r="GN11">
        <v>0.6</v>
      </c>
      <c r="GO11">
        <v>3.5</v>
      </c>
      <c r="GP11">
        <v>0.2</v>
      </c>
      <c r="GQ11">
        <v>16.471699999999998</v>
      </c>
      <c r="GR11">
        <v>0.6</v>
      </c>
      <c r="GS11" t="s">
        <v>213</v>
      </c>
      <c r="GT11">
        <v>0</v>
      </c>
      <c r="GU11">
        <v>0</v>
      </c>
      <c r="GV11">
        <v>0.5</v>
      </c>
      <c r="GW11" t="s">
        <v>213</v>
      </c>
      <c r="GX11">
        <v>0</v>
      </c>
      <c r="GY11">
        <v>2.6034000000000002</v>
      </c>
      <c r="GZ11">
        <v>0.5</v>
      </c>
      <c r="HA11" t="s">
        <v>213</v>
      </c>
      <c r="HB11">
        <v>0</v>
      </c>
      <c r="HC11">
        <v>0</v>
      </c>
      <c r="HD11">
        <v>0.5</v>
      </c>
      <c r="HE11" t="s">
        <v>214</v>
      </c>
      <c r="HF11">
        <v>0</v>
      </c>
      <c r="HG11">
        <v>11.6904</v>
      </c>
      <c r="HH11">
        <v>0.7</v>
      </c>
      <c r="HM11" t="s">
        <v>215</v>
      </c>
      <c r="HN11">
        <v>0</v>
      </c>
      <c r="HO11">
        <v>21.440799999999999</v>
      </c>
      <c r="HP11">
        <v>1</v>
      </c>
      <c r="HQ11">
        <v>1147</v>
      </c>
      <c r="HR11">
        <v>4</v>
      </c>
      <c r="HS11">
        <v>1724.462</v>
      </c>
      <c r="HT11">
        <v>6.9</v>
      </c>
      <c r="HU11" t="s">
        <v>217</v>
      </c>
      <c r="HV11">
        <v>0</v>
      </c>
      <c r="HW11">
        <v>71.168899999999994</v>
      </c>
      <c r="HX11">
        <v>11</v>
      </c>
      <c r="HY11">
        <v>45.1</v>
      </c>
      <c r="HZ11">
        <v>2.1</v>
      </c>
      <c r="IA11">
        <v>98.780299999999997</v>
      </c>
      <c r="IB11">
        <v>13</v>
      </c>
      <c r="IC11" t="s">
        <v>218</v>
      </c>
      <c r="ID11">
        <v>0</v>
      </c>
      <c r="IE11">
        <v>53.6708</v>
      </c>
      <c r="IF11">
        <v>4</v>
      </c>
      <c r="IG11" t="s">
        <v>219</v>
      </c>
      <c r="IH11">
        <v>0</v>
      </c>
      <c r="II11">
        <v>71.982399999999998</v>
      </c>
      <c r="IJ11">
        <v>5</v>
      </c>
      <c r="IO11">
        <v>26.6</v>
      </c>
      <c r="IP11">
        <v>1.1000000000000001</v>
      </c>
      <c r="IQ11">
        <v>21.1035</v>
      </c>
      <c r="IR11">
        <v>1.3</v>
      </c>
      <c r="KC11" t="s">
        <v>216</v>
      </c>
      <c r="KD11">
        <v>0</v>
      </c>
      <c r="KE11">
        <v>2.7949999999999999</v>
      </c>
      <c r="KF11">
        <v>2</v>
      </c>
      <c r="KG11" t="s">
        <v>220</v>
      </c>
      <c r="KH11">
        <v>0</v>
      </c>
      <c r="KI11">
        <v>14.538500000000001</v>
      </c>
      <c r="KJ11">
        <v>1.6</v>
      </c>
      <c r="KK11" t="s">
        <v>221</v>
      </c>
      <c r="KL11">
        <v>0</v>
      </c>
      <c r="KM11">
        <v>2.7734000000000001</v>
      </c>
      <c r="KN11">
        <v>1.2</v>
      </c>
      <c r="LE11">
        <v>2.8</v>
      </c>
      <c r="LF11">
        <v>0.4</v>
      </c>
      <c r="LG11">
        <v>5.2217000000000002</v>
      </c>
      <c r="LH11">
        <v>0.8</v>
      </c>
      <c r="LI11" t="s">
        <v>214</v>
      </c>
      <c r="LJ11">
        <v>0</v>
      </c>
      <c r="LK11">
        <v>3.9866999999999999</v>
      </c>
      <c r="LL11">
        <v>0.7</v>
      </c>
      <c r="LM11" t="s">
        <v>230</v>
      </c>
      <c r="LN11">
        <v>-0.1</v>
      </c>
      <c r="LO11">
        <v>0.54169999999999996</v>
      </c>
      <c r="LP11">
        <v>0.1</v>
      </c>
      <c r="LQ11">
        <v>18.3</v>
      </c>
      <c r="LR11">
        <v>0.5</v>
      </c>
      <c r="LS11">
        <v>44.027099999999997</v>
      </c>
      <c r="LT11">
        <v>0.6</v>
      </c>
      <c r="LU11" t="s">
        <v>213</v>
      </c>
      <c r="LV11">
        <v>0</v>
      </c>
      <c r="LW11">
        <v>0</v>
      </c>
      <c r="LX11">
        <v>0.5</v>
      </c>
      <c r="MW11">
        <v>7.5</v>
      </c>
      <c r="MX11">
        <v>0.3</v>
      </c>
      <c r="MY11">
        <v>36.552100000000003</v>
      </c>
      <c r="MZ11">
        <v>0.6</v>
      </c>
      <c r="NE11" t="s">
        <v>222</v>
      </c>
      <c r="NF11">
        <v>0</v>
      </c>
      <c r="NG11">
        <v>25.415299999999998</v>
      </c>
      <c r="NH11">
        <v>0.4</v>
      </c>
      <c r="NI11">
        <v>102.99979999999999</v>
      </c>
    </row>
    <row r="12" spans="1:373" x14ac:dyDescent="0.2">
      <c r="A12" t="s">
        <v>42</v>
      </c>
      <c r="C12" t="s">
        <v>211</v>
      </c>
      <c r="D12" s="16">
        <v>44727.501597222225</v>
      </c>
      <c r="AS12">
        <v>1.2490000000000001</v>
      </c>
      <c r="AT12">
        <v>5.1999999999999998E-2</v>
      </c>
      <c r="AU12">
        <v>4.68</v>
      </c>
      <c r="AV12">
        <v>5.8999999999999997E-2</v>
      </c>
      <c r="AW12">
        <v>0.70299999999999996</v>
      </c>
      <c r="AX12">
        <v>1.6E-2</v>
      </c>
      <c r="AY12">
        <v>11.934799999999999</v>
      </c>
      <c r="AZ12">
        <v>1.9E-2</v>
      </c>
      <c r="BA12">
        <v>10.199999999999999</v>
      </c>
      <c r="BB12">
        <v>0.03</v>
      </c>
      <c r="BC12">
        <v>440.88549999999998</v>
      </c>
      <c r="BD12">
        <v>1.0999999999999999E-2</v>
      </c>
      <c r="BE12">
        <v>34.369999999999997</v>
      </c>
      <c r="BF12">
        <v>0.04</v>
      </c>
      <c r="BG12">
        <v>3245.8281999999999</v>
      </c>
      <c r="BH12">
        <v>1.0000000000000001E-5</v>
      </c>
      <c r="BI12">
        <v>1.519E-2</v>
      </c>
      <c r="BJ12">
        <v>6.4000000000000005E-4</v>
      </c>
      <c r="BK12">
        <v>5.4230999999999998</v>
      </c>
      <c r="BL12">
        <v>1.9E-3</v>
      </c>
      <c r="BM12">
        <v>1.128E-2</v>
      </c>
      <c r="BN12">
        <v>4.4000000000000002E-4</v>
      </c>
      <c r="BO12">
        <v>4.6214000000000004</v>
      </c>
      <c r="BP12">
        <v>6.4999999999999997E-4</v>
      </c>
      <c r="BQ12">
        <v>6.4000000000000003E-3</v>
      </c>
      <c r="BR12">
        <v>3.5E-4</v>
      </c>
      <c r="BS12">
        <v>5.7652999999999999</v>
      </c>
      <c r="BT12">
        <v>7.2999999999999996E-4</v>
      </c>
      <c r="BY12">
        <v>1.901</v>
      </c>
      <c r="BZ12">
        <v>3.0000000000000001E-3</v>
      </c>
      <c r="CA12">
        <v>4684.6746999999996</v>
      </c>
      <c r="CB12">
        <v>1.0000000000000001E-5</v>
      </c>
      <c r="CC12">
        <v>0.62250000000000005</v>
      </c>
      <c r="CD12">
        <v>1.1999999999999999E-3</v>
      </c>
      <c r="CE12">
        <v>2483.0805999999998</v>
      </c>
      <c r="CF12">
        <v>9.3999999999999997E-4</v>
      </c>
      <c r="CK12">
        <v>3818</v>
      </c>
      <c r="CL12">
        <v>6</v>
      </c>
      <c r="CM12">
        <v>3452.39</v>
      </c>
      <c r="CN12">
        <v>0.1</v>
      </c>
      <c r="CO12">
        <v>55.1</v>
      </c>
      <c r="CP12">
        <v>2.1</v>
      </c>
      <c r="CQ12">
        <v>84.230199999999996</v>
      </c>
      <c r="CR12">
        <v>0.7</v>
      </c>
      <c r="CS12">
        <v>59.5</v>
      </c>
      <c r="CT12">
        <v>0.6</v>
      </c>
      <c r="CU12">
        <v>136.41720000000001</v>
      </c>
      <c r="CV12">
        <v>0.5</v>
      </c>
      <c r="CW12">
        <v>522.79999999999995</v>
      </c>
      <c r="CX12">
        <v>1.2</v>
      </c>
      <c r="CY12">
        <v>1586.4166</v>
      </c>
      <c r="CZ12">
        <v>0.4</v>
      </c>
      <c r="DA12">
        <v>22210</v>
      </c>
      <c r="DB12">
        <v>30</v>
      </c>
      <c r="DC12">
        <v>12167.212</v>
      </c>
      <c r="DD12">
        <v>0.1</v>
      </c>
      <c r="DE12" t="s">
        <v>217</v>
      </c>
      <c r="DF12">
        <v>-5.9</v>
      </c>
      <c r="DG12">
        <v>2.2530000000000001</v>
      </c>
      <c r="DH12">
        <v>11</v>
      </c>
      <c r="DI12">
        <v>32.6</v>
      </c>
      <c r="DJ12">
        <v>0.8</v>
      </c>
      <c r="DK12">
        <v>40.066699999999997</v>
      </c>
      <c r="DL12">
        <v>1.2</v>
      </c>
      <c r="DM12">
        <v>23.6</v>
      </c>
      <c r="DN12">
        <v>0.7</v>
      </c>
      <c r="DO12">
        <v>37.4711</v>
      </c>
      <c r="DP12">
        <v>0.9</v>
      </c>
      <c r="DQ12">
        <v>30.1</v>
      </c>
      <c r="DR12">
        <v>0.5</v>
      </c>
      <c r="DS12">
        <v>68.795599999999993</v>
      </c>
      <c r="DT12">
        <v>0.6</v>
      </c>
      <c r="DU12">
        <v>14</v>
      </c>
      <c r="DV12">
        <v>0.3</v>
      </c>
      <c r="DW12">
        <v>46.639000000000003</v>
      </c>
      <c r="DX12">
        <v>0.6</v>
      </c>
      <c r="DY12" t="s">
        <v>213</v>
      </c>
      <c r="DZ12">
        <v>0</v>
      </c>
      <c r="EA12">
        <v>0</v>
      </c>
      <c r="EB12">
        <v>0.5</v>
      </c>
      <c r="EC12">
        <v>3.7</v>
      </c>
      <c r="ED12">
        <v>0.3</v>
      </c>
      <c r="EE12">
        <v>17.712800000000001</v>
      </c>
      <c r="EF12">
        <v>0.3</v>
      </c>
      <c r="EG12" t="s">
        <v>213</v>
      </c>
      <c r="EH12">
        <v>0</v>
      </c>
      <c r="EI12">
        <v>0</v>
      </c>
      <c r="EJ12">
        <v>0.5</v>
      </c>
      <c r="EK12">
        <v>6.3</v>
      </c>
      <c r="EL12">
        <v>0.2</v>
      </c>
      <c r="EM12">
        <v>42.558599999999998</v>
      </c>
      <c r="EN12">
        <v>0.2</v>
      </c>
      <c r="ES12">
        <v>91.6</v>
      </c>
      <c r="ET12">
        <v>0.3</v>
      </c>
      <c r="EU12">
        <v>888.26859999999999</v>
      </c>
      <c r="EV12">
        <v>0.2</v>
      </c>
      <c r="EW12">
        <v>139.80000000000001</v>
      </c>
      <c r="EX12">
        <v>0.4</v>
      </c>
      <c r="EY12">
        <v>1574.5110999999999</v>
      </c>
      <c r="EZ12">
        <v>0.2</v>
      </c>
      <c r="FA12">
        <v>18.399999999999999</v>
      </c>
      <c r="FB12">
        <v>0.3</v>
      </c>
      <c r="FC12">
        <v>213.92449999999999</v>
      </c>
      <c r="FD12">
        <v>0.5</v>
      </c>
      <c r="FE12">
        <v>220</v>
      </c>
      <c r="FF12">
        <v>1.2</v>
      </c>
      <c r="FG12">
        <v>399.56240000000003</v>
      </c>
      <c r="FH12">
        <v>0.6</v>
      </c>
      <c r="FI12">
        <v>13.2</v>
      </c>
      <c r="FJ12">
        <v>0.4</v>
      </c>
      <c r="FK12">
        <v>27.445900000000002</v>
      </c>
      <c r="FL12">
        <v>1</v>
      </c>
      <c r="FM12">
        <v>2.2999999999999998</v>
      </c>
      <c r="FN12">
        <v>0.3</v>
      </c>
      <c r="FO12">
        <v>8.4</v>
      </c>
      <c r="FP12">
        <v>1</v>
      </c>
      <c r="FU12">
        <v>0.8</v>
      </c>
      <c r="FV12">
        <v>0.2</v>
      </c>
      <c r="FW12">
        <v>2.7783000000000002</v>
      </c>
      <c r="FX12">
        <v>0.5</v>
      </c>
      <c r="FY12" t="s">
        <v>213</v>
      </c>
      <c r="FZ12">
        <v>0</v>
      </c>
      <c r="GA12">
        <v>0</v>
      </c>
      <c r="GB12">
        <v>0.5</v>
      </c>
      <c r="GC12">
        <v>0.4</v>
      </c>
      <c r="GD12">
        <v>0.1</v>
      </c>
      <c r="GE12">
        <v>3.012</v>
      </c>
      <c r="GF12">
        <v>0.4</v>
      </c>
      <c r="GG12">
        <v>2.5</v>
      </c>
      <c r="GH12">
        <v>0.1</v>
      </c>
      <c r="GI12">
        <v>35.287599999999998</v>
      </c>
      <c r="GJ12">
        <v>0.8</v>
      </c>
      <c r="GK12">
        <v>1.8</v>
      </c>
      <c r="GL12">
        <v>0.2</v>
      </c>
      <c r="GM12">
        <v>4.9074999999999998</v>
      </c>
      <c r="GN12">
        <v>0.7</v>
      </c>
      <c r="GO12">
        <v>3.7</v>
      </c>
      <c r="GP12">
        <v>0.2</v>
      </c>
      <c r="GQ12">
        <v>16.644100000000002</v>
      </c>
      <c r="GR12">
        <v>0.6</v>
      </c>
      <c r="GS12" t="s">
        <v>213</v>
      </c>
      <c r="GT12">
        <v>0</v>
      </c>
      <c r="GU12">
        <v>0</v>
      </c>
      <c r="GV12">
        <v>0.5</v>
      </c>
      <c r="GW12" t="s">
        <v>213</v>
      </c>
      <c r="GX12">
        <v>0</v>
      </c>
      <c r="GY12">
        <v>0</v>
      </c>
      <c r="GZ12">
        <v>0.5</v>
      </c>
      <c r="HA12" t="s">
        <v>213</v>
      </c>
      <c r="HB12">
        <v>0</v>
      </c>
      <c r="HC12">
        <v>0</v>
      </c>
      <c r="HD12">
        <v>0.5</v>
      </c>
      <c r="HE12" t="s">
        <v>214</v>
      </c>
      <c r="HF12">
        <v>0</v>
      </c>
      <c r="HG12">
        <v>1.4801</v>
      </c>
      <c r="HH12">
        <v>0.7</v>
      </c>
      <c r="HM12" t="s">
        <v>215</v>
      </c>
      <c r="HN12">
        <v>0</v>
      </c>
      <c r="HO12">
        <v>9.0620999999999992</v>
      </c>
      <c r="HP12">
        <v>1</v>
      </c>
      <c r="HQ12">
        <v>1155</v>
      </c>
      <c r="HR12">
        <v>4</v>
      </c>
      <c r="HS12">
        <v>1678.0945999999999</v>
      </c>
      <c r="HT12">
        <v>7.5</v>
      </c>
      <c r="HU12" t="s">
        <v>216</v>
      </c>
      <c r="HV12">
        <v>0</v>
      </c>
      <c r="HW12">
        <v>43.804400000000001</v>
      </c>
      <c r="HX12">
        <v>2</v>
      </c>
      <c r="HY12">
        <v>27.6</v>
      </c>
      <c r="HZ12">
        <v>1.7</v>
      </c>
      <c r="IA12">
        <v>78.624600000000001</v>
      </c>
      <c r="IB12">
        <v>14</v>
      </c>
      <c r="IC12" t="s">
        <v>218</v>
      </c>
      <c r="ID12">
        <v>0</v>
      </c>
      <c r="IE12">
        <v>35.586199999999998</v>
      </c>
      <c r="IF12">
        <v>4</v>
      </c>
      <c r="IG12" t="s">
        <v>219</v>
      </c>
      <c r="IH12">
        <v>0</v>
      </c>
      <c r="II12">
        <v>45.686900000000001</v>
      </c>
      <c r="IJ12">
        <v>5</v>
      </c>
      <c r="IO12">
        <v>28.7</v>
      </c>
      <c r="IP12">
        <v>1.2</v>
      </c>
      <c r="IQ12">
        <v>22.551600000000001</v>
      </c>
      <c r="IR12">
        <v>1.4</v>
      </c>
      <c r="KC12" t="s">
        <v>229</v>
      </c>
      <c r="KD12">
        <v>-0.9</v>
      </c>
      <c r="KE12">
        <v>4.2984</v>
      </c>
      <c r="KF12">
        <v>2.2999999999999998</v>
      </c>
      <c r="KG12" t="s">
        <v>220</v>
      </c>
      <c r="KH12">
        <v>0</v>
      </c>
      <c r="KI12">
        <v>17.463699999999999</v>
      </c>
      <c r="KJ12">
        <v>1.6</v>
      </c>
      <c r="KK12" t="s">
        <v>221</v>
      </c>
      <c r="KL12">
        <v>0</v>
      </c>
      <c r="KM12">
        <v>2.7305999999999999</v>
      </c>
      <c r="KN12">
        <v>1.2</v>
      </c>
      <c r="LE12">
        <v>3.7</v>
      </c>
      <c r="LF12">
        <v>0.4</v>
      </c>
      <c r="LG12">
        <v>6.9356</v>
      </c>
      <c r="LH12">
        <v>0.8</v>
      </c>
      <c r="LI12" t="s">
        <v>214</v>
      </c>
      <c r="LJ12">
        <v>0</v>
      </c>
      <c r="LK12">
        <v>3.9350000000000001</v>
      </c>
      <c r="LL12">
        <v>0.7</v>
      </c>
      <c r="LM12">
        <v>0.5</v>
      </c>
      <c r="LN12">
        <v>0.2</v>
      </c>
      <c r="LO12">
        <v>1.7339</v>
      </c>
      <c r="LP12">
        <v>0.5</v>
      </c>
      <c r="LQ12">
        <v>20.399999999999999</v>
      </c>
      <c r="LR12">
        <v>0.5</v>
      </c>
      <c r="LS12">
        <v>50.210599999999999</v>
      </c>
      <c r="LT12">
        <v>0.6</v>
      </c>
      <c r="LU12" t="s">
        <v>213</v>
      </c>
      <c r="LV12">
        <v>0</v>
      </c>
      <c r="LW12">
        <v>0</v>
      </c>
      <c r="LX12">
        <v>0.5</v>
      </c>
      <c r="MW12">
        <v>8.9</v>
      </c>
      <c r="MX12">
        <v>0.3</v>
      </c>
      <c r="MY12">
        <v>41.821399999999997</v>
      </c>
      <c r="MZ12">
        <v>0.6</v>
      </c>
      <c r="NE12" t="s">
        <v>222</v>
      </c>
      <c r="NF12">
        <v>0</v>
      </c>
      <c r="NG12">
        <v>25.2195</v>
      </c>
      <c r="NH12">
        <v>0.4</v>
      </c>
      <c r="NI12">
        <v>102.9992</v>
      </c>
    </row>
    <row r="13" spans="1:373" x14ac:dyDescent="0.2">
      <c r="A13" t="s">
        <v>43</v>
      </c>
      <c r="C13" t="s">
        <v>211</v>
      </c>
      <c r="D13" s="16">
        <v>44727.51122685185</v>
      </c>
      <c r="AS13">
        <v>1.0249999999999999</v>
      </c>
      <c r="AT13">
        <v>4.9000000000000002E-2</v>
      </c>
      <c r="AU13">
        <v>4.2016999999999998</v>
      </c>
      <c r="AV13">
        <v>6.4000000000000001E-2</v>
      </c>
      <c r="AW13">
        <v>0.51800000000000002</v>
      </c>
      <c r="AX13">
        <v>1.4E-2</v>
      </c>
      <c r="AY13">
        <v>9.9741999999999997</v>
      </c>
      <c r="AZ13">
        <v>2.1000000000000001E-2</v>
      </c>
      <c r="BA13">
        <v>8.1370000000000005</v>
      </c>
      <c r="BB13">
        <v>0.03</v>
      </c>
      <c r="BC13">
        <v>357.67020000000002</v>
      </c>
      <c r="BD13">
        <v>1.2999999999999999E-2</v>
      </c>
      <c r="BE13">
        <v>37.26</v>
      </c>
      <c r="BF13">
        <v>0.05</v>
      </c>
      <c r="BG13">
        <v>3551.8076000000001</v>
      </c>
      <c r="BH13">
        <v>1.0000000000000001E-5</v>
      </c>
      <c r="BI13">
        <v>4.5900000000000003E-2</v>
      </c>
      <c r="BJ13">
        <v>1.1999999999999999E-3</v>
      </c>
      <c r="BK13">
        <v>10.764900000000001</v>
      </c>
      <c r="BL13">
        <v>2.0999999999999999E-3</v>
      </c>
      <c r="BM13">
        <v>2.427E-2</v>
      </c>
      <c r="BN13">
        <v>5.6999999999999998E-4</v>
      </c>
      <c r="BO13">
        <v>9.3856000000000002</v>
      </c>
      <c r="BP13">
        <v>5.8E-4</v>
      </c>
      <c r="BQ13">
        <v>8.3599999999999994E-3</v>
      </c>
      <c r="BR13">
        <v>3.6000000000000002E-4</v>
      </c>
      <c r="BS13">
        <v>7.1092000000000004</v>
      </c>
      <c r="BT13">
        <v>7.3999999999999999E-4</v>
      </c>
      <c r="BY13">
        <v>1.8120000000000001</v>
      </c>
      <c r="BZ13">
        <v>3.0000000000000001E-3</v>
      </c>
      <c r="CA13">
        <v>4522.8580000000002</v>
      </c>
      <c r="CB13">
        <v>1.0000000000000001E-5</v>
      </c>
      <c r="CC13">
        <v>0.54969999999999997</v>
      </c>
      <c r="CD13">
        <v>1.1999999999999999E-3</v>
      </c>
      <c r="CE13">
        <v>2228.9312</v>
      </c>
      <c r="CF13">
        <v>1E-3</v>
      </c>
      <c r="CK13">
        <v>2265</v>
      </c>
      <c r="CL13">
        <v>5</v>
      </c>
      <c r="CM13">
        <v>2122.2246</v>
      </c>
      <c r="CN13">
        <v>0.1</v>
      </c>
      <c r="CO13">
        <v>33.1</v>
      </c>
      <c r="CP13">
        <v>1.7</v>
      </c>
      <c r="CQ13">
        <v>56.093400000000003</v>
      </c>
      <c r="CR13">
        <v>0.8</v>
      </c>
      <c r="CS13">
        <v>31.7</v>
      </c>
      <c r="CT13">
        <v>0.5</v>
      </c>
      <c r="CU13">
        <v>76.531999999999996</v>
      </c>
      <c r="CV13">
        <v>0.5</v>
      </c>
      <c r="CW13">
        <v>431.3</v>
      </c>
      <c r="CX13">
        <v>1.1000000000000001</v>
      </c>
      <c r="CY13">
        <v>1348.9891</v>
      </c>
      <c r="CZ13">
        <v>0.4</v>
      </c>
      <c r="DA13">
        <v>13330</v>
      </c>
      <c r="DB13">
        <v>20</v>
      </c>
      <c r="DC13">
        <v>7451.8388999999997</v>
      </c>
      <c r="DD13">
        <v>0.1</v>
      </c>
      <c r="DE13" t="s">
        <v>212</v>
      </c>
      <c r="DF13">
        <v>0</v>
      </c>
      <c r="DG13">
        <v>1.2364999999999999</v>
      </c>
      <c r="DH13">
        <v>3</v>
      </c>
      <c r="DI13">
        <v>21.7</v>
      </c>
      <c r="DJ13">
        <v>0.7</v>
      </c>
      <c r="DK13">
        <v>28.8919</v>
      </c>
      <c r="DL13">
        <v>1.1000000000000001</v>
      </c>
      <c r="DM13">
        <v>8.6</v>
      </c>
      <c r="DN13">
        <v>0.6</v>
      </c>
      <c r="DO13">
        <v>14.5387</v>
      </c>
      <c r="DP13">
        <v>0.8</v>
      </c>
      <c r="DQ13">
        <v>24.5</v>
      </c>
      <c r="DR13">
        <v>0.4</v>
      </c>
      <c r="DS13">
        <v>60.040399999999998</v>
      </c>
      <c r="DT13">
        <v>0.6</v>
      </c>
      <c r="DU13">
        <v>9.6999999999999993</v>
      </c>
      <c r="DV13">
        <v>0.3</v>
      </c>
      <c r="DW13">
        <v>35.805799999999998</v>
      </c>
      <c r="DX13">
        <v>0.5</v>
      </c>
      <c r="DY13" t="s">
        <v>213</v>
      </c>
      <c r="DZ13">
        <v>0</v>
      </c>
      <c r="EA13">
        <v>0</v>
      </c>
      <c r="EB13">
        <v>0.5</v>
      </c>
      <c r="EC13">
        <v>1.7</v>
      </c>
      <c r="ED13">
        <v>0.2</v>
      </c>
      <c r="EE13">
        <v>8.9128000000000007</v>
      </c>
      <c r="EF13">
        <v>0.3</v>
      </c>
      <c r="EG13" t="s">
        <v>230</v>
      </c>
      <c r="EH13">
        <v>-0.1</v>
      </c>
      <c r="EI13">
        <v>0.45340000000000003</v>
      </c>
      <c r="EJ13">
        <v>0.1</v>
      </c>
      <c r="EK13">
        <v>1.3</v>
      </c>
      <c r="EL13">
        <v>0.1</v>
      </c>
      <c r="EM13">
        <v>9.8298000000000005</v>
      </c>
      <c r="EN13">
        <v>0.2</v>
      </c>
      <c r="ES13">
        <v>77</v>
      </c>
      <c r="ET13">
        <v>0.3</v>
      </c>
      <c r="EU13">
        <v>795.55830000000003</v>
      </c>
      <c r="EV13">
        <v>0.2</v>
      </c>
      <c r="EW13">
        <v>118.3</v>
      </c>
      <c r="EX13">
        <v>0.3</v>
      </c>
      <c r="EY13">
        <v>1425.8638000000001</v>
      </c>
      <c r="EZ13">
        <v>0.2</v>
      </c>
      <c r="FA13">
        <v>5.7</v>
      </c>
      <c r="FB13">
        <v>0.2</v>
      </c>
      <c r="FC13">
        <v>81.596000000000004</v>
      </c>
      <c r="FD13">
        <v>0.5</v>
      </c>
      <c r="FE13">
        <v>245.8</v>
      </c>
      <c r="FF13">
        <v>1.3</v>
      </c>
      <c r="FG13">
        <v>466.20620000000002</v>
      </c>
      <c r="FH13">
        <v>0.6</v>
      </c>
      <c r="FI13">
        <v>6.9</v>
      </c>
      <c r="FJ13">
        <v>0.3</v>
      </c>
      <c r="FK13">
        <v>16.922499999999999</v>
      </c>
      <c r="FL13">
        <v>1</v>
      </c>
      <c r="FM13">
        <v>2.1</v>
      </c>
      <c r="FN13">
        <v>0.3</v>
      </c>
      <c r="FO13">
        <v>8.1494</v>
      </c>
      <c r="FP13">
        <v>1.1000000000000001</v>
      </c>
      <c r="FU13" t="s">
        <v>213</v>
      </c>
      <c r="FV13">
        <v>0</v>
      </c>
      <c r="FW13">
        <v>0</v>
      </c>
      <c r="FX13">
        <v>0.5</v>
      </c>
      <c r="FY13" t="s">
        <v>213</v>
      </c>
      <c r="FZ13">
        <v>0</v>
      </c>
      <c r="GA13">
        <v>0</v>
      </c>
      <c r="GB13">
        <v>0.5</v>
      </c>
      <c r="GC13" t="s">
        <v>213</v>
      </c>
      <c r="GD13">
        <v>0</v>
      </c>
      <c r="GE13">
        <v>1.9265000000000001</v>
      </c>
      <c r="GF13">
        <v>0.5</v>
      </c>
      <c r="GG13">
        <v>3</v>
      </c>
      <c r="GH13">
        <v>0.1</v>
      </c>
      <c r="GI13">
        <v>36.727699999999999</v>
      </c>
      <c r="GJ13">
        <v>0.8</v>
      </c>
      <c r="GK13">
        <v>1.7</v>
      </c>
      <c r="GL13">
        <v>0.2</v>
      </c>
      <c r="GM13">
        <v>5.0587</v>
      </c>
      <c r="GN13">
        <v>0.7</v>
      </c>
      <c r="GO13">
        <v>3.9</v>
      </c>
      <c r="GP13">
        <v>0.2</v>
      </c>
      <c r="GQ13">
        <v>18.433199999999999</v>
      </c>
      <c r="GR13">
        <v>0.6</v>
      </c>
      <c r="GS13" t="s">
        <v>213</v>
      </c>
      <c r="GT13">
        <v>0</v>
      </c>
      <c r="GU13">
        <v>0</v>
      </c>
      <c r="GV13">
        <v>0.5</v>
      </c>
      <c r="GW13" t="s">
        <v>213</v>
      </c>
      <c r="GX13">
        <v>0</v>
      </c>
      <c r="GY13">
        <v>0</v>
      </c>
      <c r="GZ13">
        <v>0.5</v>
      </c>
      <c r="HA13" t="s">
        <v>213</v>
      </c>
      <c r="HB13">
        <v>0</v>
      </c>
      <c r="HC13">
        <v>0</v>
      </c>
      <c r="HD13">
        <v>0.5</v>
      </c>
      <c r="HE13" t="s">
        <v>214</v>
      </c>
      <c r="HF13">
        <v>0</v>
      </c>
      <c r="HG13">
        <v>4.9617000000000004</v>
      </c>
      <c r="HH13">
        <v>0.7</v>
      </c>
      <c r="HM13" t="s">
        <v>215</v>
      </c>
      <c r="HN13">
        <v>0</v>
      </c>
      <c r="HO13">
        <v>14.982100000000001</v>
      </c>
      <c r="HP13">
        <v>1</v>
      </c>
      <c r="HQ13">
        <v>1102</v>
      </c>
      <c r="HR13">
        <v>4</v>
      </c>
      <c r="HS13">
        <v>1747.4626000000001</v>
      </c>
      <c r="HT13">
        <v>7.5</v>
      </c>
      <c r="HU13" t="s">
        <v>216</v>
      </c>
      <c r="HV13">
        <v>0</v>
      </c>
      <c r="HW13">
        <v>37.8919</v>
      </c>
      <c r="HX13">
        <v>2</v>
      </c>
      <c r="HY13" t="s">
        <v>231</v>
      </c>
      <c r="HZ13">
        <v>-5.7</v>
      </c>
      <c r="IA13">
        <v>55.119300000000003</v>
      </c>
      <c r="IB13">
        <v>14</v>
      </c>
      <c r="IC13" t="s">
        <v>218</v>
      </c>
      <c r="ID13">
        <v>0</v>
      </c>
      <c r="IE13">
        <v>32.251100000000001</v>
      </c>
      <c r="IF13">
        <v>4</v>
      </c>
      <c r="IG13" t="s">
        <v>219</v>
      </c>
      <c r="IH13">
        <v>0</v>
      </c>
      <c r="II13">
        <v>58.431699999999999</v>
      </c>
      <c r="IJ13">
        <v>5</v>
      </c>
      <c r="IO13">
        <v>16.2</v>
      </c>
      <c r="IP13">
        <v>1</v>
      </c>
      <c r="IQ13">
        <v>14.1243</v>
      </c>
      <c r="IR13">
        <v>1.5</v>
      </c>
      <c r="KC13" t="s">
        <v>216</v>
      </c>
      <c r="KD13">
        <v>0</v>
      </c>
      <c r="KE13">
        <v>3.1839</v>
      </c>
      <c r="KF13">
        <v>2</v>
      </c>
      <c r="KG13" t="s">
        <v>220</v>
      </c>
      <c r="KH13">
        <v>0</v>
      </c>
      <c r="KI13">
        <v>17.454699999999999</v>
      </c>
      <c r="KJ13">
        <v>1.6</v>
      </c>
      <c r="KK13" t="s">
        <v>221</v>
      </c>
      <c r="KL13">
        <v>0</v>
      </c>
      <c r="KM13">
        <v>1.8547</v>
      </c>
      <c r="KN13">
        <v>1.2</v>
      </c>
      <c r="LE13">
        <v>3.1</v>
      </c>
      <c r="LF13">
        <v>0.4</v>
      </c>
      <c r="LG13">
        <v>6.0998999999999999</v>
      </c>
      <c r="LH13">
        <v>0.8</v>
      </c>
      <c r="LI13" t="s">
        <v>214</v>
      </c>
      <c r="LJ13">
        <v>0</v>
      </c>
      <c r="LK13">
        <v>0</v>
      </c>
      <c r="LL13">
        <v>0.7</v>
      </c>
      <c r="LM13" t="s">
        <v>222</v>
      </c>
      <c r="LN13">
        <v>-0.3</v>
      </c>
      <c r="LO13">
        <v>1.2262</v>
      </c>
      <c r="LP13">
        <v>0.3</v>
      </c>
      <c r="LQ13">
        <v>16.7</v>
      </c>
      <c r="LR13">
        <v>0.4</v>
      </c>
      <c r="LS13">
        <v>43.543999999999997</v>
      </c>
      <c r="LT13">
        <v>0.6</v>
      </c>
      <c r="LU13" t="s">
        <v>213</v>
      </c>
      <c r="LV13">
        <v>0</v>
      </c>
      <c r="LW13">
        <v>0</v>
      </c>
      <c r="LX13">
        <v>0.5</v>
      </c>
      <c r="MW13">
        <v>4.0999999999999996</v>
      </c>
      <c r="MX13">
        <v>0.2</v>
      </c>
      <c r="MY13">
        <v>24.729199999999999</v>
      </c>
      <c r="MZ13">
        <v>0.5</v>
      </c>
      <c r="NE13" t="s">
        <v>222</v>
      </c>
      <c r="NF13">
        <v>0</v>
      </c>
      <c r="NG13">
        <v>18.175899999999999</v>
      </c>
      <c r="NH13">
        <v>0.4</v>
      </c>
      <c r="NI13">
        <v>102.99930000000001</v>
      </c>
    </row>
    <row r="14" spans="1:373" x14ac:dyDescent="0.2">
      <c r="A14" t="s">
        <v>44</v>
      </c>
      <c r="C14" t="s">
        <v>211</v>
      </c>
      <c r="D14" s="16">
        <v>44727.520891203705</v>
      </c>
      <c r="AS14">
        <v>0.503</v>
      </c>
      <c r="AT14">
        <v>2.4E-2</v>
      </c>
      <c r="AU14">
        <v>4.1561000000000003</v>
      </c>
      <c r="AV14">
        <v>2.9000000000000001E-2</v>
      </c>
      <c r="AW14">
        <v>0.28249999999999997</v>
      </c>
      <c r="AX14">
        <v>8.3000000000000001E-3</v>
      </c>
      <c r="AY14">
        <v>8.7990999999999993</v>
      </c>
      <c r="AZ14">
        <v>1.2999999999999999E-2</v>
      </c>
      <c r="BA14">
        <v>5.7880000000000003</v>
      </c>
      <c r="BB14">
        <v>2.1999999999999999E-2</v>
      </c>
      <c r="BC14">
        <v>340.31139999999999</v>
      </c>
      <c r="BD14">
        <v>8.8999999999999999E-3</v>
      </c>
      <c r="BE14">
        <v>31.15</v>
      </c>
      <c r="BF14">
        <v>0.04</v>
      </c>
      <c r="BG14">
        <v>3580.1421999999998</v>
      </c>
      <c r="BH14">
        <v>1.0000000000000001E-5</v>
      </c>
      <c r="BI14">
        <v>3.6049999999999999E-2</v>
      </c>
      <c r="BJ14">
        <v>1E-3</v>
      </c>
      <c r="BK14">
        <v>9.9223999999999997</v>
      </c>
      <c r="BL14">
        <v>1.8E-3</v>
      </c>
      <c r="BM14">
        <v>0.02</v>
      </c>
      <c r="BN14">
        <v>5.1999999999999995E-4</v>
      </c>
      <c r="BO14">
        <v>7.8879000000000001</v>
      </c>
      <c r="BP14">
        <v>5.2999999999999998E-4</v>
      </c>
      <c r="BQ14">
        <v>4.9899999999999996E-3</v>
      </c>
      <c r="BR14">
        <v>3.1E-4</v>
      </c>
      <c r="BS14">
        <v>4.8517000000000001</v>
      </c>
      <c r="BT14">
        <v>6.4999999999999997E-4</v>
      </c>
      <c r="BY14">
        <v>1.728</v>
      </c>
      <c r="BZ14">
        <v>2E-3</v>
      </c>
      <c r="CA14">
        <v>4189.5328</v>
      </c>
      <c r="CB14">
        <v>1.0000000000000001E-5</v>
      </c>
      <c r="CC14">
        <v>0.55789999999999995</v>
      </c>
      <c r="CD14">
        <v>1.1000000000000001E-3</v>
      </c>
      <c r="CE14">
        <v>2171.4659999999999</v>
      </c>
      <c r="CF14">
        <v>8.3000000000000001E-4</v>
      </c>
      <c r="CK14">
        <v>2241</v>
      </c>
      <c r="CL14">
        <v>5</v>
      </c>
      <c r="CM14">
        <v>1990.4940999999999</v>
      </c>
      <c r="CN14">
        <v>0.1</v>
      </c>
      <c r="CO14">
        <v>28.2</v>
      </c>
      <c r="CP14">
        <v>1.5</v>
      </c>
      <c r="CQ14">
        <v>47.206000000000003</v>
      </c>
      <c r="CR14">
        <v>0.7</v>
      </c>
      <c r="CS14">
        <v>33.299999999999997</v>
      </c>
      <c r="CT14">
        <v>0.5</v>
      </c>
      <c r="CU14">
        <v>75.913799999999995</v>
      </c>
      <c r="CV14">
        <v>0.4</v>
      </c>
      <c r="CW14">
        <v>372.2</v>
      </c>
      <c r="CX14">
        <v>1</v>
      </c>
      <c r="CY14">
        <v>1084.9036000000001</v>
      </c>
      <c r="CZ14">
        <v>0.4</v>
      </c>
      <c r="DA14">
        <v>12480</v>
      </c>
      <c r="DB14">
        <v>20</v>
      </c>
      <c r="DC14">
        <v>7362.9007000000001</v>
      </c>
      <c r="DD14">
        <v>0.1</v>
      </c>
      <c r="DE14" t="s">
        <v>212</v>
      </c>
      <c r="DF14">
        <v>0</v>
      </c>
      <c r="DG14">
        <v>1.1476</v>
      </c>
      <c r="DH14">
        <v>3</v>
      </c>
      <c r="DI14">
        <v>25.4</v>
      </c>
      <c r="DJ14">
        <v>0.8</v>
      </c>
      <c r="DK14">
        <v>34.411499999999997</v>
      </c>
      <c r="DL14">
        <v>1.2</v>
      </c>
      <c r="DM14">
        <v>8.8000000000000007</v>
      </c>
      <c r="DN14">
        <v>0.7</v>
      </c>
      <c r="DO14">
        <v>15.735900000000001</v>
      </c>
      <c r="DP14">
        <v>0.9</v>
      </c>
      <c r="DQ14">
        <v>23.9</v>
      </c>
      <c r="DR14">
        <v>0.5</v>
      </c>
      <c r="DS14">
        <v>60.255499999999998</v>
      </c>
      <c r="DT14">
        <v>0.6</v>
      </c>
      <c r="DU14">
        <v>11.4</v>
      </c>
      <c r="DV14">
        <v>0.4</v>
      </c>
      <c r="DW14">
        <v>38.404400000000003</v>
      </c>
      <c r="DX14">
        <v>0.7</v>
      </c>
      <c r="DY14" t="s">
        <v>213</v>
      </c>
      <c r="DZ14">
        <v>0</v>
      </c>
      <c r="EA14">
        <v>0</v>
      </c>
      <c r="EB14">
        <v>0.5</v>
      </c>
      <c r="EC14">
        <v>0.8</v>
      </c>
      <c r="ED14">
        <v>0.3</v>
      </c>
      <c r="EE14">
        <v>4.8418000000000001</v>
      </c>
      <c r="EF14">
        <v>0.3</v>
      </c>
      <c r="EG14" t="s">
        <v>213</v>
      </c>
      <c r="EH14">
        <v>0</v>
      </c>
      <c r="EI14">
        <v>0</v>
      </c>
      <c r="EJ14">
        <v>0.5</v>
      </c>
      <c r="EK14">
        <v>1.4</v>
      </c>
      <c r="EL14">
        <v>0.2</v>
      </c>
      <c r="EM14">
        <v>9.5892999999999997</v>
      </c>
      <c r="EN14">
        <v>0.3</v>
      </c>
      <c r="ES14">
        <v>78.2</v>
      </c>
      <c r="ET14">
        <v>0.3</v>
      </c>
      <c r="EU14">
        <v>885.23580000000004</v>
      </c>
      <c r="EV14">
        <v>0.2</v>
      </c>
      <c r="EW14">
        <v>121.6</v>
      </c>
      <c r="EX14">
        <v>0.4</v>
      </c>
      <c r="EY14">
        <v>1611.7447999999999</v>
      </c>
      <c r="EZ14">
        <v>0.2</v>
      </c>
      <c r="FA14">
        <v>6</v>
      </c>
      <c r="FB14">
        <v>0.2</v>
      </c>
      <c r="FC14">
        <v>93.582300000000004</v>
      </c>
      <c r="FD14">
        <v>0.5</v>
      </c>
      <c r="FE14">
        <v>251.4</v>
      </c>
      <c r="FF14">
        <v>1.2</v>
      </c>
      <c r="FG14">
        <v>561.3252</v>
      </c>
      <c r="FH14">
        <v>0.3</v>
      </c>
      <c r="FI14">
        <v>6.3</v>
      </c>
      <c r="FJ14">
        <v>0.3</v>
      </c>
      <c r="FK14">
        <v>18.553000000000001</v>
      </c>
      <c r="FL14">
        <v>0.8</v>
      </c>
      <c r="FM14">
        <v>2</v>
      </c>
      <c r="FN14">
        <v>0.2</v>
      </c>
      <c r="FO14">
        <v>8.8116000000000003</v>
      </c>
      <c r="FP14">
        <v>0.9</v>
      </c>
      <c r="FU14">
        <v>1</v>
      </c>
      <c r="FV14">
        <v>0.2</v>
      </c>
      <c r="FW14">
        <v>3.7048999999999999</v>
      </c>
      <c r="FX14">
        <v>0.5</v>
      </c>
      <c r="FY14" t="s">
        <v>232</v>
      </c>
      <c r="FZ14">
        <v>-0.3</v>
      </c>
      <c r="GA14">
        <v>1.0013000000000001</v>
      </c>
      <c r="GB14">
        <v>0.3</v>
      </c>
      <c r="GC14">
        <v>0.4</v>
      </c>
      <c r="GD14">
        <v>0.1</v>
      </c>
      <c r="GE14">
        <v>2.9752999999999998</v>
      </c>
      <c r="GF14">
        <v>0.3</v>
      </c>
      <c r="GG14">
        <v>4.2</v>
      </c>
      <c r="GH14">
        <v>0.1</v>
      </c>
      <c r="GI14">
        <v>39.537799999999997</v>
      </c>
      <c r="GJ14">
        <v>0.7</v>
      </c>
      <c r="GK14">
        <v>2.2999999999999998</v>
      </c>
      <c r="GL14">
        <v>0.2</v>
      </c>
      <c r="GM14">
        <v>7.1523000000000003</v>
      </c>
      <c r="GN14">
        <v>0.6</v>
      </c>
      <c r="GO14">
        <v>3.1</v>
      </c>
      <c r="GP14">
        <v>0.2</v>
      </c>
      <c r="GQ14">
        <v>16.264299999999999</v>
      </c>
      <c r="GR14">
        <v>0.6</v>
      </c>
      <c r="GS14" t="s">
        <v>213</v>
      </c>
      <c r="GT14">
        <v>0</v>
      </c>
      <c r="GU14">
        <v>0</v>
      </c>
      <c r="GV14">
        <v>0.5</v>
      </c>
      <c r="GW14" t="s">
        <v>213</v>
      </c>
      <c r="GX14">
        <v>0</v>
      </c>
      <c r="GY14">
        <v>1.173</v>
      </c>
      <c r="GZ14">
        <v>0.5</v>
      </c>
      <c r="HA14" t="s">
        <v>213</v>
      </c>
      <c r="HB14">
        <v>0</v>
      </c>
      <c r="HC14">
        <v>0</v>
      </c>
      <c r="HD14">
        <v>0.5</v>
      </c>
      <c r="HE14" t="s">
        <v>214</v>
      </c>
      <c r="HF14">
        <v>0</v>
      </c>
      <c r="HG14">
        <v>4.1196999999999999</v>
      </c>
      <c r="HH14">
        <v>0.7</v>
      </c>
      <c r="HM14" t="s">
        <v>215</v>
      </c>
      <c r="HN14">
        <v>0</v>
      </c>
      <c r="HO14">
        <v>15.863799999999999</v>
      </c>
      <c r="HP14">
        <v>1</v>
      </c>
      <c r="HQ14">
        <v>1059</v>
      </c>
      <c r="HR14">
        <v>4</v>
      </c>
      <c r="HS14">
        <v>1797.182</v>
      </c>
      <c r="HT14">
        <v>6.4</v>
      </c>
      <c r="HU14" t="s">
        <v>216</v>
      </c>
      <c r="HV14">
        <v>0</v>
      </c>
      <c r="HW14">
        <v>37.592399999999998</v>
      </c>
      <c r="HX14">
        <v>2</v>
      </c>
      <c r="HY14" t="s">
        <v>233</v>
      </c>
      <c r="HZ14">
        <v>0</v>
      </c>
      <c r="IA14">
        <v>44.272599999999997</v>
      </c>
      <c r="IB14">
        <v>2.6</v>
      </c>
      <c r="IC14" t="s">
        <v>218</v>
      </c>
      <c r="ID14">
        <v>0</v>
      </c>
      <c r="IE14">
        <v>19.110900000000001</v>
      </c>
      <c r="IF14">
        <v>4</v>
      </c>
      <c r="IG14" t="s">
        <v>219</v>
      </c>
      <c r="IH14">
        <v>0</v>
      </c>
      <c r="II14">
        <v>32.843299999999999</v>
      </c>
      <c r="IJ14">
        <v>5</v>
      </c>
      <c r="IO14">
        <v>11.5</v>
      </c>
      <c r="IP14">
        <v>0.9</v>
      </c>
      <c r="IQ14">
        <v>10.1713</v>
      </c>
      <c r="IR14">
        <v>1.3</v>
      </c>
      <c r="KC14" t="s">
        <v>234</v>
      </c>
      <c r="KD14">
        <v>-1.7</v>
      </c>
      <c r="KE14">
        <v>4.9047000000000001</v>
      </c>
      <c r="KF14">
        <v>2.7</v>
      </c>
      <c r="KG14" t="s">
        <v>220</v>
      </c>
      <c r="KH14">
        <v>0</v>
      </c>
      <c r="KI14">
        <v>19.288699999999999</v>
      </c>
      <c r="KJ14">
        <v>1.6</v>
      </c>
      <c r="KK14">
        <v>1.6</v>
      </c>
      <c r="KL14">
        <v>0.3</v>
      </c>
      <c r="KM14">
        <v>4.7474999999999996</v>
      </c>
      <c r="KN14">
        <v>1.4</v>
      </c>
      <c r="LE14">
        <v>3.1</v>
      </c>
      <c r="LF14">
        <v>0.5</v>
      </c>
      <c r="LG14">
        <v>6.5709999999999997</v>
      </c>
      <c r="LH14">
        <v>0.9</v>
      </c>
      <c r="LI14" t="s">
        <v>214</v>
      </c>
      <c r="LJ14">
        <v>0</v>
      </c>
      <c r="LK14">
        <v>4.2286999999999999</v>
      </c>
      <c r="LL14">
        <v>0.7</v>
      </c>
      <c r="LM14" t="s">
        <v>213</v>
      </c>
      <c r="LN14">
        <v>-0.5</v>
      </c>
      <c r="LO14">
        <v>1.7135</v>
      </c>
      <c r="LP14">
        <v>0.5</v>
      </c>
      <c r="LQ14">
        <v>15.1</v>
      </c>
      <c r="LR14">
        <v>0.5</v>
      </c>
      <c r="LS14">
        <v>45.525700000000001</v>
      </c>
      <c r="LT14">
        <v>0.6</v>
      </c>
      <c r="LU14" t="s">
        <v>213</v>
      </c>
      <c r="LV14">
        <v>0</v>
      </c>
      <c r="LW14">
        <v>0</v>
      </c>
      <c r="LX14">
        <v>0.5</v>
      </c>
      <c r="MW14">
        <v>5.3</v>
      </c>
      <c r="MX14">
        <v>0.3</v>
      </c>
      <c r="MY14">
        <v>28.516400000000001</v>
      </c>
      <c r="MZ14">
        <v>0.6</v>
      </c>
      <c r="NE14" t="s">
        <v>222</v>
      </c>
      <c r="NF14">
        <v>0</v>
      </c>
      <c r="NG14">
        <v>26.0169</v>
      </c>
      <c r="NH14">
        <v>0.4</v>
      </c>
      <c r="NI14">
        <v>84.128</v>
      </c>
    </row>
    <row r="15" spans="1:373" x14ac:dyDescent="0.2">
      <c r="A15" t="s">
        <v>45</v>
      </c>
      <c r="C15" t="s">
        <v>211</v>
      </c>
      <c r="D15" s="16">
        <v>44727.530509259261</v>
      </c>
      <c r="AS15">
        <v>0.51100000000000001</v>
      </c>
      <c r="AT15">
        <v>2.4E-2</v>
      </c>
      <c r="AU15">
        <v>4.1148999999999996</v>
      </c>
      <c r="AV15">
        <v>0.03</v>
      </c>
      <c r="AW15">
        <v>0.38979999999999998</v>
      </c>
      <c r="AX15">
        <v>9.9000000000000008E-3</v>
      </c>
      <c r="AY15">
        <v>10.5801</v>
      </c>
      <c r="AZ15">
        <v>1.2E-2</v>
      </c>
      <c r="BA15">
        <v>6.3239999999999998</v>
      </c>
      <c r="BB15">
        <v>2.3E-2</v>
      </c>
      <c r="BC15">
        <v>370.47770000000003</v>
      </c>
      <c r="BD15">
        <v>8.6E-3</v>
      </c>
      <c r="BE15">
        <v>31.15</v>
      </c>
      <c r="BF15">
        <v>0.04</v>
      </c>
      <c r="BG15">
        <v>3506.3110000000001</v>
      </c>
      <c r="BH15">
        <v>1.0000000000000001E-5</v>
      </c>
      <c r="BI15">
        <v>5.3999999999999999E-2</v>
      </c>
      <c r="BJ15">
        <v>1.2999999999999999E-3</v>
      </c>
      <c r="BK15">
        <v>11.928100000000001</v>
      </c>
      <c r="BL15">
        <v>1.8E-3</v>
      </c>
      <c r="BM15">
        <v>2.2290000000000001E-2</v>
      </c>
      <c r="BN15">
        <v>5.5000000000000003E-4</v>
      </c>
      <c r="BO15">
        <v>8.4566999999999997</v>
      </c>
      <c r="BP15">
        <v>5.5999999999999995E-4</v>
      </c>
      <c r="BQ15">
        <v>7.4700000000000001E-3</v>
      </c>
      <c r="BR15">
        <v>3.6000000000000002E-4</v>
      </c>
      <c r="BS15">
        <v>6.3365999999999998</v>
      </c>
      <c r="BT15">
        <v>6.9999999999999999E-4</v>
      </c>
      <c r="BY15">
        <v>1.946</v>
      </c>
      <c r="BZ15">
        <v>3.0000000000000001E-3</v>
      </c>
      <c r="CA15">
        <v>4518.9349000000002</v>
      </c>
      <c r="CB15">
        <v>1.0000000000000001E-5</v>
      </c>
      <c r="CC15">
        <v>0.56320000000000003</v>
      </c>
      <c r="CD15">
        <v>1.1999999999999999E-3</v>
      </c>
      <c r="CE15">
        <v>2086.2730000000001</v>
      </c>
      <c r="CF15">
        <v>9.3000000000000005E-4</v>
      </c>
      <c r="CK15">
        <v>2552</v>
      </c>
      <c r="CL15">
        <v>5</v>
      </c>
      <c r="CM15">
        <v>2141.5590999999999</v>
      </c>
      <c r="CN15">
        <v>0.1</v>
      </c>
      <c r="CO15">
        <v>37.9</v>
      </c>
      <c r="CP15">
        <v>1.8</v>
      </c>
      <c r="CQ15">
        <v>56.458500000000001</v>
      </c>
      <c r="CR15">
        <v>0.8</v>
      </c>
      <c r="CS15">
        <v>39.6</v>
      </c>
      <c r="CT15">
        <v>0.5</v>
      </c>
      <c r="CU15">
        <v>84.027600000000007</v>
      </c>
      <c r="CV15">
        <v>0.5</v>
      </c>
      <c r="CW15">
        <v>396.9</v>
      </c>
      <c r="CX15">
        <v>1.1000000000000001</v>
      </c>
      <c r="CY15">
        <v>1094.0260000000001</v>
      </c>
      <c r="CZ15">
        <v>0.4</v>
      </c>
      <c r="DA15">
        <v>13980</v>
      </c>
      <c r="DB15">
        <v>20</v>
      </c>
      <c r="DC15">
        <v>7799.5646999999999</v>
      </c>
      <c r="DD15">
        <v>0.1</v>
      </c>
      <c r="DE15" t="s">
        <v>225</v>
      </c>
      <c r="DF15">
        <v>0</v>
      </c>
      <c r="DG15">
        <v>1.5288999999999999</v>
      </c>
      <c r="DH15">
        <v>12</v>
      </c>
      <c r="DI15">
        <v>23.4</v>
      </c>
      <c r="DJ15">
        <v>0.7</v>
      </c>
      <c r="DK15">
        <v>30.1157</v>
      </c>
      <c r="DL15">
        <v>1</v>
      </c>
      <c r="DM15">
        <v>11.9</v>
      </c>
      <c r="DN15">
        <v>0.6</v>
      </c>
      <c r="DO15">
        <v>20.006799999999998</v>
      </c>
      <c r="DP15">
        <v>0.8</v>
      </c>
      <c r="DQ15">
        <v>26.4</v>
      </c>
      <c r="DR15">
        <v>0.4</v>
      </c>
      <c r="DS15">
        <v>62.5349</v>
      </c>
      <c r="DT15">
        <v>0.5</v>
      </c>
      <c r="DU15">
        <v>10.6</v>
      </c>
      <c r="DV15">
        <v>0.3</v>
      </c>
      <c r="DW15">
        <v>33.746899999999997</v>
      </c>
      <c r="DX15">
        <v>0.6</v>
      </c>
      <c r="DY15" t="s">
        <v>213</v>
      </c>
      <c r="DZ15">
        <v>0</v>
      </c>
      <c r="EA15">
        <v>0</v>
      </c>
      <c r="EB15">
        <v>0.5</v>
      </c>
      <c r="EC15">
        <v>2.2999999999999998</v>
      </c>
      <c r="ED15">
        <v>0.2</v>
      </c>
      <c r="EE15">
        <v>11.6379</v>
      </c>
      <c r="EF15">
        <v>0.3</v>
      </c>
      <c r="EG15" t="s">
        <v>213</v>
      </c>
      <c r="EH15">
        <v>0</v>
      </c>
      <c r="EI15">
        <v>0</v>
      </c>
      <c r="EJ15">
        <v>0.5</v>
      </c>
      <c r="EK15">
        <v>1.2</v>
      </c>
      <c r="EL15">
        <v>0.1</v>
      </c>
      <c r="EM15">
        <v>7.5339999999999998</v>
      </c>
      <c r="EN15">
        <v>0.2</v>
      </c>
      <c r="ES15">
        <v>75.7</v>
      </c>
      <c r="ET15">
        <v>0.3</v>
      </c>
      <c r="EU15">
        <v>808.8501</v>
      </c>
      <c r="EV15">
        <v>0.2</v>
      </c>
      <c r="EW15">
        <v>115.2</v>
      </c>
      <c r="EX15">
        <v>0.3</v>
      </c>
      <c r="EY15">
        <v>1441.0191</v>
      </c>
      <c r="EZ15">
        <v>0.2</v>
      </c>
      <c r="FA15">
        <v>7.7</v>
      </c>
      <c r="FB15">
        <v>0.2</v>
      </c>
      <c r="FC15">
        <v>108.60380000000001</v>
      </c>
      <c r="FD15">
        <v>0.4</v>
      </c>
      <c r="FE15">
        <v>208.3</v>
      </c>
      <c r="FF15">
        <v>1.1000000000000001</v>
      </c>
      <c r="FG15">
        <v>442.97359999999998</v>
      </c>
      <c r="FH15">
        <v>0.5</v>
      </c>
      <c r="FI15">
        <v>6</v>
      </c>
      <c r="FJ15">
        <v>0.3</v>
      </c>
      <c r="FK15">
        <v>17.053100000000001</v>
      </c>
      <c r="FL15">
        <v>0.8</v>
      </c>
      <c r="FM15">
        <v>1.3</v>
      </c>
      <c r="FN15">
        <v>0.2</v>
      </c>
      <c r="FO15">
        <v>6.6771000000000003</v>
      </c>
      <c r="FP15">
        <v>0.9</v>
      </c>
      <c r="FU15">
        <v>0.8</v>
      </c>
      <c r="FV15">
        <v>0.2</v>
      </c>
      <c r="FW15">
        <v>2.9645999999999999</v>
      </c>
      <c r="FX15">
        <v>0.5</v>
      </c>
      <c r="FY15" t="s">
        <v>213</v>
      </c>
      <c r="FZ15">
        <v>0</v>
      </c>
      <c r="GA15">
        <v>0</v>
      </c>
      <c r="GB15">
        <v>0.5</v>
      </c>
      <c r="GC15">
        <v>0.4</v>
      </c>
      <c r="GD15">
        <v>0.1</v>
      </c>
      <c r="GE15">
        <v>2.9645999999999999</v>
      </c>
      <c r="GF15">
        <v>0.3</v>
      </c>
      <c r="GG15">
        <v>2.5</v>
      </c>
      <c r="GH15">
        <v>0.1</v>
      </c>
      <c r="GI15">
        <v>35.751800000000003</v>
      </c>
      <c r="GJ15">
        <v>0.7</v>
      </c>
      <c r="GK15">
        <v>2.2999999999999998</v>
      </c>
      <c r="GL15">
        <v>0.2</v>
      </c>
      <c r="GM15">
        <v>6.9355000000000002</v>
      </c>
      <c r="GN15">
        <v>0.6</v>
      </c>
      <c r="GO15">
        <v>3.1</v>
      </c>
      <c r="GP15">
        <v>0.1</v>
      </c>
      <c r="GQ15">
        <v>15.87</v>
      </c>
      <c r="GR15">
        <v>0.6</v>
      </c>
      <c r="GS15" t="s">
        <v>213</v>
      </c>
      <c r="GT15">
        <v>0</v>
      </c>
      <c r="GU15">
        <v>0</v>
      </c>
      <c r="GV15">
        <v>0.5</v>
      </c>
      <c r="GW15" t="s">
        <v>213</v>
      </c>
      <c r="GX15">
        <v>0</v>
      </c>
      <c r="GY15">
        <v>0</v>
      </c>
      <c r="GZ15">
        <v>0.5</v>
      </c>
      <c r="HA15" t="s">
        <v>213</v>
      </c>
      <c r="HB15">
        <v>0</v>
      </c>
      <c r="HC15">
        <v>0</v>
      </c>
      <c r="HD15">
        <v>0.5</v>
      </c>
      <c r="HE15" t="s">
        <v>214</v>
      </c>
      <c r="HF15">
        <v>0</v>
      </c>
      <c r="HG15">
        <v>2.0263</v>
      </c>
      <c r="HH15">
        <v>0.7</v>
      </c>
      <c r="HM15" t="s">
        <v>215</v>
      </c>
      <c r="HN15">
        <v>0</v>
      </c>
      <c r="HO15">
        <v>8.2545999999999999</v>
      </c>
      <c r="HP15">
        <v>1</v>
      </c>
      <c r="HQ15">
        <v>1025</v>
      </c>
      <c r="HR15">
        <v>3</v>
      </c>
      <c r="HS15">
        <v>1738.6722</v>
      </c>
      <c r="HT15">
        <v>6.4</v>
      </c>
      <c r="HU15" t="s">
        <v>216</v>
      </c>
      <c r="HV15">
        <v>0</v>
      </c>
      <c r="HW15">
        <v>25.484500000000001</v>
      </c>
      <c r="HX15">
        <v>2</v>
      </c>
      <c r="HY15" t="s">
        <v>235</v>
      </c>
      <c r="HZ15">
        <v>0</v>
      </c>
      <c r="IA15">
        <v>50.601900000000001</v>
      </c>
      <c r="IB15">
        <v>10</v>
      </c>
      <c r="IC15" t="s">
        <v>218</v>
      </c>
      <c r="ID15">
        <v>0</v>
      </c>
      <c r="IE15">
        <v>36.241300000000003</v>
      </c>
      <c r="IF15">
        <v>4</v>
      </c>
      <c r="IG15" t="s">
        <v>219</v>
      </c>
      <c r="IH15">
        <v>0</v>
      </c>
      <c r="II15">
        <v>37.342799999999997</v>
      </c>
      <c r="IJ15">
        <v>5</v>
      </c>
      <c r="IO15">
        <v>16.600000000000001</v>
      </c>
      <c r="IP15">
        <v>1</v>
      </c>
      <c r="IQ15">
        <v>12.965</v>
      </c>
      <c r="IR15">
        <v>1.4</v>
      </c>
      <c r="KC15" t="s">
        <v>216</v>
      </c>
      <c r="KD15">
        <v>0</v>
      </c>
      <c r="KE15">
        <v>3.9228999999999998</v>
      </c>
      <c r="KF15">
        <v>2</v>
      </c>
      <c r="KG15" t="s">
        <v>220</v>
      </c>
      <c r="KH15">
        <v>0</v>
      </c>
      <c r="KI15">
        <v>23.557500000000001</v>
      </c>
      <c r="KJ15">
        <v>1.6</v>
      </c>
      <c r="KK15" t="s">
        <v>221</v>
      </c>
      <c r="KL15">
        <v>0</v>
      </c>
      <c r="KM15">
        <v>2.4946000000000002</v>
      </c>
      <c r="KN15">
        <v>1.2</v>
      </c>
      <c r="LE15">
        <v>2.9</v>
      </c>
      <c r="LF15">
        <v>0.4</v>
      </c>
      <c r="LG15">
        <v>5.8339999999999996</v>
      </c>
      <c r="LH15">
        <v>0.8</v>
      </c>
      <c r="LI15" t="s">
        <v>214</v>
      </c>
      <c r="LJ15">
        <v>0</v>
      </c>
      <c r="LK15">
        <v>3.7519</v>
      </c>
      <c r="LL15">
        <v>0.7</v>
      </c>
      <c r="LM15" t="s">
        <v>222</v>
      </c>
      <c r="LN15">
        <v>-0.4</v>
      </c>
      <c r="LO15">
        <v>1.3177000000000001</v>
      </c>
      <c r="LP15">
        <v>0.4</v>
      </c>
      <c r="LQ15">
        <v>14.9</v>
      </c>
      <c r="LR15">
        <v>0.4</v>
      </c>
      <c r="LS15">
        <v>42.528199999999998</v>
      </c>
      <c r="LT15">
        <v>0.5</v>
      </c>
      <c r="LU15" t="s">
        <v>213</v>
      </c>
      <c r="LV15">
        <v>0</v>
      </c>
      <c r="LW15">
        <v>0</v>
      </c>
      <c r="LX15">
        <v>0.5</v>
      </c>
      <c r="MW15">
        <v>5.7</v>
      </c>
      <c r="MX15">
        <v>0.2</v>
      </c>
      <c r="MY15">
        <v>28.516400000000001</v>
      </c>
      <c r="MZ15">
        <v>0.5</v>
      </c>
      <c r="NE15" t="s">
        <v>222</v>
      </c>
      <c r="NF15">
        <v>0</v>
      </c>
      <c r="NG15">
        <v>23.637899999999998</v>
      </c>
      <c r="NH15">
        <v>0.4</v>
      </c>
      <c r="NI15">
        <v>85.923000000000002</v>
      </c>
    </row>
    <row r="16" spans="1:373" x14ac:dyDescent="0.2">
      <c r="A16" t="s">
        <v>46</v>
      </c>
      <c r="C16" t="s">
        <v>211</v>
      </c>
      <c r="D16" s="16">
        <v>44727.552384259259</v>
      </c>
      <c r="AS16">
        <v>0.78</v>
      </c>
      <c r="AT16">
        <v>0.04</v>
      </c>
      <c r="AU16">
        <v>3.6514000000000002</v>
      </c>
      <c r="AV16">
        <v>6.7000000000000004E-2</v>
      </c>
      <c r="AW16">
        <v>0.3246</v>
      </c>
      <c r="AX16">
        <v>9.9000000000000008E-3</v>
      </c>
      <c r="AY16">
        <v>7.8853999999999997</v>
      </c>
      <c r="AZ16">
        <v>2.1999999999999999E-2</v>
      </c>
      <c r="BA16">
        <v>6.093</v>
      </c>
      <c r="BB16">
        <v>2.5000000000000001E-2</v>
      </c>
      <c r="BC16">
        <v>269.9701</v>
      </c>
      <c r="BD16">
        <v>1.4E-2</v>
      </c>
      <c r="BE16">
        <v>39.93</v>
      </c>
      <c r="BF16">
        <v>0.05</v>
      </c>
      <c r="BG16">
        <v>3753.0630999999998</v>
      </c>
      <c r="BH16">
        <v>1.0000000000000001E-5</v>
      </c>
      <c r="BI16" t="s">
        <v>236</v>
      </c>
      <c r="BJ16">
        <v>0</v>
      </c>
      <c r="BK16">
        <v>3.3776999999999999</v>
      </c>
      <c r="BL16">
        <v>2.0999999999999999E-3</v>
      </c>
      <c r="BM16">
        <v>3.6800000000000001E-3</v>
      </c>
      <c r="BN16">
        <v>3.5E-4</v>
      </c>
      <c r="BO16">
        <v>1.6012999999999999</v>
      </c>
      <c r="BP16">
        <v>6.6E-4</v>
      </c>
      <c r="BQ16">
        <v>5.5300000000000002E-3</v>
      </c>
      <c r="BR16">
        <v>2.9E-4</v>
      </c>
      <c r="BS16">
        <v>5.2495000000000003</v>
      </c>
      <c r="BT16">
        <v>7.2000000000000005E-4</v>
      </c>
      <c r="BY16">
        <v>1.3360000000000001</v>
      </c>
      <c r="BZ16">
        <v>2E-3</v>
      </c>
      <c r="CA16">
        <v>3380.7019</v>
      </c>
      <c r="CB16">
        <v>1.0000000000000001E-5</v>
      </c>
      <c r="CC16">
        <v>0.40939999999999999</v>
      </c>
      <c r="CD16">
        <v>8.9999999999999998E-4</v>
      </c>
      <c r="CE16">
        <v>1709.6794</v>
      </c>
      <c r="CF16">
        <v>7.9000000000000001E-4</v>
      </c>
      <c r="CK16">
        <v>1658</v>
      </c>
      <c r="CL16">
        <v>4</v>
      </c>
      <c r="CM16">
        <v>1616.4458</v>
      </c>
      <c r="CN16">
        <v>0.1</v>
      </c>
      <c r="CO16">
        <v>26.3</v>
      </c>
      <c r="CP16">
        <v>1.2</v>
      </c>
      <c r="CQ16">
        <v>45.8752</v>
      </c>
      <c r="CR16">
        <v>0.7</v>
      </c>
      <c r="CS16">
        <v>29.9</v>
      </c>
      <c r="CT16">
        <v>0.4</v>
      </c>
      <c r="CU16">
        <v>75.56</v>
      </c>
      <c r="CV16">
        <v>0.4</v>
      </c>
      <c r="CW16">
        <v>74.900000000000006</v>
      </c>
      <c r="CX16">
        <v>0.5</v>
      </c>
      <c r="CY16">
        <v>244.78559999999999</v>
      </c>
      <c r="CZ16">
        <v>0.5</v>
      </c>
      <c r="DA16">
        <v>12690</v>
      </c>
      <c r="DB16">
        <v>20</v>
      </c>
      <c r="DC16">
        <v>7250.2160999999996</v>
      </c>
      <c r="DD16">
        <v>0.1</v>
      </c>
      <c r="DE16" t="s">
        <v>212</v>
      </c>
      <c r="DF16">
        <v>0</v>
      </c>
      <c r="DG16">
        <v>0</v>
      </c>
      <c r="DH16">
        <v>3</v>
      </c>
      <c r="DI16">
        <v>19.7</v>
      </c>
      <c r="DJ16">
        <v>0.6</v>
      </c>
      <c r="DK16">
        <v>27.133600000000001</v>
      </c>
      <c r="DL16">
        <v>1.1000000000000001</v>
      </c>
      <c r="DM16">
        <v>5.3</v>
      </c>
      <c r="DN16">
        <v>0.5</v>
      </c>
      <c r="DO16">
        <v>9.2317999999999998</v>
      </c>
      <c r="DP16">
        <v>0.8</v>
      </c>
      <c r="DQ16">
        <v>22.3</v>
      </c>
      <c r="DR16">
        <v>0.4</v>
      </c>
      <c r="DS16">
        <v>56.446800000000003</v>
      </c>
      <c r="DT16">
        <v>0.6</v>
      </c>
      <c r="DU16">
        <v>8.6</v>
      </c>
      <c r="DV16">
        <v>0.3</v>
      </c>
      <c r="DW16">
        <v>33.6143</v>
      </c>
      <c r="DX16">
        <v>0.5</v>
      </c>
      <c r="DY16">
        <v>1.2</v>
      </c>
      <c r="DZ16">
        <v>0.3</v>
      </c>
      <c r="EA16">
        <v>3.5552000000000001</v>
      </c>
      <c r="EB16">
        <v>0.5</v>
      </c>
      <c r="EC16">
        <v>0.9</v>
      </c>
      <c r="ED16">
        <v>0.2</v>
      </c>
      <c r="EE16">
        <v>5.0373000000000001</v>
      </c>
      <c r="EF16">
        <v>0.3</v>
      </c>
      <c r="EG16" t="s">
        <v>213</v>
      </c>
      <c r="EH16">
        <v>0</v>
      </c>
      <c r="EI16">
        <v>0</v>
      </c>
      <c r="EJ16">
        <v>0.5</v>
      </c>
      <c r="EK16">
        <v>0.8</v>
      </c>
      <c r="EL16">
        <v>0.1</v>
      </c>
      <c r="EM16">
        <v>6.5678999999999998</v>
      </c>
      <c r="EN16">
        <v>0.2</v>
      </c>
      <c r="ES16">
        <v>61.6</v>
      </c>
      <c r="ET16">
        <v>0.3</v>
      </c>
      <c r="EU16">
        <v>651.41020000000003</v>
      </c>
      <c r="EV16">
        <v>0.2</v>
      </c>
      <c r="EW16">
        <v>99.8</v>
      </c>
      <c r="EX16">
        <v>0.3</v>
      </c>
      <c r="EY16">
        <v>1230.7675999999999</v>
      </c>
      <c r="EZ16">
        <v>0.2</v>
      </c>
      <c r="FA16">
        <v>4</v>
      </c>
      <c r="FB16">
        <v>0.2</v>
      </c>
      <c r="FC16">
        <v>62.3947</v>
      </c>
      <c r="FD16">
        <v>0.5</v>
      </c>
      <c r="FE16">
        <v>257.5</v>
      </c>
      <c r="FF16">
        <v>1.2</v>
      </c>
      <c r="FG16">
        <v>491.85120000000001</v>
      </c>
      <c r="FH16">
        <v>0.5</v>
      </c>
      <c r="FI16">
        <v>7.2</v>
      </c>
      <c r="FJ16">
        <v>0.3</v>
      </c>
      <c r="FK16">
        <v>17.319299999999998</v>
      </c>
      <c r="FL16">
        <v>1</v>
      </c>
      <c r="FM16">
        <v>1.6</v>
      </c>
      <c r="FN16">
        <v>0.2</v>
      </c>
      <c r="FO16">
        <v>6.8613999999999997</v>
      </c>
      <c r="FP16">
        <v>1.1000000000000001</v>
      </c>
      <c r="FU16" t="s">
        <v>213</v>
      </c>
      <c r="FV16">
        <v>0</v>
      </c>
      <c r="FW16">
        <v>0</v>
      </c>
      <c r="FX16">
        <v>0.5</v>
      </c>
      <c r="FY16" t="s">
        <v>213</v>
      </c>
      <c r="FZ16">
        <v>0</v>
      </c>
      <c r="GA16">
        <v>0</v>
      </c>
      <c r="GB16">
        <v>0.5</v>
      </c>
      <c r="GC16" t="s">
        <v>213</v>
      </c>
      <c r="GD16">
        <v>0</v>
      </c>
      <c r="GE16">
        <v>1.9762</v>
      </c>
      <c r="GF16">
        <v>0.5</v>
      </c>
      <c r="GG16">
        <v>1.5</v>
      </c>
      <c r="GH16">
        <v>0.1</v>
      </c>
      <c r="GI16">
        <v>33.570700000000002</v>
      </c>
      <c r="GJ16">
        <v>0.8</v>
      </c>
      <c r="GK16">
        <v>2</v>
      </c>
      <c r="GL16">
        <v>0.2</v>
      </c>
      <c r="GM16">
        <v>6.2354000000000003</v>
      </c>
      <c r="GN16">
        <v>0.6</v>
      </c>
      <c r="GO16">
        <v>2.9</v>
      </c>
      <c r="GP16">
        <v>0.1</v>
      </c>
      <c r="GQ16">
        <v>15.1835</v>
      </c>
      <c r="GR16">
        <v>0.6</v>
      </c>
      <c r="GS16" t="s">
        <v>213</v>
      </c>
      <c r="GT16">
        <v>0</v>
      </c>
      <c r="GU16">
        <v>0</v>
      </c>
      <c r="GV16">
        <v>0.5</v>
      </c>
      <c r="GW16" t="s">
        <v>213</v>
      </c>
      <c r="GX16">
        <v>0</v>
      </c>
      <c r="GY16">
        <v>0</v>
      </c>
      <c r="GZ16">
        <v>0.5</v>
      </c>
      <c r="HA16" t="s">
        <v>213</v>
      </c>
      <c r="HB16">
        <v>0</v>
      </c>
      <c r="HC16">
        <v>0</v>
      </c>
      <c r="HD16">
        <v>0.5</v>
      </c>
      <c r="HE16" t="s">
        <v>214</v>
      </c>
      <c r="HF16">
        <v>0</v>
      </c>
      <c r="HG16">
        <v>1.8779999999999999</v>
      </c>
      <c r="HH16">
        <v>0.7</v>
      </c>
      <c r="HM16" t="s">
        <v>215</v>
      </c>
      <c r="HN16">
        <v>0</v>
      </c>
      <c r="HO16">
        <v>10.187799999999999</v>
      </c>
      <c r="HP16">
        <v>1</v>
      </c>
      <c r="HQ16">
        <v>891.3</v>
      </c>
      <c r="HR16">
        <v>3.2</v>
      </c>
      <c r="HS16">
        <v>1422.0491</v>
      </c>
      <c r="HT16">
        <v>7.4</v>
      </c>
      <c r="HU16" t="s">
        <v>216</v>
      </c>
      <c r="HV16">
        <v>0</v>
      </c>
      <c r="HW16">
        <v>23.1129</v>
      </c>
      <c r="HX16">
        <v>2</v>
      </c>
      <c r="HY16" t="s">
        <v>233</v>
      </c>
      <c r="HZ16">
        <v>0</v>
      </c>
      <c r="IA16">
        <v>41.094999999999999</v>
      </c>
      <c r="IB16">
        <v>2.6</v>
      </c>
      <c r="IC16" t="s">
        <v>218</v>
      </c>
      <c r="ID16">
        <v>0</v>
      </c>
      <c r="IE16">
        <v>34.245800000000003</v>
      </c>
      <c r="IF16">
        <v>4</v>
      </c>
      <c r="IG16" t="s">
        <v>219</v>
      </c>
      <c r="IH16">
        <v>0</v>
      </c>
      <c r="II16">
        <v>29.900700000000001</v>
      </c>
      <c r="IJ16">
        <v>5</v>
      </c>
      <c r="IO16" t="s">
        <v>237</v>
      </c>
      <c r="IP16">
        <v>0</v>
      </c>
      <c r="IQ16">
        <v>2.1909999999999998</v>
      </c>
      <c r="IR16">
        <v>8</v>
      </c>
      <c r="KC16" t="s">
        <v>238</v>
      </c>
      <c r="KD16">
        <v>0</v>
      </c>
      <c r="KE16">
        <v>3.5066999999999999</v>
      </c>
      <c r="KF16">
        <v>2.1</v>
      </c>
      <c r="KG16" t="s">
        <v>220</v>
      </c>
      <c r="KH16">
        <v>0</v>
      </c>
      <c r="KI16">
        <v>16.1387</v>
      </c>
      <c r="KJ16">
        <v>1.6</v>
      </c>
      <c r="KK16" t="s">
        <v>221</v>
      </c>
      <c r="KL16">
        <v>0</v>
      </c>
      <c r="KM16">
        <v>1.1915</v>
      </c>
      <c r="KN16">
        <v>1.2</v>
      </c>
      <c r="LE16">
        <v>3.3</v>
      </c>
      <c r="LF16">
        <v>0.4</v>
      </c>
      <c r="LG16">
        <v>6.3451000000000004</v>
      </c>
      <c r="LH16">
        <v>0.7</v>
      </c>
      <c r="LI16" t="s">
        <v>214</v>
      </c>
      <c r="LJ16">
        <v>0</v>
      </c>
      <c r="LK16">
        <v>0</v>
      </c>
      <c r="LL16">
        <v>0.7</v>
      </c>
      <c r="LM16" t="s">
        <v>224</v>
      </c>
      <c r="LN16">
        <v>-0.1</v>
      </c>
      <c r="LO16">
        <v>0.60060000000000002</v>
      </c>
      <c r="LP16">
        <v>0.2</v>
      </c>
      <c r="LQ16">
        <v>8.9</v>
      </c>
      <c r="LR16">
        <v>0.3</v>
      </c>
      <c r="LS16">
        <v>23.5397</v>
      </c>
      <c r="LT16">
        <v>0.6</v>
      </c>
      <c r="LU16" t="s">
        <v>213</v>
      </c>
      <c r="LV16">
        <v>0</v>
      </c>
      <c r="LW16">
        <v>0</v>
      </c>
      <c r="LX16">
        <v>0.5</v>
      </c>
      <c r="MW16">
        <v>1.6</v>
      </c>
      <c r="MX16">
        <v>0.1</v>
      </c>
      <c r="MY16">
        <v>14.491899999999999</v>
      </c>
      <c r="MZ16">
        <v>0.5</v>
      </c>
      <c r="NE16" t="s">
        <v>222</v>
      </c>
      <c r="NF16">
        <v>0</v>
      </c>
      <c r="NG16">
        <v>15.983700000000001</v>
      </c>
      <c r="NH16">
        <v>0.4</v>
      </c>
      <c r="NI16">
        <v>102.9995</v>
      </c>
    </row>
    <row r="17" spans="1:373" x14ac:dyDescent="0.2">
      <c r="A17" t="s">
        <v>47</v>
      </c>
      <c r="C17" t="s">
        <v>211</v>
      </c>
      <c r="D17" s="16">
        <v>44727.562013888892</v>
      </c>
      <c r="AS17">
        <v>0.96</v>
      </c>
      <c r="AT17">
        <v>4.3999999999999997E-2</v>
      </c>
      <c r="AU17">
        <v>4.1097000000000001</v>
      </c>
      <c r="AV17">
        <v>6.3E-2</v>
      </c>
      <c r="AW17">
        <v>0.35799999999999998</v>
      </c>
      <c r="AX17">
        <v>0.01</v>
      </c>
      <c r="AY17">
        <v>8.4420999999999999</v>
      </c>
      <c r="AZ17">
        <v>2.1000000000000001E-2</v>
      </c>
      <c r="BA17">
        <v>7.375</v>
      </c>
      <c r="BB17">
        <v>2.7E-2</v>
      </c>
      <c r="BC17">
        <v>334.36489999999998</v>
      </c>
      <c r="BD17">
        <v>1.2999999999999999E-2</v>
      </c>
      <c r="BE17">
        <v>38.43</v>
      </c>
      <c r="BF17">
        <v>0.05</v>
      </c>
      <c r="BG17">
        <v>3759.9506000000001</v>
      </c>
      <c r="BH17">
        <v>1.0000000000000001E-5</v>
      </c>
      <c r="BI17">
        <v>2.2929999999999999E-2</v>
      </c>
      <c r="BJ17">
        <v>7.5000000000000002E-4</v>
      </c>
      <c r="BK17">
        <v>7.3414999999999999</v>
      </c>
      <c r="BL17">
        <v>2E-3</v>
      </c>
      <c r="BM17">
        <v>1.32E-2</v>
      </c>
      <c r="BN17">
        <v>4.4000000000000002E-4</v>
      </c>
      <c r="BO17">
        <v>5.2611999999999997</v>
      </c>
      <c r="BP17">
        <v>6.0999999999999997E-4</v>
      </c>
      <c r="BQ17">
        <v>3.9500000000000004E-3</v>
      </c>
      <c r="BR17">
        <v>2.7E-4</v>
      </c>
      <c r="BS17">
        <v>4.2241999999999997</v>
      </c>
      <c r="BT17">
        <v>7.1000000000000002E-4</v>
      </c>
      <c r="BY17">
        <v>1.732</v>
      </c>
      <c r="BZ17">
        <v>2E-3</v>
      </c>
      <c r="CA17">
        <v>4428.0978999999998</v>
      </c>
      <c r="CB17">
        <v>1.0000000000000001E-5</v>
      </c>
      <c r="CC17">
        <v>0.50329999999999997</v>
      </c>
      <c r="CD17">
        <v>1.1000000000000001E-3</v>
      </c>
      <c r="CE17">
        <v>2095.4758999999999</v>
      </c>
      <c r="CF17">
        <v>9.2000000000000003E-4</v>
      </c>
      <c r="CK17">
        <v>1897</v>
      </c>
      <c r="CL17">
        <v>4</v>
      </c>
      <c r="CM17">
        <v>1842.9366</v>
      </c>
      <c r="CN17">
        <v>0.1</v>
      </c>
      <c r="CO17">
        <v>24.3</v>
      </c>
      <c r="CP17">
        <v>1.3</v>
      </c>
      <c r="CQ17">
        <v>46.008200000000002</v>
      </c>
      <c r="CR17">
        <v>0.7</v>
      </c>
      <c r="CS17">
        <v>28</v>
      </c>
      <c r="CT17">
        <v>0.4</v>
      </c>
      <c r="CU17">
        <v>70.192899999999995</v>
      </c>
      <c r="CV17">
        <v>0.5</v>
      </c>
      <c r="CW17">
        <v>219.5</v>
      </c>
      <c r="CX17">
        <v>0.7</v>
      </c>
      <c r="CY17">
        <v>708.3329</v>
      </c>
      <c r="CZ17">
        <v>0.4</v>
      </c>
      <c r="DA17">
        <v>10740</v>
      </c>
      <c r="DB17">
        <v>20</v>
      </c>
      <c r="DC17">
        <v>6178.4083000000001</v>
      </c>
      <c r="DD17">
        <v>0.1</v>
      </c>
      <c r="DE17" t="s">
        <v>212</v>
      </c>
      <c r="DF17">
        <v>0</v>
      </c>
      <c r="DG17">
        <v>0.3982</v>
      </c>
      <c r="DH17">
        <v>3</v>
      </c>
      <c r="DI17">
        <v>20.399999999999999</v>
      </c>
      <c r="DJ17">
        <v>0.6</v>
      </c>
      <c r="DK17">
        <v>28.206499999999998</v>
      </c>
      <c r="DL17">
        <v>1.1000000000000001</v>
      </c>
      <c r="DM17">
        <v>7.3</v>
      </c>
      <c r="DN17">
        <v>0.5</v>
      </c>
      <c r="DO17">
        <v>12.9474</v>
      </c>
      <c r="DP17">
        <v>0.8</v>
      </c>
      <c r="DQ17">
        <v>18.2</v>
      </c>
      <c r="DR17">
        <v>0.4</v>
      </c>
      <c r="DS17">
        <v>46.680700000000002</v>
      </c>
      <c r="DT17">
        <v>0.6</v>
      </c>
      <c r="DU17">
        <v>9</v>
      </c>
      <c r="DV17">
        <v>0.3</v>
      </c>
      <c r="DW17">
        <v>34.675400000000003</v>
      </c>
      <c r="DX17">
        <v>0.5</v>
      </c>
      <c r="DY17">
        <v>0.9</v>
      </c>
      <c r="DZ17">
        <v>0.3</v>
      </c>
      <c r="EA17">
        <v>2.6905000000000001</v>
      </c>
      <c r="EB17">
        <v>0.5</v>
      </c>
      <c r="EC17">
        <v>2.6</v>
      </c>
      <c r="ED17">
        <v>0.2</v>
      </c>
      <c r="EE17">
        <v>13.5885</v>
      </c>
      <c r="EF17">
        <v>0.3</v>
      </c>
      <c r="EG17" t="s">
        <v>213</v>
      </c>
      <c r="EH17">
        <v>0</v>
      </c>
      <c r="EI17">
        <v>0</v>
      </c>
      <c r="EJ17">
        <v>0.5</v>
      </c>
      <c r="EK17">
        <v>1.4</v>
      </c>
      <c r="EL17">
        <v>0.1</v>
      </c>
      <c r="EM17">
        <v>11.1991</v>
      </c>
      <c r="EN17">
        <v>0.2</v>
      </c>
      <c r="ES17">
        <v>77.2</v>
      </c>
      <c r="ET17">
        <v>0.3</v>
      </c>
      <c r="EU17">
        <v>831.6268</v>
      </c>
      <c r="EV17">
        <v>0.2</v>
      </c>
      <c r="EW17">
        <v>118</v>
      </c>
      <c r="EX17">
        <v>0.3</v>
      </c>
      <c r="EY17">
        <v>1485.7485999999999</v>
      </c>
      <c r="EZ17">
        <v>0.2</v>
      </c>
      <c r="FA17">
        <v>5.9</v>
      </c>
      <c r="FB17">
        <v>0.2</v>
      </c>
      <c r="FC17">
        <v>88.077500000000001</v>
      </c>
      <c r="FD17">
        <v>0.5</v>
      </c>
      <c r="FE17">
        <v>256.39999999999998</v>
      </c>
      <c r="FF17">
        <v>1.2</v>
      </c>
      <c r="FG17">
        <v>506.08609999999999</v>
      </c>
      <c r="FH17">
        <v>0.4</v>
      </c>
      <c r="FI17">
        <v>6.4</v>
      </c>
      <c r="FJ17">
        <v>0.3</v>
      </c>
      <c r="FK17">
        <v>16.474799999999998</v>
      </c>
      <c r="FL17">
        <v>1</v>
      </c>
      <c r="FM17">
        <v>1.4</v>
      </c>
      <c r="FN17">
        <v>0.2</v>
      </c>
      <c r="FO17">
        <v>6.6323999999999996</v>
      </c>
      <c r="FP17">
        <v>1.1000000000000001</v>
      </c>
      <c r="FU17">
        <v>0.9</v>
      </c>
      <c r="FV17">
        <v>0.1</v>
      </c>
      <c r="FW17">
        <v>3.7970999999999999</v>
      </c>
      <c r="FX17">
        <v>0.5</v>
      </c>
      <c r="FY17" t="s">
        <v>213</v>
      </c>
      <c r="FZ17">
        <v>0</v>
      </c>
      <c r="GA17">
        <v>0</v>
      </c>
      <c r="GB17">
        <v>0.5</v>
      </c>
      <c r="GC17" t="s">
        <v>213</v>
      </c>
      <c r="GD17">
        <v>-0.2</v>
      </c>
      <c r="GE17">
        <v>2.2732999999999999</v>
      </c>
      <c r="GF17">
        <v>0.5</v>
      </c>
      <c r="GG17">
        <v>1.8</v>
      </c>
      <c r="GH17">
        <v>0.1</v>
      </c>
      <c r="GI17">
        <v>34.448500000000003</v>
      </c>
      <c r="GJ17">
        <v>0.8</v>
      </c>
      <c r="GK17">
        <v>2.2000000000000002</v>
      </c>
      <c r="GL17">
        <v>0.2</v>
      </c>
      <c r="GM17">
        <v>7.1319999999999997</v>
      </c>
      <c r="GN17">
        <v>0.6</v>
      </c>
      <c r="GO17">
        <v>2.9</v>
      </c>
      <c r="GP17">
        <v>0.1</v>
      </c>
      <c r="GQ17">
        <v>15.687900000000001</v>
      </c>
      <c r="GR17">
        <v>0.6</v>
      </c>
      <c r="GS17" t="s">
        <v>213</v>
      </c>
      <c r="GT17">
        <v>0</v>
      </c>
      <c r="GU17">
        <v>0</v>
      </c>
      <c r="GV17">
        <v>0.5</v>
      </c>
      <c r="GW17" t="s">
        <v>213</v>
      </c>
      <c r="GX17">
        <v>0</v>
      </c>
      <c r="GY17">
        <v>0</v>
      </c>
      <c r="GZ17">
        <v>0.5</v>
      </c>
      <c r="HA17" t="s">
        <v>213</v>
      </c>
      <c r="HB17">
        <v>0</v>
      </c>
      <c r="HC17">
        <v>0</v>
      </c>
      <c r="HD17">
        <v>0.5</v>
      </c>
      <c r="HE17" t="s">
        <v>214</v>
      </c>
      <c r="HF17">
        <v>0</v>
      </c>
      <c r="HG17">
        <v>7.1695000000000002</v>
      </c>
      <c r="HH17">
        <v>0.7</v>
      </c>
      <c r="HM17" t="s">
        <v>215</v>
      </c>
      <c r="HN17">
        <v>0</v>
      </c>
      <c r="HO17">
        <v>26.08</v>
      </c>
      <c r="HP17">
        <v>1</v>
      </c>
      <c r="HQ17">
        <v>1080</v>
      </c>
      <c r="HR17">
        <v>3</v>
      </c>
      <c r="HS17">
        <v>1833.3412000000001</v>
      </c>
      <c r="HT17">
        <v>6.7</v>
      </c>
      <c r="HU17" t="s">
        <v>216</v>
      </c>
      <c r="HV17">
        <v>0</v>
      </c>
      <c r="HW17">
        <v>51.822699999999998</v>
      </c>
      <c r="HX17">
        <v>2</v>
      </c>
      <c r="HY17">
        <v>13.2</v>
      </c>
      <c r="HZ17">
        <v>0.9</v>
      </c>
      <c r="IA17">
        <v>65.1374</v>
      </c>
      <c r="IB17">
        <v>13</v>
      </c>
      <c r="IC17" t="s">
        <v>218</v>
      </c>
      <c r="ID17">
        <v>0</v>
      </c>
      <c r="IE17">
        <v>60.191200000000002</v>
      </c>
      <c r="IF17">
        <v>4</v>
      </c>
      <c r="IG17" t="s">
        <v>219</v>
      </c>
      <c r="IH17">
        <v>0</v>
      </c>
      <c r="II17">
        <v>72.531800000000004</v>
      </c>
      <c r="IJ17">
        <v>5</v>
      </c>
      <c r="IO17">
        <v>9.1999999999999993</v>
      </c>
      <c r="IP17">
        <v>0.8</v>
      </c>
      <c r="IQ17">
        <v>9.2251999999999992</v>
      </c>
      <c r="IR17">
        <v>1.3</v>
      </c>
      <c r="KC17" t="s">
        <v>216</v>
      </c>
      <c r="KD17">
        <v>0</v>
      </c>
      <c r="KE17">
        <v>2.7195999999999998</v>
      </c>
      <c r="KF17">
        <v>2</v>
      </c>
      <c r="KG17" t="s">
        <v>220</v>
      </c>
      <c r="KH17">
        <v>0</v>
      </c>
      <c r="KI17">
        <v>18.075900000000001</v>
      </c>
      <c r="KJ17">
        <v>1.6</v>
      </c>
      <c r="KK17" t="s">
        <v>221</v>
      </c>
      <c r="KL17">
        <v>0</v>
      </c>
      <c r="KM17">
        <v>2.8361999999999998</v>
      </c>
      <c r="KN17">
        <v>1.2</v>
      </c>
      <c r="LE17">
        <v>2.4</v>
      </c>
      <c r="LF17">
        <v>0.4</v>
      </c>
      <c r="LG17">
        <v>4.7885</v>
      </c>
      <c r="LH17">
        <v>0.8</v>
      </c>
      <c r="LI17" t="s">
        <v>214</v>
      </c>
      <c r="LJ17">
        <v>0</v>
      </c>
      <c r="LK17">
        <v>0</v>
      </c>
      <c r="LL17">
        <v>0.7</v>
      </c>
      <c r="LM17" t="s">
        <v>213</v>
      </c>
      <c r="LN17">
        <v>-0.5</v>
      </c>
      <c r="LO17">
        <v>1.5734999999999999</v>
      </c>
      <c r="LP17">
        <v>0.5</v>
      </c>
      <c r="LQ17">
        <v>10.199999999999999</v>
      </c>
      <c r="LR17">
        <v>0.4</v>
      </c>
      <c r="LS17">
        <v>27.837399999999999</v>
      </c>
      <c r="LT17">
        <v>0.6</v>
      </c>
      <c r="LU17" t="s">
        <v>213</v>
      </c>
      <c r="LV17">
        <v>0</v>
      </c>
      <c r="LW17">
        <v>0</v>
      </c>
      <c r="LX17">
        <v>0.5</v>
      </c>
      <c r="MW17">
        <v>4.8</v>
      </c>
      <c r="MX17">
        <v>0.2</v>
      </c>
      <c r="MY17">
        <v>28.798999999999999</v>
      </c>
      <c r="MZ17">
        <v>0.5</v>
      </c>
      <c r="NE17" t="s">
        <v>222</v>
      </c>
      <c r="NF17">
        <v>0</v>
      </c>
      <c r="NG17">
        <v>19.7271</v>
      </c>
      <c r="NH17">
        <v>0.4</v>
      </c>
      <c r="NI17">
        <v>103</v>
      </c>
    </row>
    <row r="18" spans="1:373" x14ac:dyDescent="0.2">
      <c r="A18" t="s">
        <v>48</v>
      </c>
      <c r="C18" t="s">
        <v>211</v>
      </c>
      <c r="D18" s="16">
        <v>44727.571620370371</v>
      </c>
      <c r="AS18">
        <v>0.97</v>
      </c>
      <c r="AT18">
        <v>4.3999999999999997E-2</v>
      </c>
      <c r="AU18">
        <v>4.1351000000000004</v>
      </c>
      <c r="AV18">
        <v>6.4000000000000001E-2</v>
      </c>
      <c r="AW18">
        <v>0.45300000000000001</v>
      </c>
      <c r="AX18">
        <v>1.2E-2</v>
      </c>
      <c r="AY18">
        <v>9.4411000000000005</v>
      </c>
      <c r="AZ18">
        <v>2.1000000000000001E-2</v>
      </c>
      <c r="BA18">
        <v>7.9260000000000002</v>
      </c>
      <c r="BB18">
        <v>2.8000000000000001E-2</v>
      </c>
      <c r="BC18">
        <v>357.8571</v>
      </c>
      <c r="BD18">
        <v>1.2999999999999999E-2</v>
      </c>
      <c r="BE18">
        <v>37.82</v>
      </c>
      <c r="BF18">
        <v>0.05</v>
      </c>
      <c r="BG18">
        <v>3714.4445000000001</v>
      </c>
      <c r="BH18">
        <v>1.0000000000000001E-5</v>
      </c>
      <c r="BI18">
        <v>3.0509999999999999E-2</v>
      </c>
      <c r="BJ18">
        <v>9.3999999999999997E-4</v>
      </c>
      <c r="BK18">
        <v>7.9671000000000003</v>
      </c>
      <c r="BL18">
        <v>2E-3</v>
      </c>
      <c r="BM18">
        <v>1.2710000000000001E-2</v>
      </c>
      <c r="BN18">
        <v>4.2999999999999999E-4</v>
      </c>
      <c r="BO18">
        <v>5.1528999999999998</v>
      </c>
      <c r="BP18">
        <v>6.2E-4</v>
      </c>
      <c r="BQ18">
        <v>4.9699999999999996E-3</v>
      </c>
      <c r="BR18">
        <v>2.9E-4</v>
      </c>
      <c r="BS18">
        <v>4.9615</v>
      </c>
      <c r="BT18">
        <v>7.2000000000000005E-4</v>
      </c>
      <c r="BY18">
        <v>1.663</v>
      </c>
      <c r="BZ18">
        <v>2E-3</v>
      </c>
      <c r="CA18">
        <v>4298.2314999999999</v>
      </c>
      <c r="CB18">
        <v>1.0000000000000001E-5</v>
      </c>
      <c r="CC18">
        <v>0.4249</v>
      </c>
      <c r="CD18">
        <v>1E-3</v>
      </c>
      <c r="CE18">
        <v>1794.6953000000001</v>
      </c>
      <c r="CF18">
        <v>9.1E-4</v>
      </c>
      <c r="CK18">
        <v>2041</v>
      </c>
      <c r="CL18">
        <v>4</v>
      </c>
      <c r="CM18">
        <v>2000.8747000000001</v>
      </c>
      <c r="CN18">
        <v>0.1</v>
      </c>
      <c r="CO18">
        <v>29.6</v>
      </c>
      <c r="CP18">
        <v>1.4</v>
      </c>
      <c r="CQ18">
        <v>52.545099999999998</v>
      </c>
      <c r="CR18">
        <v>0.7</v>
      </c>
      <c r="CS18">
        <v>38.4</v>
      </c>
      <c r="CT18">
        <v>0.4</v>
      </c>
      <c r="CU18">
        <v>95.871300000000005</v>
      </c>
      <c r="CV18">
        <v>0.4</v>
      </c>
      <c r="CW18">
        <v>193.6</v>
      </c>
      <c r="CX18">
        <v>0.7</v>
      </c>
      <c r="CY18">
        <v>635.47220000000004</v>
      </c>
      <c r="CZ18">
        <v>0.5</v>
      </c>
      <c r="DA18">
        <v>12600</v>
      </c>
      <c r="DB18">
        <v>20</v>
      </c>
      <c r="DC18">
        <v>7356.1041999999998</v>
      </c>
      <c r="DD18">
        <v>0.1</v>
      </c>
      <c r="DE18" t="s">
        <v>212</v>
      </c>
      <c r="DF18">
        <v>0</v>
      </c>
      <c r="DG18">
        <v>0.9597</v>
      </c>
      <c r="DH18">
        <v>3</v>
      </c>
      <c r="DI18">
        <v>19.899999999999999</v>
      </c>
      <c r="DJ18">
        <v>0.6</v>
      </c>
      <c r="DK18">
        <v>27.832599999999999</v>
      </c>
      <c r="DL18">
        <v>1.1000000000000001</v>
      </c>
      <c r="DM18">
        <v>7</v>
      </c>
      <c r="DN18">
        <v>0.5</v>
      </c>
      <c r="DO18">
        <v>12.4282</v>
      </c>
      <c r="DP18">
        <v>0.8</v>
      </c>
      <c r="DQ18">
        <v>18.399999999999999</v>
      </c>
      <c r="DR18">
        <v>0.4</v>
      </c>
      <c r="DS18">
        <v>47.463799999999999</v>
      </c>
      <c r="DT18">
        <v>0.6</v>
      </c>
      <c r="DU18">
        <v>8.9</v>
      </c>
      <c r="DV18">
        <v>0.3</v>
      </c>
      <c r="DW18">
        <v>34.657499999999999</v>
      </c>
      <c r="DX18">
        <v>0.5</v>
      </c>
      <c r="DY18" t="s">
        <v>213</v>
      </c>
      <c r="DZ18">
        <v>0</v>
      </c>
      <c r="EA18">
        <v>0</v>
      </c>
      <c r="EB18">
        <v>0.5</v>
      </c>
      <c r="EC18">
        <v>1.6</v>
      </c>
      <c r="ED18">
        <v>0.2</v>
      </c>
      <c r="EE18">
        <v>8.4632000000000005</v>
      </c>
      <c r="EF18">
        <v>0.3</v>
      </c>
      <c r="EG18" t="s">
        <v>213</v>
      </c>
      <c r="EH18">
        <v>0</v>
      </c>
      <c r="EI18">
        <v>0</v>
      </c>
      <c r="EJ18">
        <v>0.5</v>
      </c>
      <c r="EK18">
        <v>1.1000000000000001</v>
      </c>
      <c r="EL18">
        <v>0.1</v>
      </c>
      <c r="EM18">
        <v>8.5311000000000003</v>
      </c>
      <c r="EN18">
        <v>0.2</v>
      </c>
      <c r="ES18">
        <v>70.3</v>
      </c>
      <c r="ET18">
        <v>0.3</v>
      </c>
      <c r="EU18">
        <v>761.98990000000003</v>
      </c>
      <c r="EV18">
        <v>0.2</v>
      </c>
      <c r="EW18">
        <v>105.3</v>
      </c>
      <c r="EX18">
        <v>0.3</v>
      </c>
      <c r="EY18">
        <v>1332.5055</v>
      </c>
      <c r="EZ18">
        <v>0.2</v>
      </c>
      <c r="FA18">
        <v>6.3</v>
      </c>
      <c r="FB18">
        <v>0.2</v>
      </c>
      <c r="FC18">
        <v>92.174400000000006</v>
      </c>
      <c r="FD18">
        <v>0.5</v>
      </c>
      <c r="FE18">
        <v>202.1</v>
      </c>
      <c r="FF18">
        <v>1.1000000000000001</v>
      </c>
      <c r="FG18">
        <v>402.18619999999999</v>
      </c>
      <c r="FH18">
        <v>0.6</v>
      </c>
      <c r="FI18">
        <v>6.7</v>
      </c>
      <c r="FJ18">
        <v>0.3</v>
      </c>
      <c r="FK18">
        <v>17.236599999999999</v>
      </c>
      <c r="FL18">
        <v>1</v>
      </c>
      <c r="FM18">
        <v>1.7</v>
      </c>
      <c r="FN18">
        <v>0.2</v>
      </c>
      <c r="FO18">
        <v>7.4455999999999998</v>
      </c>
      <c r="FP18">
        <v>1</v>
      </c>
      <c r="FU18">
        <v>0.7</v>
      </c>
      <c r="FV18">
        <v>0.1</v>
      </c>
      <c r="FW18">
        <v>2.9533999999999998</v>
      </c>
      <c r="FX18">
        <v>0.5</v>
      </c>
      <c r="FY18" t="s">
        <v>222</v>
      </c>
      <c r="FZ18">
        <v>-0.3</v>
      </c>
      <c r="GA18">
        <v>1.1416999999999999</v>
      </c>
      <c r="GB18">
        <v>0.4</v>
      </c>
      <c r="GC18" t="s">
        <v>213</v>
      </c>
      <c r="GD18">
        <v>-0.2</v>
      </c>
      <c r="GE18">
        <v>2.4074</v>
      </c>
      <c r="GF18">
        <v>0.5</v>
      </c>
      <c r="GG18">
        <v>2.1</v>
      </c>
      <c r="GH18">
        <v>0.1</v>
      </c>
      <c r="GI18">
        <v>35.031500000000001</v>
      </c>
      <c r="GJ18">
        <v>0.8</v>
      </c>
      <c r="GK18">
        <v>1.7</v>
      </c>
      <c r="GL18">
        <v>0.2</v>
      </c>
      <c r="GM18">
        <v>5.4973000000000001</v>
      </c>
      <c r="GN18">
        <v>0.6</v>
      </c>
      <c r="GO18">
        <v>2.9</v>
      </c>
      <c r="GP18">
        <v>0.1</v>
      </c>
      <c r="GQ18">
        <v>15.7102</v>
      </c>
      <c r="GR18">
        <v>0.6</v>
      </c>
      <c r="GS18" t="s">
        <v>213</v>
      </c>
      <c r="GT18">
        <v>0</v>
      </c>
      <c r="GU18">
        <v>0</v>
      </c>
      <c r="GV18">
        <v>0.5</v>
      </c>
      <c r="GW18" t="s">
        <v>213</v>
      </c>
      <c r="GX18">
        <v>0</v>
      </c>
      <c r="GY18">
        <v>1.5760000000000001</v>
      </c>
      <c r="GZ18">
        <v>0.5</v>
      </c>
      <c r="HA18" t="s">
        <v>213</v>
      </c>
      <c r="HB18">
        <v>0</v>
      </c>
      <c r="HC18">
        <v>0</v>
      </c>
      <c r="HD18">
        <v>0.5</v>
      </c>
      <c r="HE18" t="s">
        <v>214</v>
      </c>
      <c r="HF18">
        <v>0</v>
      </c>
      <c r="HG18">
        <v>2.2957000000000001</v>
      </c>
      <c r="HH18">
        <v>0.7</v>
      </c>
      <c r="HM18" t="s">
        <v>215</v>
      </c>
      <c r="HN18">
        <v>0</v>
      </c>
      <c r="HO18">
        <v>11.677199999999999</v>
      </c>
      <c r="HP18">
        <v>1</v>
      </c>
      <c r="HQ18">
        <v>946.4</v>
      </c>
      <c r="HR18">
        <v>3.1</v>
      </c>
      <c r="HS18">
        <v>1630.8208999999999</v>
      </c>
      <c r="HT18">
        <v>6.9</v>
      </c>
      <c r="HU18" t="s">
        <v>216</v>
      </c>
      <c r="HV18">
        <v>0</v>
      </c>
      <c r="HW18">
        <v>36.098700000000001</v>
      </c>
      <c r="HX18">
        <v>2</v>
      </c>
      <c r="HY18" t="s">
        <v>239</v>
      </c>
      <c r="HZ18">
        <v>-2.9</v>
      </c>
      <c r="IA18">
        <v>52.143999999999998</v>
      </c>
      <c r="IB18">
        <v>13</v>
      </c>
      <c r="IC18" t="s">
        <v>218</v>
      </c>
      <c r="ID18">
        <v>0</v>
      </c>
      <c r="IE18">
        <v>34.857799999999997</v>
      </c>
      <c r="IF18">
        <v>4</v>
      </c>
      <c r="IG18" t="s">
        <v>219</v>
      </c>
      <c r="IH18">
        <v>0</v>
      </c>
      <c r="II18">
        <v>34.336599999999997</v>
      </c>
      <c r="IJ18">
        <v>5</v>
      </c>
      <c r="IO18">
        <v>1.9</v>
      </c>
      <c r="IP18">
        <v>0.4</v>
      </c>
      <c r="IQ18">
        <v>3.8045</v>
      </c>
      <c r="IR18">
        <v>1.3</v>
      </c>
      <c r="KC18" t="s">
        <v>216</v>
      </c>
      <c r="KD18">
        <v>0</v>
      </c>
      <c r="KE18">
        <v>3.4026999999999998</v>
      </c>
      <c r="KF18">
        <v>2</v>
      </c>
      <c r="KG18" t="s">
        <v>220</v>
      </c>
      <c r="KH18">
        <v>0</v>
      </c>
      <c r="KI18">
        <v>18.264299999999999</v>
      </c>
      <c r="KJ18">
        <v>1.6</v>
      </c>
      <c r="KK18" t="s">
        <v>221</v>
      </c>
      <c r="KL18">
        <v>0</v>
      </c>
      <c r="KM18">
        <v>3.1021999999999998</v>
      </c>
      <c r="KN18">
        <v>1.2</v>
      </c>
      <c r="LE18">
        <v>2.7</v>
      </c>
      <c r="LF18">
        <v>0.4</v>
      </c>
      <c r="LG18">
        <v>5.0799000000000003</v>
      </c>
      <c r="LH18">
        <v>0.8</v>
      </c>
      <c r="LI18" t="s">
        <v>214</v>
      </c>
      <c r="LJ18">
        <v>0</v>
      </c>
      <c r="LK18">
        <v>2.6757</v>
      </c>
      <c r="LL18">
        <v>0.7</v>
      </c>
      <c r="LM18" t="s">
        <v>222</v>
      </c>
      <c r="LN18">
        <v>-0.3</v>
      </c>
      <c r="LO18">
        <v>1.1923999999999999</v>
      </c>
      <c r="LP18">
        <v>0.4</v>
      </c>
      <c r="LQ18">
        <v>11.3</v>
      </c>
      <c r="LR18">
        <v>0.4</v>
      </c>
      <c r="LS18">
        <v>31.0124</v>
      </c>
      <c r="LT18">
        <v>0.6</v>
      </c>
      <c r="LU18" t="s">
        <v>213</v>
      </c>
      <c r="LV18">
        <v>0</v>
      </c>
      <c r="LW18">
        <v>0</v>
      </c>
      <c r="LX18">
        <v>0.5</v>
      </c>
      <c r="MW18">
        <v>4.9000000000000004</v>
      </c>
      <c r="MX18">
        <v>0.2</v>
      </c>
      <c r="MY18">
        <v>29.141400000000001</v>
      </c>
      <c r="MZ18">
        <v>0.5</v>
      </c>
      <c r="NE18" t="s">
        <v>222</v>
      </c>
      <c r="NF18">
        <v>0</v>
      </c>
      <c r="NG18">
        <v>20.271000000000001</v>
      </c>
      <c r="NH18">
        <v>0.4</v>
      </c>
      <c r="NI18">
        <v>102.9996</v>
      </c>
    </row>
    <row r="19" spans="1:373" x14ac:dyDescent="0.2">
      <c r="A19" t="s">
        <v>49</v>
      </c>
      <c r="C19" t="s">
        <v>211</v>
      </c>
      <c r="D19" s="16">
        <v>44727.581238425926</v>
      </c>
      <c r="AS19">
        <v>0.86</v>
      </c>
      <c r="AT19">
        <v>4.1000000000000002E-2</v>
      </c>
      <c r="AU19">
        <v>3.9517000000000002</v>
      </c>
      <c r="AV19">
        <v>6.2E-2</v>
      </c>
      <c r="AW19">
        <v>0.437</v>
      </c>
      <c r="AX19">
        <v>1.2E-2</v>
      </c>
      <c r="AY19">
        <v>9.3430999999999997</v>
      </c>
      <c r="AZ19">
        <v>0.02</v>
      </c>
      <c r="BA19">
        <v>7.702</v>
      </c>
      <c r="BB19">
        <v>2.7E-2</v>
      </c>
      <c r="BC19">
        <v>353.20499999999998</v>
      </c>
      <c r="BD19">
        <v>1.2999999999999999E-2</v>
      </c>
      <c r="BE19">
        <v>38.119999999999997</v>
      </c>
      <c r="BF19">
        <v>0.05</v>
      </c>
      <c r="BG19">
        <v>3781.9515000000001</v>
      </c>
      <c r="BH19">
        <v>1.0000000000000001E-5</v>
      </c>
      <c r="BI19">
        <v>2.0330000000000001E-2</v>
      </c>
      <c r="BJ19">
        <v>6.9999999999999999E-4</v>
      </c>
      <c r="BK19">
        <v>6.9267000000000003</v>
      </c>
      <c r="BL19">
        <v>2E-3</v>
      </c>
      <c r="BM19">
        <v>1.238E-2</v>
      </c>
      <c r="BN19">
        <v>4.2000000000000002E-4</v>
      </c>
      <c r="BO19">
        <v>5.0179</v>
      </c>
      <c r="BP19">
        <v>6.2E-4</v>
      </c>
      <c r="BQ19">
        <v>6.7499999999999999E-3</v>
      </c>
      <c r="BR19">
        <v>3.1E-4</v>
      </c>
      <c r="BS19">
        <v>6.1702000000000004</v>
      </c>
      <c r="BT19">
        <v>7.1000000000000002E-4</v>
      </c>
      <c r="BY19">
        <v>1.6619999999999999</v>
      </c>
      <c r="BZ19">
        <v>2E-3</v>
      </c>
      <c r="CA19">
        <v>4268.1707999999999</v>
      </c>
      <c r="CB19">
        <v>1.0000000000000001E-5</v>
      </c>
      <c r="CC19">
        <v>0.44419999999999998</v>
      </c>
      <c r="CD19">
        <v>1E-3</v>
      </c>
      <c r="CE19">
        <v>1862.0446999999999</v>
      </c>
      <c r="CF19">
        <v>9.1E-4</v>
      </c>
      <c r="CK19">
        <v>2060</v>
      </c>
      <c r="CL19">
        <v>4</v>
      </c>
      <c r="CM19">
        <v>2001.2029</v>
      </c>
      <c r="CN19">
        <v>0.1</v>
      </c>
      <c r="CO19">
        <v>25.7</v>
      </c>
      <c r="CP19">
        <v>1.3</v>
      </c>
      <c r="CQ19">
        <v>46.7301</v>
      </c>
      <c r="CR19">
        <v>0.7</v>
      </c>
      <c r="CS19">
        <v>30.2</v>
      </c>
      <c r="CT19">
        <v>0.4</v>
      </c>
      <c r="CU19">
        <v>76.063500000000005</v>
      </c>
      <c r="CV19">
        <v>0.4</v>
      </c>
      <c r="CW19">
        <v>204.2</v>
      </c>
      <c r="CX19">
        <v>0.7</v>
      </c>
      <c r="CY19">
        <v>663.09410000000003</v>
      </c>
      <c r="CZ19">
        <v>0.5</v>
      </c>
      <c r="DA19">
        <v>12120</v>
      </c>
      <c r="DB19">
        <v>20</v>
      </c>
      <c r="DC19">
        <v>7045.8374000000003</v>
      </c>
      <c r="DD19">
        <v>0.1</v>
      </c>
      <c r="DE19" t="s">
        <v>212</v>
      </c>
      <c r="DF19">
        <v>0</v>
      </c>
      <c r="DG19">
        <v>1.2173</v>
      </c>
      <c r="DH19">
        <v>3</v>
      </c>
      <c r="DI19">
        <v>18.399999999999999</v>
      </c>
      <c r="DJ19">
        <v>0.6</v>
      </c>
      <c r="DK19">
        <v>25.8645</v>
      </c>
      <c r="DL19">
        <v>1.1000000000000001</v>
      </c>
      <c r="DM19">
        <v>4.5</v>
      </c>
      <c r="DN19">
        <v>0.5</v>
      </c>
      <c r="DO19">
        <v>8.0340000000000007</v>
      </c>
      <c r="DP19">
        <v>0.8</v>
      </c>
      <c r="DQ19">
        <v>18.5</v>
      </c>
      <c r="DR19">
        <v>0.4</v>
      </c>
      <c r="DS19">
        <v>47.405299999999997</v>
      </c>
      <c r="DT19">
        <v>0.6</v>
      </c>
      <c r="DU19">
        <v>8.4</v>
      </c>
      <c r="DV19">
        <v>0.3</v>
      </c>
      <c r="DW19">
        <v>32.729900000000001</v>
      </c>
      <c r="DX19">
        <v>0.5</v>
      </c>
      <c r="DY19" t="s">
        <v>213</v>
      </c>
      <c r="DZ19">
        <v>0</v>
      </c>
      <c r="EA19">
        <v>0</v>
      </c>
      <c r="EB19">
        <v>0.5</v>
      </c>
      <c r="EC19">
        <v>1.6</v>
      </c>
      <c r="ED19">
        <v>0.2</v>
      </c>
      <c r="EE19">
        <v>8.8324999999999996</v>
      </c>
      <c r="EF19">
        <v>0.3</v>
      </c>
      <c r="EG19" t="s">
        <v>213</v>
      </c>
      <c r="EH19">
        <v>0</v>
      </c>
      <c r="EI19">
        <v>0</v>
      </c>
      <c r="EJ19">
        <v>0.5</v>
      </c>
      <c r="EK19">
        <v>0.9</v>
      </c>
      <c r="EL19">
        <v>0.1</v>
      </c>
      <c r="EM19">
        <v>6.6706000000000003</v>
      </c>
      <c r="EN19">
        <v>0.2</v>
      </c>
      <c r="ES19">
        <v>70.900000000000006</v>
      </c>
      <c r="ET19">
        <v>0.3</v>
      </c>
      <c r="EU19">
        <v>768.42700000000002</v>
      </c>
      <c r="EV19">
        <v>0.2</v>
      </c>
      <c r="EW19">
        <v>108.5</v>
      </c>
      <c r="EX19">
        <v>0.3</v>
      </c>
      <c r="EY19">
        <v>1372.9708000000001</v>
      </c>
      <c r="EZ19">
        <v>0.2</v>
      </c>
      <c r="FA19">
        <v>6.2</v>
      </c>
      <c r="FB19">
        <v>0.2</v>
      </c>
      <c r="FC19">
        <v>90.340699999999998</v>
      </c>
      <c r="FD19">
        <v>0.5</v>
      </c>
      <c r="FE19">
        <v>259.7</v>
      </c>
      <c r="FF19">
        <v>1.2</v>
      </c>
      <c r="FG19">
        <v>514.59990000000005</v>
      </c>
      <c r="FH19">
        <v>0.4</v>
      </c>
      <c r="FI19">
        <v>6.4</v>
      </c>
      <c r="FJ19">
        <v>0.3</v>
      </c>
      <c r="FK19">
        <v>16.714400000000001</v>
      </c>
      <c r="FL19">
        <v>1</v>
      </c>
      <c r="FM19">
        <v>2</v>
      </c>
      <c r="FN19">
        <v>0.2</v>
      </c>
      <c r="FO19">
        <v>8.0223999999999993</v>
      </c>
      <c r="FP19">
        <v>1.1000000000000001</v>
      </c>
      <c r="FU19">
        <v>0.9</v>
      </c>
      <c r="FV19">
        <v>0.1</v>
      </c>
      <c r="FW19">
        <v>3.4222000000000001</v>
      </c>
      <c r="FX19">
        <v>0.5</v>
      </c>
      <c r="FY19" t="s">
        <v>213</v>
      </c>
      <c r="FZ19">
        <v>0</v>
      </c>
      <c r="GA19">
        <v>0</v>
      </c>
      <c r="GB19">
        <v>0.5</v>
      </c>
      <c r="GC19" t="s">
        <v>213</v>
      </c>
      <c r="GD19">
        <v>0</v>
      </c>
      <c r="GE19">
        <v>1.4258999999999999</v>
      </c>
      <c r="GF19">
        <v>0.5</v>
      </c>
      <c r="GG19">
        <v>1.8</v>
      </c>
      <c r="GH19">
        <v>0.1</v>
      </c>
      <c r="GI19">
        <v>34.073599999999999</v>
      </c>
      <c r="GJ19">
        <v>0.8</v>
      </c>
      <c r="GK19">
        <v>1.9</v>
      </c>
      <c r="GL19">
        <v>0.2</v>
      </c>
      <c r="GM19">
        <v>5.9516999999999998</v>
      </c>
      <c r="GN19">
        <v>0.6</v>
      </c>
      <c r="GO19">
        <v>3.1</v>
      </c>
      <c r="GP19">
        <v>0.1</v>
      </c>
      <c r="GQ19">
        <v>15.6852</v>
      </c>
      <c r="GR19">
        <v>0.6</v>
      </c>
      <c r="GS19" t="s">
        <v>213</v>
      </c>
      <c r="GT19">
        <v>0</v>
      </c>
      <c r="GU19">
        <v>0</v>
      </c>
      <c r="GV19">
        <v>0.5</v>
      </c>
      <c r="GW19" t="s">
        <v>213</v>
      </c>
      <c r="GX19">
        <v>0</v>
      </c>
      <c r="GY19">
        <v>0</v>
      </c>
      <c r="GZ19">
        <v>0.5</v>
      </c>
      <c r="HA19" t="s">
        <v>213</v>
      </c>
      <c r="HB19">
        <v>0</v>
      </c>
      <c r="HC19">
        <v>0</v>
      </c>
      <c r="HD19">
        <v>0.5</v>
      </c>
      <c r="HE19" t="s">
        <v>214</v>
      </c>
      <c r="HF19">
        <v>0</v>
      </c>
      <c r="HG19">
        <v>0</v>
      </c>
      <c r="HH19">
        <v>0.7</v>
      </c>
      <c r="HM19" t="s">
        <v>215</v>
      </c>
      <c r="HN19">
        <v>0</v>
      </c>
      <c r="HO19">
        <v>16.5532</v>
      </c>
      <c r="HP19">
        <v>1</v>
      </c>
      <c r="HQ19">
        <v>1064</v>
      </c>
      <c r="HR19">
        <v>3</v>
      </c>
      <c r="HS19">
        <v>1643.1189999999999</v>
      </c>
      <c r="HT19">
        <v>7.5</v>
      </c>
      <c r="HU19" t="s">
        <v>216</v>
      </c>
      <c r="HV19">
        <v>0</v>
      </c>
      <c r="HW19">
        <v>38.810099999999998</v>
      </c>
      <c r="HX19">
        <v>2</v>
      </c>
      <c r="HY19" t="s">
        <v>231</v>
      </c>
      <c r="HZ19">
        <v>-8.4</v>
      </c>
      <c r="IA19">
        <v>58.066400000000002</v>
      </c>
      <c r="IB19">
        <v>14</v>
      </c>
      <c r="IC19" t="s">
        <v>218</v>
      </c>
      <c r="ID19">
        <v>0</v>
      </c>
      <c r="IE19">
        <v>32.895600000000002</v>
      </c>
      <c r="IF19">
        <v>4</v>
      </c>
      <c r="IG19" t="s">
        <v>219</v>
      </c>
      <c r="IH19">
        <v>0</v>
      </c>
      <c r="II19">
        <v>38.078600000000002</v>
      </c>
      <c r="IJ19">
        <v>5</v>
      </c>
      <c r="IO19" t="s">
        <v>226</v>
      </c>
      <c r="IP19">
        <v>-0.6</v>
      </c>
      <c r="IQ19">
        <v>2.8130000000000002</v>
      </c>
      <c r="IR19">
        <v>1.3</v>
      </c>
      <c r="KC19" t="s">
        <v>216</v>
      </c>
      <c r="KD19">
        <v>0</v>
      </c>
      <c r="KE19">
        <v>4.0705</v>
      </c>
      <c r="KF19">
        <v>2</v>
      </c>
      <c r="KG19" t="s">
        <v>220</v>
      </c>
      <c r="KH19">
        <v>0</v>
      </c>
      <c r="KI19">
        <v>20.9954</v>
      </c>
      <c r="KJ19">
        <v>1.6</v>
      </c>
      <c r="KK19" t="s">
        <v>221</v>
      </c>
      <c r="KL19">
        <v>0</v>
      </c>
      <c r="KM19">
        <v>1.6068</v>
      </c>
      <c r="KN19">
        <v>1.2</v>
      </c>
      <c r="LE19">
        <v>3</v>
      </c>
      <c r="LF19">
        <v>0.4</v>
      </c>
      <c r="LG19">
        <v>5.8429000000000002</v>
      </c>
      <c r="LH19">
        <v>0.8</v>
      </c>
      <c r="LI19" t="s">
        <v>214</v>
      </c>
      <c r="LJ19">
        <v>0</v>
      </c>
      <c r="LK19">
        <v>4.0316000000000001</v>
      </c>
      <c r="LL19">
        <v>0.7</v>
      </c>
      <c r="LM19" t="s">
        <v>240</v>
      </c>
      <c r="LN19">
        <v>-0.6</v>
      </c>
      <c r="LO19">
        <v>1.9184000000000001</v>
      </c>
      <c r="LP19">
        <v>0.6</v>
      </c>
      <c r="LQ19">
        <v>11.6</v>
      </c>
      <c r="LR19">
        <v>0.4</v>
      </c>
      <c r="LS19">
        <v>31.6295</v>
      </c>
      <c r="LT19">
        <v>0.6</v>
      </c>
      <c r="LU19" t="s">
        <v>213</v>
      </c>
      <c r="LV19">
        <v>0</v>
      </c>
      <c r="LW19">
        <v>0</v>
      </c>
      <c r="LX19">
        <v>0.5</v>
      </c>
      <c r="MW19">
        <v>4.7</v>
      </c>
      <c r="MX19">
        <v>0.2</v>
      </c>
      <c r="MY19">
        <v>28.338000000000001</v>
      </c>
      <c r="MZ19">
        <v>0.5</v>
      </c>
      <c r="NE19" t="s">
        <v>222</v>
      </c>
      <c r="NF19">
        <v>0</v>
      </c>
      <c r="NG19">
        <v>20.6936</v>
      </c>
      <c r="NH19">
        <v>0.4</v>
      </c>
      <c r="NI19">
        <v>102.999</v>
      </c>
    </row>
    <row r="20" spans="1:373" x14ac:dyDescent="0.2">
      <c r="A20" t="s">
        <v>50</v>
      </c>
      <c r="C20" t="s">
        <v>211</v>
      </c>
      <c r="D20" s="16">
        <v>44727.590821759259</v>
      </c>
      <c r="AS20">
        <v>1.08</v>
      </c>
      <c r="AT20">
        <v>4.7E-2</v>
      </c>
      <c r="AU20">
        <v>4.2393000000000001</v>
      </c>
      <c r="AV20">
        <v>6.5000000000000002E-2</v>
      </c>
      <c r="AW20">
        <v>0.3216</v>
      </c>
      <c r="AX20">
        <v>9.7000000000000003E-3</v>
      </c>
      <c r="AY20">
        <v>7.9154999999999998</v>
      </c>
      <c r="AZ20">
        <v>2.1000000000000001E-2</v>
      </c>
      <c r="BA20">
        <v>6.6280000000000001</v>
      </c>
      <c r="BB20">
        <v>2.5999999999999999E-2</v>
      </c>
      <c r="BC20">
        <v>293.93920000000003</v>
      </c>
      <c r="BD20">
        <v>1.4E-2</v>
      </c>
      <c r="BE20">
        <v>39.24</v>
      </c>
      <c r="BF20">
        <v>0.05</v>
      </c>
      <c r="BG20">
        <v>3723.9270000000001</v>
      </c>
      <c r="BH20">
        <v>1.0000000000000001E-5</v>
      </c>
      <c r="BI20" t="s">
        <v>241</v>
      </c>
      <c r="BJ20">
        <v>0</v>
      </c>
      <c r="BK20">
        <v>3.7837000000000001</v>
      </c>
      <c r="BL20">
        <v>2E-3</v>
      </c>
      <c r="BM20">
        <v>7.1300000000000001E-3</v>
      </c>
      <c r="BN20">
        <v>3.6000000000000002E-4</v>
      </c>
      <c r="BO20">
        <v>3.0055000000000001</v>
      </c>
      <c r="BP20">
        <v>6.3000000000000003E-4</v>
      </c>
      <c r="BQ20">
        <v>4.7299999999999998E-3</v>
      </c>
      <c r="BR20">
        <v>2.7999999999999998E-4</v>
      </c>
      <c r="BS20">
        <v>4.7202000000000002</v>
      </c>
      <c r="BT20">
        <v>7.1000000000000002E-4</v>
      </c>
      <c r="BY20">
        <v>1.5409999999999999</v>
      </c>
      <c r="BZ20">
        <v>2E-3</v>
      </c>
      <c r="CA20">
        <v>3903.6145000000001</v>
      </c>
      <c r="CB20">
        <v>1.0000000000000001E-5</v>
      </c>
      <c r="CC20">
        <v>0.55300000000000005</v>
      </c>
      <c r="CD20">
        <v>1.1000000000000001E-3</v>
      </c>
      <c r="CE20">
        <v>2294.9857000000002</v>
      </c>
      <c r="CF20">
        <v>8.4999999999999995E-4</v>
      </c>
      <c r="CK20">
        <v>1716</v>
      </c>
      <c r="CL20">
        <v>4</v>
      </c>
      <c r="CM20">
        <v>1668.9087</v>
      </c>
      <c r="CN20">
        <v>0.1</v>
      </c>
      <c r="CO20">
        <v>24.1</v>
      </c>
      <c r="CP20">
        <v>1.2</v>
      </c>
      <c r="CQ20">
        <v>45.016599999999997</v>
      </c>
      <c r="CR20">
        <v>0.7</v>
      </c>
      <c r="CS20">
        <v>27.7</v>
      </c>
      <c r="CT20">
        <v>0.4</v>
      </c>
      <c r="CU20">
        <v>69.64</v>
      </c>
      <c r="CV20">
        <v>0.5</v>
      </c>
      <c r="CW20">
        <v>101.9</v>
      </c>
      <c r="CX20">
        <v>0.5</v>
      </c>
      <c r="CY20">
        <v>328.8655</v>
      </c>
      <c r="CZ20">
        <v>0.5</v>
      </c>
      <c r="DA20">
        <v>9685</v>
      </c>
      <c r="DB20">
        <v>15</v>
      </c>
      <c r="DC20">
        <v>5504.8014999999996</v>
      </c>
      <c r="DD20">
        <v>0.1</v>
      </c>
      <c r="DE20" t="s">
        <v>212</v>
      </c>
      <c r="DF20">
        <v>0</v>
      </c>
      <c r="DG20">
        <v>0</v>
      </c>
      <c r="DH20">
        <v>3</v>
      </c>
      <c r="DI20">
        <v>18.600000000000001</v>
      </c>
      <c r="DJ20">
        <v>0.6</v>
      </c>
      <c r="DK20">
        <v>25.7334</v>
      </c>
      <c r="DL20">
        <v>1.1000000000000001</v>
      </c>
      <c r="DM20">
        <v>4.8</v>
      </c>
      <c r="DN20">
        <v>0.5</v>
      </c>
      <c r="DO20">
        <v>8.4032</v>
      </c>
      <c r="DP20">
        <v>0.8</v>
      </c>
      <c r="DQ20">
        <v>16.5</v>
      </c>
      <c r="DR20">
        <v>0.4</v>
      </c>
      <c r="DS20">
        <v>42.054600000000001</v>
      </c>
      <c r="DT20">
        <v>0.6</v>
      </c>
      <c r="DU20">
        <v>9.1999999999999993</v>
      </c>
      <c r="DV20">
        <v>0.3</v>
      </c>
      <c r="DW20">
        <v>35.863799999999998</v>
      </c>
      <c r="DX20">
        <v>0.5</v>
      </c>
      <c r="DY20" t="s">
        <v>213</v>
      </c>
      <c r="DZ20">
        <v>0</v>
      </c>
      <c r="EA20">
        <v>0</v>
      </c>
      <c r="EB20">
        <v>0.5</v>
      </c>
      <c r="EC20">
        <v>0.5</v>
      </c>
      <c r="ED20">
        <v>0.2</v>
      </c>
      <c r="EE20">
        <v>2.9401000000000002</v>
      </c>
      <c r="EF20">
        <v>0.3</v>
      </c>
      <c r="EG20" t="s">
        <v>213</v>
      </c>
      <c r="EH20">
        <v>0</v>
      </c>
      <c r="EI20">
        <v>0</v>
      </c>
      <c r="EJ20">
        <v>0.5</v>
      </c>
      <c r="EK20">
        <v>0.7</v>
      </c>
      <c r="EL20">
        <v>0.1</v>
      </c>
      <c r="EM20">
        <v>5.5989000000000004</v>
      </c>
      <c r="EN20">
        <v>0.2</v>
      </c>
      <c r="ES20">
        <v>72.5</v>
      </c>
      <c r="ET20">
        <v>0.3</v>
      </c>
      <c r="EU20">
        <v>774.44839999999999</v>
      </c>
      <c r="EV20">
        <v>0.2</v>
      </c>
      <c r="EW20">
        <v>132</v>
      </c>
      <c r="EX20">
        <v>0.3</v>
      </c>
      <c r="EY20">
        <v>1647.6968999999999</v>
      </c>
      <c r="EZ20">
        <v>0.2</v>
      </c>
      <c r="FA20">
        <v>3.2</v>
      </c>
      <c r="FB20">
        <v>0.2</v>
      </c>
      <c r="FC20">
        <v>54.824300000000001</v>
      </c>
      <c r="FD20">
        <v>0.5</v>
      </c>
      <c r="FE20">
        <v>274.60000000000002</v>
      </c>
      <c r="FF20">
        <v>1.3</v>
      </c>
      <c r="FG20">
        <v>531.05319999999995</v>
      </c>
      <c r="FH20">
        <v>0.5</v>
      </c>
      <c r="FI20">
        <v>6.7</v>
      </c>
      <c r="FJ20">
        <v>0.3</v>
      </c>
      <c r="FK20">
        <v>16.89</v>
      </c>
      <c r="FL20">
        <v>1</v>
      </c>
      <c r="FM20">
        <v>1.2</v>
      </c>
      <c r="FN20">
        <v>0.2</v>
      </c>
      <c r="FO20">
        <v>6.2134</v>
      </c>
      <c r="FP20">
        <v>1.1000000000000001</v>
      </c>
      <c r="FU20">
        <v>0.6</v>
      </c>
      <c r="FV20">
        <v>0.1</v>
      </c>
      <c r="FW20">
        <v>2.4379</v>
      </c>
      <c r="FX20">
        <v>0.5</v>
      </c>
      <c r="FY20" t="s">
        <v>213</v>
      </c>
      <c r="FZ20">
        <v>0</v>
      </c>
      <c r="GA20">
        <v>0</v>
      </c>
      <c r="GB20">
        <v>0.5</v>
      </c>
      <c r="GC20" t="s">
        <v>213</v>
      </c>
      <c r="GD20">
        <v>-0.2</v>
      </c>
      <c r="GE20">
        <v>2.3378000000000001</v>
      </c>
      <c r="GF20">
        <v>0.5</v>
      </c>
      <c r="GG20">
        <v>1.7</v>
      </c>
      <c r="GH20">
        <v>0.1</v>
      </c>
      <c r="GI20">
        <v>34.017499999999998</v>
      </c>
      <c r="GJ20">
        <v>0.8</v>
      </c>
      <c r="GK20">
        <v>1.8</v>
      </c>
      <c r="GL20">
        <v>0.2</v>
      </c>
      <c r="GM20">
        <v>5.7507999999999999</v>
      </c>
      <c r="GN20">
        <v>0.6</v>
      </c>
      <c r="GO20">
        <v>2.9</v>
      </c>
      <c r="GP20">
        <v>0.1</v>
      </c>
      <c r="GQ20">
        <v>15.3398</v>
      </c>
      <c r="GR20">
        <v>0.6</v>
      </c>
      <c r="GS20" t="s">
        <v>213</v>
      </c>
      <c r="GT20">
        <v>0</v>
      </c>
      <c r="GU20">
        <v>0</v>
      </c>
      <c r="GV20">
        <v>0.5</v>
      </c>
      <c r="GW20" t="s">
        <v>213</v>
      </c>
      <c r="GX20">
        <v>0</v>
      </c>
      <c r="GY20">
        <v>1.0377000000000001</v>
      </c>
      <c r="GZ20">
        <v>0.5</v>
      </c>
      <c r="HA20" t="s">
        <v>213</v>
      </c>
      <c r="HB20">
        <v>0</v>
      </c>
      <c r="HC20">
        <v>0</v>
      </c>
      <c r="HD20">
        <v>0.5</v>
      </c>
      <c r="HE20" t="s">
        <v>214</v>
      </c>
      <c r="HF20">
        <v>0</v>
      </c>
      <c r="HG20">
        <v>0</v>
      </c>
      <c r="HH20">
        <v>0.7</v>
      </c>
      <c r="HM20" t="s">
        <v>215</v>
      </c>
      <c r="HN20">
        <v>0</v>
      </c>
      <c r="HO20">
        <v>14.989699999999999</v>
      </c>
      <c r="HP20">
        <v>1</v>
      </c>
      <c r="HQ20">
        <v>1120</v>
      </c>
      <c r="HR20">
        <v>3</v>
      </c>
      <c r="HS20">
        <v>1800.5525</v>
      </c>
      <c r="HT20">
        <v>7.2</v>
      </c>
      <c r="HU20" t="s">
        <v>216</v>
      </c>
      <c r="HV20">
        <v>0</v>
      </c>
      <c r="HW20">
        <v>40.756</v>
      </c>
      <c r="HX20">
        <v>2</v>
      </c>
      <c r="HY20" t="s">
        <v>239</v>
      </c>
      <c r="HZ20">
        <v>-5.5</v>
      </c>
      <c r="IA20">
        <v>54.933100000000003</v>
      </c>
      <c r="IB20">
        <v>13</v>
      </c>
      <c r="IC20" t="s">
        <v>218</v>
      </c>
      <c r="ID20">
        <v>0</v>
      </c>
      <c r="IE20">
        <v>48.432099999999998</v>
      </c>
      <c r="IF20">
        <v>4</v>
      </c>
      <c r="IG20" t="s">
        <v>219</v>
      </c>
      <c r="IH20">
        <v>0</v>
      </c>
      <c r="II20">
        <v>59.246200000000002</v>
      </c>
      <c r="IJ20">
        <v>5</v>
      </c>
      <c r="IO20" t="s">
        <v>226</v>
      </c>
      <c r="IP20">
        <v>-0.5</v>
      </c>
      <c r="IQ20">
        <v>2.8323999999999998</v>
      </c>
      <c r="IR20">
        <v>1.3</v>
      </c>
      <c r="KC20" t="s">
        <v>216</v>
      </c>
      <c r="KD20">
        <v>0</v>
      </c>
      <c r="KE20">
        <v>3.27</v>
      </c>
      <c r="KF20">
        <v>2</v>
      </c>
      <c r="KG20" t="s">
        <v>220</v>
      </c>
      <c r="KH20">
        <v>0</v>
      </c>
      <c r="KI20">
        <v>17.980399999999999</v>
      </c>
      <c r="KJ20">
        <v>1.6</v>
      </c>
      <c r="KK20" t="s">
        <v>221</v>
      </c>
      <c r="KL20">
        <v>0</v>
      </c>
      <c r="KM20">
        <v>2.9984000000000002</v>
      </c>
      <c r="KN20">
        <v>1.2</v>
      </c>
      <c r="LE20">
        <v>3.2</v>
      </c>
      <c r="LF20">
        <v>0.4</v>
      </c>
      <c r="LG20">
        <v>6.1714000000000002</v>
      </c>
      <c r="LH20">
        <v>0.7</v>
      </c>
      <c r="LI20" t="s">
        <v>214</v>
      </c>
      <c r="LJ20">
        <v>0</v>
      </c>
      <c r="LK20">
        <v>2.8237000000000001</v>
      </c>
      <c r="LL20">
        <v>0.7</v>
      </c>
      <c r="LM20" t="s">
        <v>214</v>
      </c>
      <c r="LN20">
        <v>0</v>
      </c>
      <c r="LO20">
        <v>0</v>
      </c>
      <c r="LP20">
        <v>0.7</v>
      </c>
      <c r="LQ20">
        <v>12.9</v>
      </c>
      <c r="LR20">
        <v>0.4</v>
      </c>
      <c r="LS20">
        <v>34.6218</v>
      </c>
      <c r="LT20">
        <v>0.6</v>
      </c>
      <c r="LU20" t="s">
        <v>213</v>
      </c>
      <c r="LV20">
        <v>0</v>
      </c>
      <c r="LW20">
        <v>0</v>
      </c>
      <c r="LX20">
        <v>0.5</v>
      </c>
      <c r="MW20">
        <v>5.2</v>
      </c>
      <c r="MX20">
        <v>0.2</v>
      </c>
      <c r="MY20">
        <v>30.818000000000001</v>
      </c>
      <c r="MZ20">
        <v>0.5</v>
      </c>
      <c r="NE20" t="s">
        <v>222</v>
      </c>
      <c r="NF20">
        <v>0</v>
      </c>
      <c r="NG20">
        <v>21.250499999999999</v>
      </c>
      <c r="NH20">
        <v>0.4</v>
      </c>
      <c r="NI20">
        <v>102.9984</v>
      </c>
    </row>
    <row r="21" spans="1:373" x14ac:dyDescent="0.2">
      <c r="A21" t="s">
        <v>51</v>
      </c>
      <c r="C21" t="s">
        <v>211</v>
      </c>
      <c r="D21" s="16">
        <v>44727.600439814814</v>
      </c>
      <c r="AS21">
        <v>0.42299999999999999</v>
      </c>
      <c r="AT21">
        <v>2.1999999999999999E-2</v>
      </c>
      <c r="AU21">
        <v>3.6684999999999999</v>
      </c>
      <c r="AV21">
        <v>3.2000000000000001E-2</v>
      </c>
      <c r="AW21">
        <v>0.21190000000000001</v>
      </c>
      <c r="AX21">
        <v>6.1999999999999998E-3</v>
      </c>
      <c r="AY21">
        <v>8.3682999999999996</v>
      </c>
      <c r="AZ21">
        <v>1.0999999999999999E-2</v>
      </c>
      <c r="BA21">
        <v>4.1420000000000003</v>
      </c>
      <c r="BB21">
        <v>1.6E-2</v>
      </c>
      <c r="BC21">
        <v>299.35939999999999</v>
      </c>
      <c r="BD21">
        <v>7.3000000000000001E-3</v>
      </c>
      <c r="BE21">
        <v>28.41</v>
      </c>
      <c r="BF21">
        <v>0.03</v>
      </c>
      <c r="BG21">
        <v>3856.3532</v>
      </c>
      <c r="BH21">
        <v>1.0000000000000001E-5</v>
      </c>
      <c r="BI21">
        <v>1.7440000000000001E-2</v>
      </c>
      <c r="BJ21">
        <v>6.3000000000000003E-4</v>
      </c>
      <c r="BK21">
        <v>6.6186999999999996</v>
      </c>
      <c r="BL21">
        <v>1.6999999999999999E-3</v>
      </c>
      <c r="BM21">
        <v>1.468E-2</v>
      </c>
      <c r="BN21">
        <v>4.4000000000000002E-4</v>
      </c>
      <c r="BO21">
        <v>6.1205999999999996</v>
      </c>
      <c r="BP21">
        <v>5.0000000000000001E-4</v>
      </c>
      <c r="BQ21">
        <v>5.3499999999999997E-3</v>
      </c>
      <c r="BR21">
        <v>2.9999999999999997E-4</v>
      </c>
      <c r="BS21">
        <v>5.3319999999999999</v>
      </c>
      <c r="BT21">
        <v>5.9999999999999995E-4</v>
      </c>
      <c r="BY21">
        <v>1.47</v>
      </c>
      <c r="BZ21">
        <v>2E-3</v>
      </c>
      <c r="CA21">
        <v>3814.1377000000002</v>
      </c>
      <c r="CB21">
        <v>1.0000000000000001E-5</v>
      </c>
      <c r="CC21">
        <v>0.41710000000000003</v>
      </c>
      <c r="CD21">
        <v>8.9999999999999998E-4</v>
      </c>
      <c r="CE21">
        <v>1749.4021</v>
      </c>
      <c r="CF21">
        <v>7.2999999999999996E-4</v>
      </c>
      <c r="CK21">
        <v>1831</v>
      </c>
      <c r="CL21">
        <v>4</v>
      </c>
      <c r="CM21">
        <v>1762.8276000000001</v>
      </c>
      <c r="CN21">
        <v>0.1</v>
      </c>
      <c r="CO21">
        <v>30.9</v>
      </c>
      <c r="CP21">
        <v>1.4</v>
      </c>
      <c r="CQ21">
        <v>52.305999999999997</v>
      </c>
      <c r="CR21">
        <v>0.6</v>
      </c>
      <c r="CS21">
        <v>29.1</v>
      </c>
      <c r="CT21">
        <v>0.4</v>
      </c>
      <c r="CU21">
        <v>71.871899999999997</v>
      </c>
      <c r="CV21">
        <v>0.4</v>
      </c>
      <c r="CW21">
        <v>214.9</v>
      </c>
      <c r="CX21">
        <v>0.7</v>
      </c>
      <c r="CY21">
        <v>680.83889999999997</v>
      </c>
      <c r="CZ21">
        <v>0.5</v>
      </c>
      <c r="DA21">
        <v>11070</v>
      </c>
      <c r="DB21">
        <v>20</v>
      </c>
      <c r="DC21">
        <v>7098.8517000000002</v>
      </c>
      <c r="DD21">
        <v>0.1</v>
      </c>
      <c r="DE21" t="s">
        <v>240</v>
      </c>
      <c r="DF21">
        <v>-0.6</v>
      </c>
      <c r="DG21">
        <v>1.3444</v>
      </c>
      <c r="DH21">
        <v>0.6</v>
      </c>
      <c r="DI21">
        <v>18.5</v>
      </c>
      <c r="DJ21">
        <v>0.6</v>
      </c>
      <c r="DK21">
        <v>27.7483</v>
      </c>
      <c r="DL21">
        <v>0.9</v>
      </c>
      <c r="DM21">
        <v>6</v>
      </c>
      <c r="DN21">
        <v>0.5</v>
      </c>
      <c r="DO21">
        <v>11.565899999999999</v>
      </c>
      <c r="DP21">
        <v>0.6</v>
      </c>
      <c r="DQ21">
        <v>15.8</v>
      </c>
      <c r="DR21">
        <v>0.3</v>
      </c>
      <c r="DS21">
        <v>43.3673</v>
      </c>
      <c r="DT21">
        <v>0.5</v>
      </c>
      <c r="DU21">
        <v>8.8000000000000007</v>
      </c>
      <c r="DV21">
        <v>0.3</v>
      </c>
      <c r="DW21">
        <v>32.621899999999997</v>
      </c>
      <c r="DX21">
        <v>0.5</v>
      </c>
      <c r="DY21" t="s">
        <v>213</v>
      </c>
      <c r="DZ21">
        <v>0</v>
      </c>
      <c r="EA21">
        <v>0</v>
      </c>
      <c r="EB21">
        <v>0.5</v>
      </c>
      <c r="EC21">
        <v>1.7</v>
      </c>
      <c r="ED21">
        <v>0.2</v>
      </c>
      <c r="EE21">
        <v>9.6481999999999992</v>
      </c>
      <c r="EF21">
        <v>0.2</v>
      </c>
      <c r="EG21" t="s">
        <v>213</v>
      </c>
      <c r="EH21">
        <v>0</v>
      </c>
      <c r="EI21">
        <v>0</v>
      </c>
      <c r="EJ21">
        <v>0.5</v>
      </c>
      <c r="EK21">
        <v>1.8</v>
      </c>
      <c r="EL21">
        <v>0.1</v>
      </c>
      <c r="EM21">
        <v>13.157500000000001</v>
      </c>
      <c r="EN21">
        <v>0.2</v>
      </c>
      <c r="ES21">
        <v>58.1</v>
      </c>
      <c r="ET21">
        <v>0.2</v>
      </c>
      <c r="EU21">
        <v>714.71519999999998</v>
      </c>
      <c r="EV21">
        <v>0.2</v>
      </c>
      <c r="EW21">
        <v>90.8</v>
      </c>
      <c r="EX21">
        <v>0.3</v>
      </c>
      <c r="EY21">
        <v>1307.1874</v>
      </c>
      <c r="EZ21">
        <v>0.2</v>
      </c>
      <c r="FA21">
        <v>3.8</v>
      </c>
      <c r="FB21">
        <v>0.1</v>
      </c>
      <c r="FC21">
        <v>68.021500000000003</v>
      </c>
      <c r="FD21">
        <v>0.4</v>
      </c>
      <c r="FE21">
        <v>214.9</v>
      </c>
      <c r="FF21">
        <v>1</v>
      </c>
      <c r="FG21">
        <v>521.32849999999996</v>
      </c>
      <c r="FH21">
        <v>0.3</v>
      </c>
      <c r="FI21">
        <v>6</v>
      </c>
      <c r="FJ21">
        <v>0.3</v>
      </c>
      <c r="FK21">
        <v>18.191500000000001</v>
      </c>
      <c r="FL21">
        <v>0.7</v>
      </c>
      <c r="FM21">
        <v>1.9</v>
      </c>
      <c r="FN21">
        <v>0.2</v>
      </c>
      <c r="FO21">
        <v>8.5592000000000006</v>
      </c>
      <c r="FP21">
        <v>0.8</v>
      </c>
      <c r="FU21">
        <v>0.6</v>
      </c>
      <c r="FV21">
        <v>0.1</v>
      </c>
      <c r="FW21">
        <v>2.6006</v>
      </c>
      <c r="FX21">
        <v>0.4</v>
      </c>
      <c r="FY21" t="s">
        <v>213</v>
      </c>
      <c r="FZ21">
        <v>0</v>
      </c>
      <c r="GA21">
        <v>0</v>
      </c>
      <c r="GB21">
        <v>0.5</v>
      </c>
      <c r="GC21" t="s">
        <v>213</v>
      </c>
      <c r="GD21">
        <v>0</v>
      </c>
      <c r="GE21">
        <v>1.8684000000000001</v>
      </c>
      <c r="GF21">
        <v>0.5</v>
      </c>
      <c r="GG21">
        <v>2.5</v>
      </c>
      <c r="GH21">
        <v>0.1</v>
      </c>
      <c r="GI21">
        <v>36.256700000000002</v>
      </c>
      <c r="GJ21">
        <v>0.6</v>
      </c>
      <c r="GK21">
        <v>1.3</v>
      </c>
      <c r="GL21">
        <v>0.2</v>
      </c>
      <c r="GM21">
        <v>4.2922000000000002</v>
      </c>
      <c r="GN21">
        <v>0.5</v>
      </c>
      <c r="GO21">
        <v>2.5</v>
      </c>
      <c r="GP21">
        <v>0.1</v>
      </c>
      <c r="GQ21">
        <v>14.656700000000001</v>
      </c>
      <c r="GR21">
        <v>0.5</v>
      </c>
      <c r="GS21" t="s">
        <v>213</v>
      </c>
      <c r="GT21">
        <v>0</v>
      </c>
      <c r="GU21">
        <v>0</v>
      </c>
      <c r="GV21">
        <v>0.5</v>
      </c>
      <c r="GW21" t="s">
        <v>213</v>
      </c>
      <c r="GX21">
        <v>0</v>
      </c>
      <c r="GY21">
        <v>0</v>
      </c>
      <c r="GZ21">
        <v>0.5</v>
      </c>
      <c r="HA21" t="s">
        <v>213</v>
      </c>
      <c r="HB21">
        <v>0</v>
      </c>
      <c r="HC21">
        <v>0</v>
      </c>
      <c r="HD21">
        <v>0.5</v>
      </c>
      <c r="HE21" t="s">
        <v>214</v>
      </c>
      <c r="HF21">
        <v>0</v>
      </c>
      <c r="HG21">
        <v>2.52E-2</v>
      </c>
      <c r="HH21">
        <v>0.7</v>
      </c>
      <c r="HM21" t="s">
        <v>215</v>
      </c>
      <c r="HN21">
        <v>0</v>
      </c>
      <c r="HO21">
        <v>0</v>
      </c>
      <c r="HP21">
        <v>1</v>
      </c>
      <c r="HQ21">
        <v>902.2</v>
      </c>
      <c r="HR21">
        <v>3.1</v>
      </c>
      <c r="HS21">
        <v>1635.0723</v>
      </c>
      <c r="HT21">
        <v>5.9</v>
      </c>
      <c r="HU21" t="s">
        <v>216</v>
      </c>
      <c r="HV21">
        <v>0</v>
      </c>
      <c r="HW21">
        <v>13.937099999999999</v>
      </c>
      <c r="HX21">
        <v>2</v>
      </c>
      <c r="HY21" t="s">
        <v>233</v>
      </c>
      <c r="HZ21">
        <v>0</v>
      </c>
      <c r="IA21">
        <v>34.198900000000002</v>
      </c>
      <c r="IB21">
        <v>2.6</v>
      </c>
      <c r="IC21" t="s">
        <v>218</v>
      </c>
      <c r="ID21">
        <v>0</v>
      </c>
      <c r="IE21">
        <v>23.5441</v>
      </c>
      <c r="IF21">
        <v>4</v>
      </c>
      <c r="IG21" t="s">
        <v>219</v>
      </c>
      <c r="IH21">
        <v>0</v>
      </c>
      <c r="II21">
        <v>36.344999999999999</v>
      </c>
      <c r="IJ21">
        <v>5</v>
      </c>
      <c r="IO21">
        <v>1.9</v>
      </c>
      <c r="IP21">
        <v>0.4</v>
      </c>
      <c r="IQ21">
        <v>3.7763</v>
      </c>
      <c r="IR21">
        <v>1.2</v>
      </c>
      <c r="KC21" t="s">
        <v>216</v>
      </c>
      <c r="KD21">
        <v>0</v>
      </c>
      <c r="KE21">
        <v>2.3231000000000002</v>
      </c>
      <c r="KF21">
        <v>2</v>
      </c>
      <c r="KG21" t="s">
        <v>220</v>
      </c>
      <c r="KH21">
        <v>0</v>
      </c>
      <c r="KI21">
        <v>19.414899999999999</v>
      </c>
      <c r="KJ21">
        <v>1.6</v>
      </c>
      <c r="KK21" t="s">
        <v>221</v>
      </c>
      <c r="KL21">
        <v>0</v>
      </c>
      <c r="KM21">
        <v>3.0447000000000002</v>
      </c>
      <c r="KN21">
        <v>1.2</v>
      </c>
      <c r="LE21">
        <v>3</v>
      </c>
      <c r="LF21">
        <v>0.4</v>
      </c>
      <c r="LG21">
        <v>6.0894000000000004</v>
      </c>
      <c r="LH21">
        <v>0.7</v>
      </c>
      <c r="LI21" t="s">
        <v>214</v>
      </c>
      <c r="LJ21">
        <v>0</v>
      </c>
      <c r="LK21">
        <v>3.2523</v>
      </c>
      <c r="LL21">
        <v>0.7</v>
      </c>
      <c r="LM21" t="s">
        <v>230</v>
      </c>
      <c r="LN21">
        <v>-0.1</v>
      </c>
      <c r="LO21">
        <v>0.57340000000000002</v>
      </c>
      <c r="LP21">
        <v>0.1</v>
      </c>
      <c r="LQ21">
        <v>9.8000000000000007</v>
      </c>
      <c r="LR21">
        <v>0.3</v>
      </c>
      <c r="LS21">
        <v>32.265999999999998</v>
      </c>
      <c r="LT21">
        <v>0.4</v>
      </c>
      <c r="LU21" t="s">
        <v>213</v>
      </c>
      <c r="LV21">
        <v>0</v>
      </c>
      <c r="LW21">
        <v>0</v>
      </c>
      <c r="LX21">
        <v>0.5</v>
      </c>
      <c r="MW21">
        <v>5.8</v>
      </c>
      <c r="MX21">
        <v>0.2</v>
      </c>
      <c r="MY21">
        <v>32.265999999999998</v>
      </c>
      <c r="MZ21">
        <v>0.5</v>
      </c>
      <c r="NE21" t="s">
        <v>222</v>
      </c>
      <c r="NF21">
        <v>0</v>
      </c>
      <c r="NG21">
        <v>17.170999999999999</v>
      </c>
      <c r="NH21">
        <v>0.4</v>
      </c>
      <c r="NI21">
        <v>74.049899999999994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8530-7823-0846-A4AF-EBA7D839CC60}">
  <dimension ref="A1:K19"/>
  <sheetViews>
    <sheetView workbookViewId="0">
      <selection activeCell="F8" sqref="F8"/>
    </sheetView>
  </sheetViews>
  <sheetFormatPr baseColWidth="10" defaultRowHeight="16" x14ac:dyDescent="0.2"/>
  <cols>
    <col min="8" max="8" width="39.1640625" bestFit="1" customWidth="1"/>
  </cols>
  <sheetData>
    <row r="1" spans="1:11" ht="51" x14ac:dyDescent="0.2">
      <c r="A1" t="s">
        <v>1</v>
      </c>
      <c r="B1" s="7" t="s">
        <v>31</v>
      </c>
      <c r="C1" s="7" t="s">
        <v>32</v>
      </c>
      <c r="D1" s="7" t="s">
        <v>33</v>
      </c>
      <c r="E1" s="7"/>
      <c r="J1" s="2"/>
      <c r="K1" s="2"/>
    </row>
    <row r="2" spans="1:11" x14ac:dyDescent="0.2">
      <c r="A2" t="s">
        <v>34</v>
      </c>
      <c r="B2">
        <v>1.2956000000000001</v>
      </c>
      <c r="C2">
        <v>28.127600000000001</v>
      </c>
      <c r="D2">
        <v>26.004000000000001</v>
      </c>
      <c r="E2" s="2"/>
    </row>
    <row r="3" spans="1:11" x14ac:dyDescent="0.2">
      <c r="A3" t="s">
        <v>35</v>
      </c>
      <c r="B3">
        <v>1.2887999999999999</v>
      </c>
      <c r="C3">
        <v>27.5063</v>
      </c>
      <c r="D3">
        <v>25.1463</v>
      </c>
      <c r="E3" s="2"/>
      <c r="F3" s="3"/>
      <c r="G3" s="3"/>
    </row>
    <row r="4" spans="1:11" x14ac:dyDescent="0.2">
      <c r="A4" t="s">
        <v>36</v>
      </c>
      <c r="B4">
        <v>1.2865</v>
      </c>
      <c r="C4">
        <v>27.024699999999999</v>
      </c>
      <c r="D4">
        <v>24.441600000000001</v>
      </c>
      <c r="E4" s="2"/>
      <c r="F4" s="3"/>
      <c r="G4" s="3"/>
    </row>
    <row r="5" spans="1:11" x14ac:dyDescent="0.2">
      <c r="A5" t="s">
        <v>37</v>
      </c>
      <c r="B5">
        <v>1.2879</v>
      </c>
      <c r="C5">
        <v>25.3672</v>
      </c>
      <c r="D5">
        <v>23.4451</v>
      </c>
      <c r="E5" s="2"/>
      <c r="F5" s="3"/>
      <c r="G5" s="3"/>
    </row>
    <row r="6" spans="1:11" x14ac:dyDescent="0.2">
      <c r="A6" t="s">
        <v>38</v>
      </c>
      <c r="B6">
        <v>1.2916000000000001</v>
      </c>
      <c r="C6">
        <v>23.654</v>
      </c>
      <c r="D6">
        <v>21.798400000000001</v>
      </c>
    </row>
    <row r="7" spans="1:11" x14ac:dyDescent="0.2">
      <c r="A7" t="s">
        <v>39</v>
      </c>
      <c r="B7">
        <v>1.2934000000000001</v>
      </c>
      <c r="C7">
        <v>31.241299999999999</v>
      </c>
      <c r="D7">
        <v>28.209900000000001</v>
      </c>
    </row>
    <row r="8" spans="1:11" x14ac:dyDescent="0.2">
      <c r="A8" t="s">
        <v>40</v>
      </c>
      <c r="B8">
        <v>1.2903</v>
      </c>
      <c r="C8">
        <v>16.8597</v>
      </c>
      <c r="D8">
        <v>15.098100000000001</v>
      </c>
    </row>
    <row r="9" spans="1:11" x14ac:dyDescent="0.2">
      <c r="A9" t="s">
        <v>41</v>
      </c>
      <c r="B9">
        <v>1.288</v>
      </c>
      <c r="C9">
        <v>31.068200000000001</v>
      </c>
      <c r="D9">
        <v>27.580200000000001</v>
      </c>
    </row>
    <row r="10" spans="1:11" x14ac:dyDescent="0.2">
      <c r="A10" t="s">
        <v>42</v>
      </c>
      <c r="B10">
        <v>1.2902</v>
      </c>
      <c r="C10">
        <v>22.812000000000001</v>
      </c>
      <c r="D10">
        <v>20.110399999999998</v>
      </c>
    </row>
    <row r="11" spans="1:11" x14ac:dyDescent="0.2">
      <c r="A11" t="s">
        <v>43</v>
      </c>
      <c r="B11">
        <v>1.2918000000000001</v>
      </c>
      <c r="C11">
        <v>25.8277</v>
      </c>
      <c r="D11">
        <v>24.5212</v>
      </c>
    </row>
    <row r="12" spans="1:11" x14ac:dyDescent="0.2">
      <c r="A12" t="s">
        <v>44</v>
      </c>
      <c r="B12">
        <v>1.2969999999999999</v>
      </c>
      <c r="C12">
        <v>20.0322</v>
      </c>
      <c r="D12">
        <v>19.7087</v>
      </c>
    </row>
    <row r="13" spans="1:11" x14ac:dyDescent="0.2">
      <c r="A13" t="s">
        <v>45</v>
      </c>
      <c r="B13">
        <v>1.2949999999999999</v>
      </c>
      <c r="C13">
        <v>23.151399999999999</v>
      </c>
      <c r="D13">
        <v>22.153300000000002</v>
      </c>
    </row>
    <row r="14" spans="1:11" x14ac:dyDescent="0.2">
      <c r="A14" t="s">
        <v>46</v>
      </c>
      <c r="B14">
        <v>1.2917000000000001</v>
      </c>
      <c r="C14">
        <v>19.613600000000002</v>
      </c>
      <c r="D14">
        <v>18.301300000000001</v>
      </c>
    </row>
    <row r="15" spans="1:11" x14ac:dyDescent="0.2">
      <c r="A15" t="s">
        <v>47</v>
      </c>
      <c r="B15">
        <v>1.2926</v>
      </c>
      <c r="C15">
        <v>16.144300000000001</v>
      </c>
      <c r="D15">
        <v>15.1998</v>
      </c>
    </row>
    <row r="16" spans="1:11" x14ac:dyDescent="0.2">
      <c r="A16" t="s">
        <v>48</v>
      </c>
      <c r="B16">
        <v>1.2918000000000001</v>
      </c>
      <c r="C16">
        <v>14.5442</v>
      </c>
      <c r="D16">
        <v>13.9244</v>
      </c>
    </row>
    <row r="17" spans="1:4" x14ac:dyDescent="0.2">
      <c r="A17" t="s">
        <v>49</v>
      </c>
      <c r="B17">
        <v>1.0861000000000001</v>
      </c>
      <c r="C17">
        <v>20.706499999999998</v>
      </c>
      <c r="D17">
        <v>19.578399999999998</v>
      </c>
    </row>
    <row r="18" spans="1:4" x14ac:dyDescent="0.2">
      <c r="A18" t="s">
        <v>50</v>
      </c>
      <c r="B18">
        <v>1.0769</v>
      </c>
      <c r="C18">
        <v>19.850200000000001</v>
      </c>
      <c r="D18">
        <v>18.3124</v>
      </c>
    </row>
    <row r="19" spans="1:4" x14ac:dyDescent="0.2">
      <c r="A19" t="s">
        <v>51</v>
      </c>
      <c r="B19">
        <v>1.0765</v>
      </c>
      <c r="C19">
        <v>19.748999999999999</v>
      </c>
      <c r="D19">
        <v>18.753900000000002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B245-2FA2-3743-8ADE-F4A8826E4758}">
  <dimension ref="A1:E31"/>
  <sheetViews>
    <sheetView workbookViewId="0">
      <selection activeCell="E2" sqref="E2"/>
    </sheetView>
  </sheetViews>
  <sheetFormatPr baseColWidth="10" defaultRowHeight="16" x14ac:dyDescent="0.2"/>
  <sheetData>
    <row r="1" spans="1:5" ht="85" x14ac:dyDescent="0.2">
      <c r="A1" s="7" t="s">
        <v>1</v>
      </c>
      <c r="B1" s="7" t="s">
        <v>66</v>
      </c>
      <c r="C1" s="7" t="s">
        <v>67</v>
      </c>
      <c r="D1" s="7" t="s">
        <v>104</v>
      </c>
      <c r="E1" s="7"/>
    </row>
    <row r="2" spans="1:5" x14ac:dyDescent="0.2">
      <c r="A2" t="s">
        <v>52</v>
      </c>
      <c r="B2">
        <v>1.1006</v>
      </c>
      <c r="C2">
        <v>1.2199</v>
      </c>
      <c r="D2">
        <f>(C2-B2)/(500*10^-6)*0.15/(0.15+1.35)</f>
        <v>23.859999999999989</v>
      </c>
      <c r="E2" s="14"/>
    </row>
    <row r="3" spans="1:5" x14ac:dyDescent="0.2">
      <c r="A3" t="s">
        <v>53</v>
      </c>
      <c r="B3">
        <v>1.1003000000000001</v>
      </c>
      <c r="C3">
        <v>1.2128000000000001</v>
      </c>
      <c r="D3">
        <f t="shared" ref="D3:D31" si="0">(C3-B3)/(500*10^-6)*0.15/(0.15+1.35)</f>
        <v>22.500000000000011</v>
      </c>
      <c r="E3" s="4"/>
    </row>
    <row r="4" spans="1:5" x14ac:dyDescent="0.2">
      <c r="A4" t="s">
        <v>54</v>
      </c>
      <c r="B4">
        <v>1.1076999999999999</v>
      </c>
      <c r="C4">
        <v>1.2148000000000001</v>
      </c>
      <c r="D4">
        <f t="shared" si="0"/>
        <v>21.420000000000041</v>
      </c>
      <c r="E4" s="4"/>
    </row>
    <row r="5" spans="1:5" x14ac:dyDescent="0.2">
      <c r="A5" t="s">
        <v>55</v>
      </c>
      <c r="B5">
        <v>1.1073999999999999</v>
      </c>
      <c r="C5">
        <v>1.2295</v>
      </c>
      <c r="D5">
        <f t="shared" si="0"/>
        <v>24.420000000000016</v>
      </c>
      <c r="E5" s="4"/>
    </row>
    <row r="6" spans="1:5" x14ac:dyDescent="0.2">
      <c r="A6" t="s">
        <v>56</v>
      </c>
      <c r="B6">
        <v>1.1315</v>
      </c>
      <c r="C6">
        <v>1.2253000000000001</v>
      </c>
      <c r="D6">
        <f t="shared" si="0"/>
        <v>18.760000000000019</v>
      </c>
      <c r="E6" s="4"/>
    </row>
    <row r="7" spans="1:5" x14ac:dyDescent="0.2">
      <c r="A7" t="s">
        <v>57</v>
      </c>
      <c r="B7">
        <v>1.1466000000000001</v>
      </c>
      <c r="C7">
        <v>1.3234999999999999</v>
      </c>
      <c r="D7">
        <f t="shared" si="0"/>
        <v>35.379999999999967</v>
      </c>
      <c r="E7" s="4"/>
    </row>
    <row r="8" spans="1:5" x14ac:dyDescent="0.2">
      <c r="A8" t="s">
        <v>58</v>
      </c>
      <c r="B8">
        <v>1.1077999999999999</v>
      </c>
      <c r="C8">
        <v>1.2297</v>
      </c>
      <c r="D8">
        <f t="shared" si="0"/>
        <v>24.380000000000024</v>
      </c>
      <c r="E8" s="4"/>
    </row>
    <row r="9" spans="1:5" x14ac:dyDescent="0.2">
      <c r="A9" t="s">
        <v>59</v>
      </c>
      <c r="B9">
        <v>1.1464000000000001</v>
      </c>
      <c r="C9">
        <v>1.2613000000000001</v>
      </c>
      <c r="D9">
        <f t="shared" si="0"/>
        <v>22.98</v>
      </c>
      <c r="E9" s="4"/>
    </row>
    <row r="10" spans="1:5" x14ac:dyDescent="0.2">
      <c r="A10" t="s">
        <v>60</v>
      </c>
      <c r="B10">
        <v>1.1315999999999999</v>
      </c>
      <c r="C10">
        <v>1.2209000000000001</v>
      </c>
      <c r="D10">
        <f t="shared" si="0"/>
        <v>17.860000000000031</v>
      </c>
      <c r="E10" s="4"/>
    </row>
    <row r="11" spans="1:5" x14ac:dyDescent="0.2">
      <c r="A11" t="s">
        <v>61</v>
      </c>
      <c r="B11">
        <v>1.1012</v>
      </c>
      <c r="C11">
        <v>1.1973</v>
      </c>
      <c r="D11">
        <f t="shared" si="0"/>
        <v>19.220000000000013</v>
      </c>
      <c r="E11" s="4"/>
    </row>
    <row r="12" spans="1:5" x14ac:dyDescent="0.2">
      <c r="A12" t="s">
        <v>62</v>
      </c>
      <c r="B12">
        <v>1.1463000000000001</v>
      </c>
      <c r="C12">
        <v>1.244</v>
      </c>
      <c r="D12">
        <f t="shared" si="0"/>
        <v>19.539999999999978</v>
      </c>
      <c r="E12" s="4"/>
    </row>
    <row r="13" spans="1:5" x14ac:dyDescent="0.2">
      <c r="A13" t="s">
        <v>63</v>
      </c>
      <c r="B13">
        <v>1.1003000000000001</v>
      </c>
      <c r="C13">
        <v>1.2643</v>
      </c>
      <c r="D13">
        <f t="shared" si="0"/>
        <v>32.799999999999983</v>
      </c>
      <c r="E13" s="4"/>
    </row>
    <row r="14" spans="1:5" x14ac:dyDescent="0.2">
      <c r="A14" t="s">
        <v>34</v>
      </c>
      <c r="B14">
        <v>1.1142000000000001</v>
      </c>
      <c r="C14">
        <v>1.2698</v>
      </c>
      <c r="D14">
        <f t="shared" si="0"/>
        <v>31.11999999999999</v>
      </c>
      <c r="E14" s="4"/>
    </row>
    <row r="15" spans="1:5" x14ac:dyDescent="0.2">
      <c r="A15" t="s">
        <v>35</v>
      </c>
      <c r="B15">
        <v>1.1459999999999999</v>
      </c>
      <c r="C15">
        <v>1.2679</v>
      </c>
      <c r="D15">
        <f t="shared" si="0"/>
        <v>24.380000000000024</v>
      </c>
      <c r="E15" s="4"/>
    </row>
    <row r="16" spans="1:5" x14ac:dyDescent="0.2">
      <c r="A16" t="s">
        <v>36</v>
      </c>
      <c r="B16">
        <v>1.1318999999999999</v>
      </c>
      <c r="C16">
        <v>1.3165</v>
      </c>
      <c r="D16">
        <f t="shared" si="0"/>
        <v>36.920000000000016</v>
      </c>
      <c r="E16" s="4"/>
    </row>
    <row r="17" spans="1:5" x14ac:dyDescent="0.2">
      <c r="A17" t="s">
        <v>37</v>
      </c>
      <c r="B17">
        <v>1.1314</v>
      </c>
      <c r="C17" s="11">
        <v>1.2545999999999999</v>
      </c>
      <c r="D17">
        <f t="shared" si="0"/>
        <v>24.639999999999997</v>
      </c>
      <c r="E17" s="4"/>
    </row>
    <row r="18" spans="1:5" x14ac:dyDescent="0.2">
      <c r="A18" t="s">
        <v>38</v>
      </c>
      <c r="B18">
        <v>1.1007</v>
      </c>
      <c r="C18" s="11">
        <v>1.2364999999999999</v>
      </c>
      <c r="D18">
        <f t="shared" si="0"/>
        <v>27.159999999999982</v>
      </c>
      <c r="E18" s="4"/>
    </row>
    <row r="19" spans="1:5" x14ac:dyDescent="0.2">
      <c r="A19" t="s">
        <v>39</v>
      </c>
      <c r="B19">
        <v>1.1008</v>
      </c>
      <c r="C19">
        <v>1.2271000000000001</v>
      </c>
      <c r="D19">
        <f t="shared" si="0"/>
        <v>25.260000000000016</v>
      </c>
      <c r="E19" s="4"/>
    </row>
    <row r="20" spans="1:5" x14ac:dyDescent="0.2">
      <c r="A20" t="s">
        <v>40</v>
      </c>
      <c r="B20">
        <v>1.1312</v>
      </c>
      <c r="C20">
        <v>1.4283999999999999</v>
      </c>
      <c r="D20">
        <f t="shared" si="0"/>
        <v>59.439999999999969</v>
      </c>
      <c r="E20" s="4"/>
    </row>
    <row r="21" spans="1:5" x14ac:dyDescent="0.2">
      <c r="A21" t="s">
        <v>41</v>
      </c>
      <c r="B21">
        <v>1.1321000000000001</v>
      </c>
      <c r="C21">
        <v>1.4016999999999999</v>
      </c>
      <c r="D21">
        <f t="shared" si="0"/>
        <v>53.919999999999966</v>
      </c>
      <c r="E21" s="4"/>
    </row>
    <row r="22" spans="1:5" x14ac:dyDescent="0.2">
      <c r="A22" t="s">
        <v>42</v>
      </c>
      <c r="B22">
        <v>1.1318999999999999</v>
      </c>
      <c r="C22">
        <v>1.4393</v>
      </c>
      <c r="D22">
        <f t="shared" si="0"/>
        <v>61.480000000000018</v>
      </c>
      <c r="E22" s="4"/>
    </row>
    <row r="23" spans="1:5" x14ac:dyDescent="0.2">
      <c r="A23" t="s">
        <v>43</v>
      </c>
      <c r="B23">
        <v>1.1464000000000001</v>
      </c>
      <c r="C23">
        <v>1.2561</v>
      </c>
      <c r="D23">
        <f t="shared" si="0"/>
        <v>21.93999999999998</v>
      </c>
      <c r="E23" s="4"/>
    </row>
    <row r="24" spans="1:5" x14ac:dyDescent="0.2">
      <c r="A24" t="s">
        <v>44</v>
      </c>
      <c r="B24">
        <v>1.1469</v>
      </c>
      <c r="C24">
        <v>1.3203</v>
      </c>
      <c r="D24">
        <f t="shared" si="0"/>
        <v>34.68</v>
      </c>
      <c r="E24" s="4"/>
    </row>
    <row r="25" spans="1:5" x14ac:dyDescent="0.2">
      <c r="A25" t="s">
        <v>45</v>
      </c>
      <c r="B25">
        <v>1.1467000000000001</v>
      </c>
      <c r="C25">
        <v>1.3051999999999999</v>
      </c>
      <c r="D25">
        <f t="shared" si="0"/>
        <v>31.699999999999971</v>
      </c>
      <c r="E25" s="4"/>
    </row>
    <row r="26" spans="1:5" x14ac:dyDescent="0.2">
      <c r="A26" t="s">
        <v>46</v>
      </c>
      <c r="B26">
        <v>1.1000000000000001</v>
      </c>
      <c r="C26">
        <v>1.2223999999999999</v>
      </c>
      <c r="D26">
        <f t="shared" si="0"/>
        <v>24.479999999999965</v>
      </c>
      <c r="E26" s="4"/>
    </row>
    <row r="27" spans="1:5" x14ac:dyDescent="0.2">
      <c r="A27" t="s">
        <v>47</v>
      </c>
      <c r="B27">
        <v>1.1469</v>
      </c>
      <c r="C27">
        <v>1.2802</v>
      </c>
      <c r="D27">
        <f t="shared" si="0"/>
        <v>26.659999999999997</v>
      </c>
      <c r="E27" s="4"/>
    </row>
    <row r="28" spans="1:5" x14ac:dyDescent="0.2">
      <c r="A28" t="s">
        <v>48</v>
      </c>
      <c r="B28">
        <v>1.1469</v>
      </c>
      <c r="C28">
        <v>1.3007</v>
      </c>
      <c r="D28">
        <f t="shared" si="0"/>
        <v>30.759999999999987</v>
      </c>
      <c r="E28" s="4"/>
    </row>
    <row r="29" spans="1:5" x14ac:dyDescent="0.2">
      <c r="A29" t="s">
        <v>49</v>
      </c>
      <c r="B29">
        <v>1.1008</v>
      </c>
      <c r="C29">
        <v>1.3191999999999999</v>
      </c>
      <c r="D29">
        <f t="shared" si="0"/>
        <v>43.679999999999978</v>
      </c>
      <c r="E29" s="4"/>
    </row>
    <row r="30" spans="1:5" x14ac:dyDescent="0.2">
      <c r="A30" t="s">
        <v>50</v>
      </c>
      <c r="B30">
        <v>1.1465000000000001</v>
      </c>
      <c r="C30">
        <v>1.3059000000000001</v>
      </c>
      <c r="D30">
        <f t="shared" si="0"/>
        <v>31.879999999999995</v>
      </c>
      <c r="E30" s="4"/>
    </row>
    <row r="31" spans="1:5" x14ac:dyDescent="0.2">
      <c r="A31" t="s">
        <v>51</v>
      </c>
      <c r="B31">
        <v>1.1465000000000001</v>
      </c>
      <c r="C31">
        <v>1.3557999999999999</v>
      </c>
      <c r="D31">
        <f t="shared" si="0"/>
        <v>41.859999999999964</v>
      </c>
      <c r="E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Compilation</vt:lpstr>
      <vt:lpstr>EC</vt:lpstr>
      <vt:lpstr>Fe assay</vt:lpstr>
      <vt:lpstr>XRF</vt:lpstr>
      <vt:lpstr>Dry weight bulk</vt:lpstr>
      <vt:lpstr>Dry weight EC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Lacroix</cp:lastModifiedBy>
  <dcterms:created xsi:type="dcterms:W3CDTF">2020-02-23T00:16:05Z</dcterms:created>
  <dcterms:modified xsi:type="dcterms:W3CDTF">2024-07-22T12:45:09Z</dcterms:modified>
</cp:coreProperties>
</file>