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codeName="ThisWorkbook" autoCompressPictures="0"/>
  <bookViews>
    <workbookView xWindow="11500" yWindow="1100" windowWidth="29580" windowHeight="18660" activeTab="1"/>
  </bookViews>
  <sheets>
    <sheet name="NORMAL LIKELIHOOD" sheetId="8" r:id="rId1"/>
    <sheet name="NORMAL LIKELIHOOD PLUS PRIOR" sheetId="7" r:id="rId2"/>
  </sheets>
  <definedNames>
    <definedName name="alpha" localSheetId="0">'NORMAL LIKELIHOOD'!$I$2</definedName>
    <definedName name="alpha" localSheetId="1">'NORMAL LIKELIHOOD PLUS PRIOR'!$I$2</definedName>
    <definedName name="alpha">#REF!</definedName>
    <definedName name="c_" localSheetId="0">'NORMAL LIKELIHOOD'!$I$4</definedName>
    <definedName name="c_" localSheetId="1">'NORMAL LIKELIHOOD PLUS PRIOR'!$I$4</definedName>
    <definedName name="c_">#REF!</definedName>
    <definedName name="gamma" localSheetId="0">'NORMAL LIKELIHOOD'!$I$3</definedName>
    <definedName name="gamma" localSheetId="1">'NORMAL LIKELIHOOD PLUS PRIOR'!$I$3</definedName>
    <definedName name="gamma">#REF!</definedName>
    <definedName name="sigma">#REF!</definedName>
    <definedName name="solver_adj" localSheetId="0" hidden="1">'NORMAL LIKELIHOOD'!$I$2:$I$5</definedName>
    <definedName name="solver_adj" localSheetId="1" hidden="1">'NORMAL LIKELIHOOD PLUS PRIOR'!$I$2:$I$5</definedName>
    <definedName name="solver_cvg" localSheetId="0" hidden="1">0.0001</definedName>
    <definedName name="solver_cvg" localSheetId="1" hidden="1">0.0001</definedName>
    <definedName name="solver_dia" localSheetId="0" hidden="1">5</definedName>
    <definedName name="solver_dia" localSheetId="1" hidden="1">5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ao" localSheetId="0" hidden="1">0</definedName>
    <definedName name="solver_iao" localSheetId="1" hidden="1">0</definedName>
    <definedName name="solver_ifs" localSheetId="0" hidden="1">0</definedName>
    <definedName name="solver_ifs" localSheetId="1" hidden="1">0</definedName>
    <definedName name="solver_irs" localSheetId="0" hidden="1">0</definedName>
    <definedName name="solver_irs" localSheetId="1" hidden="1">0</definedName>
    <definedName name="solver_ism" localSheetId="0" hidden="1">0</definedName>
    <definedName name="solver_ism" localSheetId="1" hidden="1">0</definedName>
    <definedName name="solver_itr" localSheetId="0" hidden="1">1000</definedName>
    <definedName name="solver_itr" localSheetId="1" hidden="1">1000</definedName>
    <definedName name="solver_lin" localSheetId="0" hidden="1">2</definedName>
    <definedName name="solver_lin" localSheetId="1" hidden="1">2</definedName>
    <definedName name="solver_lva" localSheetId="0" hidden="1">2</definedName>
    <definedName name="solver_lva" localSheetId="1" hidden="1">2</definedName>
    <definedName name="solver_mda" localSheetId="0" hidden="1">1</definedName>
    <definedName name="solver_mda" localSheetId="1" hidden="1">1</definedName>
    <definedName name="solver_mip" localSheetId="0" hidden="1">5000</definedName>
    <definedName name="solver_mip" localSheetId="1" hidden="1">5000</definedName>
    <definedName name="solver_mni" localSheetId="0" hidden="1">30</definedName>
    <definedName name="solver_mni" localSheetId="1" hidden="1">30</definedName>
    <definedName name="solver_mod" localSheetId="0" hidden="1">5</definedName>
    <definedName name="solver_mod" localSheetId="1" hidden="1">5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mtr" localSheetId="0" hidden="1">0</definedName>
    <definedName name="solver_mtr" localSheetId="1" hidden="1">0</definedName>
    <definedName name="solver_neg" localSheetId="0" hidden="1">2</definedName>
    <definedName name="solver_neg" localSheetId="1" hidden="1">2</definedName>
    <definedName name="solver_nod" localSheetId="0" hidden="1">5000</definedName>
    <definedName name="solver_nod" localSheetId="1" hidden="1">5000</definedName>
    <definedName name="solver_ntr" localSheetId="0" hidden="1">0</definedName>
    <definedName name="solver_ntr" localSheetId="1" hidden="1">0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'NORMAL LIKELIHOOD'!$K$2</definedName>
    <definedName name="solver_opt" localSheetId="1" hidden="1">'NORMAL LIKELIHOOD PLUS PRIOR'!$K$4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dp" localSheetId="0" hidden="1">0</definedName>
    <definedName name="solver_rdp" localSheetId="1" hidden="1">0</definedName>
    <definedName name="solver_rep" localSheetId="0" hidden="1">2</definedName>
    <definedName name="solver_rep" localSheetId="1" hidden="1">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rtr" localSheetId="0" hidden="1">0</definedName>
    <definedName name="solver_rtr" localSheetId="1" hidden="1">0</definedName>
    <definedName name="solver_scl" localSheetId="0" hidden="1">2</definedName>
    <definedName name="solver_scl" localSheetId="1" hidden="1">2</definedName>
    <definedName name="solver_sel" localSheetId="0" hidden="1">1</definedName>
    <definedName name="solver_sel" localSheetId="1" hidden="1">1</definedName>
    <definedName name="solver_sho" localSheetId="0" hidden="1">2</definedName>
    <definedName name="solver_sho" localSheetId="1" hidden="1">2</definedName>
    <definedName name="solver_ssz" localSheetId="0" hidden="1">0</definedName>
    <definedName name="solver_ssz" localSheetId="1" hidden="1">0</definedName>
    <definedName name="solver_tim" localSheetId="0" hidden="1">100</definedName>
    <definedName name="solver_tim" localSheetId="1" hidden="1">100</definedName>
    <definedName name="solver_tms" localSheetId="0" hidden="1">2</definedName>
    <definedName name="solver_tms" localSheetId="1" hidden="1">2</definedName>
    <definedName name="solver_tol" localSheetId="0" hidden="1">0.05</definedName>
    <definedName name="solver_tol" localSheetId="1" hidden="1">0.05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  <definedName name="solver_vir" localSheetId="0" hidden="1">1</definedName>
    <definedName name="solver_vir" localSheetId="1" hidden="1">1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7" l="1"/>
  <c r="E2" i="7"/>
  <c r="F2" i="7"/>
  <c r="C3" i="7"/>
  <c r="E3" i="7"/>
  <c r="F3" i="7"/>
  <c r="C4" i="7"/>
  <c r="E4" i="7"/>
  <c r="F4" i="7"/>
  <c r="C5" i="7"/>
  <c r="E5" i="7"/>
  <c r="F5" i="7"/>
  <c r="C6" i="7"/>
  <c r="E6" i="7"/>
  <c r="F6" i="7"/>
  <c r="C7" i="7"/>
  <c r="E7" i="7"/>
  <c r="F7" i="7"/>
  <c r="C8" i="7"/>
  <c r="E8" i="7"/>
  <c r="F8" i="7"/>
  <c r="C9" i="7"/>
  <c r="E9" i="7"/>
  <c r="F9" i="7"/>
  <c r="C10" i="7"/>
  <c r="E10" i="7"/>
  <c r="F10" i="7"/>
  <c r="C11" i="7"/>
  <c r="E11" i="7"/>
  <c r="F11" i="7"/>
  <c r="C12" i="7"/>
  <c r="E12" i="7"/>
  <c r="F12" i="7"/>
  <c r="C13" i="7"/>
  <c r="E13" i="7"/>
  <c r="F13" i="7"/>
  <c r="C14" i="7"/>
  <c r="E14" i="7"/>
  <c r="F14" i="7"/>
  <c r="C15" i="7"/>
  <c r="E15" i="7"/>
  <c r="F15" i="7"/>
  <c r="C16" i="7"/>
  <c r="E16" i="7"/>
  <c r="F16" i="7"/>
  <c r="C17" i="7"/>
  <c r="E17" i="7"/>
  <c r="F17" i="7"/>
  <c r="C18" i="7"/>
  <c r="E18" i="7"/>
  <c r="F18" i="7"/>
  <c r="C19" i="7"/>
  <c r="E19" i="7"/>
  <c r="F19" i="7"/>
  <c r="C20" i="7"/>
  <c r="E20" i="7"/>
  <c r="F20" i="7"/>
  <c r="C21" i="7"/>
  <c r="E21" i="7"/>
  <c r="F21" i="7"/>
  <c r="C22" i="7"/>
  <c r="E22" i="7"/>
  <c r="F22" i="7"/>
  <c r="C23" i="7"/>
  <c r="E23" i="7"/>
  <c r="F23" i="7"/>
  <c r="C24" i="7"/>
  <c r="E24" i="7"/>
  <c r="F24" i="7"/>
  <c r="C25" i="7"/>
  <c r="E25" i="7"/>
  <c r="F25" i="7"/>
  <c r="C26" i="7"/>
  <c r="E26" i="7"/>
  <c r="F26" i="7"/>
  <c r="C27" i="7"/>
  <c r="E27" i="7"/>
  <c r="F27" i="7"/>
  <c r="C28" i="7"/>
  <c r="E28" i="7"/>
  <c r="F28" i="7"/>
  <c r="C29" i="7"/>
  <c r="E29" i="7"/>
  <c r="F29" i="7"/>
  <c r="C30" i="7"/>
  <c r="E30" i="7"/>
  <c r="F30" i="7"/>
  <c r="C31" i="7"/>
  <c r="E31" i="7"/>
  <c r="F31" i="7"/>
  <c r="C32" i="7"/>
  <c r="E32" i="7"/>
  <c r="F32" i="7"/>
  <c r="C33" i="7"/>
  <c r="E33" i="7"/>
  <c r="F33" i="7"/>
  <c r="C34" i="7"/>
  <c r="E34" i="7"/>
  <c r="F34" i="7"/>
  <c r="C35" i="7"/>
  <c r="E35" i="7"/>
  <c r="F35" i="7"/>
  <c r="C36" i="7"/>
  <c r="E36" i="7"/>
  <c r="F36" i="7"/>
  <c r="C37" i="7"/>
  <c r="E37" i="7"/>
  <c r="F37" i="7"/>
  <c r="C38" i="7"/>
  <c r="E38" i="7"/>
  <c r="F38" i="7"/>
  <c r="C39" i="7"/>
  <c r="E39" i="7"/>
  <c r="F39" i="7"/>
  <c r="C40" i="7"/>
  <c r="E40" i="7"/>
  <c r="F40" i="7"/>
  <c r="C41" i="7"/>
  <c r="E41" i="7"/>
  <c r="F41" i="7"/>
  <c r="C42" i="7"/>
  <c r="E42" i="7"/>
  <c r="F42" i="7"/>
  <c r="C43" i="7"/>
  <c r="E43" i="7"/>
  <c r="F43" i="7"/>
  <c r="C44" i="7"/>
  <c r="E44" i="7"/>
  <c r="F44" i="7"/>
  <c r="C45" i="7"/>
  <c r="E45" i="7"/>
  <c r="F45" i="7"/>
  <c r="C46" i="7"/>
  <c r="E46" i="7"/>
  <c r="F46" i="7"/>
  <c r="C47" i="7"/>
  <c r="E47" i="7"/>
  <c r="F47" i="7"/>
  <c r="C48" i="7"/>
  <c r="E48" i="7"/>
  <c r="F48" i="7"/>
  <c r="C49" i="7"/>
  <c r="E49" i="7"/>
  <c r="F49" i="7"/>
  <c r="C50" i="7"/>
  <c r="E50" i="7"/>
  <c r="F50" i="7"/>
  <c r="C51" i="7"/>
  <c r="E51" i="7"/>
  <c r="F51" i="7"/>
  <c r="C52" i="7"/>
  <c r="E52" i="7"/>
  <c r="F52" i="7"/>
  <c r="C53" i="7"/>
  <c r="E53" i="7"/>
  <c r="F53" i="7"/>
  <c r="C54" i="7"/>
  <c r="E54" i="7"/>
  <c r="F54" i="7"/>
  <c r="C55" i="7"/>
  <c r="E55" i="7"/>
  <c r="F55" i="7"/>
  <c r="C56" i="7"/>
  <c r="E56" i="7"/>
  <c r="F56" i="7"/>
  <c r="C57" i="7"/>
  <c r="E57" i="7"/>
  <c r="F57" i="7"/>
  <c r="C58" i="7"/>
  <c r="E58" i="7"/>
  <c r="F58" i="7"/>
  <c r="C59" i="7"/>
  <c r="E59" i="7"/>
  <c r="F59" i="7"/>
  <c r="C60" i="7"/>
  <c r="E60" i="7"/>
  <c r="F60" i="7"/>
  <c r="C61" i="7"/>
  <c r="E61" i="7"/>
  <c r="F61" i="7"/>
  <c r="C62" i="7"/>
  <c r="E62" i="7"/>
  <c r="F62" i="7"/>
  <c r="C63" i="7"/>
  <c r="E63" i="7"/>
  <c r="F63" i="7"/>
  <c r="C64" i="7"/>
  <c r="E64" i="7"/>
  <c r="F64" i="7"/>
  <c r="C65" i="7"/>
  <c r="E65" i="7"/>
  <c r="F65" i="7"/>
  <c r="C66" i="7"/>
  <c r="E66" i="7"/>
  <c r="F66" i="7"/>
  <c r="C67" i="7"/>
  <c r="E67" i="7"/>
  <c r="F67" i="7"/>
  <c r="C68" i="7"/>
  <c r="E68" i="7"/>
  <c r="F68" i="7"/>
  <c r="C69" i="7"/>
  <c r="E69" i="7"/>
  <c r="F69" i="7"/>
  <c r="C70" i="7"/>
  <c r="E70" i="7"/>
  <c r="F70" i="7"/>
  <c r="C71" i="7"/>
  <c r="E71" i="7"/>
  <c r="F71" i="7"/>
  <c r="C72" i="7"/>
  <c r="E72" i="7"/>
  <c r="F72" i="7"/>
  <c r="C73" i="7"/>
  <c r="E73" i="7"/>
  <c r="F73" i="7"/>
  <c r="C74" i="7"/>
  <c r="E74" i="7"/>
  <c r="F74" i="7"/>
  <c r="C75" i="7"/>
  <c r="E75" i="7"/>
  <c r="F75" i="7"/>
  <c r="C76" i="7"/>
  <c r="E76" i="7"/>
  <c r="F76" i="7"/>
  <c r="C77" i="7"/>
  <c r="E77" i="7"/>
  <c r="F77" i="7"/>
  <c r="C78" i="7"/>
  <c r="E78" i="7"/>
  <c r="F78" i="7"/>
  <c r="K2" i="7"/>
  <c r="K3" i="7"/>
  <c r="K4" i="7"/>
  <c r="K2" i="8"/>
  <c r="C2" i="8"/>
  <c r="E2" i="8"/>
  <c r="D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I6" i="8"/>
  <c r="I7" i="8"/>
  <c r="F2" i="8"/>
  <c r="E3" i="8"/>
  <c r="F3" i="8"/>
  <c r="E4" i="8"/>
  <c r="F4" i="8"/>
  <c r="E5" i="8"/>
  <c r="F5" i="8"/>
  <c r="E6" i="8"/>
  <c r="F6" i="8"/>
  <c r="E7" i="8"/>
  <c r="F7" i="8"/>
  <c r="E8" i="8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18" i="8"/>
  <c r="F18" i="8"/>
  <c r="E19" i="8"/>
  <c r="F19" i="8"/>
  <c r="E20" i="8"/>
  <c r="F20" i="8"/>
  <c r="E21" i="8"/>
  <c r="F21" i="8"/>
  <c r="E22" i="8"/>
  <c r="F22" i="8"/>
  <c r="E23" i="8"/>
  <c r="F23" i="8"/>
  <c r="E24" i="8"/>
  <c r="F24" i="8"/>
  <c r="E25" i="8"/>
  <c r="F25" i="8"/>
  <c r="E26" i="8"/>
  <c r="F26" i="8"/>
  <c r="E27" i="8"/>
  <c r="F27" i="8"/>
  <c r="E28" i="8"/>
  <c r="F28" i="8"/>
  <c r="E29" i="8"/>
  <c r="F29" i="8"/>
  <c r="E30" i="8"/>
  <c r="F30" i="8"/>
  <c r="E31" i="8"/>
  <c r="F31" i="8"/>
  <c r="E32" i="8"/>
  <c r="F32" i="8"/>
  <c r="E33" i="8"/>
  <c r="F33" i="8"/>
  <c r="E34" i="8"/>
  <c r="F34" i="8"/>
  <c r="E35" i="8"/>
  <c r="F35" i="8"/>
  <c r="E36" i="8"/>
  <c r="F36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65" i="8"/>
  <c r="F65" i="8"/>
  <c r="E66" i="8"/>
  <c r="F66" i="8"/>
  <c r="E67" i="8"/>
  <c r="F67" i="8"/>
  <c r="E68" i="8"/>
  <c r="F68" i="8"/>
  <c r="E69" i="8"/>
  <c r="F69" i="8"/>
  <c r="E70" i="8"/>
  <c r="F70" i="8"/>
  <c r="E71" i="8"/>
  <c r="F71" i="8"/>
  <c r="E72" i="8"/>
  <c r="F72" i="8"/>
  <c r="E73" i="8"/>
  <c r="F73" i="8"/>
  <c r="E74" i="8"/>
  <c r="F74" i="8"/>
  <c r="E75" i="8"/>
  <c r="F75" i="8"/>
  <c r="E76" i="8"/>
  <c r="F76" i="8"/>
  <c r="E77" i="8"/>
  <c r="F77" i="8"/>
  <c r="E78" i="8"/>
  <c r="F78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</calcChain>
</file>

<file path=xl/sharedStrings.xml><?xml version="1.0" encoding="utf-8"?>
<sst xmlns="http://schemas.openxmlformats.org/spreadsheetml/2006/main" count="36" uniqueCount="19">
  <si>
    <t>gamma</t>
  </si>
  <si>
    <t>c</t>
  </si>
  <si>
    <t>alpha</t>
  </si>
  <si>
    <t>Light</t>
  </si>
  <si>
    <t>Predicted growth rate</t>
  </si>
  <si>
    <t>Observed growth rate</t>
  </si>
  <si>
    <t>sigma</t>
  </si>
  <si>
    <t>Sum of Squares</t>
  </si>
  <si>
    <t>Likelihood</t>
  </si>
  <si>
    <t>Log Likelihood</t>
  </si>
  <si>
    <t>Parameter</t>
  </si>
  <si>
    <t>Value</t>
  </si>
  <si>
    <t>alpha_mu</t>
  </si>
  <si>
    <t>alpha_sigma</t>
  </si>
  <si>
    <t>log likelihood for prior</t>
  </si>
  <si>
    <t>sum log likelihood data</t>
  </si>
  <si>
    <t>sum total log likelihood</t>
  </si>
  <si>
    <t>SQRT(AVERAGE(D2:D78))</t>
  </si>
  <si>
    <t>SD of 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</si>
</sst>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Helvetica"/>
      <family val="2"/>
    </font>
    <font>
      <sz val="1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2" fontId="4" fillId="2" borderId="0" xfId="0" applyNumberFormat="1" applyFont="1" applyFill="1" applyAlignment="1">
      <alignment horizontal="left" vertical="center"/>
    </xf>
    <xf numFmtId="2" fontId="4" fillId="3" borderId="0" xfId="0" applyNumberFormat="1" applyFont="1" applyFill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</c:v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'NORMAL LIKELIHOOD'!$A$2:$A$78</c:f>
              <c:numCache>
                <c:formatCode>0.00</c:formatCode>
                <c:ptCount val="77"/>
                <c:pt idx="0">
                  <c:v>98.5</c:v>
                </c:pt>
                <c:pt idx="1">
                  <c:v>98.5</c:v>
                </c:pt>
                <c:pt idx="2">
                  <c:v>98.5</c:v>
                </c:pt>
                <c:pt idx="3">
                  <c:v>23.5</c:v>
                </c:pt>
                <c:pt idx="4">
                  <c:v>11.82</c:v>
                </c:pt>
                <c:pt idx="5">
                  <c:v>11.82</c:v>
                </c:pt>
                <c:pt idx="6">
                  <c:v>19.42</c:v>
                </c:pt>
                <c:pt idx="7">
                  <c:v>19.42</c:v>
                </c:pt>
                <c:pt idx="8">
                  <c:v>98.7</c:v>
                </c:pt>
                <c:pt idx="9">
                  <c:v>98.7</c:v>
                </c:pt>
                <c:pt idx="10">
                  <c:v>98.7</c:v>
                </c:pt>
                <c:pt idx="11">
                  <c:v>10.92</c:v>
                </c:pt>
                <c:pt idx="12">
                  <c:v>6.46</c:v>
                </c:pt>
                <c:pt idx="13">
                  <c:v>6.46</c:v>
                </c:pt>
                <c:pt idx="14">
                  <c:v>11.12</c:v>
                </c:pt>
                <c:pt idx="15">
                  <c:v>50.424</c:v>
                </c:pt>
                <c:pt idx="16">
                  <c:v>57.548</c:v>
                </c:pt>
                <c:pt idx="17">
                  <c:v>56.308</c:v>
                </c:pt>
                <c:pt idx="18">
                  <c:v>53.586</c:v>
                </c:pt>
                <c:pt idx="19">
                  <c:v>53.502</c:v>
                </c:pt>
                <c:pt idx="20">
                  <c:v>56.969</c:v>
                </c:pt>
                <c:pt idx="21">
                  <c:v>67.798</c:v>
                </c:pt>
                <c:pt idx="22">
                  <c:v>70.926</c:v>
                </c:pt>
                <c:pt idx="23">
                  <c:v>75.148</c:v>
                </c:pt>
                <c:pt idx="24">
                  <c:v>22.642</c:v>
                </c:pt>
                <c:pt idx="25">
                  <c:v>64.289</c:v>
                </c:pt>
                <c:pt idx="26">
                  <c:v>12.75</c:v>
                </c:pt>
                <c:pt idx="27">
                  <c:v>29.013</c:v>
                </c:pt>
                <c:pt idx="28">
                  <c:v>39.556</c:v>
                </c:pt>
                <c:pt idx="29">
                  <c:v>29.568</c:v>
                </c:pt>
                <c:pt idx="30">
                  <c:v>28.717</c:v>
                </c:pt>
                <c:pt idx="31">
                  <c:v>71.112</c:v>
                </c:pt>
                <c:pt idx="32">
                  <c:v>98.0</c:v>
                </c:pt>
                <c:pt idx="33">
                  <c:v>98.0</c:v>
                </c:pt>
                <c:pt idx="34">
                  <c:v>98.0</c:v>
                </c:pt>
                <c:pt idx="35">
                  <c:v>5.64</c:v>
                </c:pt>
                <c:pt idx="36">
                  <c:v>6.91</c:v>
                </c:pt>
                <c:pt idx="37">
                  <c:v>39.06</c:v>
                </c:pt>
                <c:pt idx="38">
                  <c:v>28.839</c:v>
                </c:pt>
                <c:pt idx="39">
                  <c:v>38.223</c:v>
                </c:pt>
                <c:pt idx="40">
                  <c:v>43.408</c:v>
                </c:pt>
                <c:pt idx="41">
                  <c:v>38.223</c:v>
                </c:pt>
                <c:pt idx="42">
                  <c:v>56.377</c:v>
                </c:pt>
                <c:pt idx="43">
                  <c:v>53.502</c:v>
                </c:pt>
                <c:pt idx="44">
                  <c:v>29.38</c:v>
                </c:pt>
                <c:pt idx="45">
                  <c:v>39.076</c:v>
                </c:pt>
                <c:pt idx="46">
                  <c:v>18.677</c:v>
                </c:pt>
                <c:pt idx="47">
                  <c:v>18.045</c:v>
                </c:pt>
                <c:pt idx="48">
                  <c:v>25.381</c:v>
                </c:pt>
                <c:pt idx="49">
                  <c:v>57.065</c:v>
                </c:pt>
                <c:pt idx="50">
                  <c:v>25.933</c:v>
                </c:pt>
                <c:pt idx="51">
                  <c:v>15.469</c:v>
                </c:pt>
                <c:pt idx="52">
                  <c:v>14.589</c:v>
                </c:pt>
                <c:pt idx="53">
                  <c:v>42.909</c:v>
                </c:pt>
                <c:pt idx="54">
                  <c:v>37.132</c:v>
                </c:pt>
                <c:pt idx="55">
                  <c:v>66.416</c:v>
                </c:pt>
                <c:pt idx="56">
                  <c:v>39.255</c:v>
                </c:pt>
                <c:pt idx="57">
                  <c:v>14.9</c:v>
                </c:pt>
                <c:pt idx="58">
                  <c:v>14.9</c:v>
                </c:pt>
                <c:pt idx="59">
                  <c:v>27.388</c:v>
                </c:pt>
                <c:pt idx="60">
                  <c:v>19.737</c:v>
                </c:pt>
                <c:pt idx="61">
                  <c:v>22.853</c:v>
                </c:pt>
                <c:pt idx="62">
                  <c:v>98.3</c:v>
                </c:pt>
                <c:pt idx="63">
                  <c:v>98.3</c:v>
                </c:pt>
                <c:pt idx="64">
                  <c:v>98.3</c:v>
                </c:pt>
                <c:pt idx="65">
                  <c:v>7.65</c:v>
                </c:pt>
                <c:pt idx="66">
                  <c:v>7.65</c:v>
                </c:pt>
                <c:pt idx="67">
                  <c:v>8.76</c:v>
                </c:pt>
                <c:pt idx="68">
                  <c:v>8.76</c:v>
                </c:pt>
                <c:pt idx="69">
                  <c:v>8.76</c:v>
                </c:pt>
                <c:pt idx="70">
                  <c:v>41.276</c:v>
                </c:pt>
                <c:pt idx="71">
                  <c:v>43.388</c:v>
                </c:pt>
                <c:pt idx="72">
                  <c:v>40.512</c:v>
                </c:pt>
                <c:pt idx="73">
                  <c:v>80.503</c:v>
                </c:pt>
                <c:pt idx="74">
                  <c:v>82.847</c:v>
                </c:pt>
                <c:pt idx="75">
                  <c:v>83.506</c:v>
                </c:pt>
                <c:pt idx="76">
                  <c:v>85.932</c:v>
                </c:pt>
              </c:numCache>
            </c:numRef>
          </c:xVal>
          <c:yVal>
            <c:numRef>
              <c:f>'NORMAL LIKELIHOOD'!$B$2:$B$78</c:f>
              <c:numCache>
                <c:formatCode>0.00</c:formatCode>
                <c:ptCount val="77"/>
                <c:pt idx="0">
                  <c:v>18.1666666666667</c:v>
                </c:pt>
                <c:pt idx="1">
                  <c:v>26.0</c:v>
                </c:pt>
                <c:pt idx="2">
                  <c:v>25.6666666666667</c:v>
                </c:pt>
                <c:pt idx="3">
                  <c:v>6.16666666666667</c:v>
                </c:pt>
                <c:pt idx="4">
                  <c:v>10.0</c:v>
                </c:pt>
                <c:pt idx="5">
                  <c:v>11.1666666666667</c:v>
                </c:pt>
                <c:pt idx="6">
                  <c:v>7.33333333333333</c:v>
                </c:pt>
                <c:pt idx="7">
                  <c:v>15.6666666666667</c:v>
                </c:pt>
                <c:pt idx="8">
                  <c:v>44.1666666666667</c:v>
                </c:pt>
                <c:pt idx="9">
                  <c:v>39.6666666666667</c:v>
                </c:pt>
                <c:pt idx="10">
                  <c:v>30.0</c:v>
                </c:pt>
                <c:pt idx="11">
                  <c:v>4.83333333333333</c:v>
                </c:pt>
                <c:pt idx="12">
                  <c:v>4.16666666666667</c:v>
                </c:pt>
                <c:pt idx="13">
                  <c:v>5.33333333333333</c:v>
                </c:pt>
                <c:pt idx="14">
                  <c:v>4.66666666666667</c:v>
                </c:pt>
                <c:pt idx="15">
                  <c:v>28.1666666666667</c:v>
                </c:pt>
                <c:pt idx="16">
                  <c:v>22.6666666666667</c:v>
                </c:pt>
                <c:pt idx="17">
                  <c:v>36.3333333333333</c:v>
                </c:pt>
                <c:pt idx="18">
                  <c:v>37.3333333333333</c:v>
                </c:pt>
                <c:pt idx="19">
                  <c:v>35.3333333333333</c:v>
                </c:pt>
                <c:pt idx="20">
                  <c:v>37.25</c:v>
                </c:pt>
                <c:pt idx="21">
                  <c:v>33.8333333333333</c:v>
                </c:pt>
                <c:pt idx="22">
                  <c:v>32.0</c:v>
                </c:pt>
                <c:pt idx="23">
                  <c:v>34.1666666666667</c:v>
                </c:pt>
                <c:pt idx="24">
                  <c:v>12.5</c:v>
                </c:pt>
                <c:pt idx="25">
                  <c:v>26.1666666666667</c:v>
                </c:pt>
                <c:pt idx="26">
                  <c:v>11.5</c:v>
                </c:pt>
                <c:pt idx="27">
                  <c:v>7.5</c:v>
                </c:pt>
                <c:pt idx="28">
                  <c:v>25.0</c:v>
                </c:pt>
                <c:pt idx="29">
                  <c:v>14.3333333333333</c:v>
                </c:pt>
                <c:pt idx="30">
                  <c:v>17.1666666666667</c:v>
                </c:pt>
                <c:pt idx="31">
                  <c:v>28.3333333333333</c:v>
                </c:pt>
                <c:pt idx="32">
                  <c:v>12.6666666666667</c:v>
                </c:pt>
                <c:pt idx="33">
                  <c:v>30.3333333333333</c:v>
                </c:pt>
                <c:pt idx="34">
                  <c:v>25.0</c:v>
                </c:pt>
                <c:pt idx="35">
                  <c:v>2.66666666666667</c:v>
                </c:pt>
                <c:pt idx="36">
                  <c:v>3.5</c:v>
                </c:pt>
                <c:pt idx="37">
                  <c:v>19.1666666666667</c:v>
                </c:pt>
                <c:pt idx="38">
                  <c:v>30.6666666666667</c:v>
                </c:pt>
                <c:pt idx="39">
                  <c:v>32.1666666666667</c:v>
                </c:pt>
                <c:pt idx="40">
                  <c:v>46.6666666666667</c:v>
                </c:pt>
                <c:pt idx="41">
                  <c:v>24.8333333333333</c:v>
                </c:pt>
                <c:pt idx="42">
                  <c:v>31.6666666666667</c:v>
                </c:pt>
                <c:pt idx="43">
                  <c:v>26.8333333333333</c:v>
                </c:pt>
                <c:pt idx="44">
                  <c:v>29.6666666666667</c:v>
                </c:pt>
                <c:pt idx="45">
                  <c:v>30.8333333333333</c:v>
                </c:pt>
                <c:pt idx="46">
                  <c:v>28.6666666666667</c:v>
                </c:pt>
                <c:pt idx="47">
                  <c:v>20.1666666666667</c:v>
                </c:pt>
                <c:pt idx="48">
                  <c:v>4.66666666666667</c:v>
                </c:pt>
                <c:pt idx="49">
                  <c:v>25.5</c:v>
                </c:pt>
                <c:pt idx="50">
                  <c:v>6.83333333333333</c:v>
                </c:pt>
                <c:pt idx="51">
                  <c:v>10.5</c:v>
                </c:pt>
                <c:pt idx="52">
                  <c:v>4.16666666666667</c:v>
                </c:pt>
                <c:pt idx="53">
                  <c:v>26.3333333333333</c:v>
                </c:pt>
                <c:pt idx="54">
                  <c:v>31.3333333333333</c:v>
                </c:pt>
                <c:pt idx="55">
                  <c:v>13.5</c:v>
                </c:pt>
                <c:pt idx="56">
                  <c:v>14.3333333333333</c:v>
                </c:pt>
                <c:pt idx="57">
                  <c:v>16.8333333333333</c:v>
                </c:pt>
                <c:pt idx="58">
                  <c:v>8.16666666666667</c:v>
                </c:pt>
                <c:pt idx="59">
                  <c:v>11.6666666666667</c:v>
                </c:pt>
                <c:pt idx="60">
                  <c:v>23.1666666666667</c:v>
                </c:pt>
                <c:pt idx="61">
                  <c:v>21.1666666666667</c:v>
                </c:pt>
                <c:pt idx="62">
                  <c:v>37.0</c:v>
                </c:pt>
                <c:pt idx="63">
                  <c:v>34.1666666666667</c:v>
                </c:pt>
                <c:pt idx="64">
                  <c:v>29.1666666666667</c:v>
                </c:pt>
                <c:pt idx="65">
                  <c:v>5.33333333333333</c:v>
                </c:pt>
                <c:pt idx="66">
                  <c:v>6.0</c:v>
                </c:pt>
                <c:pt idx="67">
                  <c:v>6.5</c:v>
                </c:pt>
                <c:pt idx="68">
                  <c:v>4.0</c:v>
                </c:pt>
                <c:pt idx="69">
                  <c:v>6.66666666666667</c:v>
                </c:pt>
                <c:pt idx="70">
                  <c:v>16.8333333333333</c:v>
                </c:pt>
                <c:pt idx="71">
                  <c:v>17.0</c:v>
                </c:pt>
                <c:pt idx="72">
                  <c:v>23.1666666666667</c:v>
                </c:pt>
                <c:pt idx="73">
                  <c:v>31.6666666666667</c:v>
                </c:pt>
                <c:pt idx="74">
                  <c:v>31.1666666666667</c:v>
                </c:pt>
                <c:pt idx="75">
                  <c:v>23.5</c:v>
                </c:pt>
                <c:pt idx="76">
                  <c:v>27.3333333333333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DE-784C-85CD-465C45DADCFF}"/>
            </c:ext>
          </c:extLst>
        </c:ser>
        <c:ser>
          <c:idx val="1"/>
          <c:order val="1"/>
          <c:tx>
            <c:v>Predicted</c:v>
          </c:tx>
          <c:spPr>
            <a:ln w="47625">
              <a:noFill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'NORMAL LIKELIHOOD'!$A$2:$A$78</c:f>
              <c:numCache>
                <c:formatCode>0.00</c:formatCode>
                <c:ptCount val="77"/>
                <c:pt idx="0">
                  <c:v>98.5</c:v>
                </c:pt>
                <c:pt idx="1">
                  <c:v>98.5</c:v>
                </c:pt>
                <c:pt idx="2">
                  <c:v>98.5</c:v>
                </c:pt>
                <c:pt idx="3">
                  <c:v>23.5</c:v>
                </c:pt>
                <c:pt idx="4">
                  <c:v>11.82</c:v>
                </c:pt>
                <c:pt idx="5">
                  <c:v>11.82</c:v>
                </c:pt>
                <c:pt idx="6">
                  <c:v>19.42</c:v>
                </c:pt>
                <c:pt idx="7">
                  <c:v>19.42</c:v>
                </c:pt>
                <c:pt idx="8">
                  <c:v>98.7</c:v>
                </c:pt>
                <c:pt idx="9">
                  <c:v>98.7</c:v>
                </c:pt>
                <c:pt idx="10">
                  <c:v>98.7</c:v>
                </c:pt>
                <c:pt idx="11">
                  <c:v>10.92</c:v>
                </c:pt>
                <c:pt idx="12">
                  <c:v>6.46</c:v>
                </c:pt>
                <c:pt idx="13">
                  <c:v>6.46</c:v>
                </c:pt>
                <c:pt idx="14">
                  <c:v>11.12</c:v>
                </c:pt>
                <c:pt idx="15">
                  <c:v>50.424</c:v>
                </c:pt>
                <c:pt idx="16">
                  <c:v>57.548</c:v>
                </c:pt>
                <c:pt idx="17">
                  <c:v>56.308</c:v>
                </c:pt>
                <c:pt idx="18">
                  <c:v>53.586</c:v>
                </c:pt>
                <c:pt idx="19">
                  <c:v>53.502</c:v>
                </c:pt>
                <c:pt idx="20">
                  <c:v>56.969</c:v>
                </c:pt>
                <c:pt idx="21">
                  <c:v>67.798</c:v>
                </c:pt>
                <c:pt idx="22">
                  <c:v>70.926</c:v>
                </c:pt>
                <c:pt idx="23">
                  <c:v>75.148</c:v>
                </c:pt>
                <c:pt idx="24">
                  <c:v>22.642</c:v>
                </c:pt>
                <c:pt idx="25">
                  <c:v>64.289</c:v>
                </c:pt>
                <c:pt idx="26">
                  <c:v>12.75</c:v>
                </c:pt>
                <c:pt idx="27">
                  <c:v>29.013</c:v>
                </c:pt>
                <c:pt idx="28">
                  <c:v>39.556</c:v>
                </c:pt>
                <c:pt idx="29">
                  <c:v>29.568</c:v>
                </c:pt>
                <c:pt idx="30">
                  <c:v>28.717</c:v>
                </c:pt>
                <c:pt idx="31">
                  <c:v>71.112</c:v>
                </c:pt>
                <c:pt idx="32">
                  <c:v>98.0</c:v>
                </c:pt>
                <c:pt idx="33">
                  <c:v>98.0</c:v>
                </c:pt>
                <c:pt idx="34">
                  <c:v>98.0</c:v>
                </c:pt>
                <c:pt idx="35">
                  <c:v>5.64</c:v>
                </c:pt>
                <c:pt idx="36">
                  <c:v>6.91</c:v>
                </c:pt>
                <c:pt idx="37">
                  <c:v>39.06</c:v>
                </c:pt>
                <c:pt idx="38">
                  <c:v>28.839</c:v>
                </c:pt>
                <c:pt idx="39">
                  <c:v>38.223</c:v>
                </c:pt>
                <c:pt idx="40">
                  <c:v>43.408</c:v>
                </c:pt>
                <c:pt idx="41">
                  <c:v>38.223</c:v>
                </c:pt>
                <c:pt idx="42">
                  <c:v>56.377</c:v>
                </c:pt>
                <c:pt idx="43">
                  <c:v>53.502</c:v>
                </c:pt>
                <c:pt idx="44">
                  <c:v>29.38</c:v>
                </c:pt>
                <c:pt idx="45">
                  <c:v>39.076</c:v>
                </c:pt>
                <c:pt idx="46">
                  <c:v>18.677</c:v>
                </c:pt>
                <c:pt idx="47">
                  <c:v>18.045</c:v>
                </c:pt>
                <c:pt idx="48">
                  <c:v>25.381</c:v>
                </c:pt>
                <c:pt idx="49">
                  <c:v>57.065</c:v>
                </c:pt>
                <c:pt idx="50">
                  <c:v>25.933</c:v>
                </c:pt>
                <c:pt idx="51">
                  <c:v>15.469</c:v>
                </c:pt>
                <c:pt idx="52">
                  <c:v>14.589</c:v>
                </c:pt>
                <c:pt idx="53">
                  <c:v>42.909</c:v>
                </c:pt>
                <c:pt idx="54">
                  <c:v>37.132</c:v>
                </c:pt>
                <c:pt idx="55">
                  <c:v>66.416</c:v>
                </c:pt>
                <c:pt idx="56">
                  <c:v>39.255</c:v>
                </c:pt>
                <c:pt idx="57">
                  <c:v>14.9</c:v>
                </c:pt>
                <c:pt idx="58">
                  <c:v>14.9</c:v>
                </c:pt>
                <c:pt idx="59">
                  <c:v>27.388</c:v>
                </c:pt>
                <c:pt idx="60">
                  <c:v>19.737</c:v>
                </c:pt>
                <c:pt idx="61">
                  <c:v>22.853</c:v>
                </c:pt>
                <c:pt idx="62">
                  <c:v>98.3</c:v>
                </c:pt>
                <c:pt idx="63">
                  <c:v>98.3</c:v>
                </c:pt>
                <c:pt idx="64">
                  <c:v>98.3</c:v>
                </c:pt>
                <c:pt idx="65">
                  <c:v>7.65</c:v>
                </c:pt>
                <c:pt idx="66">
                  <c:v>7.65</c:v>
                </c:pt>
                <c:pt idx="67">
                  <c:v>8.76</c:v>
                </c:pt>
                <c:pt idx="68">
                  <c:v>8.76</c:v>
                </c:pt>
                <c:pt idx="69">
                  <c:v>8.76</c:v>
                </c:pt>
                <c:pt idx="70">
                  <c:v>41.276</c:v>
                </c:pt>
                <c:pt idx="71">
                  <c:v>43.388</c:v>
                </c:pt>
                <c:pt idx="72">
                  <c:v>40.512</c:v>
                </c:pt>
                <c:pt idx="73">
                  <c:v>80.503</c:v>
                </c:pt>
                <c:pt idx="74">
                  <c:v>82.847</c:v>
                </c:pt>
                <c:pt idx="75">
                  <c:v>83.506</c:v>
                </c:pt>
                <c:pt idx="76">
                  <c:v>85.932</c:v>
                </c:pt>
              </c:numCache>
            </c:numRef>
          </c:xVal>
          <c:yVal>
            <c:numRef>
              <c:f>'NORMAL LIKELIHOOD'!$C$2:$C$78</c:f>
              <c:numCache>
                <c:formatCode>0.00</c:formatCode>
                <c:ptCount val="77"/>
                <c:pt idx="0">
                  <c:v>31.1225647305617</c:v>
                </c:pt>
                <c:pt idx="1">
                  <c:v>31.1225647305617</c:v>
                </c:pt>
                <c:pt idx="2">
                  <c:v>31.1225647305617</c:v>
                </c:pt>
                <c:pt idx="3">
                  <c:v>17.63014409553953</c:v>
                </c:pt>
                <c:pt idx="4">
                  <c:v>9.317822882890525</c:v>
                </c:pt>
                <c:pt idx="5">
                  <c:v>9.317822882890525</c:v>
                </c:pt>
                <c:pt idx="6">
                  <c:v>15.32417331556803</c:v>
                </c:pt>
                <c:pt idx="7">
                  <c:v>15.32417331556803</c:v>
                </c:pt>
                <c:pt idx="8">
                  <c:v>31.13526061798672</c:v>
                </c:pt>
                <c:pt idx="9">
                  <c:v>31.13526061798672</c:v>
                </c:pt>
                <c:pt idx="10">
                  <c:v>31.13526061798672</c:v>
                </c:pt>
                <c:pt idx="11">
                  <c:v>8.393840937175154</c:v>
                </c:pt>
                <c:pt idx="12">
                  <c:v>2.790848098565823</c:v>
                </c:pt>
                <c:pt idx="13">
                  <c:v>2.790848098565823</c:v>
                </c:pt>
                <c:pt idx="14">
                  <c:v>8.604191605197494</c:v>
                </c:pt>
                <c:pt idx="15">
                  <c:v>25.90180255003942</c:v>
                </c:pt>
                <c:pt idx="16">
                  <c:v>27.09755256422725</c:v>
                </c:pt>
                <c:pt idx="17">
                  <c:v>26.90601234830664</c:v>
                </c:pt>
                <c:pt idx="18">
                  <c:v>26.462117406318</c:v>
                </c:pt>
                <c:pt idx="19">
                  <c:v>26.44787762532416</c:v>
                </c:pt>
                <c:pt idx="20">
                  <c:v>27.00890945719036</c:v>
                </c:pt>
                <c:pt idx="21">
                  <c:v>28.46758179252066</c:v>
                </c:pt>
                <c:pt idx="22">
                  <c:v>28.82242399681439</c:v>
                </c:pt>
                <c:pt idx="23">
                  <c:v>29.26337580490795</c:v>
                </c:pt>
                <c:pt idx="24">
                  <c:v>17.1841313271749</c:v>
                </c:pt>
                <c:pt idx="25">
                  <c:v>28.03721830344126</c:v>
                </c:pt>
                <c:pt idx="26">
                  <c:v>10.21485134577612</c:v>
                </c:pt>
                <c:pt idx="27">
                  <c:v>20.10345339039621</c:v>
                </c:pt>
                <c:pt idx="28">
                  <c:v>23.50243489739863</c:v>
                </c:pt>
                <c:pt idx="29">
                  <c:v>20.32034705013722</c:v>
                </c:pt>
                <c:pt idx="30">
                  <c:v>19.98564698202387</c:v>
                </c:pt>
                <c:pt idx="31">
                  <c:v>28.84273486652309</c:v>
                </c:pt>
                <c:pt idx="32">
                  <c:v>31.09063265656278</c:v>
                </c:pt>
                <c:pt idx="33">
                  <c:v>31.09063265656278</c:v>
                </c:pt>
                <c:pt idx="34">
                  <c:v>31.09063265656278</c:v>
                </c:pt>
                <c:pt idx="35">
                  <c:v>1.525685964463975</c:v>
                </c:pt>
                <c:pt idx="36">
                  <c:v>3.449027412834741</c:v>
                </c:pt>
                <c:pt idx="37">
                  <c:v>23.37093128299923</c:v>
                </c:pt>
                <c:pt idx="38">
                  <c:v>20.03438463290451</c:v>
                </c:pt>
                <c:pt idx="39">
                  <c:v>23.1437107402754</c:v>
                </c:pt>
                <c:pt idx="40">
                  <c:v>24.45080857318776</c:v>
                </c:pt>
                <c:pt idx="41">
                  <c:v>23.1437107402754</c:v>
                </c:pt>
                <c:pt idx="42">
                  <c:v>26.91683956658324</c:v>
                </c:pt>
                <c:pt idx="43">
                  <c:v>26.44787762532416</c:v>
                </c:pt>
                <c:pt idx="44">
                  <c:v>20.24745187955634</c:v>
                </c:pt>
                <c:pt idx="45">
                  <c:v>23.375209322857</c:v>
                </c:pt>
                <c:pt idx="46">
                  <c:v>14.84825956707015</c:v>
                </c:pt>
                <c:pt idx="47">
                  <c:v>14.42778675903438</c:v>
                </c:pt>
                <c:pt idx="48">
                  <c:v>18.54549074442875</c:v>
                </c:pt>
                <c:pt idx="49">
                  <c:v>27.02370195773874</c:v>
                </c:pt>
                <c:pt idx="50">
                  <c:v>18.79906328417588</c:v>
                </c:pt>
                <c:pt idx="51">
                  <c:v>12.54721930183332</c:v>
                </c:pt>
                <c:pt idx="52">
                  <c:v>11.8356078402178</c:v>
                </c:pt>
                <c:pt idx="53">
                  <c:v>24.33477195043378</c:v>
                </c:pt>
                <c:pt idx="54">
                  <c:v>22.83708533877002</c:v>
                </c:pt>
                <c:pt idx="55">
                  <c:v>28.30238152607739</c:v>
                </c:pt>
                <c:pt idx="56">
                  <c:v>23.42290546472635</c:v>
                </c:pt>
                <c:pt idx="57">
                  <c:v>12.09151386681658</c:v>
                </c:pt>
                <c:pt idx="58">
                  <c:v>12.09151386681658</c:v>
                </c:pt>
                <c:pt idx="59">
                  <c:v>19.43756570878193</c:v>
                </c:pt>
                <c:pt idx="60">
                  <c:v>15.52144188591898</c:v>
                </c:pt>
                <c:pt idx="61">
                  <c:v>17.29557356549794</c:v>
                </c:pt>
                <c:pt idx="62">
                  <c:v>31.10982499007999</c:v>
                </c:pt>
                <c:pt idx="63">
                  <c:v>31.10982499007999</c:v>
                </c:pt>
                <c:pt idx="64">
                  <c:v>31.10982499007999</c:v>
                </c:pt>
                <c:pt idx="65">
                  <c:v>4.480162589853222</c:v>
                </c:pt>
                <c:pt idx="66">
                  <c:v>4.480162589853222</c:v>
                </c:pt>
                <c:pt idx="67">
                  <c:v>5.917917325249124</c:v>
                </c:pt>
                <c:pt idx="68">
                  <c:v>5.917917325249124</c:v>
                </c:pt>
                <c:pt idx="69">
                  <c:v>5.917917325249124</c:v>
                </c:pt>
                <c:pt idx="70">
                  <c:v>23.9412635363225</c:v>
                </c:pt>
                <c:pt idx="71">
                  <c:v>24.44619439153093</c:v>
                </c:pt>
                <c:pt idx="72">
                  <c:v>23.74955394260224</c:v>
                </c:pt>
                <c:pt idx="73">
                  <c:v>29.76800788431112</c:v>
                </c:pt>
                <c:pt idx="74">
                  <c:v>29.97194958896869</c:v>
                </c:pt>
                <c:pt idx="75">
                  <c:v>30.02758183110384</c:v>
                </c:pt>
                <c:pt idx="76">
                  <c:v>30.22627453490203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DE-784C-85CD-465C45DAD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393336"/>
        <c:axId val="2098401112"/>
      </c:scatterChart>
      <c:valAx>
        <c:axId val="209839333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>
                    <a:latin typeface="Helvetica"/>
                  </a:defRPr>
                </a:pPr>
                <a:r>
                  <a:rPr lang="en-US" sz="1200" b="0" i="0">
                    <a:latin typeface="Helvetica"/>
                  </a:rPr>
                  <a:t>Light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latin typeface="Helvetica"/>
              </a:defRPr>
            </a:pPr>
            <a:endParaRPr lang="en-US"/>
          </a:p>
        </c:txPr>
        <c:crossAx val="2098401112"/>
        <c:crosses val="autoZero"/>
        <c:crossBetween val="midCat"/>
      </c:valAx>
      <c:valAx>
        <c:axId val="2098401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i="0">
                    <a:latin typeface="Helvetica"/>
                  </a:defRPr>
                </a:pPr>
                <a:r>
                  <a:rPr lang="en-US" sz="1200" b="0" i="0">
                    <a:latin typeface="Helvetica"/>
                  </a:rPr>
                  <a:t>Growth Rate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Helvetica"/>
              </a:defRPr>
            </a:pPr>
            <a:endParaRPr lang="en-US"/>
          </a:p>
        </c:txPr>
        <c:crossAx val="2098393336"/>
        <c:crosses val="autoZero"/>
        <c:crossBetween val="midCat"/>
        <c:majorUnit val="10.0"/>
      </c:valAx>
    </c:plotArea>
    <c:legend>
      <c:legendPos val="b"/>
      <c:layout/>
      <c:overlay val="0"/>
      <c:txPr>
        <a:bodyPr/>
        <a:lstStyle/>
        <a:p>
          <a:pPr>
            <a:defRPr sz="1200" baseline="0">
              <a:latin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</c:v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'NORMAL LIKELIHOOD PLUS PRIOR'!$A$2:$A$78</c:f>
              <c:numCache>
                <c:formatCode>0.00</c:formatCode>
                <c:ptCount val="77"/>
                <c:pt idx="0">
                  <c:v>98.5</c:v>
                </c:pt>
                <c:pt idx="1">
                  <c:v>98.5</c:v>
                </c:pt>
                <c:pt idx="2">
                  <c:v>98.5</c:v>
                </c:pt>
                <c:pt idx="3">
                  <c:v>23.5</c:v>
                </c:pt>
                <c:pt idx="4">
                  <c:v>11.82</c:v>
                </c:pt>
                <c:pt idx="5">
                  <c:v>11.82</c:v>
                </c:pt>
                <c:pt idx="6">
                  <c:v>19.42</c:v>
                </c:pt>
                <c:pt idx="7">
                  <c:v>19.42</c:v>
                </c:pt>
                <c:pt idx="8">
                  <c:v>98.7</c:v>
                </c:pt>
                <c:pt idx="9">
                  <c:v>98.7</c:v>
                </c:pt>
                <c:pt idx="10">
                  <c:v>98.7</c:v>
                </c:pt>
                <c:pt idx="11">
                  <c:v>10.92</c:v>
                </c:pt>
                <c:pt idx="12">
                  <c:v>6.46</c:v>
                </c:pt>
                <c:pt idx="13">
                  <c:v>6.46</c:v>
                </c:pt>
                <c:pt idx="14">
                  <c:v>11.12</c:v>
                </c:pt>
                <c:pt idx="15">
                  <c:v>50.424</c:v>
                </c:pt>
                <c:pt idx="16">
                  <c:v>57.548</c:v>
                </c:pt>
                <c:pt idx="17">
                  <c:v>56.308</c:v>
                </c:pt>
                <c:pt idx="18">
                  <c:v>53.586</c:v>
                </c:pt>
                <c:pt idx="19">
                  <c:v>53.502</c:v>
                </c:pt>
                <c:pt idx="20">
                  <c:v>56.969</c:v>
                </c:pt>
                <c:pt idx="21">
                  <c:v>67.798</c:v>
                </c:pt>
                <c:pt idx="22">
                  <c:v>70.926</c:v>
                </c:pt>
                <c:pt idx="23">
                  <c:v>75.148</c:v>
                </c:pt>
                <c:pt idx="24">
                  <c:v>22.642</c:v>
                </c:pt>
                <c:pt idx="25">
                  <c:v>64.289</c:v>
                </c:pt>
                <c:pt idx="26">
                  <c:v>12.75</c:v>
                </c:pt>
                <c:pt idx="27">
                  <c:v>29.013</c:v>
                </c:pt>
                <c:pt idx="28">
                  <c:v>39.556</c:v>
                </c:pt>
                <c:pt idx="29">
                  <c:v>29.568</c:v>
                </c:pt>
                <c:pt idx="30">
                  <c:v>28.717</c:v>
                </c:pt>
                <c:pt idx="31">
                  <c:v>71.112</c:v>
                </c:pt>
                <c:pt idx="32">
                  <c:v>98.0</c:v>
                </c:pt>
                <c:pt idx="33">
                  <c:v>98.0</c:v>
                </c:pt>
                <c:pt idx="34">
                  <c:v>98.0</c:v>
                </c:pt>
                <c:pt idx="35">
                  <c:v>5.64</c:v>
                </c:pt>
                <c:pt idx="36">
                  <c:v>6.91</c:v>
                </c:pt>
                <c:pt idx="37">
                  <c:v>39.06</c:v>
                </c:pt>
                <c:pt idx="38">
                  <c:v>28.839</c:v>
                </c:pt>
                <c:pt idx="39">
                  <c:v>38.223</c:v>
                </c:pt>
                <c:pt idx="40">
                  <c:v>43.408</c:v>
                </c:pt>
                <c:pt idx="41">
                  <c:v>38.223</c:v>
                </c:pt>
                <c:pt idx="42">
                  <c:v>56.377</c:v>
                </c:pt>
                <c:pt idx="43">
                  <c:v>53.502</c:v>
                </c:pt>
                <c:pt idx="44">
                  <c:v>29.38</c:v>
                </c:pt>
                <c:pt idx="45">
                  <c:v>39.076</c:v>
                </c:pt>
                <c:pt idx="46">
                  <c:v>18.677</c:v>
                </c:pt>
                <c:pt idx="47">
                  <c:v>18.045</c:v>
                </c:pt>
                <c:pt idx="48">
                  <c:v>25.381</c:v>
                </c:pt>
                <c:pt idx="49">
                  <c:v>57.065</c:v>
                </c:pt>
                <c:pt idx="50">
                  <c:v>25.933</c:v>
                </c:pt>
                <c:pt idx="51">
                  <c:v>15.469</c:v>
                </c:pt>
                <c:pt idx="52">
                  <c:v>14.589</c:v>
                </c:pt>
                <c:pt idx="53">
                  <c:v>42.909</c:v>
                </c:pt>
                <c:pt idx="54">
                  <c:v>37.132</c:v>
                </c:pt>
                <c:pt idx="55">
                  <c:v>66.416</c:v>
                </c:pt>
                <c:pt idx="56">
                  <c:v>39.255</c:v>
                </c:pt>
                <c:pt idx="57">
                  <c:v>14.9</c:v>
                </c:pt>
                <c:pt idx="58">
                  <c:v>14.9</c:v>
                </c:pt>
                <c:pt idx="59">
                  <c:v>27.388</c:v>
                </c:pt>
                <c:pt idx="60">
                  <c:v>19.737</c:v>
                </c:pt>
                <c:pt idx="61">
                  <c:v>22.853</c:v>
                </c:pt>
                <c:pt idx="62">
                  <c:v>98.3</c:v>
                </c:pt>
                <c:pt idx="63">
                  <c:v>98.3</c:v>
                </c:pt>
                <c:pt idx="64">
                  <c:v>98.3</c:v>
                </c:pt>
                <c:pt idx="65">
                  <c:v>7.65</c:v>
                </c:pt>
                <c:pt idx="66">
                  <c:v>7.65</c:v>
                </c:pt>
                <c:pt idx="67">
                  <c:v>8.76</c:v>
                </c:pt>
                <c:pt idx="68">
                  <c:v>8.76</c:v>
                </c:pt>
                <c:pt idx="69">
                  <c:v>8.76</c:v>
                </c:pt>
                <c:pt idx="70">
                  <c:v>41.276</c:v>
                </c:pt>
                <c:pt idx="71">
                  <c:v>43.388</c:v>
                </c:pt>
                <c:pt idx="72">
                  <c:v>40.512</c:v>
                </c:pt>
                <c:pt idx="73">
                  <c:v>80.503</c:v>
                </c:pt>
                <c:pt idx="74">
                  <c:v>82.847</c:v>
                </c:pt>
                <c:pt idx="75">
                  <c:v>83.506</c:v>
                </c:pt>
                <c:pt idx="76">
                  <c:v>85.932</c:v>
                </c:pt>
              </c:numCache>
            </c:numRef>
          </c:xVal>
          <c:yVal>
            <c:numRef>
              <c:f>'NORMAL LIKELIHOOD PLUS PRIOR'!$B$2:$B$78</c:f>
              <c:numCache>
                <c:formatCode>0.00</c:formatCode>
                <c:ptCount val="77"/>
                <c:pt idx="0">
                  <c:v>18.1666666666667</c:v>
                </c:pt>
                <c:pt idx="1">
                  <c:v>26.0</c:v>
                </c:pt>
                <c:pt idx="2">
                  <c:v>25.6666666666667</c:v>
                </c:pt>
                <c:pt idx="3">
                  <c:v>6.16666666666667</c:v>
                </c:pt>
                <c:pt idx="4">
                  <c:v>10.0</c:v>
                </c:pt>
                <c:pt idx="5">
                  <c:v>11.1666666666667</c:v>
                </c:pt>
                <c:pt idx="6">
                  <c:v>7.33333333333333</c:v>
                </c:pt>
                <c:pt idx="7">
                  <c:v>15.6666666666667</c:v>
                </c:pt>
                <c:pt idx="8">
                  <c:v>44.1666666666667</c:v>
                </c:pt>
                <c:pt idx="9">
                  <c:v>39.6666666666667</c:v>
                </c:pt>
                <c:pt idx="10">
                  <c:v>30.0</c:v>
                </c:pt>
                <c:pt idx="11">
                  <c:v>4.83333333333333</c:v>
                </c:pt>
                <c:pt idx="12">
                  <c:v>4.16666666666667</c:v>
                </c:pt>
                <c:pt idx="13">
                  <c:v>5.33333333333333</c:v>
                </c:pt>
                <c:pt idx="14">
                  <c:v>4.66666666666667</c:v>
                </c:pt>
                <c:pt idx="15">
                  <c:v>28.1666666666667</c:v>
                </c:pt>
                <c:pt idx="16">
                  <c:v>22.6666666666667</c:v>
                </c:pt>
                <c:pt idx="17">
                  <c:v>36.3333333333333</c:v>
                </c:pt>
                <c:pt idx="18">
                  <c:v>37.3333333333333</c:v>
                </c:pt>
                <c:pt idx="19">
                  <c:v>35.3333333333333</c:v>
                </c:pt>
                <c:pt idx="20">
                  <c:v>37.25</c:v>
                </c:pt>
                <c:pt idx="21">
                  <c:v>33.8333333333333</c:v>
                </c:pt>
                <c:pt idx="22">
                  <c:v>32.0</c:v>
                </c:pt>
                <c:pt idx="23">
                  <c:v>34.1666666666667</c:v>
                </c:pt>
                <c:pt idx="24">
                  <c:v>12.5</c:v>
                </c:pt>
                <c:pt idx="25">
                  <c:v>26.1666666666667</c:v>
                </c:pt>
                <c:pt idx="26">
                  <c:v>11.5</c:v>
                </c:pt>
                <c:pt idx="27">
                  <c:v>7.5</c:v>
                </c:pt>
                <c:pt idx="28">
                  <c:v>25.0</c:v>
                </c:pt>
                <c:pt idx="29">
                  <c:v>14.3333333333333</c:v>
                </c:pt>
                <c:pt idx="30">
                  <c:v>17.1666666666667</c:v>
                </c:pt>
                <c:pt idx="31">
                  <c:v>28.3333333333333</c:v>
                </c:pt>
                <c:pt idx="32">
                  <c:v>12.6666666666667</c:v>
                </c:pt>
                <c:pt idx="33">
                  <c:v>30.3333333333333</c:v>
                </c:pt>
                <c:pt idx="34">
                  <c:v>25.0</c:v>
                </c:pt>
                <c:pt idx="35">
                  <c:v>2.66666666666667</c:v>
                </c:pt>
                <c:pt idx="36">
                  <c:v>3.5</c:v>
                </c:pt>
                <c:pt idx="37">
                  <c:v>19.1666666666667</c:v>
                </c:pt>
                <c:pt idx="38">
                  <c:v>30.6666666666667</c:v>
                </c:pt>
                <c:pt idx="39">
                  <c:v>32.1666666666667</c:v>
                </c:pt>
                <c:pt idx="40">
                  <c:v>46.6666666666667</c:v>
                </c:pt>
                <c:pt idx="41">
                  <c:v>24.8333333333333</c:v>
                </c:pt>
                <c:pt idx="42">
                  <c:v>31.6666666666667</c:v>
                </c:pt>
                <c:pt idx="43">
                  <c:v>26.8333333333333</c:v>
                </c:pt>
                <c:pt idx="44">
                  <c:v>29.6666666666667</c:v>
                </c:pt>
                <c:pt idx="45">
                  <c:v>30.8333333333333</c:v>
                </c:pt>
                <c:pt idx="46">
                  <c:v>28.6666666666667</c:v>
                </c:pt>
                <c:pt idx="47">
                  <c:v>20.1666666666667</c:v>
                </c:pt>
                <c:pt idx="48">
                  <c:v>4.66666666666667</c:v>
                </c:pt>
                <c:pt idx="49">
                  <c:v>25.5</c:v>
                </c:pt>
                <c:pt idx="50">
                  <c:v>6.83333333333333</c:v>
                </c:pt>
                <c:pt idx="51">
                  <c:v>10.5</c:v>
                </c:pt>
                <c:pt idx="52">
                  <c:v>4.16666666666667</c:v>
                </c:pt>
                <c:pt idx="53">
                  <c:v>26.3333333333333</c:v>
                </c:pt>
                <c:pt idx="54">
                  <c:v>31.3333333333333</c:v>
                </c:pt>
                <c:pt idx="55">
                  <c:v>13.5</c:v>
                </c:pt>
                <c:pt idx="56">
                  <c:v>14.3333333333333</c:v>
                </c:pt>
                <c:pt idx="57">
                  <c:v>16.8333333333333</c:v>
                </c:pt>
                <c:pt idx="58">
                  <c:v>8.16666666666667</c:v>
                </c:pt>
                <c:pt idx="59">
                  <c:v>11.6666666666667</c:v>
                </c:pt>
                <c:pt idx="60">
                  <c:v>23.1666666666667</c:v>
                </c:pt>
                <c:pt idx="61">
                  <c:v>21.1666666666667</c:v>
                </c:pt>
                <c:pt idx="62">
                  <c:v>37.0</c:v>
                </c:pt>
                <c:pt idx="63">
                  <c:v>34.1666666666667</c:v>
                </c:pt>
                <c:pt idx="64">
                  <c:v>29.1666666666667</c:v>
                </c:pt>
                <c:pt idx="65">
                  <c:v>5.33333333333333</c:v>
                </c:pt>
                <c:pt idx="66">
                  <c:v>6.0</c:v>
                </c:pt>
                <c:pt idx="67">
                  <c:v>6.5</c:v>
                </c:pt>
                <c:pt idx="68">
                  <c:v>4.0</c:v>
                </c:pt>
                <c:pt idx="69">
                  <c:v>6.66666666666667</c:v>
                </c:pt>
                <c:pt idx="70">
                  <c:v>16.8333333333333</c:v>
                </c:pt>
                <c:pt idx="71">
                  <c:v>17.0</c:v>
                </c:pt>
                <c:pt idx="72">
                  <c:v>23.1666666666667</c:v>
                </c:pt>
                <c:pt idx="73">
                  <c:v>31.6666666666667</c:v>
                </c:pt>
                <c:pt idx="74">
                  <c:v>31.1666666666667</c:v>
                </c:pt>
                <c:pt idx="75">
                  <c:v>23.5</c:v>
                </c:pt>
                <c:pt idx="76">
                  <c:v>27.3333333333333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8E-E44E-BD00-B041A373E21B}"/>
            </c:ext>
          </c:extLst>
        </c:ser>
        <c:ser>
          <c:idx val="1"/>
          <c:order val="1"/>
          <c:tx>
            <c:v>Predicted</c:v>
          </c:tx>
          <c:spPr>
            <a:ln w="47625">
              <a:noFill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'NORMAL LIKELIHOOD PLUS PRIOR'!$A$2:$A$78</c:f>
              <c:numCache>
                <c:formatCode>0.00</c:formatCode>
                <c:ptCount val="77"/>
                <c:pt idx="0">
                  <c:v>98.5</c:v>
                </c:pt>
                <c:pt idx="1">
                  <c:v>98.5</c:v>
                </c:pt>
                <c:pt idx="2">
                  <c:v>98.5</c:v>
                </c:pt>
                <c:pt idx="3">
                  <c:v>23.5</c:v>
                </c:pt>
                <c:pt idx="4">
                  <c:v>11.82</c:v>
                </c:pt>
                <c:pt idx="5">
                  <c:v>11.82</c:v>
                </c:pt>
                <c:pt idx="6">
                  <c:v>19.42</c:v>
                </c:pt>
                <c:pt idx="7">
                  <c:v>19.42</c:v>
                </c:pt>
                <c:pt idx="8">
                  <c:v>98.7</c:v>
                </c:pt>
                <c:pt idx="9">
                  <c:v>98.7</c:v>
                </c:pt>
                <c:pt idx="10">
                  <c:v>98.7</c:v>
                </c:pt>
                <c:pt idx="11">
                  <c:v>10.92</c:v>
                </c:pt>
                <c:pt idx="12">
                  <c:v>6.46</c:v>
                </c:pt>
                <c:pt idx="13">
                  <c:v>6.46</c:v>
                </c:pt>
                <c:pt idx="14">
                  <c:v>11.12</c:v>
                </c:pt>
                <c:pt idx="15">
                  <c:v>50.424</c:v>
                </c:pt>
                <c:pt idx="16">
                  <c:v>57.548</c:v>
                </c:pt>
                <c:pt idx="17">
                  <c:v>56.308</c:v>
                </c:pt>
                <c:pt idx="18">
                  <c:v>53.586</c:v>
                </c:pt>
                <c:pt idx="19">
                  <c:v>53.502</c:v>
                </c:pt>
                <c:pt idx="20">
                  <c:v>56.969</c:v>
                </c:pt>
                <c:pt idx="21">
                  <c:v>67.798</c:v>
                </c:pt>
                <c:pt idx="22">
                  <c:v>70.926</c:v>
                </c:pt>
                <c:pt idx="23">
                  <c:v>75.148</c:v>
                </c:pt>
                <c:pt idx="24">
                  <c:v>22.642</c:v>
                </c:pt>
                <c:pt idx="25">
                  <c:v>64.289</c:v>
                </c:pt>
                <c:pt idx="26">
                  <c:v>12.75</c:v>
                </c:pt>
                <c:pt idx="27">
                  <c:v>29.013</c:v>
                </c:pt>
                <c:pt idx="28">
                  <c:v>39.556</c:v>
                </c:pt>
                <c:pt idx="29">
                  <c:v>29.568</c:v>
                </c:pt>
                <c:pt idx="30">
                  <c:v>28.717</c:v>
                </c:pt>
                <c:pt idx="31">
                  <c:v>71.112</c:v>
                </c:pt>
                <c:pt idx="32">
                  <c:v>98.0</c:v>
                </c:pt>
                <c:pt idx="33">
                  <c:v>98.0</c:v>
                </c:pt>
                <c:pt idx="34">
                  <c:v>98.0</c:v>
                </c:pt>
                <c:pt idx="35">
                  <c:v>5.64</c:v>
                </c:pt>
                <c:pt idx="36">
                  <c:v>6.91</c:v>
                </c:pt>
                <c:pt idx="37">
                  <c:v>39.06</c:v>
                </c:pt>
                <c:pt idx="38">
                  <c:v>28.839</c:v>
                </c:pt>
                <c:pt idx="39">
                  <c:v>38.223</c:v>
                </c:pt>
                <c:pt idx="40">
                  <c:v>43.408</c:v>
                </c:pt>
                <c:pt idx="41">
                  <c:v>38.223</c:v>
                </c:pt>
                <c:pt idx="42">
                  <c:v>56.377</c:v>
                </c:pt>
                <c:pt idx="43">
                  <c:v>53.502</c:v>
                </c:pt>
                <c:pt idx="44">
                  <c:v>29.38</c:v>
                </c:pt>
                <c:pt idx="45">
                  <c:v>39.076</c:v>
                </c:pt>
                <c:pt idx="46">
                  <c:v>18.677</c:v>
                </c:pt>
                <c:pt idx="47">
                  <c:v>18.045</c:v>
                </c:pt>
                <c:pt idx="48">
                  <c:v>25.381</c:v>
                </c:pt>
                <c:pt idx="49">
                  <c:v>57.065</c:v>
                </c:pt>
                <c:pt idx="50">
                  <c:v>25.933</c:v>
                </c:pt>
                <c:pt idx="51">
                  <c:v>15.469</c:v>
                </c:pt>
                <c:pt idx="52">
                  <c:v>14.589</c:v>
                </c:pt>
                <c:pt idx="53">
                  <c:v>42.909</c:v>
                </c:pt>
                <c:pt idx="54">
                  <c:v>37.132</c:v>
                </c:pt>
                <c:pt idx="55">
                  <c:v>66.416</c:v>
                </c:pt>
                <c:pt idx="56">
                  <c:v>39.255</c:v>
                </c:pt>
                <c:pt idx="57">
                  <c:v>14.9</c:v>
                </c:pt>
                <c:pt idx="58">
                  <c:v>14.9</c:v>
                </c:pt>
                <c:pt idx="59">
                  <c:v>27.388</c:v>
                </c:pt>
                <c:pt idx="60">
                  <c:v>19.737</c:v>
                </c:pt>
                <c:pt idx="61">
                  <c:v>22.853</c:v>
                </c:pt>
                <c:pt idx="62">
                  <c:v>98.3</c:v>
                </c:pt>
                <c:pt idx="63">
                  <c:v>98.3</c:v>
                </c:pt>
                <c:pt idx="64">
                  <c:v>98.3</c:v>
                </c:pt>
                <c:pt idx="65">
                  <c:v>7.65</c:v>
                </c:pt>
                <c:pt idx="66">
                  <c:v>7.65</c:v>
                </c:pt>
                <c:pt idx="67">
                  <c:v>8.76</c:v>
                </c:pt>
                <c:pt idx="68">
                  <c:v>8.76</c:v>
                </c:pt>
                <c:pt idx="69">
                  <c:v>8.76</c:v>
                </c:pt>
                <c:pt idx="70">
                  <c:v>41.276</c:v>
                </c:pt>
                <c:pt idx="71">
                  <c:v>43.388</c:v>
                </c:pt>
                <c:pt idx="72">
                  <c:v>40.512</c:v>
                </c:pt>
                <c:pt idx="73">
                  <c:v>80.503</c:v>
                </c:pt>
                <c:pt idx="74">
                  <c:v>82.847</c:v>
                </c:pt>
                <c:pt idx="75">
                  <c:v>83.506</c:v>
                </c:pt>
                <c:pt idx="76">
                  <c:v>85.932</c:v>
                </c:pt>
              </c:numCache>
            </c:numRef>
          </c:xVal>
          <c:yVal>
            <c:numRef>
              <c:f>'NORMAL LIKELIHOOD PLUS PRIOR'!$C$2:$C$78</c:f>
              <c:numCache>
                <c:formatCode>0.00</c:formatCode>
                <c:ptCount val="77"/>
                <c:pt idx="0">
                  <c:v>27.64180997087624</c:v>
                </c:pt>
                <c:pt idx="1">
                  <c:v>27.64180997087624</c:v>
                </c:pt>
                <c:pt idx="2">
                  <c:v>27.64180997087624</c:v>
                </c:pt>
                <c:pt idx="3">
                  <c:v>18.99736696733612</c:v>
                </c:pt>
                <c:pt idx="4">
                  <c:v>10.78279415252972</c:v>
                </c:pt>
                <c:pt idx="5">
                  <c:v>10.78279415252972</c:v>
                </c:pt>
                <c:pt idx="6">
                  <c:v>17.01476885338215</c:v>
                </c:pt>
                <c:pt idx="7">
                  <c:v>17.01476885338215</c:v>
                </c:pt>
                <c:pt idx="8">
                  <c:v>27.64817264801663</c:v>
                </c:pt>
                <c:pt idx="9">
                  <c:v>27.64817264801663</c:v>
                </c:pt>
                <c:pt idx="10">
                  <c:v>27.64817264801663</c:v>
                </c:pt>
                <c:pt idx="11">
                  <c:v>9.654921685764247</c:v>
                </c:pt>
                <c:pt idx="12">
                  <c:v>1.48966795684176</c:v>
                </c:pt>
                <c:pt idx="13">
                  <c:v>1.48966795684176</c:v>
                </c:pt>
                <c:pt idx="14">
                  <c:v>9.916330434614275</c:v>
                </c:pt>
                <c:pt idx="15">
                  <c:v>24.78420916812665</c:v>
                </c:pt>
                <c:pt idx="16">
                  <c:v>25.48414607638063</c:v>
                </c:pt>
                <c:pt idx="17">
                  <c:v>25.37397575203294</c:v>
                </c:pt>
                <c:pt idx="18">
                  <c:v>25.11582631156923</c:v>
                </c:pt>
                <c:pt idx="19">
                  <c:v>25.1074789101919</c:v>
                </c:pt>
                <c:pt idx="20">
                  <c:v>25.43325086131906</c:v>
                </c:pt>
                <c:pt idx="21">
                  <c:v>26.25142584853567</c:v>
                </c:pt>
                <c:pt idx="22">
                  <c:v>26.44441221099352</c:v>
                </c:pt>
                <c:pt idx="23">
                  <c:v>26.68105729777621</c:v>
                </c:pt>
                <c:pt idx="24">
                  <c:v>18.62873967776769</c:v>
                </c:pt>
                <c:pt idx="25">
                  <c:v>26.01424658487887</c:v>
                </c:pt>
                <c:pt idx="26">
                  <c:v>11.82924205708453</c:v>
                </c:pt>
                <c:pt idx="27">
                  <c:v>20.9244894812001</c:v>
                </c:pt>
                <c:pt idx="28">
                  <c:v>23.28687882926259</c:v>
                </c:pt>
                <c:pt idx="29">
                  <c:v>21.08460608588174</c:v>
                </c:pt>
                <c:pt idx="30">
                  <c:v>20.83694941186075</c:v>
                </c:pt>
                <c:pt idx="31">
                  <c:v>26.45538919701341</c:v>
                </c:pt>
                <c:pt idx="32">
                  <c:v>27.62579535209066</c:v>
                </c:pt>
                <c:pt idx="33">
                  <c:v>27.62579535209066</c:v>
                </c:pt>
                <c:pt idx="34">
                  <c:v>27.62579535209066</c:v>
                </c:pt>
                <c:pt idx="35">
                  <c:v>-0.744846364842272</c:v>
                </c:pt>
                <c:pt idx="36">
                  <c:v>2.587002992469266</c:v>
                </c:pt>
                <c:pt idx="37">
                  <c:v>23.20098513524621</c:v>
                </c:pt>
                <c:pt idx="38">
                  <c:v>20.87321471725475</c:v>
                </c:pt>
                <c:pt idx="39">
                  <c:v>23.05158687557188</c:v>
                </c:pt>
                <c:pt idx="40">
                  <c:v>23.8942342574581</c:v>
                </c:pt>
                <c:pt idx="41">
                  <c:v>23.05158687557188</c:v>
                </c:pt>
                <c:pt idx="42">
                  <c:v>25.38022283662264</c:v>
                </c:pt>
                <c:pt idx="43">
                  <c:v>25.1074789101919</c:v>
                </c:pt>
                <c:pt idx="44">
                  <c:v>21.0309445227202</c:v>
                </c:pt>
                <c:pt idx="45">
                  <c:v>23.20378595824706</c:v>
                </c:pt>
                <c:pt idx="46">
                  <c:v>16.58070038730936</c:v>
                </c:pt>
                <c:pt idx="47">
                  <c:v>16.18961042607504</c:v>
                </c:pt>
                <c:pt idx="48">
                  <c:v>19.73305779991366</c:v>
                </c:pt>
                <c:pt idx="49">
                  <c:v>25.44175493759419</c:v>
                </c:pt>
                <c:pt idx="50">
                  <c:v>19.93206586141195</c:v>
                </c:pt>
                <c:pt idx="51">
                  <c:v>14.3477724098501</c:v>
                </c:pt>
                <c:pt idx="52">
                  <c:v>13.60851958279867</c:v>
                </c:pt>
                <c:pt idx="53">
                  <c:v>23.82104259588517</c:v>
                </c:pt>
                <c:pt idx="54">
                  <c:v>22.84797598233234</c:v>
                </c:pt>
                <c:pt idx="55">
                  <c:v>26.1607896329658</c:v>
                </c:pt>
                <c:pt idx="56">
                  <c:v>23.23498262559491</c:v>
                </c:pt>
                <c:pt idx="57">
                  <c:v>13.87718525257491</c:v>
                </c:pt>
                <c:pt idx="58">
                  <c:v>13.87718525257491</c:v>
                </c:pt>
                <c:pt idx="59">
                  <c:v>20.4242889972241</c:v>
                </c:pt>
                <c:pt idx="60">
                  <c:v>17.19208193356216</c:v>
                </c:pt>
                <c:pt idx="61">
                  <c:v>18.72148581391629</c:v>
                </c:pt>
                <c:pt idx="62">
                  <c:v>27.63542269647547</c:v>
                </c:pt>
                <c:pt idx="63">
                  <c:v>27.63542269647547</c:v>
                </c:pt>
                <c:pt idx="64">
                  <c:v>27.63542269647547</c:v>
                </c:pt>
                <c:pt idx="65">
                  <c:v>4.224004424627878</c:v>
                </c:pt>
                <c:pt idx="66">
                  <c:v>4.224004424627878</c:v>
                </c:pt>
                <c:pt idx="67">
                  <c:v>6.353391659839407</c:v>
                </c:pt>
                <c:pt idx="68">
                  <c:v>6.353391659839407</c:v>
                </c:pt>
                <c:pt idx="69">
                  <c:v>6.353391659839407</c:v>
                </c:pt>
                <c:pt idx="70">
                  <c:v>23.57052473981614</c:v>
                </c:pt>
                <c:pt idx="71">
                  <c:v>23.89132966193197</c:v>
                </c:pt>
                <c:pt idx="72">
                  <c:v>23.44716986275749</c:v>
                </c:pt>
                <c:pt idx="73">
                  <c:v>26.94765499450553</c:v>
                </c:pt>
                <c:pt idx="74">
                  <c:v>27.05414300207719</c:v>
                </c:pt>
                <c:pt idx="75">
                  <c:v>27.08306753369702</c:v>
                </c:pt>
                <c:pt idx="76">
                  <c:v>27.18594264435918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8E-E44E-BD00-B041A373E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57320"/>
        <c:axId val="2136742680"/>
      </c:scatterChart>
      <c:valAx>
        <c:axId val="213675732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>
                    <a:latin typeface="Helvetica"/>
                  </a:defRPr>
                </a:pPr>
                <a:r>
                  <a:rPr lang="en-US" sz="1200" b="0" i="0">
                    <a:latin typeface="Helvetica"/>
                  </a:rPr>
                  <a:t>Light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latin typeface="Helvetica"/>
              </a:defRPr>
            </a:pPr>
            <a:endParaRPr lang="en-US"/>
          </a:p>
        </c:txPr>
        <c:crossAx val="2136742680"/>
        <c:crosses val="autoZero"/>
        <c:crossBetween val="midCat"/>
      </c:valAx>
      <c:valAx>
        <c:axId val="2136742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i="0">
                    <a:latin typeface="Helvetica"/>
                  </a:defRPr>
                </a:pPr>
                <a:r>
                  <a:rPr lang="en-US" sz="1200" b="0" i="0">
                    <a:latin typeface="Helvetica"/>
                  </a:rPr>
                  <a:t>Growth Rate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Helvetica"/>
              </a:defRPr>
            </a:pPr>
            <a:endParaRPr lang="en-US"/>
          </a:p>
        </c:txPr>
        <c:crossAx val="2136757320"/>
        <c:crosses val="autoZero"/>
        <c:crossBetween val="midCat"/>
        <c:majorUnit val="10.0"/>
      </c:valAx>
    </c:plotArea>
    <c:legend>
      <c:legendPos val="b"/>
      <c:layout/>
      <c:overlay val="0"/>
      <c:txPr>
        <a:bodyPr/>
        <a:lstStyle/>
        <a:p>
          <a:pPr>
            <a:defRPr sz="1200" baseline="0">
              <a:latin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8</xdr:row>
      <xdr:rowOff>19050</xdr:rowOff>
    </xdr:from>
    <xdr:to>
      <xdr:col>11</xdr:col>
      <xdr:colOff>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12</xdr:row>
      <xdr:rowOff>260350</xdr:rowOff>
    </xdr:from>
    <xdr:to>
      <xdr:col>11</xdr:col>
      <xdr:colOff>25400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B1" workbookViewId="0">
      <pane ySplit="1" topLeftCell="A2" activePane="bottomLeft" state="frozen"/>
      <selection pane="bottomLeft" activeCell="K2" sqref="K2"/>
    </sheetView>
  </sheetViews>
  <sheetFormatPr baseColWidth="10" defaultColWidth="8.83203125" defaultRowHeight="22" customHeight="1" x14ac:dyDescent="0"/>
  <cols>
    <col min="1" max="1" width="6.33203125" style="5" bestFit="1" customWidth="1"/>
    <col min="2" max="2" width="22.1640625" style="5" bestFit="1" customWidth="1"/>
    <col min="3" max="3" width="22" style="5" bestFit="1" customWidth="1"/>
    <col min="4" max="4" width="16.5" style="6" bestFit="1" customWidth="1"/>
    <col min="5" max="5" width="10.83203125" style="5" bestFit="1" customWidth="1"/>
    <col min="6" max="6" width="14.83203125" style="5" bestFit="1" customWidth="1"/>
    <col min="7" max="7" width="3.83203125" style="5" customWidth="1"/>
    <col min="8" max="25" width="22" style="5" customWidth="1"/>
    <col min="26" max="16384" width="8.83203125" style="5"/>
  </cols>
  <sheetData>
    <row r="1" spans="1:11" ht="22" customHeight="1">
      <c r="A1" s="1" t="s">
        <v>3</v>
      </c>
      <c r="B1" s="2" t="s">
        <v>5</v>
      </c>
      <c r="C1" s="3" t="s">
        <v>4</v>
      </c>
      <c r="D1" s="4" t="s">
        <v>7</v>
      </c>
      <c r="E1" s="1" t="s">
        <v>8</v>
      </c>
      <c r="F1" s="1" t="s">
        <v>9</v>
      </c>
      <c r="H1" s="1" t="s">
        <v>10</v>
      </c>
      <c r="I1" s="1" t="s">
        <v>11</v>
      </c>
      <c r="J1" s="1" t="s">
        <v>9</v>
      </c>
      <c r="K1" s="1" t="s">
        <v>11</v>
      </c>
    </row>
    <row r="2" spans="1:11" ht="22" customHeight="1">
      <c r="A2" s="6">
        <v>98.5</v>
      </c>
      <c r="B2" s="7">
        <v>18.1666666666667</v>
      </c>
      <c r="C2" s="8">
        <f>alpha*(A2-c_)/(alpha/gamma+(A2-c_))</f>
        <v>31.122564730561699</v>
      </c>
      <c r="D2" s="6">
        <f>(C2-B2)^2</f>
        <v>167.85529464203819</v>
      </c>
      <c r="E2" s="9">
        <f>NORMDIST(B2,C2,$I$5,FALSE)</f>
        <v>1.1186654040685461E-2</v>
      </c>
      <c r="F2" s="9">
        <f>LN(E2)</f>
        <v>-4.4930338147152753</v>
      </c>
      <c r="H2" s="10" t="s">
        <v>2</v>
      </c>
      <c r="I2" s="11">
        <v>38.499122863800096</v>
      </c>
      <c r="J2" s="10" t="s">
        <v>15</v>
      </c>
      <c r="K2" s="11">
        <f>SUM(F2:F78)</f>
        <v>-261.92306064643407</v>
      </c>
    </row>
    <row r="3" spans="1:11" ht="22" customHeight="1">
      <c r="A3" s="6">
        <v>98.5</v>
      </c>
      <c r="B3" s="7">
        <v>26</v>
      </c>
      <c r="C3" s="8">
        <f t="shared" ref="C3:C33" si="0">alpha*(A3-c_)/(alpha/gamma+(A3-c_))</f>
        <v>31.122564730561699</v>
      </c>
      <c r="D3" s="6">
        <f t="shared" ref="D3:D66" si="1">(C3-B3)^2</f>
        <v>26.240669418794649</v>
      </c>
      <c r="E3" s="9">
        <f>NORMDIST(B3,C3,$I$5,FALSE)</f>
        <v>4.2835612595363413E-2</v>
      </c>
      <c r="F3" s="9">
        <f t="shared" ref="F2:F65" si="2">LN(E3)</f>
        <v>-3.1503854523875843</v>
      </c>
      <c r="H3" s="10" t="s">
        <v>0</v>
      </c>
      <c r="I3" s="11">
        <v>1.7321093742447808</v>
      </c>
    </row>
    <row r="4" spans="1:11" ht="22" customHeight="1">
      <c r="A4" s="6">
        <v>98.5</v>
      </c>
      <c r="B4" s="7">
        <v>25.6666666666667</v>
      </c>
      <c r="C4" s="8">
        <f t="shared" si="0"/>
        <v>31.122564730561699</v>
      </c>
      <c r="D4" s="6">
        <f t="shared" si="1"/>
        <v>29.766823683613197</v>
      </c>
      <c r="E4" s="9">
        <f>NORMDIST(B4,C4,$I$5,FALSE)</f>
        <v>4.1427228401514166E-2</v>
      </c>
      <c r="F4" s="9">
        <f t="shared" si="2"/>
        <v>-3.1838169234768876</v>
      </c>
      <c r="H4" s="10" t="s">
        <v>1</v>
      </c>
      <c r="I4" s="11">
        <v>4.7228278663714089</v>
      </c>
    </row>
    <row r="5" spans="1:11" ht="22" customHeight="1">
      <c r="A5" s="6">
        <v>23.5</v>
      </c>
      <c r="B5" s="7">
        <v>6.1666666666666696</v>
      </c>
      <c r="C5" s="8">
        <f t="shared" si="0"/>
        <v>17.630144095539531</v>
      </c>
      <c r="D5" s="6">
        <f t="shared" si="1"/>
        <v>131.41131476227756</v>
      </c>
      <c r="E5" s="9">
        <f t="shared" ref="E5:E33" si="3">NORMDIST(B5,C5,$I$5,FALSE)</f>
        <v>1.5803743832561737E-2</v>
      </c>
      <c r="F5" s="9">
        <f t="shared" si="2"/>
        <v>-4.1475084155898134</v>
      </c>
      <c r="H5" s="10" t="s">
        <v>6</v>
      </c>
      <c r="I5" s="11">
        <v>7.2620278918918721</v>
      </c>
      <c r="K5" s="6"/>
    </row>
    <row r="6" spans="1:11" ht="22" customHeight="1">
      <c r="A6" s="6">
        <v>11.82</v>
      </c>
      <c r="B6" s="7">
        <v>10</v>
      </c>
      <c r="C6" s="8">
        <f t="shared" si="0"/>
        <v>9.3178228828905247</v>
      </c>
      <c r="D6" s="6">
        <f t="shared" si="1"/>
        <v>0.46536561910779473</v>
      </c>
      <c r="E6" s="9">
        <f t="shared" si="3"/>
        <v>5.4693534338871155E-2</v>
      </c>
      <c r="F6" s="9">
        <f t="shared" si="2"/>
        <v>-2.9060097787550552</v>
      </c>
      <c r="H6" s="10" t="s">
        <v>17</v>
      </c>
      <c r="I6" s="11">
        <f>SQRT(AVERAGE(D2:D78))</f>
        <v>7.262031836796293</v>
      </c>
    </row>
    <row r="7" spans="1:11" ht="22" customHeight="1">
      <c r="A7" s="6">
        <v>11.82</v>
      </c>
      <c r="B7" s="7">
        <v>11.1666666666667</v>
      </c>
      <c r="C7" s="8">
        <f t="shared" si="0"/>
        <v>9.3178228828905247</v>
      </c>
      <c r="D7" s="6">
        <f t="shared" si="1"/>
        <v>3.4182233368078041</v>
      </c>
      <c r="E7" s="9">
        <f t="shared" si="3"/>
        <v>5.3183566811448306E-2</v>
      </c>
      <c r="F7" s="9">
        <f t="shared" si="2"/>
        <v>-2.934005824873926</v>
      </c>
      <c r="H7" s="10" t="s">
        <v>18</v>
      </c>
      <c r="I7" s="10">
        <f>STDEV(B2:B78)</f>
        <v>11.566172412244475</v>
      </c>
    </row>
    <row r="8" spans="1:11" ht="22" customHeight="1">
      <c r="A8" s="6">
        <v>19.420000000000002</v>
      </c>
      <c r="B8" s="7">
        <v>7.3333333333333304</v>
      </c>
      <c r="C8" s="8">
        <f t="shared" si="0"/>
        <v>15.324173315568027</v>
      </c>
      <c r="D8" s="6">
        <f t="shared" si="1"/>
        <v>63.853523621680601</v>
      </c>
      <c r="E8" s="9">
        <f t="shared" si="3"/>
        <v>2.9986951264222919E-2</v>
      </c>
      <c r="F8" s="9">
        <f t="shared" si="2"/>
        <v>-3.5069929498008259</v>
      </c>
    </row>
    <row r="9" spans="1:11" ht="22" customHeight="1">
      <c r="A9" s="6">
        <v>19.420000000000002</v>
      </c>
      <c r="B9" s="7">
        <v>15.6666666666667</v>
      </c>
      <c r="C9" s="8">
        <f t="shared" si="0"/>
        <v>15.324173315568027</v>
      </c>
      <c r="D9" s="6">
        <f t="shared" si="1"/>
        <v>0.11730169554679887</v>
      </c>
      <c r="E9" s="9">
        <f t="shared" si="3"/>
        <v>5.48743208239146E-2</v>
      </c>
      <c r="F9" s="9">
        <f t="shared" si="2"/>
        <v>-2.9027097844485499</v>
      </c>
    </row>
    <row r="10" spans="1:11" ht="22" customHeight="1">
      <c r="A10" s="6">
        <v>98.7</v>
      </c>
      <c r="B10" s="7">
        <v>44.1666666666667</v>
      </c>
      <c r="C10" s="8">
        <f t="shared" si="0"/>
        <v>31.135260617986717</v>
      </c>
      <c r="D10" s="6">
        <f t="shared" si="1"/>
        <v>169.81754360557326</v>
      </c>
      <c r="E10" s="9">
        <f t="shared" si="3"/>
        <v>1.0980460558824477E-2</v>
      </c>
      <c r="F10" s="9">
        <f t="shared" si="2"/>
        <v>-4.5116378985322987</v>
      </c>
    </row>
    <row r="11" spans="1:11" ht="22" customHeight="1">
      <c r="A11" s="6">
        <v>98.7</v>
      </c>
      <c r="B11" s="7">
        <v>39.6666666666667</v>
      </c>
      <c r="C11" s="8">
        <f t="shared" si="0"/>
        <v>31.135260617986717</v>
      </c>
      <c r="D11" s="6">
        <f t="shared" si="1"/>
        <v>72.7848891674534</v>
      </c>
      <c r="E11" s="9">
        <f t="shared" si="3"/>
        <v>2.7552245705774362E-2</v>
      </c>
      <c r="F11" s="9">
        <f t="shared" si="2"/>
        <v>-3.5916712328840736</v>
      </c>
    </row>
    <row r="12" spans="1:11" ht="22" customHeight="1">
      <c r="A12" s="6">
        <v>98.7</v>
      </c>
      <c r="B12" s="7">
        <v>30</v>
      </c>
      <c r="C12" s="8">
        <f t="shared" si="0"/>
        <v>31.135260617986717</v>
      </c>
      <c r="D12" s="6">
        <f t="shared" si="1"/>
        <v>1.2888166707515818</v>
      </c>
      <c r="E12" s="9">
        <f t="shared" si="3"/>
        <v>5.4268196754336286E-2</v>
      </c>
      <c r="F12" s="9">
        <f t="shared" si="2"/>
        <v>-2.9138169187605709</v>
      </c>
    </row>
    <row r="13" spans="1:11" ht="22" customHeight="1">
      <c r="A13" s="6">
        <v>10.92</v>
      </c>
      <c r="B13" s="7">
        <v>4.8333333333333304</v>
      </c>
      <c r="C13" s="8">
        <f t="shared" si="0"/>
        <v>8.3938409371751543</v>
      </c>
      <c r="D13" s="6">
        <f t="shared" si="1"/>
        <v>12.677214397015447</v>
      </c>
      <c r="E13" s="9">
        <f t="shared" si="3"/>
        <v>4.8713926450758872E-2</v>
      </c>
      <c r="F13" s="9">
        <f t="shared" si="2"/>
        <v>-3.0217903256922365</v>
      </c>
    </row>
    <row r="14" spans="1:11" ht="22" customHeight="1">
      <c r="A14" s="6">
        <v>6.46</v>
      </c>
      <c r="B14" s="7">
        <v>4.1666666666666696</v>
      </c>
      <c r="C14" s="8">
        <f t="shared" si="0"/>
        <v>2.7908480985658226</v>
      </c>
      <c r="D14" s="6">
        <f t="shared" si="1"/>
        <v>1.8928767323310651</v>
      </c>
      <c r="E14" s="9">
        <f t="shared" si="3"/>
        <v>5.3958285988315244E-2</v>
      </c>
      <c r="F14" s="9">
        <f t="shared" si="2"/>
        <v>-2.919544012633458</v>
      </c>
    </row>
    <row r="15" spans="1:11" ht="22" customHeight="1">
      <c r="A15" s="6">
        <v>6.46</v>
      </c>
      <c r="B15" s="7">
        <v>5.3333333333333304</v>
      </c>
      <c r="C15" s="8">
        <f t="shared" si="0"/>
        <v>2.7908480985658226</v>
      </c>
      <c r="D15" s="6">
        <f t="shared" si="1"/>
        <v>6.4642311690107892</v>
      </c>
      <c r="E15" s="9">
        <f t="shared" si="3"/>
        <v>5.1669633629401704E-2</v>
      </c>
      <c r="F15" s="9">
        <f t="shared" si="2"/>
        <v>-2.962885027294563</v>
      </c>
    </row>
    <row r="16" spans="1:11" ht="22" customHeight="1">
      <c r="A16" s="6">
        <v>11.12</v>
      </c>
      <c r="B16" s="7">
        <v>4.6666666666666696</v>
      </c>
      <c r="C16" s="8">
        <f t="shared" si="0"/>
        <v>8.604191605197494</v>
      </c>
      <c r="D16" s="6">
        <f t="shared" si="1"/>
        <v>15.504102641552173</v>
      </c>
      <c r="E16" s="9">
        <f t="shared" si="3"/>
        <v>4.7425650107042833E-2</v>
      </c>
      <c r="F16" s="9">
        <f t="shared" si="2"/>
        <v>-3.0485920551465728</v>
      </c>
    </row>
    <row r="17" spans="1:6" ht="22" customHeight="1">
      <c r="A17" s="6">
        <v>50.423999999999999</v>
      </c>
      <c r="B17" s="7">
        <v>28.1666666666667</v>
      </c>
      <c r="C17" s="8">
        <f t="shared" si="0"/>
        <v>25.901802550039417</v>
      </c>
      <c r="D17" s="6">
        <f t="shared" si="1"/>
        <v>5.129609466785884</v>
      </c>
      <c r="E17" s="9">
        <f t="shared" si="3"/>
        <v>5.2327591860743157E-2</v>
      </c>
      <c r="F17" s="9">
        <f t="shared" si="2"/>
        <v>-2.9502314779878125</v>
      </c>
    </row>
    <row r="18" spans="1:6" ht="22" customHeight="1">
      <c r="A18" s="6">
        <v>57.548000000000002</v>
      </c>
      <c r="B18" s="7">
        <v>22.6666666666667</v>
      </c>
      <c r="C18" s="8">
        <f t="shared" si="0"/>
        <v>27.097552564227254</v>
      </c>
      <c r="D18" s="6">
        <f t="shared" si="1"/>
        <v>19.632749837200993</v>
      </c>
      <c r="E18" s="9">
        <f t="shared" si="3"/>
        <v>4.5605098379622462E-2</v>
      </c>
      <c r="F18" s="9">
        <f t="shared" si="2"/>
        <v>-3.0877357621410173</v>
      </c>
    </row>
    <row r="19" spans="1:6" ht="22" customHeight="1">
      <c r="A19" s="6">
        <v>56.308</v>
      </c>
      <c r="B19" s="7">
        <v>36.3333333333333</v>
      </c>
      <c r="C19" s="8">
        <f t="shared" si="0"/>
        <v>26.906012348306636</v>
      </c>
      <c r="D19" s="6">
        <f t="shared" si="1"/>
        <v>88.874380954724117</v>
      </c>
      <c r="E19" s="9">
        <f t="shared" si="3"/>
        <v>2.3654173365673357E-2</v>
      </c>
      <c r="F19" s="9">
        <f t="shared" si="2"/>
        <v>-3.7442157159472407</v>
      </c>
    </row>
    <row r="20" spans="1:6" ht="22" customHeight="1">
      <c r="A20" s="6">
        <v>53.585999999999999</v>
      </c>
      <c r="B20" s="7">
        <v>37.3333333333333</v>
      </c>
      <c r="C20" s="8">
        <f t="shared" si="0"/>
        <v>26.462117406318001</v>
      </c>
      <c r="D20" s="6">
        <f t="shared" si="1"/>
        <v>118.18333573179112</v>
      </c>
      <c r="E20" s="9">
        <f t="shared" si="3"/>
        <v>1.7915411892423769E-2</v>
      </c>
      <c r="F20" s="9">
        <f t="shared" si="2"/>
        <v>-4.0220939370061952</v>
      </c>
    </row>
    <row r="21" spans="1:6" ht="22" customHeight="1">
      <c r="A21" s="6">
        <v>53.502000000000002</v>
      </c>
      <c r="B21" s="7">
        <v>35.3333333333333</v>
      </c>
      <c r="C21" s="8">
        <f t="shared" si="0"/>
        <v>26.447877625324157</v>
      </c>
      <c r="D21" s="6">
        <f t="shared" si="1"/>
        <v>78.951323138992265</v>
      </c>
      <c r="E21" s="9">
        <f t="shared" si="3"/>
        <v>2.5987615074200873E-2</v>
      </c>
      <c r="F21" s="9">
        <f t="shared" si="2"/>
        <v>-3.6501351977481318</v>
      </c>
    </row>
    <row r="22" spans="1:6" ht="22" customHeight="1">
      <c r="A22" s="6">
        <v>56.969000000000001</v>
      </c>
      <c r="B22" s="7">
        <v>37.25</v>
      </c>
      <c r="C22" s="8">
        <f t="shared" si="0"/>
        <v>27.008909457190356</v>
      </c>
      <c r="D22" s="6">
        <f t="shared" si="1"/>
        <v>104.87993550602513</v>
      </c>
      <c r="E22" s="9">
        <f t="shared" si="3"/>
        <v>2.0323764959056769E-2</v>
      </c>
      <c r="F22" s="9">
        <f t="shared" si="2"/>
        <v>-3.8959643900165606</v>
      </c>
    </row>
    <row r="23" spans="1:6" ht="22" customHeight="1">
      <c r="A23" s="6">
        <v>67.798000000000002</v>
      </c>
      <c r="B23" s="7">
        <v>33.8333333333333</v>
      </c>
      <c r="C23" s="8">
        <f t="shared" si="0"/>
        <v>28.467581792520658</v>
      </c>
      <c r="D23" s="6">
        <f t="shared" si="1"/>
        <v>28.791289597733243</v>
      </c>
      <c r="E23" s="9">
        <f t="shared" si="3"/>
        <v>4.1812167883708833E-2</v>
      </c>
      <c r="F23" s="9">
        <f t="shared" si="2"/>
        <v>-3.1745678841157567</v>
      </c>
    </row>
    <row r="24" spans="1:6" ht="22" customHeight="1">
      <c r="A24" s="6">
        <v>70.926000000000002</v>
      </c>
      <c r="B24" s="7">
        <v>32</v>
      </c>
      <c r="C24" s="8">
        <f t="shared" si="0"/>
        <v>28.822423996814393</v>
      </c>
      <c r="D24" s="6">
        <f t="shared" si="1"/>
        <v>10.096989256021015</v>
      </c>
      <c r="E24" s="9">
        <f t="shared" si="3"/>
        <v>4.992031677451423E-2</v>
      </c>
      <c r="F24" s="9">
        <f t="shared" si="2"/>
        <v>-2.9973272092977843</v>
      </c>
    </row>
    <row r="25" spans="1:6" ht="22" customHeight="1">
      <c r="A25" s="6">
        <v>75.147999999999996</v>
      </c>
      <c r="B25" s="7">
        <v>34.1666666666667</v>
      </c>
      <c r="C25" s="8">
        <f t="shared" si="0"/>
        <v>29.263375804907952</v>
      </c>
      <c r="D25" s="6">
        <f t="shared" si="1"/>
        <v>24.042261275006847</v>
      </c>
      <c r="E25" s="9">
        <f t="shared" si="3"/>
        <v>4.3737809578334681E-2</v>
      </c>
      <c r="F25" s="9">
        <f t="shared" si="2"/>
        <v>-3.1295423432148453</v>
      </c>
    </row>
    <row r="26" spans="1:6" ht="22" customHeight="1">
      <c r="A26" s="6">
        <v>22.641999999999999</v>
      </c>
      <c r="B26" s="7">
        <v>12.5</v>
      </c>
      <c r="C26" s="8">
        <f t="shared" si="0"/>
        <v>17.184131327174903</v>
      </c>
      <c r="D26" s="6">
        <f t="shared" si="1"/>
        <v>21.941086290221318</v>
      </c>
      <c r="E26" s="9">
        <f t="shared" si="3"/>
        <v>4.4617857768751434E-2</v>
      </c>
      <c r="F26" s="9">
        <f t="shared" si="2"/>
        <v>-3.1096211016916699</v>
      </c>
    </row>
    <row r="27" spans="1:6" ht="22" customHeight="1">
      <c r="A27" s="6">
        <v>64.289000000000001</v>
      </c>
      <c r="B27" s="7">
        <v>26.1666666666667</v>
      </c>
      <c r="C27" s="8">
        <f t="shared" si="0"/>
        <v>28.037218303441264</v>
      </c>
      <c r="D27" s="6">
        <f t="shared" si="1"/>
        <v>3.4989634258400022</v>
      </c>
      <c r="E27" s="9">
        <f t="shared" si="3"/>
        <v>5.3142870537458323E-2</v>
      </c>
      <c r="F27" s="9">
        <f t="shared" si="2"/>
        <v>-2.9347713217153886</v>
      </c>
    </row>
    <row r="28" spans="1:6" ht="22" customHeight="1">
      <c r="A28" s="6">
        <v>12.75</v>
      </c>
      <c r="B28" s="7">
        <v>11.5</v>
      </c>
      <c r="C28" s="8">
        <f t="shared" si="0"/>
        <v>10.214851345776118</v>
      </c>
      <c r="D28" s="6">
        <f t="shared" si="1"/>
        <v>1.6516070634534543</v>
      </c>
      <c r="E28" s="9">
        <f t="shared" si="3"/>
        <v>5.408185565269942E-2</v>
      </c>
      <c r="F28" s="9">
        <f t="shared" si="2"/>
        <v>-2.9172565347314605</v>
      </c>
    </row>
    <row r="29" spans="1:6" ht="22" customHeight="1">
      <c r="A29" s="6">
        <v>29.013000000000002</v>
      </c>
      <c r="B29" s="7">
        <v>7.5</v>
      </c>
      <c r="C29" s="8">
        <f t="shared" si="0"/>
        <v>20.103453390396208</v>
      </c>
      <c r="D29" s="6">
        <f t="shared" si="1"/>
        <v>158.84703736388965</v>
      </c>
      <c r="E29" s="9">
        <f t="shared" si="3"/>
        <v>1.2184062654267382E-2</v>
      </c>
      <c r="F29" s="9">
        <f t="shared" si="2"/>
        <v>-4.4076265210627588</v>
      </c>
    </row>
    <row r="30" spans="1:6" ht="22" customHeight="1">
      <c r="A30" s="6">
        <v>39.555999999999997</v>
      </c>
      <c r="B30" s="7">
        <v>25</v>
      </c>
      <c r="C30" s="8">
        <f t="shared" si="0"/>
        <v>23.502434897398629</v>
      </c>
      <c r="D30" s="6">
        <f t="shared" si="1"/>
        <v>2.2427012365294541</v>
      </c>
      <c r="E30" s="9">
        <f t="shared" si="3"/>
        <v>5.3779619730234499E-2</v>
      </c>
      <c r="F30" s="9">
        <f t="shared" si="2"/>
        <v>-2.9228606990062365</v>
      </c>
    </row>
    <row r="31" spans="1:6" ht="22" customHeight="1">
      <c r="A31" s="6">
        <v>29.568000000000001</v>
      </c>
      <c r="B31" s="7">
        <v>14.3333333333333</v>
      </c>
      <c r="C31" s="8">
        <f t="shared" si="0"/>
        <v>20.320347050137222</v>
      </c>
      <c r="D31" s="6">
        <f t="shared" si="1"/>
        <v>35.844333245198314</v>
      </c>
      <c r="E31" s="9">
        <f t="shared" si="3"/>
        <v>3.9107625870872152E-2</v>
      </c>
      <c r="F31" s="9">
        <f t="shared" si="2"/>
        <v>-3.2414377959470131</v>
      </c>
    </row>
    <row r="32" spans="1:6" ht="22" customHeight="1">
      <c r="A32" s="6">
        <v>28.716999999999999</v>
      </c>
      <c r="B32" s="7">
        <v>17.1666666666667</v>
      </c>
      <c r="C32" s="8">
        <f t="shared" si="0"/>
        <v>19.985646982023866</v>
      </c>
      <c r="D32" s="6">
        <f t="shared" si="1"/>
        <v>7.9466500183711872</v>
      </c>
      <c r="E32" s="9">
        <f t="shared" si="3"/>
        <v>5.09485060586213E-2</v>
      </c>
      <c r="F32" s="9">
        <f t="shared" si="2"/>
        <v>-2.9769398414582824</v>
      </c>
    </row>
    <row r="33" spans="1:6" ht="22" customHeight="1">
      <c r="A33" s="6">
        <v>71.111999999999995</v>
      </c>
      <c r="B33" s="7">
        <v>28.3333333333333</v>
      </c>
      <c r="C33" s="8">
        <f t="shared" si="0"/>
        <v>28.842734866523092</v>
      </c>
      <c r="D33" s="6">
        <f t="shared" si="1"/>
        <v>0.25948992201611015</v>
      </c>
      <c r="E33" s="9">
        <f t="shared" si="3"/>
        <v>5.4800395323335957E-2</v>
      </c>
      <c r="F33" s="9">
        <f t="shared" si="2"/>
        <v>-2.9040578711246994</v>
      </c>
    </row>
    <row r="34" spans="1:6" ht="22" customHeight="1">
      <c r="A34" s="6">
        <v>98</v>
      </c>
      <c r="B34" s="7">
        <v>12.6666666666667</v>
      </c>
      <c r="C34" s="8">
        <f t="shared" ref="C34:C65" si="4">alpha*(A34-c_)/(alpha/gamma+(A34-c_))</f>
        <v>31.090632656562782</v>
      </c>
      <c r="D34" s="6">
        <f t="shared" si="1"/>
        <v>339.44252279684753</v>
      </c>
      <c r="E34" s="9">
        <f t="shared" ref="E34:E65" si="5">NORMDIST(B34,C34,$I$5,FALSE)</f>
        <v>2.1987803763509352E-3</v>
      </c>
      <c r="F34" s="9">
        <f t="shared" si="2"/>
        <v>-6.1198524467261013</v>
      </c>
    </row>
    <row r="35" spans="1:6" ht="22" customHeight="1">
      <c r="A35" s="6">
        <v>98</v>
      </c>
      <c r="B35" s="7">
        <v>30.3333333333333</v>
      </c>
      <c r="C35" s="8">
        <f t="shared" si="4"/>
        <v>31.090632656562782</v>
      </c>
      <c r="D35" s="6">
        <f t="shared" si="1"/>
        <v>0.5735022649638315</v>
      </c>
      <c r="E35" s="9">
        <f t="shared" si="5"/>
        <v>5.4637488876979785E-2</v>
      </c>
      <c r="F35" s="9">
        <f t="shared" si="2"/>
        <v>-2.9070350223712236</v>
      </c>
    </row>
    <row r="36" spans="1:6" ht="22" customHeight="1">
      <c r="A36" s="6">
        <v>98</v>
      </c>
      <c r="B36" s="7">
        <v>25</v>
      </c>
      <c r="C36" s="8">
        <f t="shared" si="4"/>
        <v>31.090632656562782</v>
      </c>
      <c r="D36" s="6">
        <f t="shared" si="1"/>
        <v>37.095806157189017</v>
      </c>
      <c r="E36" s="9">
        <f t="shared" si="5"/>
        <v>3.8646347455181577E-2</v>
      </c>
      <c r="F36" s="9">
        <f t="shared" si="2"/>
        <v>-3.2533030115144941</v>
      </c>
    </row>
    <row r="37" spans="1:6" ht="22" customHeight="1">
      <c r="A37" s="6">
        <v>5.64</v>
      </c>
      <c r="B37" s="7">
        <v>2.6666666666666701</v>
      </c>
      <c r="C37" s="8">
        <f t="shared" si="4"/>
        <v>1.5256859644639753</v>
      </c>
      <c r="D37" s="6">
        <f t="shared" si="1"/>
        <v>1.3018369627989543</v>
      </c>
      <c r="E37" s="9">
        <f t="shared" si="5"/>
        <v>5.4261498008654284E-2</v>
      </c>
      <c r="F37" s="9">
        <f t="shared" si="2"/>
        <v>-2.9139403641587203</v>
      </c>
    </row>
    <row r="38" spans="1:6" ht="22" customHeight="1">
      <c r="A38" s="6">
        <v>6.91</v>
      </c>
      <c r="B38" s="7">
        <v>3.5</v>
      </c>
      <c r="C38" s="8">
        <f t="shared" si="4"/>
        <v>3.4490274128347411</v>
      </c>
      <c r="D38" s="6">
        <f t="shared" si="1"/>
        <v>2.5982046423199141E-3</v>
      </c>
      <c r="E38" s="9">
        <f t="shared" si="5"/>
        <v>5.4934029321380362E-2</v>
      </c>
      <c r="F38" s="9">
        <f t="shared" si="2"/>
        <v>-2.9016222805698129</v>
      </c>
    </row>
    <row r="39" spans="1:6" ht="22" customHeight="1">
      <c r="A39" s="6">
        <v>39.06</v>
      </c>
      <c r="B39" s="7">
        <v>19.1666666666667</v>
      </c>
      <c r="C39" s="8">
        <f t="shared" si="4"/>
        <v>23.37093128299923</v>
      </c>
      <c r="D39" s="6">
        <f t="shared" si="1"/>
        <v>17.675840964145717</v>
      </c>
      <c r="E39" s="9">
        <f t="shared" si="5"/>
        <v>4.6459128600428008E-2</v>
      </c>
      <c r="F39" s="9">
        <f t="shared" si="2"/>
        <v>-3.0691823077256259</v>
      </c>
    </row>
    <row r="40" spans="1:6" ht="22" customHeight="1">
      <c r="A40" s="6">
        <v>28.838999999999999</v>
      </c>
      <c r="B40" s="7">
        <v>30.6666666666667</v>
      </c>
      <c r="C40" s="8">
        <f t="shared" si="4"/>
        <v>20.034384632904509</v>
      </c>
      <c r="D40" s="6">
        <f t="shared" si="1"/>
        <v>113.04542124546228</v>
      </c>
      <c r="E40" s="9">
        <f t="shared" si="5"/>
        <v>1.8809722922412574E-2</v>
      </c>
      <c r="F40" s="9">
        <f t="shared" si="2"/>
        <v>-3.9733813661119504</v>
      </c>
    </row>
    <row r="41" spans="1:6" ht="22" customHeight="1">
      <c r="A41" s="6">
        <v>38.222999999999999</v>
      </c>
      <c r="B41" s="7">
        <v>32.1666666666667</v>
      </c>
      <c r="C41" s="8">
        <f t="shared" si="4"/>
        <v>23.143710740275399</v>
      </c>
      <c r="D41" s="6">
        <f t="shared" si="1"/>
        <v>81.413733649599905</v>
      </c>
      <c r="E41" s="9">
        <f t="shared" si="5"/>
        <v>2.5387932569300258E-2</v>
      </c>
      <c r="F41" s="9">
        <f t="shared" si="2"/>
        <v>-3.6734813135482054</v>
      </c>
    </row>
    <row r="42" spans="1:6" ht="22" customHeight="1">
      <c r="A42" s="6">
        <v>43.408000000000001</v>
      </c>
      <c r="B42" s="7">
        <v>46.6666666666667</v>
      </c>
      <c r="C42" s="8">
        <f t="shared" si="4"/>
        <v>24.450808573187761</v>
      </c>
      <c r="D42" s="6">
        <f t="shared" si="1"/>
        <v>493.54435082959367</v>
      </c>
      <c r="E42" s="9">
        <f t="shared" si="5"/>
        <v>5.1010601170434981E-4</v>
      </c>
      <c r="F42" s="9">
        <f t="shared" si="2"/>
        <v>-7.5808919877601042</v>
      </c>
    </row>
    <row r="43" spans="1:6" ht="22" customHeight="1">
      <c r="A43" s="6">
        <v>38.222999999999999</v>
      </c>
      <c r="B43" s="7">
        <v>24.8333333333333</v>
      </c>
      <c r="C43" s="8">
        <f t="shared" si="4"/>
        <v>23.143710740275399</v>
      </c>
      <c r="D43" s="6">
        <f t="shared" si="1"/>
        <v>2.8548245069717066</v>
      </c>
      <c r="E43" s="9">
        <f t="shared" si="5"/>
        <v>5.346841142206081E-2</v>
      </c>
      <c r="F43" s="9">
        <f t="shared" si="2"/>
        <v>-2.9286642401680791</v>
      </c>
    </row>
    <row r="44" spans="1:6" ht="22" customHeight="1">
      <c r="A44" s="6">
        <v>56.377000000000002</v>
      </c>
      <c r="B44" s="7">
        <v>31.6666666666667</v>
      </c>
      <c r="C44" s="8">
        <f t="shared" si="4"/>
        <v>26.916839566583242</v>
      </c>
      <c r="D44" s="6">
        <f t="shared" si="1"/>
        <v>22.560857480687229</v>
      </c>
      <c r="E44" s="9">
        <f t="shared" si="5"/>
        <v>4.4356449732309497E-2</v>
      </c>
      <c r="F44" s="9">
        <f t="shared" si="2"/>
        <v>-3.1154971527886888</v>
      </c>
    </row>
    <row r="45" spans="1:6" ht="22" customHeight="1">
      <c r="A45" s="6">
        <v>53.502000000000002</v>
      </c>
      <c r="B45" s="7">
        <v>26.8333333333333</v>
      </c>
      <c r="C45" s="8">
        <f t="shared" si="4"/>
        <v>26.447877625324157</v>
      </c>
      <c r="D45" s="6">
        <f t="shared" si="1"/>
        <v>0.14857610283682984</v>
      </c>
      <c r="E45" s="9">
        <f t="shared" si="5"/>
        <v>5.4858052304138837E-2</v>
      </c>
      <c r="F45" s="9">
        <f t="shared" si="2"/>
        <v>-2.9030062971262804</v>
      </c>
    </row>
    <row r="46" spans="1:6" ht="22" customHeight="1">
      <c r="A46" s="6">
        <v>29.38</v>
      </c>
      <c r="B46" s="7">
        <v>29.6666666666667</v>
      </c>
      <c r="C46" s="8">
        <f t="shared" si="4"/>
        <v>20.247451879556341</v>
      </c>
      <c r="D46" s="6">
        <f t="shared" si="1"/>
        <v>88.721607205718456</v>
      </c>
      <c r="E46" s="9">
        <f t="shared" si="5"/>
        <v>2.36884600315489E-2</v>
      </c>
      <c r="F46" s="9">
        <f t="shared" si="2"/>
        <v>-3.7427672679244059</v>
      </c>
    </row>
    <row r="47" spans="1:6" ht="22" customHeight="1">
      <c r="A47" s="6">
        <v>39.076000000000001</v>
      </c>
      <c r="B47" s="7">
        <v>30.8333333333333</v>
      </c>
      <c r="C47" s="8">
        <f t="shared" si="4"/>
        <v>23.375209322857</v>
      </c>
      <c r="D47" s="6">
        <f t="shared" si="1"/>
        <v>55.623613755643099</v>
      </c>
      <c r="E47" s="9">
        <f t="shared" si="5"/>
        <v>3.2420473146094746E-2</v>
      </c>
      <c r="F47" s="9">
        <f t="shared" si="2"/>
        <v>-3.4289651685153792</v>
      </c>
    </row>
    <row r="48" spans="1:6" ht="22" customHeight="1">
      <c r="A48" s="6">
        <v>18.677</v>
      </c>
      <c r="B48" s="7">
        <v>28.6666666666667</v>
      </c>
      <c r="C48" s="8">
        <f t="shared" si="4"/>
        <v>14.848259567070146</v>
      </c>
      <c r="D48" s="6">
        <f t="shared" si="1"/>
        <v>190.94837477018044</v>
      </c>
      <c r="E48" s="9">
        <f t="shared" si="5"/>
        <v>8.9869718392179866E-3</v>
      </c>
      <c r="F48" s="9">
        <f t="shared" si="2"/>
        <v>-4.7119793238127592</v>
      </c>
    </row>
    <row r="49" spans="1:6" ht="22" customHeight="1">
      <c r="A49" s="6">
        <v>18.045000000000002</v>
      </c>
      <c r="B49" s="7">
        <v>20.1666666666667</v>
      </c>
      <c r="C49" s="8">
        <f t="shared" si="4"/>
        <v>14.427786759034376</v>
      </c>
      <c r="D49" s="6">
        <f t="shared" si="1"/>
        <v>32.934742594225987</v>
      </c>
      <c r="E49" s="9">
        <f t="shared" si="5"/>
        <v>4.0201460027746251E-2</v>
      </c>
      <c r="F49" s="9">
        <f t="shared" si="2"/>
        <v>-3.2138519649185189</v>
      </c>
    </row>
    <row r="50" spans="1:6" ht="22" customHeight="1">
      <c r="A50" s="6">
        <v>25.381</v>
      </c>
      <c r="B50" s="7">
        <v>4.6666666666666696</v>
      </c>
      <c r="C50" s="8">
        <f t="shared" si="4"/>
        <v>18.545490744428747</v>
      </c>
      <c r="D50" s="6">
        <f t="shared" si="1"/>
        <v>192.62175778146838</v>
      </c>
      <c r="E50" s="9">
        <f t="shared" si="5"/>
        <v>8.8455155196579087E-3</v>
      </c>
      <c r="F50" s="9">
        <f t="shared" si="2"/>
        <v>-4.7278446693313514</v>
      </c>
    </row>
    <row r="51" spans="1:6" ht="22" customHeight="1">
      <c r="A51" s="6">
        <v>57.064999999999998</v>
      </c>
      <c r="B51" s="7">
        <v>25.5</v>
      </c>
      <c r="C51" s="8">
        <f t="shared" si="4"/>
        <v>27.023701957738741</v>
      </c>
      <c r="D51" s="6">
        <f t="shared" si="1"/>
        <v>2.3216676560168712</v>
      </c>
      <c r="E51" s="9">
        <f t="shared" si="5"/>
        <v>5.3739371036594805E-2</v>
      </c>
      <c r="F51" s="9">
        <f t="shared" si="2"/>
        <v>-2.9236093796854852</v>
      </c>
    </row>
    <row r="52" spans="1:6" ht="22" customHeight="1">
      <c r="A52" s="6">
        <v>25.933</v>
      </c>
      <c r="B52" s="7">
        <v>6.8333333333333304</v>
      </c>
      <c r="C52" s="8">
        <f t="shared" si="4"/>
        <v>18.79906328417588</v>
      </c>
      <c r="D52" s="6">
        <f t="shared" si="1"/>
        <v>143.17869325649045</v>
      </c>
      <c r="E52" s="9">
        <f t="shared" si="5"/>
        <v>1.4135372439328503E-2</v>
      </c>
      <c r="F52" s="9">
        <f t="shared" si="2"/>
        <v>-4.2590749394515859</v>
      </c>
    </row>
    <row r="53" spans="1:6" ht="22" customHeight="1">
      <c r="A53" s="6">
        <v>15.468999999999999</v>
      </c>
      <c r="B53" s="7">
        <v>10.5</v>
      </c>
      <c r="C53" s="8">
        <f t="shared" si="4"/>
        <v>12.547219301833325</v>
      </c>
      <c r="D53" s="6">
        <f t="shared" si="1"/>
        <v>4.1911068697989258</v>
      </c>
      <c r="E53" s="9">
        <f t="shared" si="5"/>
        <v>5.2795277466144035E-2</v>
      </c>
      <c r="F53" s="9">
        <f t="shared" si="2"/>
        <v>-2.9413335341991793</v>
      </c>
    </row>
    <row r="54" spans="1:6" ht="22" customHeight="1">
      <c r="A54" s="6">
        <v>14.589</v>
      </c>
      <c r="B54" s="7">
        <v>4.1666666666666696</v>
      </c>
      <c r="C54" s="8">
        <f t="shared" si="4"/>
        <v>11.835607840217795</v>
      </c>
      <c r="D54" s="6">
        <f t="shared" si="1"/>
        <v>58.81265872338772</v>
      </c>
      <c r="E54" s="9">
        <f t="shared" si="5"/>
        <v>3.1454899968240774E-2</v>
      </c>
      <c r="F54" s="9">
        <f t="shared" si="2"/>
        <v>-3.4592005061196827</v>
      </c>
    </row>
    <row r="55" spans="1:6" ht="22" customHeight="1">
      <c r="A55" s="6">
        <v>42.908999999999999</v>
      </c>
      <c r="B55" s="7">
        <v>26.3333333333333</v>
      </c>
      <c r="C55" s="8">
        <f t="shared" si="4"/>
        <v>24.334771950433776</v>
      </c>
      <c r="D55" s="6">
        <f t="shared" si="1"/>
        <v>3.9942476012172583</v>
      </c>
      <c r="E55" s="9">
        <f t="shared" si="5"/>
        <v>5.2893907793501227E-2</v>
      </c>
      <c r="F55" s="9">
        <f t="shared" si="2"/>
        <v>-2.939467111333931</v>
      </c>
    </row>
    <row r="56" spans="1:6" ht="22" customHeight="1">
      <c r="A56" s="6">
        <v>37.131999999999998</v>
      </c>
      <c r="B56" s="7">
        <v>31.3333333333333</v>
      </c>
      <c r="C56" s="8">
        <f t="shared" si="4"/>
        <v>22.83708533877002</v>
      </c>
      <c r="D56" s="6">
        <f t="shared" si="1"/>
        <v>72.186229985120562</v>
      </c>
      <c r="E56" s="9">
        <f t="shared" si="5"/>
        <v>2.7709073818595983E-2</v>
      </c>
      <c r="F56" s="9">
        <f t="shared" si="2"/>
        <v>-3.5859953447511601</v>
      </c>
    </row>
    <row r="57" spans="1:6" ht="22" customHeight="1">
      <c r="A57" s="6">
        <v>66.415999999999997</v>
      </c>
      <c r="B57" s="7">
        <v>13.5</v>
      </c>
      <c r="C57" s="8">
        <f t="shared" si="4"/>
        <v>28.302381526077394</v>
      </c>
      <c r="D57" s="6">
        <f t="shared" si="1"/>
        <v>219.11049884355731</v>
      </c>
      <c r="E57" s="9">
        <f t="shared" si="5"/>
        <v>6.8810471116594963E-3</v>
      </c>
      <c r="F57" s="9">
        <f t="shared" si="2"/>
        <v>-4.978984442155455</v>
      </c>
    </row>
    <row r="58" spans="1:6" ht="22" customHeight="1">
      <c r="A58" s="6">
        <v>39.255000000000003</v>
      </c>
      <c r="B58" s="7">
        <v>14.3333333333333</v>
      </c>
      <c r="C58" s="8">
        <f t="shared" si="4"/>
        <v>23.422905464726348</v>
      </c>
      <c r="D58" s="6">
        <f t="shared" si="1"/>
        <v>82.62032153179716</v>
      </c>
      <c r="E58" s="9">
        <f t="shared" si="5"/>
        <v>2.5099158128193248E-2</v>
      </c>
      <c r="F58" s="9">
        <f t="shared" si="2"/>
        <v>-3.6849209741163333</v>
      </c>
    </row>
    <row r="59" spans="1:6" ht="22" customHeight="1">
      <c r="A59" s="6">
        <v>14.9</v>
      </c>
      <c r="B59" s="7">
        <v>16.8333333333333</v>
      </c>
      <c r="C59" s="8">
        <f t="shared" si="4"/>
        <v>12.091513866816584</v>
      </c>
      <c r="D59" s="6">
        <f t="shared" si="1"/>
        <v>22.484851853036876</v>
      </c>
      <c r="E59" s="9">
        <f t="shared" si="5"/>
        <v>4.4388424926798536E-2</v>
      </c>
      <c r="F59" s="9">
        <f t="shared" si="2"/>
        <v>-3.1147765433789503</v>
      </c>
    </row>
    <row r="60" spans="1:6" ht="22" customHeight="1">
      <c r="A60" s="6">
        <v>14.9</v>
      </c>
      <c r="B60" s="7">
        <v>8.1666666666666696</v>
      </c>
      <c r="C60" s="8">
        <f t="shared" si="4"/>
        <v>12.091513866816584</v>
      </c>
      <c r="D60" s="6">
        <f t="shared" si="1"/>
        <v>15.404425544524621</v>
      </c>
      <c r="E60" s="9">
        <f t="shared" si="5"/>
        <v>4.7470490362888265E-2</v>
      </c>
      <c r="F60" s="9">
        <f t="shared" si="2"/>
        <v>-3.0476470165188561</v>
      </c>
    </row>
    <row r="61" spans="1:6" ht="22" customHeight="1">
      <c r="A61" s="6">
        <v>27.388000000000002</v>
      </c>
      <c r="B61" s="7">
        <v>11.6666666666667</v>
      </c>
      <c r="C61" s="8">
        <f t="shared" si="4"/>
        <v>19.437565708781928</v>
      </c>
      <c r="D61" s="6">
        <f t="shared" si="1"/>
        <v>60.386871922747375</v>
      </c>
      <c r="E61" s="9">
        <f t="shared" si="5"/>
        <v>3.0988917990691089E-2</v>
      </c>
      <c r="F61" s="9">
        <f t="shared" si="2"/>
        <v>-3.4741256225809445</v>
      </c>
    </row>
    <row r="62" spans="1:6" ht="22" customHeight="1">
      <c r="A62" s="6">
        <v>19.736999999999998</v>
      </c>
      <c r="B62" s="7">
        <v>23.1666666666667</v>
      </c>
      <c r="C62" s="8">
        <f t="shared" si="4"/>
        <v>15.521441885918982</v>
      </c>
      <c r="D62" s="6">
        <f t="shared" si="1"/>
        <v>58.449461948158991</v>
      </c>
      <c r="E62" s="9">
        <f t="shared" si="5"/>
        <v>3.1563400639659019E-2</v>
      </c>
      <c r="F62" s="9">
        <f t="shared" si="2"/>
        <v>-3.4557570372357675</v>
      </c>
    </row>
    <row r="63" spans="1:6" ht="22" customHeight="1">
      <c r="A63" s="6">
        <v>22.853000000000002</v>
      </c>
      <c r="B63" s="7">
        <v>21.1666666666667</v>
      </c>
      <c r="C63" s="8">
        <f t="shared" si="4"/>
        <v>17.295573565497943</v>
      </c>
      <c r="D63" s="6">
        <f t="shared" si="1"/>
        <v>14.985361797916344</v>
      </c>
      <c r="E63" s="9">
        <f t="shared" si="5"/>
        <v>4.7659472619850096E-2</v>
      </c>
      <c r="F63" s="9">
        <f t="shared" si="2"/>
        <v>-3.04367387283961</v>
      </c>
    </row>
    <row r="64" spans="1:6" ht="22" customHeight="1">
      <c r="A64" s="6">
        <v>98.3</v>
      </c>
      <c r="B64" s="7">
        <v>37</v>
      </c>
      <c r="C64" s="8">
        <f t="shared" si="4"/>
        <v>31.109824990079989</v>
      </c>
      <c r="D64" s="6">
        <f t="shared" si="1"/>
        <v>34.694161647486197</v>
      </c>
      <c r="E64" s="9">
        <f t="shared" si="5"/>
        <v>3.9536419539427874E-2</v>
      </c>
      <c r="F64" s="9">
        <f t="shared" si="2"/>
        <v>-3.2305330182121601</v>
      </c>
    </row>
    <row r="65" spans="1:6" ht="22" customHeight="1">
      <c r="A65" s="6">
        <v>98.3</v>
      </c>
      <c r="B65" s="7">
        <v>34.1666666666667</v>
      </c>
      <c r="C65" s="8">
        <f t="shared" si="4"/>
        <v>31.109824990079989</v>
      </c>
      <c r="D65" s="6">
        <f t="shared" si="1"/>
        <v>9.3442810357174508</v>
      </c>
      <c r="E65" s="9">
        <f t="shared" si="5"/>
        <v>5.0277843694598236E-2</v>
      </c>
      <c r="F65" s="9">
        <f t="shared" si="2"/>
        <v>-2.9901907821264526</v>
      </c>
    </row>
    <row r="66" spans="1:6" ht="22" customHeight="1">
      <c r="A66" s="6">
        <v>98.3</v>
      </c>
      <c r="B66" s="7">
        <v>29.1666666666667</v>
      </c>
      <c r="C66" s="8">
        <f t="shared" ref="C66:C78" si="6">alpha*(A66-c_)/(alpha/gamma+(A66-c_))</f>
        <v>31.109824990079989</v>
      </c>
      <c r="D66" s="6">
        <f t="shared" si="1"/>
        <v>3.775864269850346</v>
      </c>
      <c r="E66" s="9">
        <f t="shared" ref="E66:E78" si="7">NORMDIST(B66,C66,$I$5,FALSE)</f>
        <v>5.3003537688705082E-2</v>
      </c>
      <c r="F66" s="9">
        <f t="shared" ref="F66:F78" si="8">LN(E66)</f>
        <v>-2.9373966188141281</v>
      </c>
    </row>
    <row r="67" spans="1:6" ht="22" customHeight="1">
      <c r="A67" s="6">
        <v>7.65</v>
      </c>
      <c r="B67" s="7">
        <v>5.3333333333333304</v>
      </c>
      <c r="C67" s="8">
        <f t="shared" si="6"/>
        <v>4.4801625898532222</v>
      </c>
      <c r="D67" s="6">
        <f t="shared" ref="D67:D78" si="9">(C67-B67)^2</f>
        <v>0.72790031753040052</v>
      </c>
      <c r="E67" s="9">
        <f t="shared" si="7"/>
        <v>5.4557566407093687E-2</v>
      </c>
      <c r="F67" s="9">
        <f t="shared" si="8"/>
        <v>-2.9084988704172727</v>
      </c>
    </row>
    <row r="68" spans="1:6" ht="22" customHeight="1">
      <c r="A68" s="6">
        <v>7.65</v>
      </c>
      <c r="B68" s="7">
        <v>6</v>
      </c>
      <c r="C68" s="8">
        <f t="shared" si="6"/>
        <v>4.4801625898532222</v>
      </c>
      <c r="D68" s="6">
        <f t="shared" si="9"/>
        <v>2.3099057532816647</v>
      </c>
      <c r="E68" s="9">
        <f t="shared" si="7"/>
        <v>5.3745364095650755E-2</v>
      </c>
      <c r="F68" s="9">
        <f t="shared" si="8"/>
        <v>-2.9234978650772985</v>
      </c>
    </row>
    <row r="69" spans="1:6" ht="22" customHeight="1">
      <c r="A69" s="6">
        <v>8.76</v>
      </c>
      <c r="B69" s="7">
        <v>6.5</v>
      </c>
      <c r="C69" s="8">
        <f t="shared" si="6"/>
        <v>5.9179173252491246</v>
      </c>
      <c r="D69" s="6">
        <f t="shared" si="9"/>
        <v>0.33882024024513335</v>
      </c>
      <c r="E69" s="9">
        <f t="shared" si="7"/>
        <v>5.47591937543975E-2</v>
      </c>
      <c r="F69" s="9">
        <f t="shared" si="8"/>
        <v>-2.9048100019281753</v>
      </c>
    </row>
    <row r="70" spans="1:6" ht="22" customHeight="1">
      <c r="A70" s="6">
        <v>8.76</v>
      </c>
      <c r="B70" s="7">
        <v>4</v>
      </c>
      <c r="C70" s="8">
        <f t="shared" si="6"/>
        <v>5.9179173252491246</v>
      </c>
      <c r="D70" s="6">
        <f t="shared" si="9"/>
        <v>3.6784068664907563</v>
      </c>
      <c r="E70" s="9">
        <f t="shared" si="7"/>
        <v>5.3052535257398961E-2</v>
      </c>
      <c r="F70" s="9">
        <f t="shared" si="8"/>
        <v>-2.9364726251036535</v>
      </c>
    </row>
    <row r="71" spans="1:6" ht="22" customHeight="1">
      <c r="A71" s="6">
        <v>8.76</v>
      </c>
      <c r="B71" s="7">
        <v>6.6666666666666696</v>
      </c>
      <c r="C71" s="8">
        <f t="shared" si="6"/>
        <v>5.9179173252491246</v>
      </c>
      <c r="D71" s="6">
        <f t="shared" si="9"/>
        <v>0.56062557627320742</v>
      </c>
      <c r="E71" s="9">
        <f t="shared" si="7"/>
        <v>5.4644159641602429E-2</v>
      </c>
      <c r="F71" s="9">
        <f t="shared" si="8"/>
        <v>-2.9069129384766015</v>
      </c>
    </row>
    <row r="72" spans="1:6" ht="22" customHeight="1">
      <c r="A72" s="6">
        <v>41.276000000000003</v>
      </c>
      <c r="B72" s="7">
        <v>16.8333333333333</v>
      </c>
      <c r="C72" s="8">
        <f t="shared" si="6"/>
        <v>23.941263536322499</v>
      </c>
      <c r="D72" s="6">
        <f t="shared" si="9"/>
        <v>50.52267177056607</v>
      </c>
      <c r="E72" s="9">
        <f t="shared" si="7"/>
        <v>3.4026925750844379E-2</v>
      </c>
      <c r="F72" s="9">
        <f t="shared" si="8"/>
        <v>-3.3806031339317637</v>
      </c>
    </row>
    <row r="73" spans="1:6" ht="22" customHeight="1">
      <c r="A73" s="6">
        <v>43.387999999999998</v>
      </c>
      <c r="B73" s="7">
        <v>17</v>
      </c>
      <c r="C73" s="8">
        <f t="shared" si="6"/>
        <v>24.446194391530934</v>
      </c>
      <c r="D73" s="6">
        <f t="shared" si="9"/>
        <v>55.445810916466741</v>
      </c>
      <c r="E73" s="9">
        <f t="shared" si="7"/>
        <v>3.2475172012561698E-2</v>
      </c>
      <c r="F73" s="9">
        <f t="shared" si="8"/>
        <v>-3.427279419670858</v>
      </c>
    </row>
    <row r="74" spans="1:6" ht="22" customHeight="1">
      <c r="A74" s="6">
        <v>40.512</v>
      </c>
      <c r="B74" s="7">
        <v>23.1666666666667</v>
      </c>
      <c r="C74" s="8">
        <f t="shared" si="6"/>
        <v>23.749553942602237</v>
      </c>
      <c r="D74" s="6">
        <f t="shared" si="9"/>
        <v>0.33975757644755089</v>
      </c>
      <c r="E74" s="9">
        <f t="shared" si="7"/>
        <v>5.4758707117891256E-2</v>
      </c>
      <c r="F74" s="9">
        <f t="shared" si="8"/>
        <v>-2.9048188888133759</v>
      </c>
    </row>
    <row r="75" spans="1:6" ht="22" customHeight="1">
      <c r="A75" s="6">
        <v>80.503</v>
      </c>
      <c r="B75" s="7">
        <v>31.6666666666667</v>
      </c>
      <c r="C75" s="8">
        <f t="shared" si="6"/>
        <v>29.768007884311118</v>
      </c>
      <c r="D75" s="6">
        <f t="shared" si="9"/>
        <v>3.6049051718159824</v>
      </c>
      <c r="E75" s="9">
        <f t="shared" si="7"/>
        <v>5.3089518842324657E-2</v>
      </c>
      <c r="F75" s="9">
        <f t="shared" si="8"/>
        <v>-2.9357757554842352</v>
      </c>
    </row>
    <row r="76" spans="1:6" ht="22" customHeight="1">
      <c r="A76" s="6">
        <v>82.846999999999994</v>
      </c>
      <c r="B76" s="7">
        <v>31.1666666666667</v>
      </c>
      <c r="C76" s="8">
        <f t="shared" si="6"/>
        <v>29.971949588968695</v>
      </c>
      <c r="D76" s="6">
        <f t="shared" si="9"/>
        <v>1.4273488957432614</v>
      </c>
      <c r="E76" s="9">
        <f t="shared" si="7"/>
        <v>5.4196966383661421E-2</v>
      </c>
      <c r="F76" s="9">
        <f t="shared" si="8"/>
        <v>-2.9151303428841135</v>
      </c>
    </row>
    <row r="77" spans="1:6" ht="22" customHeight="1">
      <c r="A77" s="6">
        <v>83.506</v>
      </c>
      <c r="B77" s="7">
        <v>23.5</v>
      </c>
      <c r="C77" s="8">
        <f t="shared" si="6"/>
        <v>30.027581831103841</v>
      </c>
      <c r="D77" s="6">
        <f t="shared" si="9"/>
        <v>42.609324561756978</v>
      </c>
      <c r="E77" s="9">
        <f t="shared" si="7"/>
        <v>3.6678054110475138E-2</v>
      </c>
      <c r="F77" s="9">
        <f t="shared" si="8"/>
        <v>-3.3055766834243481</v>
      </c>
    </row>
    <row r="78" spans="1:6" ht="22" customHeight="1">
      <c r="A78" s="6">
        <v>85.932000000000002</v>
      </c>
      <c r="B78" s="7">
        <v>27.3333333333333</v>
      </c>
      <c r="C78" s="8">
        <f t="shared" si="6"/>
        <v>30.226274534902029</v>
      </c>
      <c r="D78" s="6">
        <f t="shared" si="9"/>
        <v>8.3691087957339185</v>
      </c>
      <c r="E78" s="9">
        <f t="shared" si="7"/>
        <v>5.074484850888563E-2</v>
      </c>
      <c r="F78" s="9">
        <f t="shared" si="8"/>
        <v>-2.9809451734265227</v>
      </c>
    </row>
  </sheetData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workbookViewId="0">
      <pane ySplit="1" topLeftCell="A2" activePane="bottomLeft" state="frozen"/>
      <selection pane="bottomLeft" activeCell="J11" sqref="J11"/>
    </sheetView>
  </sheetViews>
  <sheetFormatPr baseColWidth="10" defaultColWidth="8.83203125" defaultRowHeight="22" customHeight="1" x14ac:dyDescent="0"/>
  <cols>
    <col min="1" max="1" width="6.33203125" style="5" bestFit="1" customWidth="1"/>
    <col min="2" max="2" width="22.1640625" style="5" bestFit="1" customWidth="1"/>
    <col min="3" max="3" width="22" style="5" bestFit="1" customWidth="1"/>
    <col min="4" max="4" width="16.5" style="5" bestFit="1" customWidth="1"/>
    <col min="5" max="5" width="10.83203125" style="5" bestFit="1" customWidth="1"/>
    <col min="6" max="6" width="14.83203125" style="5" bestFit="1" customWidth="1"/>
    <col min="7" max="7" width="3.83203125" style="5" customWidth="1"/>
    <col min="8" max="27" width="22" style="5" customWidth="1"/>
    <col min="28" max="16384" width="8.83203125" style="5"/>
  </cols>
  <sheetData>
    <row r="1" spans="1:11" ht="22" customHeight="1">
      <c r="A1" s="1" t="s">
        <v>3</v>
      </c>
      <c r="B1" s="2" t="s">
        <v>5</v>
      </c>
      <c r="C1" s="3" t="s">
        <v>4</v>
      </c>
      <c r="D1" s="1" t="s">
        <v>7</v>
      </c>
      <c r="E1" s="1" t="s">
        <v>8</v>
      </c>
      <c r="F1" s="1" t="s">
        <v>9</v>
      </c>
      <c r="H1" s="1" t="s">
        <v>10</v>
      </c>
      <c r="I1" s="1" t="s">
        <v>11</v>
      </c>
      <c r="J1" s="1" t="s">
        <v>9</v>
      </c>
      <c r="K1" s="1" t="s">
        <v>11</v>
      </c>
    </row>
    <row r="2" spans="1:11" ht="22" customHeight="1">
      <c r="A2" s="6">
        <v>98.5</v>
      </c>
      <c r="B2" s="7">
        <v>18.1666666666667</v>
      </c>
      <c r="C2" s="8">
        <f t="shared" ref="C2:C33" si="0">alpha*(A2-c_)/(alpha/gamma+(A2-c_))</f>
        <v>27.641809970876242</v>
      </c>
      <c r="D2" s="6">
        <f t="shared" ref="D2:D65" si="1">(B2-C2)^2</f>
        <v>89.778340635306918</v>
      </c>
      <c r="E2" s="9">
        <f t="shared" ref="E2:E65" si="2">NORMDIST(B2,C2,$I$5,FALSE)</f>
        <v>2.4036551043081406E-2</v>
      </c>
      <c r="F2" s="9">
        <f t="shared" ref="F2:F65" si="3">LN(E2)</f>
        <v>-3.7281796470334641</v>
      </c>
      <c r="H2" s="10" t="s">
        <v>2</v>
      </c>
      <c r="I2" s="11">
        <v>30.946256416362868</v>
      </c>
      <c r="J2" s="10" t="s">
        <v>15</v>
      </c>
      <c r="K2" s="11">
        <f>SUM(F2:F78)</f>
        <v>-264.89090476738181</v>
      </c>
    </row>
    <row r="3" spans="1:11" ht="22" customHeight="1">
      <c r="A3" s="6">
        <v>98.5</v>
      </c>
      <c r="B3" s="7">
        <v>26</v>
      </c>
      <c r="C3" s="8">
        <f t="shared" si="0"/>
        <v>27.641809970876242</v>
      </c>
      <c r="D3" s="6">
        <f t="shared" si="1"/>
        <v>2.6955399804686464</v>
      </c>
      <c r="E3" s="9">
        <f t="shared" si="2"/>
        <v>5.1622322603085878E-2</v>
      </c>
      <c r="F3" s="9">
        <f t="shared" si="3"/>
        <v>-2.9638010914558004</v>
      </c>
      <c r="H3" s="10" t="s">
        <v>0</v>
      </c>
      <c r="I3" s="11">
        <v>2.7955401265780573</v>
      </c>
      <c r="J3" s="10" t="s">
        <v>14</v>
      </c>
      <c r="K3" s="11">
        <f>LN(NORMDIST(alpha,I6,I7,FALSE))</f>
        <v>-1.3666391359586212</v>
      </c>
    </row>
    <row r="4" spans="1:11" ht="22" customHeight="1">
      <c r="A4" s="6">
        <v>98.5</v>
      </c>
      <c r="B4" s="7">
        <v>25.6666666666667</v>
      </c>
      <c r="C4" s="8">
        <f t="shared" si="0"/>
        <v>27.641809970876242</v>
      </c>
      <c r="D4" s="6">
        <f t="shared" si="1"/>
        <v>3.9011910721637877</v>
      </c>
      <c r="E4" s="9">
        <f t="shared" si="2"/>
        <v>5.1078897987623509E-2</v>
      </c>
      <c r="F4" s="9">
        <f t="shared" si="3"/>
        <v>-2.9743838222943881</v>
      </c>
      <c r="H4" s="10" t="s">
        <v>1</v>
      </c>
      <c r="I4" s="11">
        <v>5.9001787003304607</v>
      </c>
      <c r="J4" s="10" t="s">
        <v>16</v>
      </c>
      <c r="K4" s="11">
        <f>SUM(K2:K3)</f>
        <v>-266.25754390334043</v>
      </c>
    </row>
    <row r="5" spans="1:11" ht="22" customHeight="1">
      <c r="A5" s="6">
        <v>23.5</v>
      </c>
      <c r="B5" s="7">
        <v>6.1666666666666696</v>
      </c>
      <c r="C5" s="8">
        <f t="shared" si="0"/>
        <v>18.997366967336124</v>
      </c>
      <c r="D5" s="6">
        <f t="shared" si="1"/>
        <v>164.6268702055992</v>
      </c>
      <c r="E5" s="9">
        <f t="shared" si="2"/>
        <v>1.2460762328574865E-2</v>
      </c>
      <c r="F5" s="9">
        <f t="shared" si="3"/>
        <v>-4.3851705854257679</v>
      </c>
      <c r="H5" s="10" t="s">
        <v>6</v>
      </c>
      <c r="I5" s="11">
        <v>7.5473927239543084</v>
      </c>
      <c r="K5" s="6"/>
    </row>
    <row r="6" spans="1:11" ht="22" customHeight="1">
      <c r="A6" s="6">
        <v>11.82</v>
      </c>
      <c r="B6" s="7">
        <v>10</v>
      </c>
      <c r="C6" s="8">
        <f t="shared" si="0"/>
        <v>10.782794152529723</v>
      </c>
      <c r="D6" s="6">
        <f t="shared" si="1"/>
        <v>0.61276668523472733</v>
      </c>
      <c r="E6" s="9">
        <f t="shared" si="2"/>
        <v>5.2574749234474645E-2</v>
      </c>
      <c r="F6" s="9">
        <f t="shared" si="3"/>
        <v>-2.945519327077128</v>
      </c>
      <c r="H6" s="10" t="s">
        <v>12</v>
      </c>
      <c r="I6" s="11">
        <v>30</v>
      </c>
    </row>
    <row r="7" spans="1:11" ht="22" customHeight="1">
      <c r="A7" s="6">
        <v>11.82</v>
      </c>
      <c r="B7" s="7">
        <v>11.1666666666667</v>
      </c>
      <c r="C7" s="8">
        <f t="shared" si="0"/>
        <v>10.782794152529723</v>
      </c>
      <c r="D7" s="6">
        <f t="shared" si="1"/>
        <v>0.14735810710984343</v>
      </c>
      <c r="E7" s="9">
        <f t="shared" si="2"/>
        <v>5.2789965497630445E-2</v>
      </c>
      <c r="F7" s="9">
        <f t="shared" si="3"/>
        <v>-2.9414341537245781</v>
      </c>
      <c r="H7" s="10" t="s">
        <v>13</v>
      </c>
      <c r="I7" s="11">
        <v>1</v>
      </c>
    </row>
    <row r="8" spans="1:11" ht="22" customHeight="1">
      <c r="A8" s="6">
        <v>19.420000000000002</v>
      </c>
      <c r="B8" s="7">
        <v>7.3333333333333304</v>
      </c>
      <c r="C8" s="8">
        <f t="shared" si="0"/>
        <v>17.014768853382151</v>
      </c>
      <c r="D8" s="6">
        <f t="shared" si="1"/>
        <v>93.730193728862972</v>
      </c>
      <c r="E8" s="9">
        <f t="shared" si="2"/>
        <v>2.3217070850469181E-2</v>
      </c>
      <c r="F8" s="9">
        <f t="shared" si="3"/>
        <v>-3.7628674583669608</v>
      </c>
    </row>
    <row r="9" spans="1:11" ht="22" customHeight="1">
      <c r="A9" s="6">
        <v>19.420000000000002</v>
      </c>
      <c r="B9" s="7">
        <v>15.6666666666667</v>
      </c>
      <c r="C9" s="8">
        <f t="shared" si="0"/>
        <v>17.014768853382151</v>
      </c>
      <c r="D9" s="6">
        <f t="shared" si="1"/>
        <v>1.8173795058269808</v>
      </c>
      <c r="E9" s="9">
        <f t="shared" si="2"/>
        <v>5.20217725899077E-2</v>
      </c>
      <c r="F9" s="9">
        <f t="shared" si="3"/>
        <v>-2.9560929443805524</v>
      </c>
    </row>
    <row r="10" spans="1:11" ht="22" customHeight="1">
      <c r="A10" s="6">
        <v>98.7</v>
      </c>
      <c r="B10" s="7">
        <v>44.1666666666667</v>
      </c>
      <c r="C10" s="8">
        <f t="shared" si="0"/>
        <v>27.648172648016626</v>
      </c>
      <c r="D10" s="6">
        <f t="shared" si="1"/>
        <v>272.86064464417825</v>
      </c>
      <c r="E10" s="9">
        <f t="shared" si="2"/>
        <v>4.818926634736459E-3</v>
      </c>
      <c r="F10" s="9">
        <f t="shared" si="3"/>
        <v>-5.3352040656074049</v>
      </c>
    </row>
    <row r="11" spans="1:11" ht="22" customHeight="1">
      <c r="A11" s="6">
        <v>98.7</v>
      </c>
      <c r="B11" s="7">
        <v>39.6666666666667</v>
      </c>
      <c r="C11" s="8">
        <f t="shared" si="0"/>
        <v>27.648172648016626</v>
      </c>
      <c r="D11" s="6">
        <f t="shared" si="1"/>
        <v>144.44419847632761</v>
      </c>
      <c r="E11" s="9">
        <f t="shared" si="2"/>
        <v>1.4875867123799768E-2</v>
      </c>
      <c r="F11" s="9">
        <f t="shared" si="3"/>
        <v>-4.2080150352125161</v>
      </c>
    </row>
    <row r="12" spans="1:11" ht="22" customHeight="1">
      <c r="A12" s="6">
        <v>98.7</v>
      </c>
      <c r="B12" s="7">
        <v>30</v>
      </c>
      <c r="C12" s="8">
        <f t="shared" si="0"/>
        <v>27.648172648016626</v>
      </c>
      <c r="D12" s="6">
        <f t="shared" si="1"/>
        <v>5.5310918935371296</v>
      </c>
      <c r="E12" s="9">
        <f t="shared" si="2"/>
        <v>5.0353333759039214E-2</v>
      </c>
      <c r="F12" s="9">
        <f t="shared" si="3"/>
        <v>-2.9886904503105716</v>
      </c>
    </row>
    <row r="13" spans="1:11" ht="22" customHeight="1">
      <c r="A13" s="6">
        <v>10.92</v>
      </c>
      <c r="B13" s="7">
        <v>4.8333333333333304</v>
      </c>
      <c r="C13" s="8">
        <f t="shared" si="0"/>
        <v>9.654921685764247</v>
      </c>
      <c r="D13" s="6">
        <f t="shared" si="1"/>
        <v>23.24771424029748</v>
      </c>
      <c r="E13" s="9">
        <f t="shared" si="2"/>
        <v>4.3101391824727796E-2</v>
      </c>
      <c r="F13" s="9">
        <f t="shared" si="3"/>
        <v>-3.1441999894767219</v>
      </c>
    </row>
    <row r="14" spans="1:11" ht="22" customHeight="1">
      <c r="A14" s="6">
        <v>6.46</v>
      </c>
      <c r="B14" s="7">
        <v>4.1666666666666696</v>
      </c>
      <c r="C14" s="8">
        <f t="shared" si="0"/>
        <v>1.4896679568417601</v>
      </c>
      <c r="D14" s="6">
        <f t="shared" si="1"/>
        <v>7.1663220924042292</v>
      </c>
      <c r="E14" s="9">
        <f t="shared" si="2"/>
        <v>4.9635754032616448E-2</v>
      </c>
      <c r="F14" s="9">
        <f t="shared" si="3"/>
        <v>-3.0030438575051934</v>
      </c>
    </row>
    <row r="15" spans="1:11" ht="22" customHeight="1">
      <c r="A15" s="6">
        <v>6.46</v>
      </c>
      <c r="B15" s="7">
        <v>5.3333333333333304</v>
      </c>
      <c r="C15" s="8">
        <f t="shared" si="0"/>
        <v>1.4896679568417601</v>
      </c>
      <c r="D15" s="6">
        <f t="shared" si="1"/>
        <v>14.773763526440083</v>
      </c>
      <c r="E15" s="9">
        <f t="shared" si="2"/>
        <v>4.642955855473007E-2</v>
      </c>
      <c r="F15" s="9">
        <f t="shared" si="3"/>
        <v>-3.0698189847549271</v>
      </c>
    </row>
    <row r="16" spans="1:11" ht="22" customHeight="1">
      <c r="A16" s="6">
        <v>11.12</v>
      </c>
      <c r="B16" s="7">
        <v>4.6666666666666696</v>
      </c>
      <c r="C16" s="8">
        <f t="shared" si="0"/>
        <v>9.9163304346142755</v>
      </c>
      <c r="D16" s="6">
        <f t="shared" si="1"/>
        <v>27.558969676501857</v>
      </c>
      <c r="E16" s="9">
        <f t="shared" si="2"/>
        <v>4.1500803389778497E-2</v>
      </c>
      <c r="F16" s="9">
        <f t="shared" si="3"/>
        <v>-3.1820424931430202</v>
      </c>
    </row>
    <row r="17" spans="1:6" ht="22" customHeight="1">
      <c r="A17" s="6">
        <v>50.423999999999999</v>
      </c>
      <c r="B17" s="7">
        <v>28.1666666666667</v>
      </c>
      <c r="C17" s="8">
        <f t="shared" si="0"/>
        <v>24.784209168126647</v>
      </c>
      <c r="D17" s="6">
        <f t="shared" si="1"/>
        <v>11.441018729429828</v>
      </c>
      <c r="E17" s="9">
        <f t="shared" si="2"/>
        <v>4.7807848307989127E-2</v>
      </c>
      <c r="F17" s="9">
        <f t="shared" si="3"/>
        <v>-3.0405654624188134</v>
      </c>
    </row>
    <row r="18" spans="1:6" ht="22" customHeight="1">
      <c r="A18" s="6">
        <v>57.548000000000002</v>
      </c>
      <c r="B18" s="7">
        <v>22.6666666666667</v>
      </c>
      <c r="C18" s="8">
        <f t="shared" si="0"/>
        <v>25.484146076380629</v>
      </c>
      <c r="D18" s="6">
        <f t="shared" si="1"/>
        <v>7.93819022416195</v>
      </c>
      <c r="E18" s="9">
        <f t="shared" si="2"/>
        <v>4.930060075921424E-2</v>
      </c>
      <c r="F18" s="9">
        <f t="shared" si="3"/>
        <v>-3.0098190122224602</v>
      </c>
    </row>
    <row r="19" spans="1:6" ht="22" customHeight="1">
      <c r="A19" s="6">
        <v>56.308</v>
      </c>
      <c r="B19" s="7">
        <v>36.3333333333333</v>
      </c>
      <c r="C19" s="8">
        <f t="shared" si="0"/>
        <v>25.373975752032937</v>
      </c>
      <c r="D19" s="6">
        <f t="shared" si="1"/>
        <v>120.10751859480575</v>
      </c>
      <c r="E19" s="9">
        <f t="shared" si="2"/>
        <v>1.8418545099291805E-2</v>
      </c>
      <c r="F19" s="9">
        <f t="shared" si="3"/>
        <v>-3.9943972361120212</v>
      </c>
    </row>
    <row r="20" spans="1:6" ht="22" customHeight="1">
      <c r="A20" s="6">
        <v>53.585999999999999</v>
      </c>
      <c r="B20" s="7">
        <v>37.3333333333333</v>
      </c>
      <c r="C20" s="8">
        <f t="shared" si="0"/>
        <v>25.115826311569229</v>
      </c>
      <c r="D20" s="6">
        <f t="shared" si="1"/>
        <v>149.26747782685439</v>
      </c>
      <c r="E20" s="9">
        <f t="shared" si="2"/>
        <v>1.4259215446185511E-2</v>
      </c>
      <c r="F20" s="9">
        <f t="shared" si="3"/>
        <v>-4.2503518833085741</v>
      </c>
    </row>
    <row r="21" spans="1:6" ht="22" customHeight="1">
      <c r="A21" s="6">
        <v>53.502000000000002</v>
      </c>
      <c r="B21" s="7">
        <v>35.3333333333333</v>
      </c>
      <c r="C21" s="8">
        <f t="shared" si="0"/>
        <v>25.107478910191897</v>
      </c>
      <c r="D21" s="6">
        <f t="shared" si="1"/>
        <v>104.5680986832806</v>
      </c>
      <c r="E21" s="9">
        <f t="shared" si="2"/>
        <v>2.1110213084695881E-2</v>
      </c>
      <c r="F21" s="9">
        <f t="shared" si="3"/>
        <v>-3.8579983231559938</v>
      </c>
    </row>
    <row r="22" spans="1:6" ht="22" customHeight="1">
      <c r="A22" s="6">
        <v>56.969000000000001</v>
      </c>
      <c r="B22" s="7">
        <v>37.25</v>
      </c>
      <c r="C22" s="8">
        <f t="shared" si="0"/>
        <v>25.43325086131906</v>
      </c>
      <c r="D22" s="6">
        <f t="shared" si="1"/>
        <v>139.63556020651674</v>
      </c>
      <c r="E22" s="9">
        <f t="shared" si="2"/>
        <v>1.5517192119017869E-2</v>
      </c>
      <c r="F22" s="9">
        <f t="shared" si="3"/>
        <v>-4.1658067007614665</v>
      </c>
    </row>
    <row r="23" spans="1:6" ht="22" customHeight="1">
      <c r="A23" s="6">
        <v>67.798000000000002</v>
      </c>
      <c r="B23" s="7">
        <v>33.8333333333333</v>
      </c>
      <c r="C23" s="8">
        <f t="shared" si="0"/>
        <v>26.251425848535671</v>
      </c>
      <c r="D23" s="6">
        <f t="shared" si="1"/>
        <v>57.485321108030305</v>
      </c>
      <c r="E23" s="9">
        <f t="shared" si="2"/>
        <v>3.1913561648765312E-2</v>
      </c>
      <c r="F23" s="9">
        <f t="shared" si="3"/>
        <v>-3.4447242294781772</v>
      </c>
    </row>
    <row r="24" spans="1:6" ht="22" customHeight="1">
      <c r="A24" s="6">
        <v>70.926000000000002</v>
      </c>
      <c r="B24" s="7">
        <v>32</v>
      </c>
      <c r="C24" s="8">
        <f t="shared" si="0"/>
        <v>26.444412210993523</v>
      </c>
      <c r="D24" s="6">
        <f t="shared" si="1"/>
        <v>30.864555681357878</v>
      </c>
      <c r="E24" s="9">
        <f t="shared" si="2"/>
        <v>4.0313953619858796E-2</v>
      </c>
      <c r="F24" s="9">
        <f t="shared" si="3"/>
        <v>-3.2110576262890533</v>
      </c>
    </row>
    <row r="25" spans="1:6" ht="22" customHeight="1">
      <c r="A25" s="6">
        <v>75.147999999999996</v>
      </c>
      <c r="B25" s="7">
        <v>34.1666666666667</v>
      </c>
      <c r="C25" s="8">
        <f t="shared" si="0"/>
        <v>26.681057297776206</v>
      </c>
      <c r="D25" s="6">
        <f t="shared" si="1"/>
        <v>56.03434762362113</v>
      </c>
      <c r="E25" s="9">
        <f t="shared" si="2"/>
        <v>3.232261447423667E-2</v>
      </c>
      <c r="F25" s="9">
        <f t="shared" si="3"/>
        <v>-3.4319881552149005</v>
      </c>
    </row>
    <row r="26" spans="1:6" ht="22" customHeight="1">
      <c r="A26" s="6">
        <v>22.641999999999999</v>
      </c>
      <c r="B26" s="7">
        <v>12.5</v>
      </c>
      <c r="C26" s="8">
        <f t="shared" si="0"/>
        <v>18.62873967776769</v>
      </c>
      <c r="D26" s="6">
        <f t="shared" si="1"/>
        <v>37.561450037844011</v>
      </c>
      <c r="E26" s="9">
        <f t="shared" si="2"/>
        <v>3.8012496060793731E-2</v>
      </c>
      <c r="F26" s="9">
        <f t="shared" si="3"/>
        <v>-3.2698403296078937</v>
      </c>
    </row>
    <row r="27" spans="1:6" ht="22" customHeight="1">
      <c r="A27" s="6">
        <v>64.289000000000001</v>
      </c>
      <c r="B27" s="7">
        <v>26.1666666666667</v>
      </c>
      <c r="C27" s="8">
        <f t="shared" si="0"/>
        <v>26.014246584878872</v>
      </c>
      <c r="D27" s="6">
        <f t="shared" si="1"/>
        <v>2.3231881332207993E-2</v>
      </c>
      <c r="E27" s="9">
        <f t="shared" si="2"/>
        <v>5.2847513154481052E-2</v>
      </c>
      <c r="F27" s="9">
        <f t="shared" si="3"/>
        <v>-2.9403446225604934</v>
      </c>
    </row>
    <row r="28" spans="1:6" ht="22" customHeight="1">
      <c r="A28" s="6">
        <v>12.75</v>
      </c>
      <c r="B28" s="7">
        <v>11.5</v>
      </c>
      <c r="C28" s="8">
        <f t="shared" si="0"/>
        <v>11.829242057084532</v>
      </c>
      <c r="D28" s="6">
        <f t="shared" si="1"/>
        <v>0.10840033215325395</v>
      </c>
      <c r="E28" s="9">
        <f t="shared" si="2"/>
        <v>5.2808020430843948E-2</v>
      </c>
      <c r="F28" s="9">
        <f t="shared" si="3"/>
        <v>-2.9410921977065598</v>
      </c>
    </row>
    <row r="29" spans="1:6" ht="22" customHeight="1">
      <c r="A29" s="6">
        <v>29.013000000000002</v>
      </c>
      <c r="B29" s="7">
        <v>7.5</v>
      </c>
      <c r="C29" s="8">
        <f t="shared" si="0"/>
        <v>20.924489481200105</v>
      </c>
      <c r="D29" s="6">
        <f t="shared" si="1"/>
        <v>180.21691783085225</v>
      </c>
      <c r="E29" s="9">
        <f t="shared" si="2"/>
        <v>1.0867116455431935E-2</v>
      </c>
      <c r="F29" s="9">
        <f t="shared" si="3"/>
        <v>-4.5220138885300276</v>
      </c>
    </row>
    <row r="30" spans="1:6" ht="22" customHeight="1">
      <c r="A30" s="6">
        <v>39.555999999999997</v>
      </c>
      <c r="B30" s="7">
        <v>25</v>
      </c>
      <c r="C30" s="8">
        <f t="shared" si="0"/>
        <v>23.286878829262594</v>
      </c>
      <c r="D30" s="6">
        <f t="shared" si="1"/>
        <v>2.9347841456286994</v>
      </c>
      <c r="E30" s="9">
        <f t="shared" si="2"/>
        <v>5.1514029929869871E-2</v>
      </c>
      <c r="F30" s="9">
        <f t="shared" si="3"/>
        <v>-2.9659010825909071</v>
      </c>
    </row>
    <row r="31" spans="1:6" ht="22" customHeight="1">
      <c r="A31" s="6">
        <v>29.568000000000001</v>
      </c>
      <c r="B31" s="7">
        <v>14.3333333333333</v>
      </c>
      <c r="C31" s="8">
        <f t="shared" si="0"/>
        <v>21.084606085881738</v>
      </c>
      <c r="D31" s="6">
        <f t="shared" si="1"/>
        <v>45.579683779302961</v>
      </c>
      <c r="E31" s="9">
        <f t="shared" si="2"/>
        <v>3.542911886779098E-2</v>
      </c>
      <c r="F31" s="9">
        <f t="shared" si="3"/>
        <v>-3.3402212300783929</v>
      </c>
    </row>
    <row r="32" spans="1:6" ht="22" customHeight="1">
      <c r="A32" s="6">
        <v>28.716999999999999</v>
      </c>
      <c r="B32" s="7">
        <v>17.1666666666667</v>
      </c>
      <c r="C32" s="8">
        <f t="shared" si="0"/>
        <v>20.836949411860751</v>
      </c>
      <c r="D32" s="6">
        <f t="shared" si="1"/>
        <v>13.470975429669178</v>
      </c>
      <c r="E32" s="9">
        <f t="shared" si="2"/>
        <v>4.6963544672293793E-2</v>
      </c>
      <c r="F32" s="9">
        <f t="shared" si="3"/>
        <v>-3.0583836235108559</v>
      </c>
    </row>
    <row r="33" spans="1:6" ht="22" customHeight="1">
      <c r="A33" s="6">
        <v>71.111999999999995</v>
      </c>
      <c r="B33" s="7">
        <v>28.3333333333333</v>
      </c>
      <c r="C33" s="8">
        <f t="shared" si="0"/>
        <v>26.455389197013414</v>
      </c>
      <c r="D33" s="6">
        <f t="shared" si="1"/>
        <v>3.5266741791382437</v>
      </c>
      <c r="E33" s="9">
        <f t="shared" si="2"/>
        <v>5.124708911226146E-2</v>
      </c>
      <c r="F33" s="9">
        <f t="shared" si="3"/>
        <v>-2.9710964603862084</v>
      </c>
    </row>
    <row r="34" spans="1:6" ht="22" customHeight="1">
      <c r="A34" s="6">
        <v>98</v>
      </c>
      <c r="B34" s="7">
        <v>12.6666666666667</v>
      </c>
      <c r="C34" s="8">
        <f t="shared" ref="C34:C65" si="4">alpha*(A34-c_)/(alpha/gamma+(A34-c_))</f>
        <v>27.625795352090663</v>
      </c>
      <c r="D34" s="6">
        <f t="shared" si="1"/>
        <v>223.77553102707407</v>
      </c>
      <c r="E34" s="9">
        <f t="shared" si="2"/>
        <v>7.4142292455061688E-3</v>
      </c>
      <c r="F34" s="9">
        <f t="shared" si="3"/>
        <v>-4.9043542541076519</v>
      </c>
    </row>
    <row r="35" spans="1:6" ht="22" customHeight="1">
      <c r="A35" s="6">
        <v>98</v>
      </c>
      <c r="B35" s="7">
        <v>30.3333333333333</v>
      </c>
      <c r="C35" s="8">
        <f t="shared" si="4"/>
        <v>27.625795352090663</v>
      </c>
      <c r="D35" s="6">
        <f t="shared" si="1"/>
        <v>7.330761919871458</v>
      </c>
      <c r="E35" s="9">
        <f t="shared" si="2"/>
        <v>4.9564162056061151E-2</v>
      </c>
      <c r="F35" s="9">
        <f t="shared" si="3"/>
        <v>-3.004487245600818</v>
      </c>
    </row>
    <row r="36" spans="1:6" ht="22" customHeight="1">
      <c r="A36" s="6">
        <v>98</v>
      </c>
      <c r="B36" s="7">
        <v>25</v>
      </c>
      <c r="C36" s="8">
        <f t="shared" si="4"/>
        <v>27.625795352090663</v>
      </c>
      <c r="D36" s="6">
        <f t="shared" si="1"/>
        <v>6.8948012310609261</v>
      </c>
      <c r="E36" s="9">
        <f t="shared" si="2"/>
        <v>4.9754192168585364E-2</v>
      </c>
      <c r="F36" s="9">
        <f t="shared" si="3"/>
        <v>-3.0006605542324221</v>
      </c>
    </row>
    <row r="37" spans="1:6" ht="22" customHeight="1">
      <c r="A37" s="6">
        <v>5.64</v>
      </c>
      <c r="B37" s="7">
        <v>2.6666666666666701</v>
      </c>
      <c r="C37" s="8">
        <f t="shared" si="4"/>
        <v>-0.74484636484227185</v>
      </c>
      <c r="D37" s="6">
        <f t="shared" si="1"/>
        <v>11.63842116415533</v>
      </c>
      <c r="E37" s="9">
        <f t="shared" si="2"/>
        <v>4.7725082376319158E-2</v>
      </c>
      <c r="F37" s="9">
        <f t="shared" si="3"/>
        <v>-3.0422981833096014</v>
      </c>
    </row>
    <row r="38" spans="1:6" ht="22" customHeight="1">
      <c r="A38" s="6">
        <v>6.91</v>
      </c>
      <c r="B38" s="7">
        <v>3.5</v>
      </c>
      <c r="C38" s="8">
        <f t="shared" si="4"/>
        <v>2.5870029924692659</v>
      </c>
      <c r="D38" s="6">
        <f t="shared" si="1"/>
        <v>0.83356353576007536</v>
      </c>
      <c r="E38" s="9">
        <f t="shared" si="2"/>
        <v>5.2472954476827031E-2</v>
      </c>
      <c r="F38" s="9">
        <f t="shared" si="3"/>
        <v>-2.9474573949437048</v>
      </c>
    </row>
    <row r="39" spans="1:6" ht="22" customHeight="1">
      <c r="A39" s="6">
        <v>39.06</v>
      </c>
      <c r="B39" s="7">
        <v>19.1666666666667</v>
      </c>
      <c r="C39" s="8">
        <f t="shared" si="4"/>
        <v>23.200985135246214</v>
      </c>
      <c r="D39" s="6">
        <f t="shared" si="1"/>
        <v>16.275725505921752</v>
      </c>
      <c r="E39" s="9">
        <f t="shared" si="2"/>
        <v>4.5821465621670041E-2</v>
      </c>
      <c r="F39" s="9">
        <f t="shared" si="3"/>
        <v>-3.0830026159631063</v>
      </c>
    </row>
    <row r="40" spans="1:6" ht="22" customHeight="1">
      <c r="A40" s="6">
        <v>28.838999999999999</v>
      </c>
      <c r="B40" s="7">
        <v>30.6666666666667</v>
      </c>
      <c r="C40" s="8">
        <f t="shared" si="4"/>
        <v>20.873214717254747</v>
      </c>
      <c r="D40" s="6">
        <f t="shared" si="1"/>
        <v>95.911701085440782</v>
      </c>
      <c r="E40" s="9">
        <f t="shared" si="2"/>
        <v>2.2776730153866203E-2</v>
      </c>
      <c r="F40" s="9">
        <f t="shared" si="3"/>
        <v>-3.7820158714825682</v>
      </c>
    </row>
    <row r="41" spans="1:6" ht="22" customHeight="1">
      <c r="A41" s="6">
        <v>38.222999999999999</v>
      </c>
      <c r="B41" s="7">
        <v>32.1666666666667</v>
      </c>
      <c r="C41" s="8">
        <f t="shared" si="4"/>
        <v>23.051586875571878</v>
      </c>
      <c r="D41" s="6">
        <f t="shared" si="1"/>
        <v>83.084679598025218</v>
      </c>
      <c r="E41" s="9">
        <f t="shared" si="2"/>
        <v>2.5491114856953715E-2</v>
      </c>
      <c r="F41" s="9">
        <f t="shared" si="3"/>
        <v>-3.669425324518234</v>
      </c>
    </row>
    <row r="42" spans="1:6" ht="22" customHeight="1">
      <c r="A42" s="6">
        <v>43.408000000000001</v>
      </c>
      <c r="B42" s="7">
        <v>46.6666666666667</v>
      </c>
      <c r="C42" s="8">
        <f t="shared" si="4"/>
        <v>23.894234257458098</v>
      </c>
      <c r="D42" s="6">
        <f t="shared" si="1"/>
        <v>518.58367783197423</v>
      </c>
      <c r="E42" s="9">
        <f t="shared" si="2"/>
        <v>5.5749102427412255E-4</v>
      </c>
      <c r="F42" s="9">
        <f t="shared" si="3"/>
        <v>-7.4920641547163367</v>
      </c>
    </row>
    <row r="43" spans="1:6" ht="22" customHeight="1">
      <c r="A43" s="6">
        <v>38.222999999999999</v>
      </c>
      <c r="B43" s="7">
        <v>24.8333333333333</v>
      </c>
      <c r="C43" s="8">
        <f t="shared" si="4"/>
        <v>23.051586875571878</v>
      </c>
      <c r="D43" s="6">
        <f t="shared" si="1"/>
        <v>3.1746204397453739</v>
      </c>
      <c r="E43" s="9">
        <f t="shared" si="2"/>
        <v>5.1405697251172326E-2</v>
      </c>
      <c r="F43" s="9">
        <f t="shared" si="3"/>
        <v>-2.968006271200982</v>
      </c>
    </row>
    <row r="44" spans="1:6" ht="22" customHeight="1">
      <c r="A44" s="6">
        <v>56.377000000000002</v>
      </c>
      <c r="B44" s="7">
        <v>31.6666666666667</v>
      </c>
      <c r="C44" s="8">
        <f t="shared" si="4"/>
        <v>25.380222836622639</v>
      </c>
      <c r="D44" s="6">
        <f t="shared" si="1"/>
        <v>39.519376028299035</v>
      </c>
      <c r="E44" s="9">
        <f t="shared" si="2"/>
        <v>3.7364798533138191E-2</v>
      </c>
      <c r="F44" s="9">
        <f t="shared" si="3"/>
        <v>-3.2870262334747653</v>
      </c>
    </row>
    <row r="45" spans="1:6" ht="22" customHeight="1">
      <c r="A45" s="6">
        <v>53.502000000000002</v>
      </c>
      <c r="B45" s="7">
        <v>26.8333333333333</v>
      </c>
      <c r="C45" s="8">
        <f t="shared" si="4"/>
        <v>25.107478910191897</v>
      </c>
      <c r="D45" s="6">
        <f t="shared" si="1"/>
        <v>2.9785734898767444</v>
      </c>
      <c r="E45" s="9">
        <f t="shared" si="2"/>
        <v>5.1494233511976441E-2</v>
      </c>
      <c r="F45" s="9">
        <f t="shared" si="3"/>
        <v>-2.9662854482228611</v>
      </c>
    </row>
    <row r="46" spans="1:6" ht="22" customHeight="1">
      <c r="A46" s="6">
        <v>29.38</v>
      </c>
      <c r="B46" s="7">
        <v>29.6666666666667</v>
      </c>
      <c r="C46" s="8">
        <f t="shared" si="4"/>
        <v>21.030944522720205</v>
      </c>
      <c r="D46" s="6">
        <f t="shared" si="1"/>
        <v>74.575696947447852</v>
      </c>
      <c r="E46" s="9">
        <f t="shared" si="2"/>
        <v>2.7467911140672877E-2</v>
      </c>
      <c r="F46" s="9">
        <f t="shared" si="3"/>
        <v>-3.5947368232415773</v>
      </c>
    </row>
    <row r="47" spans="1:6" ht="22" customHeight="1">
      <c r="A47" s="6">
        <v>39.076000000000001</v>
      </c>
      <c r="B47" s="7">
        <v>30.8333333333333</v>
      </c>
      <c r="C47" s="8">
        <f t="shared" si="4"/>
        <v>23.203785958247057</v>
      </c>
      <c r="D47" s="6">
        <f t="shared" si="1"/>
        <v>58.209993148685385</v>
      </c>
      <c r="E47" s="9">
        <f t="shared" si="2"/>
        <v>3.1711207379702705E-2</v>
      </c>
      <c r="F47" s="9">
        <f t="shared" si="3"/>
        <v>-3.4510851154802134</v>
      </c>
    </row>
    <row r="48" spans="1:6" ht="22" customHeight="1">
      <c r="A48" s="6">
        <v>18.677</v>
      </c>
      <c r="B48" s="7">
        <v>28.6666666666667</v>
      </c>
      <c r="C48" s="8">
        <f t="shared" si="4"/>
        <v>16.58070038730936</v>
      </c>
      <c r="D48" s="6">
        <f t="shared" si="1"/>
        <v>146.07058090576271</v>
      </c>
      <c r="E48" s="9">
        <f t="shared" si="2"/>
        <v>1.4665011678974695E-2</v>
      </c>
      <c r="F48" s="9">
        <f t="shared" si="3"/>
        <v>-4.2222907801688123</v>
      </c>
    </row>
    <row r="49" spans="1:6" ht="22" customHeight="1">
      <c r="A49" s="6">
        <v>18.045000000000002</v>
      </c>
      <c r="B49" s="7">
        <v>20.1666666666667</v>
      </c>
      <c r="C49" s="8">
        <f t="shared" si="4"/>
        <v>16.189610426075042</v>
      </c>
      <c r="D49" s="6">
        <f t="shared" si="1"/>
        <v>15.816976340829051</v>
      </c>
      <c r="E49" s="9">
        <f t="shared" si="2"/>
        <v>4.6006347802016567E-2</v>
      </c>
      <c r="F49" s="9">
        <f t="shared" si="3"/>
        <v>-3.07897589631756</v>
      </c>
    </row>
    <row r="50" spans="1:6" ht="22" customHeight="1">
      <c r="A50" s="6">
        <v>25.381</v>
      </c>
      <c r="B50" s="7">
        <v>4.6666666666666696</v>
      </c>
      <c r="C50" s="8">
        <f t="shared" si="4"/>
        <v>19.733057799913659</v>
      </c>
      <c r="D50" s="6">
        <f t="shared" si="1"/>
        <v>226.9961417799835</v>
      </c>
      <c r="E50" s="9">
        <f t="shared" si="2"/>
        <v>7.2075693402343646E-3</v>
      </c>
      <c r="F50" s="9">
        <f t="shared" si="3"/>
        <v>-4.9326235079313117</v>
      </c>
    </row>
    <row r="51" spans="1:6" ht="22" customHeight="1">
      <c r="A51" s="6">
        <v>57.064999999999998</v>
      </c>
      <c r="B51" s="7">
        <v>25.5</v>
      </c>
      <c r="C51" s="8">
        <f t="shared" si="4"/>
        <v>25.44175493759419</v>
      </c>
      <c r="D51" s="6">
        <f t="shared" si="1"/>
        <v>3.3924872946566702E-3</v>
      </c>
      <c r="E51" s="9">
        <f t="shared" si="2"/>
        <v>5.2856716948286059E-2</v>
      </c>
      <c r="F51" s="9">
        <f t="shared" si="3"/>
        <v>-2.9401704801667727</v>
      </c>
    </row>
    <row r="52" spans="1:6" ht="22" customHeight="1">
      <c r="A52" s="6">
        <v>25.933</v>
      </c>
      <c r="B52" s="7">
        <v>6.8333333333333304</v>
      </c>
      <c r="C52" s="8">
        <f t="shared" si="4"/>
        <v>19.932065861411949</v>
      </c>
      <c r="D52" s="6">
        <f t="shared" si="1"/>
        <v>171.57679384214489</v>
      </c>
      <c r="E52" s="9">
        <f t="shared" si="2"/>
        <v>1.1723331468980355E-2</v>
      </c>
      <c r="F52" s="9">
        <f t="shared" si="3"/>
        <v>-4.4461742801936248</v>
      </c>
    </row>
    <row r="53" spans="1:6" ht="22" customHeight="1">
      <c r="A53" s="6">
        <v>15.468999999999999</v>
      </c>
      <c r="B53" s="7">
        <v>10.5</v>
      </c>
      <c r="C53" s="8">
        <f t="shared" si="4"/>
        <v>14.3477724098501</v>
      </c>
      <c r="D53" s="6">
        <f t="shared" si="1"/>
        <v>14.805352518003643</v>
      </c>
      <c r="E53" s="9">
        <f t="shared" si="2"/>
        <v>4.6416686549286733E-2</v>
      </c>
      <c r="F53" s="9">
        <f t="shared" si="3"/>
        <v>-3.0700962604920639</v>
      </c>
    </row>
    <row r="54" spans="1:6" ht="22" customHeight="1">
      <c r="A54" s="6">
        <v>14.589</v>
      </c>
      <c r="B54" s="7">
        <v>4.1666666666666696</v>
      </c>
      <c r="C54" s="8">
        <f t="shared" si="4"/>
        <v>13.608519582798669</v>
      </c>
      <c r="D54" s="6">
        <f t="shared" si="1"/>
        <v>89.14858648987034</v>
      </c>
      <c r="E54" s="9">
        <f t="shared" si="2"/>
        <v>2.4169786611333146E-2</v>
      </c>
      <c r="F54" s="9">
        <f t="shared" si="3"/>
        <v>-3.7226519129638422</v>
      </c>
    </row>
    <row r="55" spans="1:6" ht="22" customHeight="1">
      <c r="A55" s="6">
        <v>42.908999999999999</v>
      </c>
      <c r="B55" s="7">
        <v>26.3333333333333</v>
      </c>
      <c r="C55" s="8">
        <f t="shared" si="4"/>
        <v>23.821042595885171</v>
      </c>
      <c r="D55" s="6">
        <f t="shared" si="1"/>
        <v>6.3116047494676657</v>
      </c>
      <c r="E55" s="9">
        <f t="shared" si="2"/>
        <v>5.0009540337025093E-2</v>
      </c>
      <c r="F55" s="9">
        <f t="shared" si="3"/>
        <v>-2.9955414850147801</v>
      </c>
    </row>
    <row r="56" spans="1:6" ht="22" customHeight="1">
      <c r="A56" s="6">
        <v>37.131999999999998</v>
      </c>
      <c r="B56" s="7">
        <v>31.3333333333333</v>
      </c>
      <c r="C56" s="8">
        <f t="shared" si="4"/>
        <v>22.847975982332343</v>
      </c>
      <c r="D56" s="6">
        <f t="shared" si="1"/>
        <v>72.001289374185973</v>
      </c>
      <c r="E56" s="9">
        <f t="shared" si="2"/>
        <v>2.8095673382879948E-2</v>
      </c>
      <c r="F56" s="9">
        <f t="shared" si="3"/>
        <v>-3.5721396866368673</v>
      </c>
    </row>
    <row r="57" spans="1:6" ht="22" customHeight="1">
      <c r="A57" s="6">
        <v>66.415999999999997</v>
      </c>
      <c r="B57" s="7">
        <v>13.5</v>
      </c>
      <c r="C57" s="8">
        <f t="shared" si="4"/>
        <v>26.160789632965802</v>
      </c>
      <c r="D57" s="6">
        <f t="shared" si="1"/>
        <v>160.29559413021431</v>
      </c>
      <c r="E57" s="9">
        <f t="shared" si="2"/>
        <v>1.2943619066258632E-2</v>
      </c>
      <c r="F57" s="9">
        <f t="shared" si="3"/>
        <v>-4.3471523484672066</v>
      </c>
    </row>
    <row r="58" spans="1:6" ht="22" customHeight="1">
      <c r="A58" s="6">
        <v>39.255000000000003</v>
      </c>
      <c r="B58" s="7">
        <v>14.3333333333333</v>
      </c>
      <c r="C58" s="8">
        <f t="shared" si="4"/>
        <v>23.23498262559491</v>
      </c>
      <c r="D58" s="6">
        <f t="shared" si="1"/>
        <v>79.239360122421616</v>
      </c>
      <c r="E58" s="9">
        <f t="shared" si="2"/>
        <v>2.6366193903818586E-2</v>
      </c>
      <c r="F58" s="9">
        <f t="shared" si="3"/>
        <v>-3.6356726233603247</v>
      </c>
    </row>
    <row r="59" spans="1:6" ht="22" customHeight="1">
      <c r="A59" s="6">
        <v>14.9</v>
      </c>
      <c r="B59" s="7">
        <v>16.8333333333333</v>
      </c>
      <c r="C59" s="8">
        <f t="shared" si="4"/>
        <v>13.877185252574911</v>
      </c>
      <c r="D59" s="6">
        <f t="shared" si="1"/>
        <v>8.7388114753715076</v>
      </c>
      <c r="E59" s="9">
        <f t="shared" si="2"/>
        <v>4.8955353440155683E-2</v>
      </c>
      <c r="F59" s="9">
        <f t="shared" si="3"/>
        <v>-3.0168465505074304</v>
      </c>
    </row>
    <row r="60" spans="1:6" ht="22" customHeight="1">
      <c r="A60" s="6">
        <v>14.9</v>
      </c>
      <c r="B60" s="7">
        <v>8.1666666666666696</v>
      </c>
      <c r="C60" s="8">
        <f t="shared" si="4"/>
        <v>13.877185252574911</v>
      </c>
      <c r="D60" s="6">
        <f t="shared" si="1"/>
        <v>32.610022520003461</v>
      </c>
      <c r="E60" s="9">
        <f t="shared" si="2"/>
        <v>3.9701010138116229E-2</v>
      </c>
      <c r="F60" s="9">
        <f t="shared" si="3"/>
        <v>-3.2263786473276492</v>
      </c>
    </row>
    <row r="61" spans="1:6" ht="22" customHeight="1">
      <c r="A61" s="6">
        <v>27.388000000000002</v>
      </c>
      <c r="B61" s="7">
        <v>11.6666666666667</v>
      </c>
      <c r="C61" s="8">
        <f t="shared" si="4"/>
        <v>20.424288997224103</v>
      </c>
      <c r="D61" s="6">
        <f t="shared" si="1"/>
        <v>76.695948884677676</v>
      </c>
      <c r="E61" s="9">
        <f t="shared" si="2"/>
        <v>2.6961440579949054E-2</v>
      </c>
      <c r="F61" s="9">
        <f t="shared" si="3"/>
        <v>-3.6133475603912033</v>
      </c>
    </row>
    <row r="62" spans="1:6" ht="22" customHeight="1">
      <c r="A62" s="6">
        <v>19.736999999999998</v>
      </c>
      <c r="B62" s="7">
        <v>23.1666666666667</v>
      </c>
      <c r="C62" s="8">
        <f t="shared" si="4"/>
        <v>17.192081933562161</v>
      </c>
      <c r="D62" s="6">
        <f t="shared" si="1"/>
        <v>35.695662733045836</v>
      </c>
      <c r="E62" s="9">
        <f t="shared" si="2"/>
        <v>3.8640157913202397E-2</v>
      </c>
      <c r="F62" s="9">
        <f t="shared" si="3"/>
        <v>-3.2534631828655702</v>
      </c>
    </row>
    <row r="63" spans="1:6" ht="22" customHeight="1">
      <c r="A63" s="6">
        <v>22.853000000000002</v>
      </c>
      <c r="B63" s="7">
        <v>21.1666666666667</v>
      </c>
      <c r="C63" s="8">
        <f t="shared" si="4"/>
        <v>18.721485813916292</v>
      </c>
      <c r="D63" s="6">
        <f t="shared" si="1"/>
        <v>5.9789094026572114</v>
      </c>
      <c r="E63" s="9">
        <f t="shared" si="2"/>
        <v>5.015579508667934E-2</v>
      </c>
      <c r="F63" s="9">
        <f t="shared" si="3"/>
        <v>-2.9926212161817833</v>
      </c>
    </row>
    <row r="64" spans="1:6" ht="22" customHeight="1">
      <c r="A64" s="6">
        <v>98.3</v>
      </c>
      <c r="B64" s="7">
        <v>37</v>
      </c>
      <c r="C64" s="8">
        <f t="shared" si="4"/>
        <v>27.635422696475473</v>
      </c>
      <c r="D64" s="6">
        <f t="shared" si="1"/>
        <v>87.695308073686704</v>
      </c>
      <c r="E64" s="9">
        <f t="shared" si="2"/>
        <v>2.4480078689165598E-2</v>
      </c>
      <c r="F64" s="9">
        <f t="shared" si="3"/>
        <v>-3.7098956069164788</v>
      </c>
    </row>
    <row r="65" spans="1:6" ht="22" customHeight="1">
      <c r="A65" s="6">
        <v>98.3</v>
      </c>
      <c r="B65" s="7">
        <v>34.1666666666667</v>
      </c>
      <c r="C65" s="8">
        <f t="shared" si="4"/>
        <v>27.635422696475473</v>
      </c>
      <c r="D65" s="6">
        <f t="shared" si="1"/>
        <v>42.657147798159258</v>
      </c>
      <c r="E65" s="9">
        <f t="shared" si="2"/>
        <v>3.6349735216616989E-2</v>
      </c>
      <c r="F65" s="9">
        <f t="shared" si="3"/>
        <v>-3.3145683593037751</v>
      </c>
    </row>
    <row r="66" spans="1:6" ht="22" customHeight="1">
      <c r="A66" s="6">
        <v>98.3</v>
      </c>
      <c r="B66" s="7">
        <v>29.1666666666667</v>
      </c>
      <c r="C66" s="8">
        <f t="shared" ref="C66:C78" si="5">alpha*(A66-c_)/(alpha/gamma+(A66-c_))</f>
        <v>27.635422696475473</v>
      </c>
      <c r="D66" s="6">
        <f t="shared" ref="D66:D78" si="6">(B66-C66)^2</f>
        <v>2.3447080962469906</v>
      </c>
      <c r="E66" s="9">
        <f t="shared" ref="E66:E78" si="7">NORMDIST(B66,C66,$I$5,FALSE)</f>
        <v>5.1781536719833078E-2</v>
      </c>
      <c r="F66" s="9">
        <f t="shared" ref="F66:F78" si="8">LN(E66)</f>
        <v>-2.9607216272344457</v>
      </c>
    </row>
    <row r="67" spans="1:6" ht="22" customHeight="1">
      <c r="A67" s="6">
        <v>7.65</v>
      </c>
      <c r="B67" s="7">
        <v>5.3333333333333304</v>
      </c>
      <c r="C67" s="8">
        <f t="shared" si="5"/>
        <v>4.2240044246278776</v>
      </c>
      <c r="D67" s="6">
        <f t="shared" si="6"/>
        <v>1.2306106276896307</v>
      </c>
      <c r="E67" s="9">
        <f t="shared" si="7"/>
        <v>5.2290398070134289E-2</v>
      </c>
      <c r="F67" s="9">
        <f t="shared" si="8"/>
        <v>-2.9509425180718454</v>
      </c>
    </row>
    <row r="68" spans="1:6" ht="22" customHeight="1">
      <c r="A68" s="6">
        <v>7.65</v>
      </c>
      <c r="B68" s="7">
        <v>6</v>
      </c>
      <c r="C68" s="8">
        <f t="shared" si="5"/>
        <v>4.2240044246278776</v>
      </c>
      <c r="D68" s="6">
        <f t="shared" si="6"/>
        <v>3.1541602837413558</v>
      </c>
      <c r="E68" s="9">
        <f t="shared" si="7"/>
        <v>5.1414930090968342E-2</v>
      </c>
      <c r="F68" s="9">
        <f t="shared" si="8"/>
        <v>-2.9678266800029998</v>
      </c>
    </row>
    <row r="69" spans="1:6" ht="22" customHeight="1">
      <c r="A69" s="6">
        <v>8.76</v>
      </c>
      <c r="B69" s="7">
        <v>6.5</v>
      </c>
      <c r="C69" s="8">
        <f t="shared" si="5"/>
        <v>6.3533916598394073</v>
      </c>
      <c r="D69" s="6">
        <f t="shared" si="6"/>
        <v>2.1494005404644044E-2</v>
      </c>
      <c r="E69" s="9">
        <f t="shared" si="7"/>
        <v>5.2848319317259272E-2</v>
      </c>
      <c r="F69" s="9">
        <f t="shared" si="8"/>
        <v>-2.9403293681694853</v>
      </c>
    </row>
    <row r="70" spans="1:6" ht="22" customHeight="1">
      <c r="A70" s="6">
        <v>8.76</v>
      </c>
      <c r="B70" s="7">
        <v>4</v>
      </c>
      <c r="C70" s="8">
        <f t="shared" si="5"/>
        <v>6.3533916598394073</v>
      </c>
      <c r="D70" s="6">
        <f t="shared" si="6"/>
        <v>5.5384523046016811</v>
      </c>
      <c r="E70" s="9">
        <f t="shared" si="7"/>
        <v>5.0350080696770813E-2</v>
      </c>
      <c r="F70" s="9">
        <f t="shared" si="8"/>
        <v>-2.9887550571024488</v>
      </c>
    </row>
    <row r="71" spans="1:6" ht="22" customHeight="1">
      <c r="A71" s="6">
        <v>8.76</v>
      </c>
      <c r="B71" s="7">
        <v>6.6666666666666696</v>
      </c>
      <c r="C71" s="8">
        <f t="shared" si="5"/>
        <v>6.3533916598394073</v>
      </c>
      <c r="D71" s="6">
        <f t="shared" si="6"/>
        <v>9.8141229902621224E-2</v>
      </c>
      <c r="E71" s="9">
        <f t="shared" si="7"/>
        <v>5.2812776026340984E-2</v>
      </c>
      <c r="F71" s="9">
        <f t="shared" si="8"/>
        <v>-2.9410021473441357</v>
      </c>
    </row>
    <row r="72" spans="1:6" ht="22" customHeight="1">
      <c r="A72" s="6">
        <v>41.276000000000003</v>
      </c>
      <c r="B72" s="7">
        <v>16.8333333333333</v>
      </c>
      <c r="C72" s="8">
        <f t="shared" si="5"/>
        <v>23.570524739816143</v>
      </c>
      <c r="D72" s="6">
        <f t="shared" si="6"/>
        <v>45.389748047586266</v>
      </c>
      <c r="E72" s="9">
        <f t="shared" si="7"/>
        <v>3.5488234890378521E-2</v>
      </c>
      <c r="F72" s="9">
        <f t="shared" si="8"/>
        <v>-3.3385540489683403</v>
      </c>
    </row>
    <row r="73" spans="1:6" ht="22" customHeight="1">
      <c r="A73" s="6">
        <v>43.387999999999998</v>
      </c>
      <c r="B73" s="7">
        <v>17</v>
      </c>
      <c r="C73" s="8">
        <f t="shared" si="5"/>
        <v>23.891329661931969</v>
      </c>
      <c r="D73" s="6">
        <f t="shared" si="6"/>
        <v>47.490424509423391</v>
      </c>
      <c r="E73" s="9">
        <f t="shared" si="7"/>
        <v>3.4839866448069391E-2</v>
      </c>
      <c r="F73" s="9">
        <f t="shared" si="8"/>
        <v>-3.3569929602982533</v>
      </c>
    </row>
    <row r="74" spans="1:6" ht="22" customHeight="1">
      <c r="A74" s="6">
        <v>40.512</v>
      </c>
      <c r="B74" s="7">
        <v>23.1666666666667</v>
      </c>
      <c r="C74" s="8">
        <f t="shared" si="5"/>
        <v>23.447169862757491</v>
      </c>
      <c r="D74" s="6">
        <f t="shared" si="6"/>
        <v>7.8682043017148803E-2</v>
      </c>
      <c r="E74" s="9">
        <f t="shared" si="7"/>
        <v>5.282179748747081E-2</v>
      </c>
      <c r="F74" s="9">
        <f t="shared" si="8"/>
        <v>-2.9408313422591776</v>
      </c>
    </row>
    <row r="75" spans="1:6" ht="22" customHeight="1">
      <c r="A75" s="6">
        <v>80.503</v>
      </c>
      <c r="B75" s="7">
        <v>31.6666666666667</v>
      </c>
      <c r="C75" s="8">
        <f t="shared" si="5"/>
        <v>26.947654994505527</v>
      </c>
      <c r="D75" s="6">
        <f t="shared" si="6"/>
        <v>22.269071161993391</v>
      </c>
      <c r="E75" s="9">
        <f t="shared" si="7"/>
        <v>4.347323378112438E-2</v>
      </c>
      <c r="F75" s="9">
        <f t="shared" si="8"/>
        <v>-3.1356098456481472</v>
      </c>
    </row>
    <row r="76" spans="1:6" ht="22" customHeight="1">
      <c r="A76" s="6">
        <v>82.846999999999994</v>
      </c>
      <c r="B76" s="7">
        <v>31.1666666666667</v>
      </c>
      <c r="C76" s="8">
        <f t="shared" si="5"/>
        <v>27.054143002077193</v>
      </c>
      <c r="D76" s="6">
        <f t="shared" si="6"/>
        <v>16.912850891808702</v>
      </c>
      <c r="E76" s="9">
        <f t="shared" si="7"/>
        <v>4.5565927218606611E-2</v>
      </c>
      <c r="F76" s="9">
        <f t="shared" si="8"/>
        <v>-3.0885950518806928</v>
      </c>
    </row>
    <row r="77" spans="1:6" ht="22" customHeight="1">
      <c r="A77" s="6">
        <v>83.506</v>
      </c>
      <c r="B77" s="7">
        <v>23.5</v>
      </c>
      <c r="C77" s="8">
        <f t="shared" si="5"/>
        <v>27.083067533697019</v>
      </c>
      <c r="D77" s="6">
        <f t="shared" si="6"/>
        <v>12.838372951033637</v>
      </c>
      <c r="E77" s="9">
        <f t="shared" si="7"/>
        <v>4.7225046171965643E-2</v>
      </c>
      <c r="F77" s="9">
        <f t="shared" si="8"/>
        <v>-3.0528308878932813</v>
      </c>
    </row>
    <row r="78" spans="1:6" ht="22" customHeight="1">
      <c r="A78" s="6">
        <v>85.932000000000002</v>
      </c>
      <c r="B78" s="7">
        <v>27.3333333333333</v>
      </c>
      <c r="C78" s="8">
        <f t="shared" si="5"/>
        <v>27.18594264435918</v>
      </c>
      <c r="D78" s="6">
        <f t="shared" si="6"/>
        <v>2.1724015196265812E-2</v>
      </c>
      <c r="E78" s="9">
        <f t="shared" si="7"/>
        <v>5.2848212620022268E-2</v>
      </c>
      <c r="F78" s="9">
        <f t="shared" si="8"/>
        <v>-2.9403313871049233</v>
      </c>
    </row>
  </sheetData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 LIKELIHOOD</vt:lpstr>
      <vt:lpstr>NORMAL LIKELIHOOD PLUS PRIOR</vt:lpstr>
    </vt:vector>
  </TitlesOfParts>
  <Company>Colorado State Univeristy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Tom Hobbs</dc:creator>
  <cp:lastModifiedBy>Robin</cp:lastModifiedBy>
  <dcterms:created xsi:type="dcterms:W3CDTF">2008-02-24T17:25:19Z</dcterms:created>
  <dcterms:modified xsi:type="dcterms:W3CDTF">2021-02-02T19:03:47Z</dcterms:modified>
</cp:coreProperties>
</file>