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puntos funcionales" sheetId="1" r:id="rId1"/>
  </sheets>
  <calcPr calcId="144525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116" i="1" l="1"/>
  <c r="G106" i="1"/>
  <c r="G105" i="1"/>
  <c r="E81" i="1"/>
  <c r="G80" i="1"/>
  <c r="F80" i="1"/>
  <c r="E80" i="1"/>
  <c r="D80" i="1"/>
  <c r="C80" i="1"/>
  <c r="B80" i="1"/>
  <c r="I17" i="1"/>
  <c r="I15" i="1"/>
  <c r="I13" i="1"/>
  <c r="I11" i="1"/>
  <c r="I9" i="1"/>
  <c r="D83" i="1" l="1"/>
  <c r="I19" i="1"/>
  <c r="D102" i="1" l="1"/>
  <c r="D96" i="1" l="1"/>
  <c r="D101" i="1"/>
  <c r="D95" i="1"/>
  <c r="D94" i="1"/>
  <c r="D100" i="1"/>
  <c r="D99" i="1"/>
  <c r="D93" i="1"/>
  <c r="D98" i="1"/>
  <c r="D103" i="1"/>
  <c r="D97" i="1"/>
  <c r="G107" i="1"/>
  <c r="B108" i="1"/>
  <c r="C113" i="1" s="1"/>
  <c r="C114" i="1" s="1"/>
</calcChain>
</file>

<file path=xl/sharedStrings.xml><?xml version="1.0" encoding="utf-8"?>
<sst xmlns="http://schemas.openxmlformats.org/spreadsheetml/2006/main" count="139" uniqueCount="123">
  <si>
    <t>COMPUTACIÒN DE MÈTRICAS DE PUNTO DE FUNCIONES.</t>
  </si>
  <si>
    <t>Factor de ponderación.</t>
  </si>
  <si>
    <t>Parámetro de medición</t>
  </si>
  <si>
    <t>Simples</t>
  </si>
  <si>
    <t>Medio</t>
  </si>
  <si>
    <t>Complejo</t>
  </si>
  <si>
    <t>Total</t>
  </si>
  <si>
    <t>Número de entradas de usuario</t>
  </si>
  <si>
    <t xml:space="preserve"> x 3</t>
  </si>
  <si>
    <t xml:space="preserve"> x 4</t>
  </si>
  <si>
    <t xml:space="preserve"> x 6</t>
  </si>
  <si>
    <t>=</t>
  </si>
  <si>
    <t xml:space="preserve"> </t>
  </si>
  <si>
    <t>Número de salidas de usuario</t>
  </si>
  <si>
    <t xml:space="preserve"> x 5</t>
  </si>
  <si>
    <t xml:space="preserve"> x 7</t>
  </si>
  <si>
    <t xml:space="preserve">Número de consultas de usuario </t>
  </si>
  <si>
    <t>Número de archivos (ALI)</t>
  </si>
  <si>
    <t xml:space="preserve"> x 10</t>
  </si>
  <si>
    <t xml:space="preserve"> x 15</t>
  </si>
  <si>
    <t>Número de interfaces externas (AIE)</t>
  </si>
  <si>
    <t xml:space="preserve"> x 5 </t>
  </si>
  <si>
    <t>Cuenta = Total = PFSA</t>
  </si>
  <si>
    <t>PFSA</t>
  </si>
  <si>
    <t>Nº de entradas de usuario</t>
  </si>
  <si>
    <t>Los datos ingresados por el usuario. ALTA USUARIO x ej</t>
  </si>
  <si>
    <t>Nº de salidas de usuario</t>
  </si>
  <si>
    <t>Informes, pantallas, mensajes de error.Reportes, lsitados de clientes, productos</t>
  </si>
  <si>
    <t>Nº de consultas de usuario</t>
  </si>
  <si>
    <t>Entradas interactivas (BÚSQUEDAS)</t>
  </si>
  <si>
    <t>Nº de archivos (ALI)</t>
  </si>
  <si>
    <t>Archivos maestro (lógico) – TABLAS</t>
  </si>
  <si>
    <t>Nº de interfaces externas (AIE)</t>
  </si>
  <si>
    <t>Todos los dispositivos que se utilicen para intercambiar datos.</t>
  </si>
  <si>
    <t>PF.= Cuenta-Total * (0,65+0,001* sumatoria de Fi)</t>
  </si>
  <si>
    <t>Fi (i=1 a 14 ) son los valores de ajuste de complejidad.</t>
  </si>
  <si>
    <t>AJUSTE DE COMPLEJIDAD</t>
  </si>
  <si>
    <t>1-20%</t>
  </si>
  <si>
    <t>21-40%</t>
  </si>
  <si>
    <t>41-60%</t>
  </si>
  <si>
    <t>61-80%</t>
  </si>
  <si>
    <t>81-100%</t>
  </si>
  <si>
    <t>No influencia</t>
  </si>
  <si>
    <t>Incidental</t>
  </si>
  <si>
    <t>Moderado</t>
  </si>
  <si>
    <t>Significativo</t>
  </si>
  <si>
    <t>Esencial</t>
  </si>
  <si>
    <t xml:space="preserve">1. ¿Requiere el sistema copias </t>
  </si>
  <si>
    <t>de seguridad y recup. fiables?</t>
  </si>
  <si>
    <t xml:space="preserve">2. ¿Se requiere comunicac. de </t>
  </si>
  <si>
    <t>datos ?</t>
  </si>
  <si>
    <t xml:space="preserve">3.¿ Existen funciones de func. </t>
  </si>
  <si>
    <t>distribuido?</t>
  </si>
  <si>
    <t>4. ¿ Es crítico el rendimiento?</t>
  </si>
  <si>
    <t xml:space="preserve">5. ¿ Se ejecutará el sistema en </t>
  </si>
  <si>
    <t xml:space="preserve">un entorno operativo existente </t>
  </si>
  <si>
    <t>y fuertemente utilizado ?</t>
  </si>
  <si>
    <t xml:space="preserve">6- ¿ Requiere el sistema entrada </t>
  </si>
  <si>
    <t>de datos interactiva ?</t>
  </si>
  <si>
    <t xml:space="preserve">7. ¿ Requiere la entrada de </t>
  </si>
  <si>
    <t>datos interactivas que las transac.</t>
  </si>
  <si>
    <t xml:space="preserve">de entrada se lleven a cabo sobre </t>
  </si>
  <si>
    <t>múltiples pantallas u operaciones ?</t>
  </si>
  <si>
    <t>8. ¿ Se actualizan los archivos</t>
  </si>
  <si>
    <t>maestro en forma interactiva ?</t>
  </si>
  <si>
    <t>9. ¿ Son complejas las entradas, las</t>
  </si>
  <si>
    <t>salidas, los archivos o  las peticiones?</t>
  </si>
  <si>
    <t xml:space="preserve">10. ¿ Es complejo el procesamiento </t>
  </si>
  <si>
    <t>interno ?</t>
  </si>
  <si>
    <t>11. ¿ Se  diseñará el código para ser</t>
  </si>
  <si>
    <t>reutilizable ?</t>
  </si>
  <si>
    <t xml:space="preserve">12. ¿ Están incluidas en el diseño la </t>
  </si>
  <si>
    <t>conversión y la instalación ?</t>
  </si>
  <si>
    <t xml:space="preserve">13. ¿ Se diseñará el sistema para </t>
  </si>
  <si>
    <t>múltiples instalaciones en diferentes</t>
  </si>
  <si>
    <t xml:space="preserve">organizaciones ? </t>
  </si>
  <si>
    <t xml:space="preserve">14. ¿ Se diseñará la aplicación para </t>
  </si>
  <si>
    <t xml:space="preserve"> facilitar los cambios y para ser</t>
  </si>
  <si>
    <t>fácilmente  utilizada por el usuario ?</t>
  </si>
  <si>
    <t>Sumatoria Fi =</t>
  </si>
  <si>
    <t>PFA= (PFSA) * (0,65+0,001* sumatoria de Fi)</t>
  </si>
  <si>
    <t>PFA</t>
  </si>
  <si>
    <t>PFA= PFSA (0.65+0,001*FI)</t>
  </si>
  <si>
    <t>TAMAÑO DEL PROYECTO y COSTOS DEL PROYECTO.</t>
  </si>
  <si>
    <t>LENGUAJE DE PROGRAMACIÓN</t>
  </si>
  <si>
    <t>LDC/PF</t>
  </si>
  <si>
    <t>TOTALES</t>
  </si>
  <si>
    <t>Ensamblador</t>
  </si>
  <si>
    <t>C</t>
  </si>
  <si>
    <t>COBOL</t>
  </si>
  <si>
    <t>FORTRAN</t>
  </si>
  <si>
    <t>PASCAL</t>
  </si>
  <si>
    <t>ADA</t>
  </si>
  <si>
    <t>LENGUAJES ORIENTADO A OBJET.</t>
  </si>
  <si>
    <t>LENGUAJES DE 4a.GENERACION</t>
  </si>
  <si>
    <t>GENERADORES DE CÓDIGO</t>
  </si>
  <si>
    <t>PHP</t>
  </si>
  <si>
    <t>JS</t>
  </si>
  <si>
    <t>CSS</t>
  </si>
  <si>
    <t>HOJAS DE CÁLCULO</t>
  </si>
  <si>
    <t>LENGUAJES GRÁFICOS (ICONOS)</t>
  </si>
  <si>
    <t>OPTIMISTA</t>
  </si>
  <si>
    <t>TOTAL LDC</t>
  </si>
  <si>
    <t xml:space="preserve">                       VALOR ESPERADO = (OPTIMISTA +4PROBABLE+PESIMISTA )/6</t>
  </si>
  <si>
    <t>PROBABLE</t>
  </si>
  <si>
    <t>15% +</t>
  </si>
  <si>
    <t>PESIMISTA</t>
  </si>
  <si>
    <t>50% +</t>
  </si>
  <si>
    <t>VALOR ESPERADO =</t>
  </si>
  <si>
    <t xml:space="preserve"> lineas</t>
  </si>
  <si>
    <t xml:space="preserve">Según valores tomados de la bibliografía específica </t>
  </si>
  <si>
    <t>, se escriben 620 Líneas/mes</t>
  </si>
  <si>
    <t>por persona</t>
  </si>
  <si>
    <t>TIEMPO TOTAL(m)=</t>
  </si>
  <si>
    <t>meses</t>
  </si>
  <si>
    <t>(LineasDeCódigo / LineasPersonaMes=620)</t>
  </si>
  <si>
    <t xml:space="preserve">Costos= </t>
  </si>
  <si>
    <t xml:space="preserve">dólares </t>
  </si>
  <si>
    <t>salario/hora</t>
  </si>
  <si>
    <t>horas por día</t>
  </si>
  <si>
    <t>Se consideró un salario de U$S 15/hora y 200 horas por mes</t>
  </si>
  <si>
    <t>200horas mes/20dias hábiles</t>
  </si>
  <si>
    <t>5hs cada desarrollador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</si>
</sst>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6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99FF66"/>
        <bgColor rgb="FF99CC00"/>
      </patternFill>
    </fill>
    <fill>
      <patternFill patternType="solid">
        <fgColor rgb="FFC0C0C0"/>
        <bgColor rgb="FFCCCCFF"/>
      </patternFill>
    </fill>
  </fills>
  <borders count="39">
    <border>
      <left/>
      <right/>
      <top/>
      <bottom/>
      <diagonal/>
    </border>
    <border>
      <left style="medium">
        <color rgb="FF313739"/>
      </left>
      <right style="medium">
        <color rgb="FF313739"/>
      </right>
      <top style="medium">
        <color rgb="FF313739"/>
      </top>
      <bottom style="medium">
        <color rgb="FF313739"/>
      </bottom>
      <diagonal/>
    </border>
    <border>
      <left style="medium">
        <color rgb="FF313739"/>
      </left>
      <right/>
      <top style="medium">
        <color rgb="FF313739"/>
      </top>
      <bottom/>
      <diagonal/>
    </border>
    <border>
      <left/>
      <right style="medium">
        <color rgb="FF313739"/>
      </right>
      <top style="medium">
        <color rgb="FF313739"/>
      </top>
      <bottom/>
      <diagonal/>
    </border>
    <border>
      <left style="medium">
        <color rgb="FF313739"/>
      </left>
      <right style="medium">
        <color rgb="FF313739"/>
      </right>
      <top style="medium">
        <color rgb="FF313739"/>
      </top>
      <bottom/>
      <diagonal/>
    </border>
    <border>
      <left/>
      <right style="medium">
        <color rgb="FF313739"/>
      </right>
      <top style="medium">
        <color rgb="FF313739"/>
      </top>
      <bottom style="medium">
        <color rgb="FF313739"/>
      </bottom>
      <diagonal/>
    </border>
    <border>
      <left style="medium">
        <color rgb="FF313739"/>
      </left>
      <right/>
      <top style="thin">
        <color rgb="FF313739"/>
      </top>
      <bottom style="thin">
        <color rgb="FF313739"/>
      </bottom>
      <diagonal/>
    </border>
    <border>
      <left style="medium">
        <color rgb="FF313739"/>
      </left>
      <right style="thin">
        <color rgb="FF313739"/>
      </right>
      <top style="medium">
        <color rgb="FF313739"/>
      </top>
      <bottom style="thin">
        <color rgb="FF313739"/>
      </bottom>
      <diagonal/>
    </border>
    <border>
      <left style="thin">
        <color rgb="FF313739"/>
      </left>
      <right style="thin">
        <color rgb="FF313739"/>
      </right>
      <top style="medium">
        <color rgb="FF313739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medium">
        <color rgb="FF313739"/>
      </top>
      <bottom style="thin">
        <color rgb="FF313739"/>
      </bottom>
      <diagonal/>
    </border>
    <border>
      <left/>
      <right style="medium">
        <color rgb="FF313739"/>
      </right>
      <top/>
      <bottom/>
      <diagonal/>
    </border>
    <border>
      <left style="medium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medium">
        <color rgb="FF313739"/>
      </left>
      <right style="thin">
        <color rgb="FF313739"/>
      </right>
      <top style="thin">
        <color rgb="FF313739"/>
      </top>
      <bottom style="medium">
        <color rgb="FF313739"/>
      </bottom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medium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/>
      <right style="medium">
        <color rgb="FF313739"/>
      </right>
      <top/>
      <bottom style="medium">
        <color rgb="FF313739"/>
      </bottom>
      <diagonal/>
    </border>
    <border>
      <left style="medium">
        <color rgb="FF313739"/>
      </left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thin">
        <color rgb="FF313739"/>
      </left>
      <right style="thin">
        <color rgb="FF313739"/>
      </right>
      <top style="thin">
        <color rgb="FF313739"/>
      </top>
      <bottom/>
      <diagonal/>
    </border>
    <border>
      <left style="medium">
        <color rgb="FF313739"/>
      </left>
      <right style="thin">
        <color rgb="FF313739"/>
      </right>
      <top style="medium">
        <color rgb="FF313739"/>
      </top>
      <bottom style="medium">
        <color rgb="FF313739"/>
      </bottom>
      <diagonal/>
    </border>
    <border>
      <left style="thin">
        <color rgb="FF313739"/>
      </left>
      <right style="thin">
        <color rgb="FF313739"/>
      </right>
      <top style="medium">
        <color rgb="FF313739"/>
      </top>
      <bottom style="medium">
        <color rgb="FF313739"/>
      </bottom>
      <diagonal/>
    </border>
    <border>
      <left style="thin">
        <color rgb="FF313739"/>
      </left>
      <right style="medium">
        <color rgb="FF313739"/>
      </right>
      <top style="medium">
        <color rgb="FF313739"/>
      </top>
      <bottom style="medium">
        <color rgb="FF313739"/>
      </bottom>
      <diagonal/>
    </border>
    <border>
      <left style="thin">
        <color rgb="FF313739"/>
      </left>
      <right style="thin">
        <color rgb="FF313739"/>
      </right>
      <top/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/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/>
      <diagonal/>
    </border>
    <border>
      <left/>
      <right/>
      <top style="medium">
        <color rgb="FF313739"/>
      </top>
      <bottom/>
      <diagonal/>
    </border>
    <border>
      <left style="medium">
        <color rgb="FF313739"/>
      </left>
      <right/>
      <top style="medium">
        <color rgb="FF313739"/>
      </top>
      <bottom style="medium">
        <color rgb="FF313739"/>
      </bottom>
      <diagonal/>
    </border>
    <border>
      <left style="medium">
        <color rgb="FF313739"/>
      </left>
      <right style="medium">
        <color rgb="FF313739"/>
      </right>
      <top/>
      <bottom style="thin">
        <color rgb="FF313739"/>
      </bottom>
      <diagonal/>
    </border>
    <border>
      <left style="medium">
        <color rgb="FF313739"/>
      </left>
      <right/>
      <top/>
      <bottom style="thin">
        <color rgb="FF313739"/>
      </bottom>
      <diagonal/>
    </border>
    <border>
      <left style="medium">
        <color rgb="FF313739"/>
      </left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medium">
        <color rgb="FF313739"/>
      </left>
      <right style="medium">
        <color rgb="FF313739"/>
      </right>
      <top style="thin">
        <color rgb="FF313739"/>
      </top>
      <bottom/>
      <diagonal/>
    </border>
    <border>
      <left style="medium">
        <color rgb="FF313739"/>
      </left>
      <right/>
      <top style="thin">
        <color rgb="FF313739"/>
      </top>
      <bottom/>
      <diagonal/>
    </border>
    <border>
      <left style="medium">
        <color rgb="FF313739"/>
      </left>
      <right/>
      <top/>
      <bottom/>
      <diagonal/>
    </border>
    <border>
      <left style="medium">
        <color rgb="FF313739"/>
      </left>
      <right style="medium">
        <color rgb="FF313739"/>
      </right>
      <top/>
      <bottom/>
      <diagonal/>
    </border>
    <border>
      <left/>
      <right/>
      <top/>
      <bottom style="medium">
        <color rgb="FF313739"/>
      </bottom>
      <diagonal/>
    </border>
    <border>
      <left style="medium">
        <color rgb="FF313739"/>
      </left>
      <right/>
      <top style="thin">
        <color rgb="FF313739"/>
      </top>
      <bottom style="medium">
        <color rgb="FF313739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/>
    <xf numFmtId="0" fontId="2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0" xfId="0" applyFont="1" applyBorder="1" applyAlignment="1"/>
    <xf numFmtId="0" fontId="0" fillId="2" borderId="6" xfId="0" applyFont="1" applyFill="1" applyBorder="1" applyAlignment="1"/>
    <xf numFmtId="0" fontId="0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left"/>
    </xf>
    <xf numFmtId="0" fontId="0" fillId="0" borderId="12" xfId="0" applyFont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/>
    <xf numFmtId="0" fontId="0" fillId="3" borderId="14" xfId="0" applyFont="1" applyFill="1" applyBorder="1" applyAlignment="1"/>
    <xf numFmtId="0" fontId="0" fillId="3" borderId="15" xfId="0" applyFont="1" applyFill="1" applyBorder="1" applyAlignment="1"/>
    <xf numFmtId="0" fontId="0" fillId="3" borderId="16" xfId="0" applyFont="1" applyFill="1" applyBorder="1" applyAlignment="1"/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/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2" xfId="0" applyFont="1" applyBorder="1" applyAlignment="1"/>
    <xf numFmtId="0" fontId="2" fillId="0" borderId="0" xfId="0" applyFont="1" applyBorder="1" applyAlignment="1"/>
    <xf numFmtId="0" fontId="3" fillId="0" borderId="0" xfId="0" applyFont="1"/>
    <xf numFmtId="0" fontId="0" fillId="0" borderId="0" xfId="0" applyFon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" xfId="0" applyFont="1" applyBorder="1" applyAlignment="1"/>
    <xf numFmtId="0" fontId="2" fillId="2" borderId="20" xfId="0" applyFont="1" applyFill="1" applyBorder="1" applyAlignment="1"/>
    <xf numFmtId="0" fontId="2" fillId="2" borderId="21" xfId="0" applyFont="1" applyFill="1" applyBorder="1" applyAlignment="1"/>
    <xf numFmtId="0" fontId="2" fillId="2" borderId="22" xfId="0" applyFont="1" applyFill="1" applyBorder="1" applyAlignment="1"/>
    <xf numFmtId="0" fontId="0" fillId="2" borderId="7" xfId="0" applyFont="1" applyFill="1" applyBorder="1" applyAlignment="1"/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2" borderId="11" xfId="0" applyFont="1" applyFill="1" applyBorder="1" applyAlignment="1"/>
    <xf numFmtId="0" fontId="0" fillId="0" borderId="13" xfId="0" applyFont="1" applyBorder="1" applyAlignment="1">
      <alignment horizontal="center"/>
    </xf>
    <xf numFmtId="0" fontId="0" fillId="2" borderId="14" xfId="0" applyFont="1" applyFill="1" applyBorder="1" applyAlignment="1"/>
    <xf numFmtId="0" fontId="0" fillId="0" borderId="19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/>
    <xf numFmtId="0" fontId="0" fillId="0" borderId="1" xfId="0" applyFont="1" applyBorder="1" applyAlignment="1"/>
    <xf numFmtId="0" fontId="0" fillId="6" borderId="26" xfId="0" applyFont="1" applyFill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0" fontId="0" fillId="6" borderId="0" xfId="0" applyFont="1" applyFill="1" applyBorder="1" applyAlignment="1"/>
    <xf numFmtId="0" fontId="0" fillId="0" borderId="29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0" xfId="0" applyFont="1" applyBorder="1" applyAlignment="1"/>
    <xf numFmtId="0" fontId="0" fillId="0" borderId="6" xfId="0" applyFont="1" applyBorder="1" applyAlignment="1">
      <alignment horizontal="center"/>
    </xf>
    <xf numFmtId="0" fontId="2" fillId="0" borderId="30" xfId="0" applyFont="1" applyBorder="1" applyAlignment="1"/>
    <xf numFmtId="0" fontId="2" fillId="4" borderId="6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2" fillId="4" borderId="30" xfId="0" applyFont="1" applyFill="1" applyBorder="1" applyAlignment="1"/>
    <xf numFmtId="0" fontId="2" fillId="6" borderId="0" xfId="0" applyFont="1" applyFill="1" applyBorder="1" applyAlignment="1"/>
    <xf numFmtId="0" fontId="0" fillId="0" borderId="31" xfId="0" applyFont="1" applyBorder="1" applyAlignment="1"/>
    <xf numFmtId="0" fontId="0" fillId="0" borderId="32" xfId="0" applyFont="1" applyBorder="1" applyAlignment="1">
      <alignment horizontal="center"/>
    </xf>
    <xf numFmtId="0" fontId="2" fillId="0" borderId="0" xfId="0" applyFont="1"/>
    <xf numFmtId="10" fontId="0" fillId="0" borderId="0" xfId="0" applyNumberFormat="1" applyFont="1"/>
    <xf numFmtId="0" fontId="0" fillId="0" borderId="33" xfId="0" applyFont="1" applyBorder="1" applyAlignment="1">
      <alignment horizontal="center"/>
    </xf>
    <xf numFmtId="0" fontId="0" fillId="0" borderId="34" xfId="0" applyFont="1" applyBorder="1" applyAlignment="1"/>
    <xf numFmtId="0" fontId="2" fillId="0" borderId="30" xfId="0" applyFont="1" applyBorder="1" applyAlignment="1">
      <alignment horizontal="right"/>
    </xf>
    <xf numFmtId="0" fontId="2" fillId="4" borderId="0" xfId="0" applyFont="1" applyFill="1" applyBorder="1" applyAlignment="1">
      <alignment horizontal="center"/>
    </xf>
    <xf numFmtId="0" fontId="0" fillId="6" borderId="35" xfId="0" applyFont="1" applyFill="1" applyBorder="1" applyAlignment="1"/>
    <xf numFmtId="0" fontId="0" fillId="0" borderId="36" xfId="0" applyFont="1" applyBorder="1" applyAlignment="1">
      <alignment horizontal="center"/>
    </xf>
    <xf numFmtId="0" fontId="2" fillId="0" borderId="0" xfId="0" applyFont="1" applyAlignment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4" borderId="37" xfId="0" applyFont="1" applyFill="1" applyBorder="1"/>
    <xf numFmtId="0" fontId="0" fillId="0" borderId="37" xfId="0" applyBorder="1"/>
    <xf numFmtId="0" fontId="0" fillId="4" borderId="38" xfId="0" applyFill="1" applyBorder="1" applyAlignment="1">
      <alignment horizontal="center"/>
    </xf>
    <xf numFmtId="0" fontId="0" fillId="0" borderId="38" xfId="0" applyFont="1" applyBorder="1"/>
    <xf numFmtId="0" fontId="0" fillId="0" borderId="38" xfId="0" applyBorder="1"/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abSelected="1" topLeftCell="A94" zoomScale="131" zoomScaleNormal="131" workbookViewId="0">
      <selection activeCell="H114" sqref="H114"/>
    </sheetView>
  </sheetViews>
  <sheetFormatPr baseColWidth="10" defaultColWidth="9.140625" defaultRowHeight="12.75" x14ac:dyDescent="0.2"/>
  <cols>
    <col min="1" max="1" width="32.140625"/>
    <col min="2" max="2" width="14.28515625"/>
    <col min="3" max="3" width="10.7109375"/>
    <col min="4" max="4" width="13.5703125"/>
    <col min="5" max="9" width="10.7109375"/>
    <col min="10" max="26" width="8.42578125"/>
    <col min="27" max="1025" width="13.85546875"/>
  </cols>
  <sheetData>
    <row r="1" spans="1:9" ht="14.25" customHeight="1" x14ac:dyDescent="0.2"/>
    <row r="2" spans="1:9" ht="12.75" customHeight="1" x14ac:dyDescent="0.2">
      <c r="A2" s="87" t="s">
        <v>0</v>
      </c>
      <c r="B2" s="87"/>
      <c r="C2" s="87"/>
      <c r="D2" s="87"/>
      <c r="E2" s="87"/>
      <c r="F2" s="87"/>
      <c r="G2" s="87"/>
    </row>
    <row r="3" spans="1:9" ht="12.75" customHeight="1" x14ac:dyDescent="0.2">
      <c r="A3" s="87"/>
      <c r="B3" s="87"/>
      <c r="C3" s="87"/>
      <c r="D3" s="87"/>
      <c r="E3" s="87"/>
      <c r="F3" s="87"/>
      <c r="G3" s="87"/>
    </row>
    <row r="4" spans="1:9" ht="13.5" customHeight="1" x14ac:dyDescent="0.2">
      <c r="A4" s="87"/>
      <c r="B4" s="87"/>
      <c r="C4" s="87"/>
      <c r="D4" s="87"/>
      <c r="E4" s="87"/>
      <c r="F4" s="87"/>
      <c r="G4" s="87"/>
    </row>
    <row r="6" spans="1:9" ht="13.5" customHeight="1" x14ac:dyDescent="0.2">
      <c r="B6" s="88" t="s">
        <v>1</v>
      </c>
      <c r="C6" s="88"/>
      <c r="D6" s="88"/>
      <c r="E6" s="88"/>
      <c r="F6" s="88"/>
      <c r="G6" s="88"/>
      <c r="H6" s="1"/>
      <c r="I6" s="2"/>
    </row>
    <row r="7" spans="1:9" ht="13.5" customHeight="1" x14ac:dyDescent="0.2">
      <c r="A7" s="3" t="s">
        <v>2</v>
      </c>
      <c r="B7" s="4" t="s">
        <v>3</v>
      </c>
      <c r="C7" s="4"/>
      <c r="D7" s="4" t="s">
        <v>4</v>
      </c>
      <c r="E7" s="4"/>
      <c r="F7" s="4" t="s">
        <v>5</v>
      </c>
      <c r="H7" s="5"/>
      <c r="I7" s="6" t="s">
        <v>6</v>
      </c>
    </row>
    <row r="8" spans="1:9" ht="13.5" customHeight="1" x14ac:dyDescent="0.2">
      <c r="A8" s="7"/>
      <c r="B8" s="8"/>
      <c r="C8" s="9"/>
      <c r="D8" s="9"/>
      <c r="E8" s="9"/>
      <c r="F8" s="9"/>
      <c r="G8" s="10"/>
      <c r="H8" s="11"/>
      <c r="I8" s="12"/>
    </row>
    <row r="9" spans="1:9" ht="13.5" customHeight="1" x14ac:dyDescent="0.2">
      <c r="A9" s="13" t="s">
        <v>7</v>
      </c>
      <c r="B9" s="14">
        <v>2</v>
      </c>
      <c r="C9" s="15" t="s">
        <v>8</v>
      </c>
      <c r="D9" s="16">
        <v>10</v>
      </c>
      <c r="E9" s="17" t="s">
        <v>9</v>
      </c>
      <c r="F9" s="18">
        <v>0</v>
      </c>
      <c r="G9" s="19" t="s">
        <v>10</v>
      </c>
      <c r="H9" s="11" t="s">
        <v>11</v>
      </c>
      <c r="I9" s="20">
        <f>B9*3+D9*4+F9*6</f>
        <v>46</v>
      </c>
    </row>
    <row r="10" spans="1:9" ht="13.5" customHeight="1" x14ac:dyDescent="0.2">
      <c r="A10" s="13"/>
      <c r="B10" s="14"/>
      <c r="C10" s="15"/>
      <c r="D10" s="16" t="s">
        <v>12</v>
      </c>
      <c r="E10" s="17"/>
      <c r="F10" s="18"/>
      <c r="G10" s="19"/>
      <c r="H10" s="11"/>
      <c r="I10" s="11"/>
    </row>
    <row r="11" spans="1:9" ht="13.5" customHeight="1" x14ac:dyDescent="0.2">
      <c r="A11" s="13" t="s">
        <v>13</v>
      </c>
      <c r="B11" s="14">
        <v>1</v>
      </c>
      <c r="C11" s="15" t="s">
        <v>9</v>
      </c>
      <c r="D11" s="16">
        <v>5</v>
      </c>
      <c r="E11" s="17" t="s">
        <v>14</v>
      </c>
      <c r="F11" s="18">
        <v>0</v>
      </c>
      <c r="G11" s="19" t="s">
        <v>15</v>
      </c>
      <c r="H11" s="11" t="s">
        <v>11</v>
      </c>
      <c r="I11" s="20">
        <f>B11*4+D11*5+F11*7</f>
        <v>29</v>
      </c>
    </row>
    <row r="12" spans="1:9" ht="13.5" customHeight="1" x14ac:dyDescent="0.2">
      <c r="A12" s="13"/>
      <c r="B12" s="14"/>
      <c r="C12" s="15"/>
      <c r="D12" s="16" t="s">
        <v>12</v>
      </c>
      <c r="E12" s="17"/>
      <c r="F12" s="18"/>
      <c r="G12" s="19"/>
      <c r="H12" s="11"/>
      <c r="I12" s="11"/>
    </row>
    <row r="13" spans="1:9" ht="13.5" customHeight="1" x14ac:dyDescent="0.2">
      <c r="A13" s="13" t="s">
        <v>16</v>
      </c>
      <c r="B13" s="14">
        <v>1</v>
      </c>
      <c r="C13" s="15" t="s">
        <v>8</v>
      </c>
      <c r="D13" s="16">
        <v>3</v>
      </c>
      <c r="E13" s="17" t="s">
        <v>9</v>
      </c>
      <c r="F13" s="18">
        <v>0</v>
      </c>
      <c r="G13" s="19" t="s">
        <v>10</v>
      </c>
      <c r="H13" s="11" t="s">
        <v>11</v>
      </c>
      <c r="I13" s="20">
        <f>B13*3+D13*4+F13*6</f>
        <v>15</v>
      </c>
    </row>
    <row r="14" spans="1:9" ht="13.5" customHeight="1" x14ac:dyDescent="0.2">
      <c r="A14" s="13"/>
      <c r="B14" s="14"/>
      <c r="C14" s="15"/>
      <c r="D14" s="16"/>
      <c r="E14" s="17"/>
      <c r="F14" s="18"/>
      <c r="G14" s="19"/>
      <c r="H14" s="11"/>
      <c r="I14" s="11"/>
    </row>
    <row r="15" spans="1:9" ht="13.5" customHeight="1" x14ac:dyDescent="0.2">
      <c r="A15" s="13" t="s">
        <v>17</v>
      </c>
      <c r="B15" s="14">
        <v>3</v>
      </c>
      <c r="C15" s="15" t="s">
        <v>15</v>
      </c>
      <c r="D15" s="16">
        <v>8</v>
      </c>
      <c r="E15" s="17" t="s">
        <v>18</v>
      </c>
      <c r="F15" s="18">
        <v>0</v>
      </c>
      <c r="G15" s="19" t="s">
        <v>19</v>
      </c>
      <c r="H15" s="11" t="s">
        <v>11</v>
      </c>
      <c r="I15" s="20">
        <f>B15*7+D15*10+F15*15</f>
        <v>101</v>
      </c>
    </row>
    <row r="16" spans="1:9" ht="13.5" customHeight="1" x14ac:dyDescent="0.2">
      <c r="A16" s="13"/>
      <c r="B16" s="14"/>
      <c r="C16" s="15"/>
      <c r="D16" s="16"/>
      <c r="E16" s="17"/>
      <c r="F16" s="18"/>
      <c r="G16" s="19"/>
      <c r="H16" s="11"/>
      <c r="I16" s="11"/>
    </row>
    <row r="17" spans="1:9" ht="13.5" customHeight="1" x14ac:dyDescent="0.2">
      <c r="A17" s="13" t="s">
        <v>20</v>
      </c>
      <c r="B17" s="14">
        <v>0</v>
      </c>
      <c r="C17" s="15" t="s">
        <v>21</v>
      </c>
      <c r="D17" s="16">
        <v>0</v>
      </c>
      <c r="E17" s="17" t="s">
        <v>15</v>
      </c>
      <c r="F17" s="18">
        <v>0</v>
      </c>
      <c r="G17" s="19" t="s">
        <v>18</v>
      </c>
      <c r="H17" s="11" t="s">
        <v>11</v>
      </c>
      <c r="I17" s="20">
        <f>B17*5+D17*7+F17*10</f>
        <v>0</v>
      </c>
    </row>
    <row r="18" spans="1:9" ht="13.5" customHeight="1" x14ac:dyDescent="0.2">
      <c r="A18" s="21"/>
      <c r="B18" s="22"/>
      <c r="C18" s="23"/>
      <c r="D18" s="23"/>
      <c r="E18" s="23"/>
      <c r="F18" s="23"/>
      <c r="G18" s="24"/>
      <c r="H18" s="25"/>
      <c r="I18" s="25"/>
    </row>
    <row r="19" spans="1:9" ht="13.5" customHeight="1" x14ac:dyDescent="0.2">
      <c r="A19" s="26" t="s">
        <v>22</v>
      </c>
      <c r="B19" s="89"/>
      <c r="C19" s="89"/>
      <c r="D19" s="89"/>
      <c r="E19" s="89"/>
      <c r="F19" s="89"/>
      <c r="G19" s="89"/>
      <c r="H19" s="89"/>
      <c r="I19" s="27">
        <f>SUM(I9:I17)</f>
        <v>191</v>
      </c>
    </row>
    <row r="20" spans="1:9" ht="12.75" customHeight="1" x14ac:dyDescent="0.2">
      <c r="I20" s="28" t="s">
        <v>23</v>
      </c>
    </row>
    <row r="21" spans="1:9" ht="12.75" customHeight="1" x14ac:dyDescent="0.2">
      <c r="A21" s="29" t="s">
        <v>24</v>
      </c>
      <c r="B21" s="30" t="s">
        <v>25</v>
      </c>
      <c r="C21" s="30"/>
      <c r="D21" s="30"/>
      <c r="E21" s="30"/>
      <c r="F21" s="30"/>
    </row>
    <row r="22" spans="1:9" ht="12.75" customHeight="1" x14ac:dyDescent="0.2">
      <c r="A22" s="29" t="s">
        <v>26</v>
      </c>
      <c r="B22" s="30" t="s">
        <v>27</v>
      </c>
      <c r="C22" s="30"/>
      <c r="D22" s="30"/>
      <c r="E22" s="30"/>
      <c r="F22" s="30"/>
    </row>
    <row r="23" spans="1:9" ht="12.75" customHeight="1" x14ac:dyDescent="0.2">
      <c r="A23" s="29" t="s">
        <v>28</v>
      </c>
      <c r="B23" s="30" t="s">
        <v>29</v>
      </c>
      <c r="C23" s="30"/>
      <c r="D23" s="30"/>
      <c r="E23" s="30"/>
      <c r="F23" s="30"/>
    </row>
    <row r="24" spans="1:9" ht="12.75" customHeight="1" x14ac:dyDescent="0.2">
      <c r="A24" s="29" t="s">
        <v>30</v>
      </c>
      <c r="B24" s="30" t="s">
        <v>31</v>
      </c>
      <c r="C24" s="30"/>
      <c r="D24" s="30"/>
      <c r="E24" s="30"/>
      <c r="F24" s="30"/>
    </row>
    <row r="25" spans="1:9" ht="12.75" customHeight="1" x14ac:dyDescent="0.2">
      <c r="A25" s="29" t="s">
        <v>32</v>
      </c>
      <c r="B25" s="30" t="s">
        <v>33</v>
      </c>
      <c r="C25" s="30"/>
      <c r="D25" s="30"/>
      <c r="E25" s="30"/>
      <c r="F25" s="30"/>
    </row>
    <row r="27" spans="1:9" ht="12.75" customHeight="1" x14ac:dyDescent="0.25">
      <c r="A27" s="31" t="s">
        <v>34</v>
      </c>
    </row>
    <row r="29" spans="1:9" ht="12.75" customHeight="1" x14ac:dyDescent="0.25">
      <c r="A29" s="31" t="s">
        <v>35</v>
      </c>
    </row>
    <row r="30" spans="1:9" ht="13.5" customHeight="1" x14ac:dyDescent="0.2"/>
    <row r="31" spans="1:9" ht="21" customHeight="1" x14ac:dyDescent="0.2">
      <c r="A31" s="90" t="s">
        <v>36</v>
      </c>
      <c r="B31" s="90"/>
      <c r="C31" s="90"/>
      <c r="D31" s="90"/>
      <c r="E31" s="90"/>
      <c r="F31" s="90"/>
      <c r="G31" s="90"/>
    </row>
    <row r="32" spans="1:9" ht="12.75" customHeight="1" x14ac:dyDescent="0.2">
      <c r="A32" s="32"/>
      <c r="B32" s="33">
        <v>0</v>
      </c>
      <c r="C32" s="33" t="s">
        <v>37</v>
      </c>
      <c r="D32" s="33" t="s">
        <v>38</v>
      </c>
      <c r="E32" s="33" t="s">
        <v>39</v>
      </c>
      <c r="F32" s="33" t="s">
        <v>40</v>
      </c>
      <c r="G32" s="33" t="s">
        <v>41</v>
      </c>
    </row>
    <row r="33" spans="1:7" ht="13.5" customHeight="1" x14ac:dyDescent="0.2">
      <c r="A33" s="32"/>
      <c r="B33" s="34">
        <v>0</v>
      </c>
      <c r="C33" s="34">
        <v>1</v>
      </c>
      <c r="D33" s="34">
        <v>2</v>
      </c>
      <c r="E33" s="34">
        <v>3</v>
      </c>
      <c r="F33" s="34">
        <v>4</v>
      </c>
      <c r="G33" s="34">
        <v>5</v>
      </c>
    </row>
    <row r="34" spans="1:7" ht="13.5" customHeight="1" x14ac:dyDescent="0.2">
      <c r="A34" s="35"/>
      <c r="B34" s="36" t="s">
        <v>42</v>
      </c>
      <c r="C34" s="37" t="s">
        <v>43</v>
      </c>
      <c r="D34" s="37" t="s">
        <v>44</v>
      </c>
      <c r="E34" s="37" t="s">
        <v>4</v>
      </c>
      <c r="F34" s="37" t="s">
        <v>45</v>
      </c>
      <c r="G34" s="38" t="s">
        <v>46</v>
      </c>
    </row>
    <row r="35" spans="1:7" ht="12.75" customHeight="1" x14ac:dyDescent="0.2">
      <c r="A35" s="39" t="s">
        <v>47</v>
      </c>
      <c r="B35" s="40"/>
      <c r="C35" s="40"/>
      <c r="D35" s="40"/>
      <c r="E35" s="40"/>
      <c r="F35" s="40"/>
      <c r="G35" s="41"/>
    </row>
    <row r="36" spans="1:7" ht="12.75" customHeight="1" x14ac:dyDescent="0.2">
      <c r="A36" s="42" t="s">
        <v>48</v>
      </c>
      <c r="B36" s="18"/>
      <c r="C36" s="18"/>
      <c r="D36" s="18"/>
      <c r="E36" s="18"/>
      <c r="F36" s="18">
        <v>4</v>
      </c>
      <c r="G36" s="43"/>
    </row>
    <row r="37" spans="1:7" ht="12.75" customHeight="1" x14ac:dyDescent="0.2">
      <c r="A37" s="42"/>
      <c r="B37" s="18"/>
      <c r="C37" s="18"/>
      <c r="D37" s="18"/>
      <c r="E37" s="18"/>
      <c r="F37" s="18"/>
      <c r="G37" s="43"/>
    </row>
    <row r="38" spans="1:7" ht="12.75" customHeight="1" x14ac:dyDescent="0.2">
      <c r="A38" s="42" t="s">
        <v>49</v>
      </c>
      <c r="B38" s="18"/>
      <c r="C38" s="18"/>
      <c r="D38" s="18"/>
      <c r="E38" s="18"/>
      <c r="F38" s="18">
        <v>4</v>
      </c>
      <c r="G38" s="43"/>
    </row>
    <row r="39" spans="1:7" ht="12.75" customHeight="1" x14ac:dyDescent="0.2">
      <c r="A39" s="42" t="s">
        <v>50</v>
      </c>
      <c r="B39" s="18"/>
      <c r="C39" s="18"/>
      <c r="D39" s="18"/>
      <c r="E39" s="18"/>
      <c r="F39" s="18"/>
      <c r="G39" s="43"/>
    </row>
    <row r="40" spans="1:7" ht="12.75" customHeight="1" x14ac:dyDescent="0.2">
      <c r="A40" s="42"/>
      <c r="B40" s="18"/>
      <c r="C40" s="18"/>
      <c r="D40" s="18"/>
      <c r="E40" s="18"/>
      <c r="F40" s="18"/>
      <c r="G40" s="43"/>
    </row>
    <row r="41" spans="1:7" ht="12.75" customHeight="1" x14ac:dyDescent="0.2">
      <c r="A41" s="42" t="s">
        <v>51</v>
      </c>
      <c r="B41" s="18"/>
      <c r="C41" s="18"/>
      <c r="D41" s="18"/>
      <c r="E41" s="18">
        <v>3</v>
      </c>
      <c r="F41" s="18"/>
      <c r="G41" s="43"/>
    </row>
    <row r="42" spans="1:7" ht="12.75" customHeight="1" x14ac:dyDescent="0.2">
      <c r="A42" s="42" t="s">
        <v>52</v>
      </c>
      <c r="B42" s="18"/>
      <c r="C42" s="18"/>
      <c r="D42" s="18"/>
      <c r="E42" s="18"/>
      <c r="F42" s="18"/>
      <c r="G42" s="43"/>
    </row>
    <row r="43" spans="1:7" ht="12.75" customHeight="1" x14ac:dyDescent="0.2">
      <c r="A43" s="42"/>
      <c r="B43" s="18"/>
      <c r="C43" s="18"/>
      <c r="D43" s="18"/>
      <c r="E43" s="18"/>
      <c r="F43" s="18"/>
      <c r="G43" s="43"/>
    </row>
    <row r="44" spans="1:7" ht="12.75" customHeight="1" x14ac:dyDescent="0.2">
      <c r="A44" s="42" t="s">
        <v>53</v>
      </c>
      <c r="B44" s="18"/>
      <c r="C44" s="18"/>
      <c r="D44" s="18"/>
      <c r="E44" s="18"/>
      <c r="F44" s="18"/>
      <c r="G44" s="43">
        <v>5</v>
      </c>
    </row>
    <row r="45" spans="1:7" ht="12.75" customHeight="1" x14ac:dyDescent="0.2">
      <c r="A45" s="42"/>
      <c r="B45" s="18"/>
      <c r="C45" s="18"/>
      <c r="D45" s="18"/>
      <c r="E45" s="18"/>
      <c r="F45" s="18"/>
      <c r="G45" s="43"/>
    </row>
    <row r="46" spans="1:7" ht="12.75" customHeight="1" x14ac:dyDescent="0.2">
      <c r="A46" s="42" t="s">
        <v>54</v>
      </c>
      <c r="B46" s="18"/>
      <c r="C46" s="18"/>
      <c r="D46" s="18"/>
      <c r="E46" s="18"/>
      <c r="F46" s="18"/>
      <c r="G46" s="43"/>
    </row>
    <row r="47" spans="1:7" ht="12.75" customHeight="1" x14ac:dyDescent="0.2">
      <c r="A47" s="42" t="s">
        <v>55</v>
      </c>
      <c r="B47" s="18">
        <v>0</v>
      </c>
      <c r="C47" s="18"/>
      <c r="D47" s="18"/>
      <c r="E47" s="18"/>
      <c r="F47" s="18"/>
      <c r="G47" s="43"/>
    </row>
    <row r="48" spans="1:7" ht="12.75" customHeight="1" x14ac:dyDescent="0.2">
      <c r="A48" s="42" t="s">
        <v>56</v>
      </c>
      <c r="B48" s="18"/>
      <c r="C48" s="18"/>
      <c r="D48" s="18"/>
      <c r="E48" s="18"/>
      <c r="F48" s="18"/>
      <c r="G48" s="43"/>
    </row>
    <row r="49" spans="1:7" ht="12.75" customHeight="1" x14ac:dyDescent="0.2">
      <c r="A49" s="42"/>
      <c r="B49" s="18"/>
      <c r="C49" s="18"/>
      <c r="D49" s="18"/>
      <c r="E49" s="18"/>
      <c r="F49" s="18"/>
      <c r="G49" s="43"/>
    </row>
    <row r="50" spans="1:7" ht="12.75" customHeight="1" x14ac:dyDescent="0.2">
      <c r="A50" s="42" t="s">
        <v>57</v>
      </c>
      <c r="B50" s="18"/>
      <c r="C50" s="18"/>
      <c r="D50" s="18"/>
      <c r="E50" s="18">
        <v>3</v>
      </c>
      <c r="F50" s="18"/>
      <c r="G50" s="43"/>
    </row>
    <row r="51" spans="1:7" ht="14.25" customHeight="1" x14ac:dyDescent="0.2">
      <c r="A51" s="42" t="s">
        <v>58</v>
      </c>
      <c r="B51" s="18"/>
      <c r="C51" s="18"/>
      <c r="D51" s="18"/>
      <c r="E51" s="18"/>
      <c r="F51" s="18"/>
      <c r="G51" s="43"/>
    </row>
    <row r="52" spans="1:7" ht="12.75" customHeight="1" x14ac:dyDescent="0.2">
      <c r="A52" s="42"/>
      <c r="B52" s="18"/>
      <c r="C52" s="18"/>
      <c r="D52" s="18"/>
      <c r="E52" s="18"/>
      <c r="F52" s="18"/>
      <c r="G52" s="43"/>
    </row>
    <row r="53" spans="1:7" ht="12.75" customHeight="1" x14ac:dyDescent="0.2">
      <c r="A53" s="42" t="s">
        <v>59</v>
      </c>
      <c r="B53" s="18"/>
      <c r="C53" s="18"/>
      <c r="D53" s="18"/>
      <c r="E53" s="18"/>
      <c r="F53" s="18"/>
      <c r="G53" s="43"/>
    </row>
    <row r="54" spans="1:7" ht="12.75" customHeight="1" x14ac:dyDescent="0.2">
      <c r="A54" s="42" t="s">
        <v>60</v>
      </c>
      <c r="B54" s="18"/>
      <c r="C54" s="18"/>
      <c r="D54" s="18"/>
      <c r="E54" s="18">
        <v>3</v>
      </c>
      <c r="F54" s="18"/>
      <c r="G54" s="43"/>
    </row>
    <row r="55" spans="1:7" ht="12.75" customHeight="1" x14ac:dyDescent="0.2">
      <c r="A55" s="42" t="s">
        <v>61</v>
      </c>
      <c r="B55" s="18"/>
      <c r="C55" s="18"/>
      <c r="D55" s="18"/>
      <c r="E55" s="18"/>
      <c r="F55" s="18"/>
      <c r="G55" s="43"/>
    </row>
    <row r="56" spans="1:7" ht="12.75" customHeight="1" x14ac:dyDescent="0.2">
      <c r="A56" s="42" t="s">
        <v>62</v>
      </c>
      <c r="B56" s="18"/>
      <c r="C56" s="18"/>
      <c r="D56" s="18"/>
      <c r="E56" s="18"/>
      <c r="F56" s="18"/>
      <c r="G56" s="43"/>
    </row>
    <row r="57" spans="1:7" ht="12.75" customHeight="1" x14ac:dyDescent="0.2">
      <c r="A57" s="42"/>
      <c r="B57" s="18"/>
      <c r="C57" s="18"/>
      <c r="D57" s="18"/>
      <c r="E57" s="18"/>
      <c r="F57" s="18"/>
      <c r="G57" s="43"/>
    </row>
    <row r="58" spans="1:7" ht="12.75" customHeight="1" x14ac:dyDescent="0.2">
      <c r="A58" s="42" t="s">
        <v>63</v>
      </c>
      <c r="B58" s="18"/>
      <c r="C58" s="18"/>
      <c r="D58" s="18"/>
      <c r="E58" s="18">
        <v>3</v>
      </c>
      <c r="F58" s="18"/>
      <c r="G58" s="43"/>
    </row>
    <row r="59" spans="1:7" ht="12.75" customHeight="1" x14ac:dyDescent="0.2">
      <c r="A59" s="42" t="s">
        <v>64</v>
      </c>
      <c r="B59" s="18"/>
      <c r="C59" s="18"/>
      <c r="D59" s="18"/>
      <c r="E59" s="18"/>
      <c r="F59" s="18"/>
      <c r="G59" s="43"/>
    </row>
    <row r="60" spans="1:7" ht="12.75" customHeight="1" x14ac:dyDescent="0.2">
      <c r="A60" s="42"/>
      <c r="B60" s="18"/>
      <c r="C60" s="18"/>
      <c r="D60" s="18"/>
      <c r="E60" s="18"/>
      <c r="F60" s="18"/>
      <c r="G60" s="43"/>
    </row>
    <row r="61" spans="1:7" ht="12.75" customHeight="1" x14ac:dyDescent="0.2">
      <c r="A61" s="42" t="s">
        <v>65</v>
      </c>
      <c r="B61" s="18"/>
      <c r="C61" s="18"/>
      <c r="D61" s="18"/>
      <c r="E61" s="18">
        <v>3</v>
      </c>
      <c r="F61" s="18"/>
      <c r="G61" s="43"/>
    </row>
    <row r="62" spans="1:7" ht="12.75" customHeight="1" x14ac:dyDescent="0.2">
      <c r="A62" s="42" t="s">
        <v>66</v>
      </c>
      <c r="B62" s="18"/>
      <c r="C62" s="18"/>
      <c r="D62" s="18"/>
      <c r="E62" s="18"/>
      <c r="F62" s="18"/>
      <c r="G62" s="43"/>
    </row>
    <row r="63" spans="1:7" ht="12.75" customHeight="1" x14ac:dyDescent="0.2">
      <c r="A63" s="42"/>
      <c r="B63" s="18"/>
      <c r="C63" s="18"/>
      <c r="D63" s="18"/>
      <c r="E63" s="18"/>
      <c r="F63" s="18"/>
      <c r="G63" s="43"/>
    </row>
    <row r="64" spans="1:7" ht="12.75" customHeight="1" x14ac:dyDescent="0.2">
      <c r="A64" s="42" t="s">
        <v>67</v>
      </c>
      <c r="B64" s="18"/>
      <c r="C64" s="18"/>
      <c r="D64" s="18"/>
      <c r="E64" s="18">
        <v>3</v>
      </c>
      <c r="F64" s="18"/>
      <c r="G64" s="43"/>
    </row>
    <row r="65" spans="1:8" ht="12.75" customHeight="1" x14ac:dyDescent="0.2">
      <c r="A65" s="42" t="s">
        <v>68</v>
      </c>
      <c r="B65" s="18"/>
      <c r="C65" s="18"/>
      <c r="D65" s="18"/>
      <c r="E65" s="18"/>
      <c r="F65" s="18"/>
      <c r="G65" s="43"/>
    </row>
    <row r="66" spans="1:8" ht="12.75" customHeight="1" x14ac:dyDescent="0.2">
      <c r="A66" s="42"/>
      <c r="B66" s="18"/>
      <c r="C66" s="18"/>
      <c r="D66" s="18"/>
      <c r="E66" s="18"/>
      <c r="F66" s="18"/>
      <c r="G66" s="43"/>
    </row>
    <row r="67" spans="1:8" ht="12.75" customHeight="1" x14ac:dyDescent="0.2">
      <c r="A67" s="42" t="s">
        <v>69</v>
      </c>
      <c r="B67" s="18"/>
      <c r="C67" s="18"/>
      <c r="D67" s="18"/>
      <c r="E67" s="18"/>
      <c r="F67" s="18">
        <v>4</v>
      </c>
      <c r="G67" s="43"/>
    </row>
    <row r="68" spans="1:8" ht="12.75" customHeight="1" x14ac:dyDescent="0.2">
      <c r="A68" s="42" t="s">
        <v>70</v>
      </c>
      <c r="B68" s="18"/>
      <c r="C68" s="18"/>
      <c r="D68" s="18"/>
      <c r="E68" s="18"/>
      <c r="F68" s="18"/>
      <c r="G68" s="43"/>
    </row>
    <row r="69" spans="1:8" ht="12.75" customHeight="1" x14ac:dyDescent="0.2">
      <c r="A69" s="42"/>
      <c r="B69" s="18"/>
      <c r="C69" s="18"/>
      <c r="D69" s="18"/>
      <c r="E69" s="18"/>
      <c r="F69" s="18"/>
      <c r="G69" s="43"/>
    </row>
    <row r="70" spans="1:8" ht="12.75" customHeight="1" x14ac:dyDescent="0.2">
      <c r="A70" s="42" t="s">
        <v>71</v>
      </c>
      <c r="B70" s="18"/>
      <c r="C70" s="18"/>
      <c r="D70" s="18"/>
      <c r="E70" s="18">
        <v>3</v>
      </c>
      <c r="F70" s="18"/>
      <c r="G70" s="43"/>
    </row>
    <row r="71" spans="1:8" ht="12.75" customHeight="1" x14ac:dyDescent="0.2">
      <c r="A71" s="42" t="s">
        <v>72</v>
      </c>
      <c r="B71" s="18"/>
      <c r="C71" s="18"/>
      <c r="D71" s="18"/>
      <c r="E71" s="18"/>
      <c r="F71" s="18"/>
      <c r="G71" s="43"/>
    </row>
    <row r="72" spans="1:8" ht="12.75" customHeight="1" x14ac:dyDescent="0.2">
      <c r="A72" s="42"/>
      <c r="B72" s="18"/>
      <c r="C72" s="18"/>
      <c r="D72" s="18"/>
      <c r="E72" s="18"/>
      <c r="F72" s="18"/>
      <c r="G72" s="43"/>
    </row>
    <row r="73" spans="1:8" ht="12.75" customHeight="1" x14ac:dyDescent="0.2">
      <c r="A73" s="42" t="s">
        <v>73</v>
      </c>
      <c r="B73" s="18"/>
      <c r="C73" s="18"/>
      <c r="D73" s="18">
        <v>2</v>
      </c>
      <c r="E73" s="18"/>
      <c r="F73" s="18"/>
      <c r="G73" s="43"/>
    </row>
    <row r="74" spans="1:8" ht="12.75" customHeight="1" x14ac:dyDescent="0.2">
      <c r="A74" s="42" t="s">
        <v>74</v>
      </c>
      <c r="B74" s="18"/>
      <c r="C74" s="18"/>
      <c r="D74" s="18"/>
      <c r="E74" s="18"/>
      <c r="F74" s="18"/>
      <c r="G74" s="43"/>
    </row>
    <row r="75" spans="1:8" ht="12.75" customHeight="1" x14ac:dyDescent="0.2">
      <c r="A75" s="42" t="s">
        <v>75</v>
      </c>
      <c r="B75" s="18"/>
      <c r="C75" s="18"/>
      <c r="D75" s="18"/>
      <c r="E75" s="18"/>
      <c r="F75" s="18"/>
      <c r="G75" s="43"/>
    </row>
    <row r="76" spans="1:8" ht="12.75" customHeight="1" x14ac:dyDescent="0.2">
      <c r="A76" s="42" t="s">
        <v>12</v>
      </c>
      <c r="B76" s="18"/>
      <c r="C76" s="18"/>
      <c r="D76" s="18"/>
      <c r="E76" s="18"/>
      <c r="F76" s="18"/>
      <c r="G76" s="43"/>
    </row>
    <row r="77" spans="1:8" ht="12.75" customHeight="1" x14ac:dyDescent="0.2">
      <c r="A77" s="42" t="s">
        <v>76</v>
      </c>
      <c r="B77" s="18"/>
      <c r="C77" s="18"/>
      <c r="D77" s="18"/>
      <c r="E77" s="18"/>
      <c r="F77" s="18"/>
      <c r="G77" s="43"/>
    </row>
    <row r="78" spans="1:8" ht="12.75" customHeight="1" x14ac:dyDescent="0.2">
      <c r="A78" s="42" t="s">
        <v>77</v>
      </c>
      <c r="B78" s="18"/>
      <c r="C78" s="18"/>
      <c r="D78" s="18"/>
      <c r="E78" s="18"/>
      <c r="F78" s="18"/>
      <c r="G78" s="43">
        <v>5</v>
      </c>
    </row>
    <row r="79" spans="1:8" ht="13.5" customHeight="1" x14ac:dyDescent="0.2">
      <c r="A79" s="44" t="s">
        <v>78</v>
      </c>
      <c r="B79" s="45"/>
      <c r="C79" s="45"/>
      <c r="D79" s="45"/>
      <c r="E79" s="45"/>
      <c r="F79" s="45"/>
      <c r="G79" s="46"/>
    </row>
    <row r="80" spans="1:8" ht="12.75" customHeight="1" x14ac:dyDescent="0.2">
      <c r="B80" s="18">
        <f t="shared" ref="B80:G80" si="0">SUM(B35:B79)</f>
        <v>0</v>
      </c>
      <c r="C80" s="18">
        <f t="shared" si="0"/>
        <v>0</v>
      </c>
      <c r="D80" s="18">
        <f t="shared" si="0"/>
        <v>2</v>
      </c>
      <c r="E80" s="18">
        <f t="shared" si="0"/>
        <v>21</v>
      </c>
      <c r="F80" s="18">
        <f t="shared" si="0"/>
        <v>12</v>
      </c>
      <c r="G80" s="18">
        <f t="shared" si="0"/>
        <v>10</v>
      </c>
      <c r="H80" s="47"/>
    </row>
    <row r="81" spans="1:7" ht="12.75" customHeight="1" x14ac:dyDescent="0.2">
      <c r="D81" s="48" t="s">
        <v>79</v>
      </c>
      <c r="E81" s="47">
        <f>G80+F80+E80+D80+C80+B80</f>
        <v>45</v>
      </c>
    </row>
    <row r="82" spans="1:7" ht="12.75" customHeight="1" x14ac:dyDescent="0.2">
      <c r="D82" s="48"/>
      <c r="E82" s="47"/>
    </row>
    <row r="83" spans="1:7" ht="12.75" customHeight="1" x14ac:dyDescent="0.25">
      <c r="A83" s="31" t="s">
        <v>80</v>
      </c>
      <c r="C83" s="31" t="s">
        <v>11</v>
      </c>
      <c r="D83" s="49">
        <f>I19*(0.65+0.001*E81)</f>
        <v>132.745</v>
      </c>
    </row>
    <row r="84" spans="1:7" x14ac:dyDescent="0.2">
      <c r="D84" s="50" t="s">
        <v>81</v>
      </c>
    </row>
    <row r="85" spans="1:7" ht="12.75" customHeight="1" x14ac:dyDescent="0.2">
      <c r="A85" s="51" t="s">
        <v>82</v>
      </c>
    </row>
    <row r="89" spans="1:7" ht="13.5" customHeight="1" x14ac:dyDescent="0.2"/>
    <row r="90" spans="1:7" ht="21" customHeight="1" x14ac:dyDescent="0.2">
      <c r="A90" s="87" t="s">
        <v>83</v>
      </c>
      <c r="B90" s="87"/>
      <c r="C90" s="87"/>
      <c r="D90" s="87"/>
      <c r="E90" s="87"/>
      <c r="F90" s="87"/>
      <c r="G90" s="87"/>
    </row>
    <row r="91" spans="1:7" ht="13.5" customHeight="1" x14ac:dyDescent="0.2"/>
    <row r="92" spans="1:7" ht="13.5" customHeight="1" x14ac:dyDescent="0.2">
      <c r="A92" s="52" t="s">
        <v>84</v>
      </c>
      <c r="B92" s="53"/>
      <c r="C92" s="54" t="s">
        <v>85</v>
      </c>
      <c r="D92" s="52" t="s">
        <v>86</v>
      </c>
      <c r="E92" s="28"/>
      <c r="F92" s="28"/>
    </row>
    <row r="93" spans="1:7" ht="12.75" customHeight="1" x14ac:dyDescent="0.2">
      <c r="A93" s="55" t="s">
        <v>87</v>
      </c>
      <c r="B93" s="56"/>
      <c r="C93" s="57">
        <v>320</v>
      </c>
      <c r="D93" s="58">
        <f t="shared" ref="D93:D103" si="1">$D$83*C93</f>
        <v>42478.400000000001</v>
      </c>
      <c r="E93" s="59"/>
      <c r="F93" s="59"/>
    </row>
    <row r="94" spans="1:7" ht="12.75" customHeight="1" x14ac:dyDescent="0.2">
      <c r="A94" s="60" t="s">
        <v>88</v>
      </c>
      <c r="B94" s="56"/>
      <c r="C94" s="61">
        <v>128</v>
      </c>
      <c r="D94" s="58">
        <f t="shared" si="1"/>
        <v>16991.36</v>
      </c>
      <c r="E94" s="59"/>
      <c r="F94" s="59"/>
    </row>
    <row r="95" spans="1:7" ht="12.75" customHeight="1" x14ac:dyDescent="0.2">
      <c r="A95" s="60" t="s">
        <v>89</v>
      </c>
      <c r="B95" s="56"/>
      <c r="C95" s="61">
        <v>105</v>
      </c>
      <c r="D95" s="58">
        <f t="shared" si="1"/>
        <v>13938.225</v>
      </c>
      <c r="E95" s="59"/>
      <c r="F95" s="59"/>
    </row>
    <row r="96" spans="1:7" ht="12.75" customHeight="1" x14ac:dyDescent="0.2">
      <c r="A96" s="60" t="s">
        <v>90</v>
      </c>
      <c r="B96" s="56"/>
      <c r="C96" s="61">
        <v>105</v>
      </c>
      <c r="D96" s="58">
        <f t="shared" si="1"/>
        <v>13938.225</v>
      </c>
      <c r="E96" s="59"/>
      <c r="F96" s="59"/>
    </row>
    <row r="97" spans="1:8" ht="12.75" customHeight="1" x14ac:dyDescent="0.2">
      <c r="A97" s="60" t="s">
        <v>91</v>
      </c>
      <c r="B97" s="56"/>
      <c r="C97" s="61">
        <v>90</v>
      </c>
      <c r="D97" s="58">
        <f t="shared" si="1"/>
        <v>11947.050000000001</v>
      </c>
      <c r="E97" s="59"/>
      <c r="F97" s="59"/>
    </row>
    <row r="98" spans="1:8" ht="12.75" customHeight="1" x14ac:dyDescent="0.2">
      <c r="A98" s="60" t="s">
        <v>92</v>
      </c>
      <c r="B98" s="56"/>
      <c r="C98" s="61">
        <v>70</v>
      </c>
      <c r="D98" s="58">
        <f t="shared" si="1"/>
        <v>9292.15</v>
      </c>
      <c r="E98" s="59"/>
      <c r="F98" s="59"/>
    </row>
    <row r="99" spans="1:8" ht="12.75" customHeight="1" x14ac:dyDescent="0.2">
      <c r="A99" s="60" t="s">
        <v>93</v>
      </c>
      <c r="B99" s="56"/>
      <c r="C99" s="61">
        <v>30</v>
      </c>
      <c r="D99" s="58">
        <f t="shared" si="1"/>
        <v>3982.3500000000004</v>
      </c>
      <c r="E99" s="59"/>
      <c r="F99" s="59"/>
    </row>
    <row r="100" spans="1:8" ht="12.75" customHeight="1" x14ac:dyDescent="0.2">
      <c r="A100" s="62" t="s">
        <v>94</v>
      </c>
      <c r="B100" s="56"/>
      <c r="C100" s="63">
        <v>20</v>
      </c>
      <c r="D100" s="64">
        <f t="shared" si="1"/>
        <v>2654.9</v>
      </c>
      <c r="F100" s="65" t="s">
        <v>94</v>
      </c>
      <c r="G100" s="50"/>
      <c r="H100" s="50"/>
    </row>
    <row r="101" spans="1:8" ht="12.75" customHeight="1" x14ac:dyDescent="0.2">
      <c r="A101" s="60" t="s">
        <v>95</v>
      </c>
      <c r="B101" s="66"/>
      <c r="C101" s="61">
        <v>15</v>
      </c>
      <c r="D101" s="58">
        <f t="shared" si="1"/>
        <v>1991.1750000000002</v>
      </c>
      <c r="E101" s="59"/>
      <c r="F101" s="50" t="s">
        <v>96</v>
      </c>
      <c r="G101" s="50" t="s">
        <v>97</v>
      </c>
      <c r="H101" s="50" t="s">
        <v>98</v>
      </c>
    </row>
    <row r="102" spans="1:8" ht="12.75" customHeight="1" x14ac:dyDescent="0.2">
      <c r="A102" s="60" t="s">
        <v>99</v>
      </c>
      <c r="B102" s="56"/>
      <c r="C102" s="61">
        <v>6</v>
      </c>
      <c r="D102" s="58">
        <f t="shared" si="1"/>
        <v>796.47</v>
      </c>
      <c r="E102" s="59"/>
      <c r="F102" s="59"/>
    </row>
    <row r="103" spans="1:8" ht="12.75" customHeight="1" x14ac:dyDescent="0.2">
      <c r="A103" s="60" t="s">
        <v>100</v>
      </c>
      <c r="B103" s="56"/>
      <c r="C103" s="61">
        <v>4</v>
      </c>
      <c r="D103" s="58">
        <f t="shared" si="1"/>
        <v>530.98</v>
      </c>
      <c r="E103" s="59"/>
      <c r="F103" s="59"/>
    </row>
    <row r="104" spans="1:8" ht="12.75" customHeight="1" x14ac:dyDescent="0.2">
      <c r="A104" s="60"/>
      <c r="B104" s="56"/>
      <c r="C104" s="61"/>
      <c r="D104" s="60"/>
      <c r="E104" s="59"/>
      <c r="F104" s="59"/>
    </row>
    <row r="105" spans="1:8" ht="13.5" customHeight="1" x14ac:dyDescent="0.2">
      <c r="A105" s="67"/>
      <c r="B105" s="56"/>
      <c r="C105" s="68"/>
      <c r="D105" s="67"/>
      <c r="F105" s="69" t="s">
        <v>101</v>
      </c>
      <c r="G105" s="59">
        <f>D100</f>
        <v>2654.9</v>
      </c>
      <c r="H105" t="s">
        <v>102</v>
      </c>
    </row>
    <row r="106" spans="1:8" ht="13.5" customHeight="1" x14ac:dyDescent="0.2">
      <c r="A106" s="85" t="s">
        <v>103</v>
      </c>
      <c r="B106" s="85"/>
      <c r="C106" s="85"/>
      <c r="D106" s="85"/>
      <c r="F106" s="69" t="s">
        <v>104</v>
      </c>
      <c r="G106" s="59">
        <f>G105+(G105*0.15)</f>
        <v>3053.1350000000002</v>
      </c>
      <c r="H106" s="70" t="s">
        <v>105</v>
      </c>
    </row>
    <row r="107" spans="1:8" ht="13.5" customHeight="1" x14ac:dyDescent="0.2">
      <c r="A107" s="55"/>
      <c r="B107" s="56"/>
      <c r="C107" s="71"/>
      <c r="D107" s="72"/>
      <c r="F107" s="69" t="s">
        <v>106</v>
      </c>
      <c r="G107" s="59">
        <f>G105+(G105*0.5)</f>
        <v>3982.3500000000004</v>
      </c>
      <c r="H107" t="s">
        <v>107</v>
      </c>
    </row>
    <row r="108" spans="1:8" ht="13.5" customHeight="1" x14ac:dyDescent="0.2">
      <c r="A108" s="73" t="s">
        <v>108</v>
      </c>
      <c r="B108" s="74">
        <f>ROUND((D100+4*$G106+G107)/6,2)</f>
        <v>3141.63</v>
      </c>
      <c r="C108" s="86" t="s">
        <v>109</v>
      </c>
      <c r="D108" s="86"/>
    </row>
    <row r="109" spans="1:8" ht="12.75" customHeight="1" x14ac:dyDescent="0.2">
      <c r="A109" s="60"/>
      <c r="B109" s="56"/>
      <c r="C109" s="57"/>
      <c r="D109" s="55"/>
    </row>
    <row r="110" spans="1:8" ht="13.5" customHeight="1" x14ac:dyDescent="0.2">
      <c r="A110" s="26"/>
      <c r="B110" s="75"/>
      <c r="C110" s="76"/>
      <c r="D110" s="26"/>
    </row>
    <row r="111" spans="1:8" ht="12.75" customHeight="1" x14ac:dyDescent="0.2"/>
    <row r="112" spans="1:8" ht="12.75" customHeight="1" x14ac:dyDescent="0.25">
      <c r="A112" s="31" t="s">
        <v>110</v>
      </c>
      <c r="D112" s="31" t="s">
        <v>111</v>
      </c>
      <c r="F112" s="31" t="s">
        <v>112</v>
      </c>
    </row>
    <row r="113" spans="1:7" ht="12.75" customHeight="1" x14ac:dyDescent="0.2">
      <c r="B113" s="77" t="s">
        <v>113</v>
      </c>
      <c r="C113" s="78">
        <f>B108/(620*2)</f>
        <v>2.5335725806451612</v>
      </c>
      <c r="D113" t="s">
        <v>114</v>
      </c>
      <c r="E113" t="s">
        <v>115</v>
      </c>
    </row>
    <row r="114" spans="1:7" ht="12.75" customHeight="1" x14ac:dyDescent="0.25">
      <c r="B114" s="79" t="s">
        <v>116</v>
      </c>
      <c r="C114" s="31">
        <f>15*C113*200</f>
        <v>7600.717741935483</v>
      </c>
      <c r="D114" s="31" t="s">
        <v>117</v>
      </c>
    </row>
    <row r="115" spans="1:7" ht="12.75" customHeight="1" x14ac:dyDescent="0.2">
      <c r="C115" t="s">
        <v>118</v>
      </c>
      <c r="E115" s="80" t="s">
        <v>119</v>
      </c>
      <c r="F115" s="81"/>
      <c r="G115" s="81"/>
    </row>
    <row r="116" spans="1:7" ht="15" x14ac:dyDescent="0.25">
      <c r="A116" s="31" t="s">
        <v>120</v>
      </c>
      <c r="E116" s="82">
        <f>(200/20)</f>
        <v>10</v>
      </c>
      <c r="F116" s="83" t="s">
        <v>121</v>
      </c>
      <c r="G116" s="84"/>
    </row>
    <row r="117" spans="1:7" x14ac:dyDescent="0.2">
      <c r="E117" t="s">
        <v>122</v>
      </c>
    </row>
  </sheetData>
  <mergeCells count="7">
    <mergeCell ref="A106:D106"/>
    <mergeCell ref="C108:D108"/>
    <mergeCell ref="A2:G4"/>
    <mergeCell ref="B6:G6"/>
    <mergeCell ref="B19:H19"/>
    <mergeCell ref="A31:G31"/>
    <mergeCell ref="A90:G90"/>
  </mergeCells>
  <pageMargins left="0.359722222222222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 funcionales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IsmaBia</dc:creator>
  <cp:lastModifiedBy>IsmaBia</cp:lastModifiedBy>
  <cp:revision>13</cp:revision>
  <dcterms:created xsi:type="dcterms:W3CDTF">2021-06-20T22:23:17Z</dcterms:created>
  <dcterms:modified xsi:type="dcterms:W3CDTF">2021-06-20T22:23:17Z</dcterms:modified>
  <dc:language>es-ES</dc:language>
</cp:coreProperties>
</file>