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15e7d62b1a9632/Documentos/UNI/Semestre 1-2025/Estadistica 3/tarea1/Estadistica3/tarea1/doc/"/>
    </mc:Choice>
  </mc:AlternateContent>
  <xr:revisionPtr revIDLastSave="171" documentId="8_{8F5F6551-3011-40A3-AA61-4C625601C3E4}" xr6:coauthVersionLast="47" xr6:coauthVersionMax="47" xr10:uidLastSave="{2ED7BED7-09A7-4C57-A705-66EE41CBB92A}"/>
  <bookViews>
    <workbookView xWindow="-108" yWindow="-108" windowWidth="23256" windowHeight="13896" xr2:uid="{01FB45FD-DA47-4C0D-8BC7-68D8FE95B8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H33" i="1"/>
  <c r="C34" i="1"/>
  <c r="E34" i="1"/>
  <c r="F34" i="1"/>
  <c r="G34" i="1"/>
  <c r="H34" i="1"/>
  <c r="R18" i="1" s="1"/>
  <c r="E33" i="1"/>
  <c r="F33" i="1"/>
  <c r="G33" i="1"/>
  <c r="C33" i="1"/>
  <c r="B34" i="1"/>
  <c r="B33" i="1"/>
  <c r="L22" i="1" l="1"/>
  <c r="Q12" i="1"/>
  <c r="O9" i="1"/>
  <c r="R6" i="1"/>
  <c r="L6" i="1"/>
  <c r="P7" i="1"/>
  <c r="L21" i="1"/>
  <c r="L20" i="1"/>
  <c r="M17" i="1"/>
  <c r="N3" i="1"/>
  <c r="Q15" i="1"/>
  <c r="O3" i="1"/>
  <c r="P20" i="1"/>
  <c r="P21" i="1"/>
  <c r="Q30" i="1"/>
  <c r="O16" i="1"/>
  <c r="Q28" i="1"/>
  <c r="O15" i="1"/>
  <c r="O8" i="1"/>
  <c r="P17" i="1"/>
  <c r="Q19" i="1"/>
  <c r="P16" i="1"/>
  <c r="Q18" i="1"/>
  <c r="L7" i="1"/>
  <c r="O2" i="1"/>
  <c r="O6" i="1"/>
  <c r="P15" i="1"/>
  <c r="Q17" i="1"/>
  <c r="P29" i="1"/>
  <c r="P3" i="1"/>
  <c r="O20" i="1"/>
  <c r="O19" i="1"/>
  <c r="X2" i="1" s="1"/>
  <c r="P18" i="1"/>
  <c r="Q20" i="1"/>
  <c r="P14" i="1"/>
  <c r="O4" i="1"/>
  <c r="P13" i="1"/>
  <c r="O22" i="1"/>
  <c r="P30" i="1"/>
  <c r="P4" i="1"/>
  <c r="Q4" i="1"/>
  <c r="O21" i="1"/>
  <c r="Q3" i="1"/>
  <c r="P23" i="1"/>
  <c r="P22" i="1"/>
  <c r="Q31" i="1"/>
  <c r="O18" i="1"/>
  <c r="O17" i="1"/>
  <c r="Q29" i="1"/>
  <c r="P19" i="1"/>
  <c r="O7" i="1"/>
  <c r="O5" i="1"/>
  <c r="Q16" i="1"/>
  <c r="M9" i="1"/>
  <c r="Q5" i="1"/>
  <c r="O31" i="1"/>
  <c r="Q14" i="1"/>
  <c r="Q2" i="1"/>
  <c r="R3" i="1"/>
  <c r="P8" i="1"/>
  <c r="O24" i="1"/>
  <c r="P2" i="1"/>
  <c r="P6" i="1"/>
  <c r="Q13" i="1"/>
  <c r="O10" i="1"/>
  <c r="O23" i="1"/>
  <c r="P31" i="1"/>
  <c r="P5" i="1"/>
  <c r="L2" i="1"/>
  <c r="M31" i="1"/>
  <c r="M15" i="1"/>
  <c r="Q27" i="1"/>
  <c r="Q11" i="1"/>
  <c r="R25" i="1"/>
  <c r="R9" i="1"/>
  <c r="R2" i="1"/>
  <c r="R13" i="1"/>
  <c r="R12" i="1"/>
  <c r="M30" i="1"/>
  <c r="M14" i="1"/>
  <c r="O30" i="1"/>
  <c r="O14" i="1"/>
  <c r="P28" i="1"/>
  <c r="P12" i="1"/>
  <c r="Q26" i="1"/>
  <c r="Q10" i="1"/>
  <c r="R24" i="1"/>
  <c r="R8" i="1"/>
  <c r="R27" i="1"/>
  <c r="M2" i="1"/>
  <c r="M29" i="1"/>
  <c r="M13" i="1"/>
  <c r="O29" i="1"/>
  <c r="O13" i="1"/>
  <c r="P27" i="1"/>
  <c r="P11" i="1"/>
  <c r="Q25" i="1"/>
  <c r="Q9" i="1"/>
  <c r="R23" i="1"/>
  <c r="R7" i="1"/>
  <c r="M24" i="1"/>
  <c r="M8" i="1"/>
  <c r="M23" i="1"/>
  <c r="M7" i="1"/>
  <c r="R17" i="1"/>
  <c r="M22" i="1"/>
  <c r="M6" i="1"/>
  <c r="R16" i="1"/>
  <c r="M21" i="1"/>
  <c r="M5" i="1"/>
  <c r="R15" i="1"/>
  <c r="M20" i="1"/>
  <c r="M4" i="1"/>
  <c r="R14" i="1"/>
  <c r="M19" i="1"/>
  <c r="M3" i="1"/>
  <c r="R11" i="1"/>
  <c r="M16" i="1"/>
  <c r="R10" i="1"/>
  <c r="M28" i="1"/>
  <c r="M12" i="1"/>
  <c r="O28" i="1"/>
  <c r="O12" i="1"/>
  <c r="P26" i="1"/>
  <c r="P10" i="1"/>
  <c r="Q24" i="1"/>
  <c r="Q8" i="1"/>
  <c r="R22" i="1"/>
  <c r="R31" i="1"/>
  <c r="R30" i="1"/>
  <c r="R29" i="1"/>
  <c r="L19" i="1"/>
  <c r="M18" i="1"/>
  <c r="R28" i="1"/>
  <c r="M27" i="1"/>
  <c r="M11" i="1"/>
  <c r="O27" i="1"/>
  <c r="O11" i="1"/>
  <c r="P25" i="1"/>
  <c r="P9" i="1"/>
  <c r="Q23" i="1"/>
  <c r="Q7" i="1"/>
  <c r="R21" i="1"/>
  <c r="R5" i="1"/>
  <c r="R26" i="1"/>
  <c r="M26" i="1"/>
  <c r="M10" i="1"/>
  <c r="O26" i="1"/>
  <c r="P24" i="1"/>
  <c r="Q22" i="1"/>
  <c r="Q6" i="1"/>
  <c r="R20" i="1"/>
  <c r="R4" i="1"/>
  <c r="M25" i="1"/>
  <c r="O25" i="1"/>
  <c r="Q21" i="1"/>
  <c r="R19" i="1"/>
  <c r="N29" i="1"/>
  <c r="N31" i="1"/>
  <c r="N28" i="1"/>
  <c r="N30" i="1"/>
  <c r="N27" i="1"/>
  <c r="N26" i="1"/>
  <c r="N16" i="1"/>
  <c r="N15" i="1"/>
  <c r="N25" i="1"/>
  <c r="N17" i="1"/>
  <c r="N14" i="1"/>
  <c r="N13" i="1"/>
  <c r="N18" i="1"/>
  <c r="N12" i="1"/>
  <c r="N11" i="1"/>
  <c r="N2" i="1"/>
  <c r="N10" i="1"/>
  <c r="N8" i="1"/>
  <c r="N6" i="1"/>
  <c r="N21" i="1"/>
  <c r="N5" i="1"/>
  <c r="N9" i="1"/>
  <c r="N24" i="1"/>
  <c r="N7" i="1"/>
  <c r="N22" i="1"/>
  <c r="N20" i="1"/>
  <c r="N4" i="1"/>
  <c r="N23" i="1"/>
  <c r="N19" i="1"/>
  <c r="L5" i="1"/>
  <c r="L17" i="1"/>
  <c r="L15" i="1"/>
  <c r="L30" i="1"/>
  <c r="L29" i="1"/>
  <c r="L13" i="1"/>
  <c r="L28" i="1"/>
  <c r="L12" i="1"/>
  <c r="L18" i="1"/>
  <c r="L3" i="1"/>
  <c r="L31" i="1"/>
  <c r="L11" i="1"/>
  <c r="L26" i="1"/>
  <c r="L10" i="1"/>
  <c r="L14" i="1"/>
  <c r="L25" i="1"/>
  <c r="L9" i="1"/>
  <c r="L4" i="1"/>
  <c r="L27" i="1"/>
  <c r="L24" i="1"/>
  <c r="L8" i="1"/>
  <c r="L16" i="1"/>
  <c r="L23" i="1"/>
  <c r="Y2" i="1" l="1"/>
  <c r="AL5" i="1"/>
  <c r="AX2" i="1"/>
  <c r="W2" i="1"/>
  <c r="AX11" i="1"/>
  <c r="AJ11" i="1"/>
  <c r="AN8" i="1"/>
  <c r="BB8" i="1"/>
  <c r="BC2" i="1"/>
  <c r="BB2" i="1"/>
  <c r="AZ8" i="1"/>
  <c r="AL8" i="1"/>
  <c r="AZ5" i="1"/>
  <c r="AK2" i="1"/>
  <c r="AQ8" i="1" s="1"/>
  <c r="AX8" i="1"/>
  <c r="BH14" i="1" s="1"/>
  <c r="AJ8" i="1"/>
  <c r="AS21" i="1" s="1"/>
  <c r="AY2" i="1"/>
  <c r="AJ5" i="1"/>
  <c r="BB11" i="1"/>
  <c r="AN11" i="1"/>
  <c r="AW5" i="1"/>
  <c r="AN2" i="1"/>
  <c r="AO2" i="1"/>
  <c r="AX5" i="1"/>
  <c r="AJ2" i="1"/>
  <c r="BA5" i="1"/>
  <c r="AO11" i="1"/>
  <c r="BC11" i="1"/>
  <c r="BA2" i="1"/>
  <c r="BB5" i="1"/>
  <c r="Z2" i="1"/>
  <c r="Y11" i="1"/>
  <c r="AK5" i="1"/>
  <c r="AW8" i="1"/>
  <c r="U8" i="1"/>
  <c r="AI8" i="1"/>
  <c r="U11" i="1"/>
  <c r="V11" i="1"/>
  <c r="BA11" i="1"/>
  <c r="AM11" i="1"/>
  <c r="AZ11" i="1"/>
  <c r="AL11" i="1"/>
  <c r="AZ2" i="1"/>
  <c r="AO5" i="1"/>
  <c r="W11" i="1"/>
  <c r="AY5" i="1"/>
  <c r="U2" i="1"/>
  <c r="V2" i="1"/>
  <c r="AC8" i="1" s="1"/>
  <c r="AL2" i="1"/>
  <c r="AY11" i="1"/>
  <c r="AK11" i="1"/>
  <c r="AI2" i="1"/>
  <c r="Y8" i="1"/>
  <c r="AM8" i="1"/>
  <c r="BA8" i="1"/>
  <c r="AI5" i="1"/>
  <c r="W8" i="1"/>
  <c r="AY8" i="1"/>
  <c r="AK8" i="1"/>
  <c r="AA2" i="1"/>
  <c r="AT12" i="1"/>
  <c r="AW2" i="1"/>
  <c r="BF17" i="1" s="1"/>
  <c r="BC5" i="1"/>
  <c r="AA8" i="1"/>
  <c r="AO8" i="1"/>
  <c r="BC8" i="1"/>
  <c r="AM2" i="1"/>
  <c r="X11" i="1"/>
  <c r="AA5" i="1"/>
  <c r="AW11" i="1"/>
  <c r="AI11" i="1"/>
  <c r="AA11" i="1"/>
  <c r="Z11" i="1"/>
  <c r="AM5" i="1"/>
  <c r="AN5" i="1"/>
  <c r="U5" i="1"/>
  <c r="Y5" i="1"/>
  <c r="V5" i="1"/>
  <c r="V8" i="1"/>
  <c r="Z8" i="1"/>
  <c r="X5" i="1"/>
  <c r="X8" i="1"/>
  <c r="Z5" i="1"/>
  <c r="W5" i="1"/>
  <c r="AE4" i="1" l="1"/>
  <c r="AR24" i="1"/>
  <c r="AC17" i="1"/>
  <c r="AT19" i="1"/>
  <c r="AR30" i="1"/>
  <c r="BF28" i="1"/>
  <c r="BI20" i="1"/>
  <c r="BG29" i="1"/>
  <c r="AF12" i="1"/>
  <c r="BI30" i="1"/>
  <c r="BI27" i="1"/>
  <c r="AE19" i="1"/>
  <c r="AS12" i="1"/>
  <c r="BF14" i="1"/>
  <c r="BH8" i="1"/>
  <c r="AQ26" i="1"/>
  <c r="AF30" i="1"/>
  <c r="BH27" i="1"/>
  <c r="BG24" i="1"/>
  <c r="AF2" i="1"/>
  <c r="BF23" i="1"/>
  <c r="AD19" i="1"/>
  <c r="AD27" i="1"/>
  <c r="AQ27" i="1"/>
  <c r="BG27" i="1"/>
  <c r="BF8" i="1"/>
  <c r="AT16" i="1"/>
  <c r="AR22" i="1"/>
  <c r="BI26" i="1"/>
  <c r="BF26" i="1"/>
  <c r="BJ26" i="1" s="1"/>
  <c r="BH9" i="1"/>
  <c r="BH6" i="1"/>
  <c r="BH20" i="1"/>
  <c r="BH22" i="1"/>
  <c r="BH21" i="1"/>
  <c r="BH5" i="1"/>
  <c r="BH4" i="1"/>
  <c r="BH19" i="1"/>
  <c r="BH16" i="1"/>
  <c r="BF7" i="1"/>
  <c r="BF29" i="1"/>
  <c r="BG11" i="1"/>
  <c r="AD30" i="1"/>
  <c r="AS27" i="1"/>
  <c r="BG14" i="1"/>
  <c r="BG4" i="1"/>
  <c r="BI2" i="1"/>
  <c r="AR27" i="1"/>
  <c r="BG31" i="1"/>
  <c r="AE30" i="1"/>
  <c r="BF25" i="1"/>
  <c r="AR26" i="1"/>
  <c r="BG3" i="1"/>
  <c r="BG9" i="1"/>
  <c r="BG6" i="1"/>
  <c r="BG21" i="1"/>
  <c r="BG2" i="1"/>
  <c r="BG5" i="1"/>
  <c r="BG18" i="1"/>
  <c r="BG17" i="1"/>
  <c r="BG30" i="1"/>
  <c r="BG7" i="1"/>
  <c r="BG16" i="1"/>
  <c r="BG22" i="1"/>
  <c r="AT8" i="1"/>
  <c r="BH10" i="1"/>
  <c r="AC27" i="1"/>
  <c r="BI4" i="1"/>
  <c r="BI18" i="1"/>
  <c r="BI15" i="1"/>
  <c r="BG13" i="1"/>
  <c r="AQ25" i="1"/>
  <c r="BH26" i="1"/>
  <c r="BG12" i="1"/>
  <c r="BG20" i="1"/>
  <c r="AS25" i="1"/>
  <c r="BG19" i="1"/>
  <c r="AE27" i="1"/>
  <c r="BF11" i="1"/>
  <c r="BH30" i="1"/>
  <c r="AQ18" i="1"/>
  <c r="AS6" i="1"/>
  <c r="BF16" i="1"/>
  <c r="AQ20" i="1"/>
  <c r="BG25" i="1"/>
  <c r="BF10" i="1"/>
  <c r="BH11" i="1"/>
  <c r="AS4" i="1"/>
  <c r="AT25" i="1"/>
  <c r="AT18" i="1"/>
  <c r="AT27" i="1"/>
  <c r="AS8" i="1"/>
  <c r="AR12" i="1"/>
  <c r="AT24" i="1"/>
  <c r="BG28" i="1"/>
  <c r="BH3" i="1"/>
  <c r="BH24" i="1"/>
  <c r="BI7" i="1"/>
  <c r="BI22" i="1"/>
  <c r="BI31" i="1"/>
  <c r="BI23" i="1"/>
  <c r="BI8" i="1"/>
  <c r="BI10" i="1"/>
  <c r="BI14" i="1"/>
  <c r="BI29" i="1"/>
  <c r="BI9" i="1"/>
  <c r="BI24" i="1"/>
  <c r="BI19" i="1"/>
  <c r="BF22" i="1"/>
  <c r="BF6" i="1"/>
  <c r="BF15" i="1"/>
  <c r="BJ15" i="1" s="1"/>
  <c r="BF21" i="1"/>
  <c r="BF20" i="1"/>
  <c r="BF2" i="1"/>
  <c r="BF27" i="1"/>
  <c r="BF9" i="1"/>
  <c r="BF5" i="1"/>
  <c r="BF4" i="1"/>
  <c r="BI6" i="1"/>
  <c r="AS24" i="1"/>
  <c r="BF19" i="1"/>
  <c r="AF3" i="1"/>
  <c r="BI25" i="1"/>
  <c r="AQ16" i="1"/>
  <c r="AF22" i="1"/>
  <c r="BH25" i="1"/>
  <c r="BF31" i="1"/>
  <c r="AT4" i="1"/>
  <c r="AQ11" i="1"/>
  <c r="BF12" i="1"/>
  <c r="AS30" i="1"/>
  <c r="AT11" i="1"/>
  <c r="BI16" i="1"/>
  <c r="AQ30" i="1"/>
  <c r="AF6" i="1"/>
  <c r="AR17" i="1"/>
  <c r="AE5" i="1"/>
  <c r="AE24" i="1"/>
  <c r="AR20" i="1"/>
  <c r="AS19" i="1"/>
  <c r="AR16" i="1"/>
  <c r="BI12" i="1"/>
  <c r="AS18" i="1"/>
  <c r="AS17" i="1"/>
  <c r="AS20" i="1"/>
  <c r="AS5" i="1"/>
  <c r="AS16" i="1"/>
  <c r="AS15" i="1"/>
  <c r="AS22" i="1"/>
  <c r="AS2" i="1"/>
  <c r="AS3" i="1"/>
  <c r="BG26" i="1"/>
  <c r="BG15" i="1"/>
  <c r="BH18" i="1"/>
  <c r="BF3" i="1"/>
  <c r="BH2" i="1"/>
  <c r="BG10" i="1"/>
  <c r="AQ21" i="1"/>
  <c r="BH28" i="1"/>
  <c r="BF30" i="1"/>
  <c r="BJ30" i="1" s="1"/>
  <c r="BF13" i="1"/>
  <c r="AC30" i="1"/>
  <c r="AT15" i="1"/>
  <c r="BG8" i="1"/>
  <c r="AR4" i="1"/>
  <c r="BI28" i="1"/>
  <c r="BH12" i="1"/>
  <c r="AR8" i="1"/>
  <c r="AC4" i="1"/>
  <c r="AF27" i="1"/>
  <c r="AQ15" i="1"/>
  <c r="AF8" i="1"/>
  <c r="BH31" i="1"/>
  <c r="AR21" i="1"/>
  <c r="AC12" i="1"/>
  <c r="AS26" i="1"/>
  <c r="BG23" i="1"/>
  <c r="BI3" i="1"/>
  <c r="BI13" i="1"/>
  <c r="BI5" i="1"/>
  <c r="BI17" i="1"/>
  <c r="BH15" i="1"/>
  <c r="AQ2" i="1"/>
  <c r="AQ5" i="1"/>
  <c r="AQ22" i="1"/>
  <c r="AQ17" i="1"/>
  <c r="AQ4" i="1"/>
  <c r="AQ3" i="1"/>
  <c r="AQ24" i="1"/>
  <c r="AQ19" i="1"/>
  <c r="BI11" i="1"/>
  <c r="AR25" i="1"/>
  <c r="BI21" i="1"/>
  <c r="BF24" i="1"/>
  <c r="AQ6" i="1"/>
  <c r="BH23" i="1"/>
  <c r="AT22" i="1"/>
  <c r="AT17" i="1"/>
  <c r="AT21" i="1"/>
  <c r="AT6" i="1"/>
  <c r="AT3" i="1"/>
  <c r="AT26" i="1"/>
  <c r="AT20" i="1"/>
  <c r="AT5" i="1"/>
  <c r="AT2" i="1"/>
  <c r="BH17" i="1"/>
  <c r="AR19" i="1"/>
  <c r="AR2" i="1"/>
  <c r="AR15" i="1"/>
  <c r="AR5" i="1"/>
  <c r="AR11" i="1"/>
  <c r="AR18" i="1"/>
  <c r="AR6" i="1"/>
  <c r="BH13" i="1"/>
  <c r="AT30" i="1"/>
  <c r="AS11" i="1"/>
  <c r="BH29" i="1"/>
  <c r="BH7" i="1"/>
  <c r="AQ12" i="1"/>
  <c r="AR3" i="1"/>
  <c r="AC2" i="1"/>
  <c r="BF18" i="1"/>
  <c r="BJ18" i="1" s="1"/>
  <c r="AD24" i="1"/>
  <c r="AF21" i="1"/>
  <c r="AD6" i="1"/>
  <c r="AD22" i="1"/>
  <c r="AE25" i="1"/>
  <c r="AF16" i="1"/>
  <c r="AD21" i="1"/>
  <c r="AF19" i="1"/>
  <c r="AE2" i="1"/>
  <c r="AD18" i="1"/>
  <c r="AF4" i="1"/>
  <c r="AE26" i="1"/>
  <c r="AD25" i="1"/>
  <c r="AE3" i="1"/>
  <c r="AF26" i="1"/>
  <c r="AF25" i="1"/>
  <c r="AD16" i="1"/>
  <c r="AF17" i="1"/>
  <c r="AD2" i="1"/>
  <c r="AD3" i="1"/>
  <c r="AE16" i="1"/>
  <c r="AC20" i="1"/>
  <c r="AC18" i="1"/>
  <c r="AC16" i="1"/>
  <c r="AC21" i="1"/>
  <c r="AC29" i="1"/>
  <c r="AC19" i="1"/>
  <c r="AC26" i="1"/>
  <c r="AC6" i="1"/>
  <c r="AC24" i="1"/>
  <c r="AC22" i="1"/>
  <c r="AC3" i="1"/>
  <c r="AD26" i="1"/>
  <c r="AE17" i="1"/>
  <c r="AF24" i="1"/>
  <c r="AF18" i="1"/>
  <c r="AE21" i="1"/>
  <c r="AD17" i="1"/>
  <c r="AF11" i="1"/>
  <c r="AE20" i="1"/>
  <c r="AC15" i="1"/>
  <c r="AE11" i="1"/>
  <c r="AF29" i="1"/>
  <c r="AF15" i="1"/>
  <c r="AD5" i="1"/>
  <c r="AD20" i="1"/>
  <c r="AD11" i="1"/>
  <c r="AD29" i="1"/>
  <c r="AE15" i="1"/>
  <c r="AF5" i="1"/>
  <c r="AF20" i="1"/>
  <c r="AE29" i="1"/>
  <c r="AD15" i="1"/>
  <c r="AD8" i="1"/>
  <c r="AD12" i="1"/>
  <c r="AC25" i="1"/>
  <c r="AE6" i="1"/>
  <c r="AE22" i="1"/>
  <c r="AC5" i="1"/>
  <c r="AD4" i="1"/>
  <c r="AE8" i="1"/>
  <c r="AE12" i="1"/>
  <c r="AE18" i="1"/>
  <c r="AC11" i="1"/>
  <c r="AU26" i="1" l="1"/>
  <c r="BJ13" i="1"/>
  <c r="BJ20" i="1"/>
  <c r="AU18" i="1"/>
  <c r="BJ17" i="1"/>
  <c r="BJ14" i="1"/>
  <c r="BJ24" i="1"/>
  <c r="BJ12" i="1"/>
  <c r="BJ2" i="1"/>
  <c r="BJ22" i="1"/>
  <c r="BJ6" i="1"/>
  <c r="BJ3" i="1"/>
  <c r="BJ8" i="1"/>
  <c r="BJ7" i="1"/>
  <c r="AU30" i="1"/>
  <c r="BJ10" i="1"/>
  <c r="BJ23" i="1"/>
  <c r="BJ28" i="1"/>
  <c r="BJ31" i="1"/>
  <c r="BJ11" i="1"/>
  <c r="AU3" i="1"/>
  <c r="BJ29" i="1"/>
  <c r="AU8" i="1"/>
  <c r="BJ4" i="1"/>
  <c r="BJ9" i="1"/>
  <c r="BJ21" i="1"/>
  <c r="AU15" i="1"/>
  <c r="AG5" i="1"/>
  <c r="BJ19" i="1"/>
  <c r="BJ5" i="1"/>
  <c r="BJ27" i="1"/>
  <c r="BJ16" i="1"/>
  <c r="BJ25" i="1"/>
  <c r="AG3" i="1"/>
  <c r="AU16" i="1"/>
  <c r="AU17" i="1"/>
  <c r="AU22" i="1"/>
  <c r="AG4" i="1"/>
  <c r="AU5" i="1"/>
  <c r="AU11" i="1"/>
  <c r="AU4" i="1"/>
  <c r="AU6" i="1"/>
  <c r="AU2" i="1"/>
  <c r="AU25" i="1"/>
  <c r="AU27" i="1"/>
  <c r="AU20" i="1"/>
  <c r="AG30" i="1"/>
  <c r="AG27" i="1"/>
  <c r="AU19" i="1"/>
  <c r="AU21" i="1"/>
  <c r="AG6" i="1"/>
  <c r="AU12" i="1"/>
  <c r="AU24" i="1"/>
  <c r="AG24" i="1"/>
  <c r="AG25" i="1"/>
  <c r="AG17" i="1"/>
  <c r="AG2" i="1"/>
  <c r="AG26" i="1"/>
  <c r="AG22" i="1"/>
  <c r="AG11" i="1"/>
  <c r="AG8" i="1"/>
  <c r="AG19" i="1"/>
  <c r="AG29" i="1"/>
  <c r="AG21" i="1"/>
  <c r="AG16" i="1"/>
  <c r="AG15" i="1"/>
  <c r="AG18" i="1"/>
  <c r="AG20" i="1"/>
  <c r="AG12" i="1"/>
</calcChain>
</file>

<file path=xl/sharedStrings.xml><?xml version="1.0" encoding="utf-8"?>
<sst xmlns="http://schemas.openxmlformats.org/spreadsheetml/2006/main" count="163" uniqueCount="60">
  <si>
    <t>City</t>
  </si>
  <si>
    <t>GDP</t>
  </si>
  <si>
    <t>Population</t>
  </si>
  <si>
    <t>Unemployment Rate</t>
  </si>
  <si>
    <t>Average Age</t>
  </si>
  <si>
    <t>Women (%)</t>
  </si>
  <si>
    <t>Men (%)</t>
  </si>
  <si>
    <t>Budget</t>
  </si>
  <si>
    <t>Initial Label</t>
  </si>
  <si>
    <t>Label</t>
  </si>
  <si>
    <t>Bogotá</t>
  </si>
  <si>
    <t>Yes</t>
  </si>
  <si>
    <t>Medellín</t>
  </si>
  <si>
    <t>Cali</t>
  </si>
  <si>
    <t>Barranquilla</t>
  </si>
  <si>
    <t>Cartagena</t>
  </si>
  <si>
    <t>Bucaramanga</t>
  </si>
  <si>
    <t>No</t>
  </si>
  <si>
    <t>Pereira</t>
  </si>
  <si>
    <t>Cúcuta</t>
  </si>
  <si>
    <t>Ibagué</t>
  </si>
  <si>
    <t>Santa Marta</t>
  </si>
  <si>
    <t>Manizales</t>
  </si>
  <si>
    <t>Villavicencio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</si>
  <si>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</si>
  <si>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</si>
  <si>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</si>
  <si>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</si>
  <si>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</si>
  <si>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</si>
  <si>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</si>
  <si>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</si>
  <si>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</si>
  <si>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</si>
  <si>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</si>
  <si>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San Andrés</t>
  </si>
  <si>
    <t>Yopal</t>
  </si>
  <si>
    <t>Leticia</t>
  </si>
  <si>
    <t>Arauca</t>
  </si>
  <si>
    <t>Mocoa</t>
  </si>
  <si>
    <t>Mitú</t>
  </si>
  <si>
    <t>Puerto Carreño</t>
  </si>
  <si>
    <t>c_0</t>
  </si>
  <si>
    <t>c_1</t>
  </si>
  <si>
    <t>c_3</t>
  </si>
  <si>
    <t>c_2</t>
  </si>
  <si>
    <t>d_c_0</t>
  </si>
  <si>
    <t>d_c_1</t>
  </si>
  <si>
    <t>d_c_2</t>
  </si>
  <si>
    <t>d_c_3</t>
  </si>
  <si>
    <t>C_0</t>
  </si>
  <si>
    <t>C_3</t>
  </si>
  <si>
    <t>C_1</t>
  </si>
  <si>
    <t>C_2</t>
  </si>
  <si>
    <t>new_label</t>
  </si>
  <si>
    <t>MEDIA</t>
  </si>
  <si>
    <t>DESVIACION ESTANDAR</t>
  </si>
  <si>
    <t>Numero cluster</t>
  </si>
  <si>
    <t>new-label</t>
  </si>
  <si>
    <t>DATOS NORMALIZADOS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</si>
</sst>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165" fontId="0" fillId="4" borderId="1" xfId="0" applyNumberFormat="1" applyFill="1" applyBorder="1"/>
    <xf numFmtId="165" fontId="0" fillId="0" borderId="1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4" borderId="5" xfId="0" applyFill="1" applyBorder="1"/>
    <xf numFmtId="165" fontId="0" fillId="5" borderId="0" xfId="0" applyNumberFormat="1" applyFill="1"/>
    <xf numFmtId="0" fontId="0" fillId="5" borderId="0" xfId="0" applyFill="1"/>
    <xf numFmtId="165" fontId="0" fillId="6" borderId="0" xfId="0" applyNumberFormat="1" applyFill="1"/>
    <xf numFmtId="165" fontId="0" fillId="3" borderId="0" xfId="0" applyNumberFormat="1" applyFill="1"/>
    <xf numFmtId="165" fontId="0" fillId="7" borderId="0" xfId="0" applyNumberFormat="1" applyFill="1"/>
    <xf numFmtId="0" fontId="2" fillId="2" borderId="1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166" fontId="0" fillId="0" borderId="1" xfId="0" applyNumberFormat="1" applyBorder="1"/>
    <xf numFmtId="164" fontId="0" fillId="0" borderId="1" xfId="0" applyNumberFormat="1" applyBorder="1"/>
    <xf numFmtId="167" fontId="0" fillId="0" borderId="1" xfId="0" applyNumberFormat="1" applyBorder="1"/>
    <xf numFmtId="0" fontId="0" fillId="0" borderId="1" xfId="0" applyFill="1" applyBorder="1"/>
    <xf numFmtId="165" fontId="0" fillId="0" borderId="0" xfId="0" applyNumberFormat="1" applyFill="1"/>
    <xf numFmtId="0" fontId="0" fillId="0" borderId="0" xfId="0" applyFill="1"/>
  </cellXfs>
  <cellStyles count="2">
    <cellStyle name="Normal" xfId="0" builtinId="0"/>
    <cellStyle name="Normal 2" xfId="1" xr:uid="{A958E9BE-5367-4A3A-9CA9-293B38CF71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5C5C-BCD0-49D9-B157-9A82F7F8BCF5}">
  <dimension ref="A1:EU34"/>
  <sheetViews>
    <sheetView tabSelected="1" topLeftCell="AW1" workbookViewId="0">
      <selection activeCell="BM8" sqref="BM8"/>
    </sheetView>
  </sheetViews>
  <sheetFormatPr baseColWidth="10" defaultRowHeight="14.4" x14ac:dyDescent="0.3"/>
  <cols>
    <col min="1" max="1" width="21.5546875" customWidth="1"/>
    <col min="2" max="2" width="8.5546875" customWidth="1"/>
    <col min="3" max="3" width="10.6640625" customWidth="1"/>
    <col min="4" max="4" width="18.6640625" customWidth="1"/>
    <col min="5" max="8" width="12" customWidth="1"/>
    <col min="9" max="9" width="11.33203125" customWidth="1"/>
    <col min="10" max="10" width="5.6640625" bestFit="1" customWidth="1"/>
    <col min="11" max="11" width="23.6640625" bestFit="1" customWidth="1"/>
    <col min="12" max="12" width="8.33203125" bestFit="1" customWidth="1"/>
    <col min="13" max="13" width="10.6640625" bestFit="1" customWidth="1"/>
    <col min="14" max="14" width="18.6640625" bestFit="1" customWidth="1"/>
    <col min="15" max="15" width="11.44140625" bestFit="1" customWidth="1"/>
    <col min="16" max="16" width="11.109375" bestFit="1" customWidth="1"/>
    <col min="17" max="18" width="8.33203125" bestFit="1" customWidth="1"/>
    <col min="19" max="19" width="11.33203125" bestFit="1" customWidth="1"/>
    <col min="20" max="20" width="14.5546875" bestFit="1" customWidth="1"/>
    <col min="21" max="21" width="8.33203125" bestFit="1" customWidth="1"/>
    <col min="22" max="22" width="12.6640625" bestFit="1" customWidth="1"/>
    <col min="23" max="23" width="18.6640625" bestFit="1" customWidth="1"/>
    <col min="24" max="25" width="12" bestFit="1" customWidth="1"/>
    <col min="26" max="26" width="12.6640625" bestFit="1" customWidth="1"/>
    <col min="27" max="27" width="11.6640625" bestFit="1" customWidth="1"/>
    <col min="29" max="32" width="8.5546875" bestFit="1" customWidth="1"/>
    <col min="33" max="33" width="9.88671875" bestFit="1" customWidth="1"/>
    <col min="34" max="34" width="14.5546875" bestFit="1" customWidth="1"/>
    <col min="35" max="35" width="8.33203125" bestFit="1" customWidth="1"/>
    <col min="36" max="36" width="10.6640625" bestFit="1" customWidth="1"/>
    <col min="37" max="37" width="18.6640625" bestFit="1" customWidth="1"/>
    <col min="39" max="39" width="11.109375" bestFit="1" customWidth="1"/>
    <col min="40" max="41" width="8.33203125" bestFit="1" customWidth="1"/>
    <col min="43" max="46" width="8.5546875" bestFit="1" customWidth="1"/>
    <col min="47" max="47" width="9.6640625" bestFit="1" customWidth="1"/>
    <col min="48" max="48" width="14.5546875" bestFit="1" customWidth="1"/>
    <col min="49" max="49" width="8.33203125" bestFit="1" customWidth="1"/>
    <col min="50" max="50" width="10.6640625" bestFit="1" customWidth="1"/>
    <col min="51" max="51" width="18.6640625" bestFit="1" customWidth="1"/>
    <col min="53" max="53" width="11.109375" bestFit="1" customWidth="1"/>
    <col min="54" max="55" width="8.33203125" bestFit="1" customWidth="1"/>
    <col min="56" max="56" width="8.33203125" customWidth="1"/>
    <col min="57" max="57" width="13.21875" bestFit="1" customWidth="1"/>
    <col min="58" max="61" width="8.5546875" bestFit="1" customWidth="1"/>
    <col min="62" max="62" width="9.6640625" bestFit="1" customWidth="1"/>
    <col min="65" max="65" width="14.109375" bestFit="1" customWidth="1"/>
  </cols>
  <sheetData>
    <row r="1" spans="1:151" x14ac:dyDescent="0.3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  <c r="K1" t="s">
        <v>59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6" t="s">
        <v>57</v>
      </c>
      <c r="U1" s="15" t="s">
        <v>1</v>
      </c>
      <c r="V1" s="15" t="s">
        <v>2</v>
      </c>
      <c r="W1" s="15" t="s">
        <v>3</v>
      </c>
      <c r="X1" s="15" t="s">
        <v>4</v>
      </c>
      <c r="Y1" s="15" t="s">
        <v>5</v>
      </c>
      <c r="Z1" s="15" t="s">
        <v>6</v>
      </c>
      <c r="AA1" s="15" t="s">
        <v>7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54</v>
      </c>
      <c r="AH1" s="2" t="s">
        <v>57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2" t="s">
        <v>7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58</v>
      </c>
      <c r="AV1" s="16" t="s">
        <v>57</v>
      </c>
      <c r="AW1" s="2" t="s">
        <v>1</v>
      </c>
      <c r="AX1" s="2" t="s">
        <v>2</v>
      </c>
      <c r="AY1" s="2" t="s">
        <v>3</v>
      </c>
      <c r="AZ1" s="2" t="s">
        <v>4</v>
      </c>
      <c r="BA1" s="2" t="s">
        <v>5</v>
      </c>
      <c r="BB1" s="2" t="s">
        <v>6</v>
      </c>
      <c r="BC1" s="2" t="s">
        <v>7</v>
      </c>
      <c r="BD1" s="22"/>
      <c r="BE1" s="1" t="s">
        <v>0</v>
      </c>
      <c r="BF1" s="17" t="s">
        <v>46</v>
      </c>
      <c r="BG1" s="17" t="s">
        <v>47</v>
      </c>
      <c r="BH1" s="17" t="s">
        <v>48</v>
      </c>
      <c r="BI1" s="17" t="s">
        <v>49</v>
      </c>
      <c r="BJ1" s="18" t="s">
        <v>58</v>
      </c>
    </row>
    <row r="2" spans="1:151" s="4" customFormat="1" x14ac:dyDescent="0.3">
      <c r="A2" s="3" t="s">
        <v>10</v>
      </c>
      <c r="B2" s="3">
        <v>103.5</v>
      </c>
      <c r="C2" s="3">
        <v>7.18</v>
      </c>
      <c r="D2" s="3">
        <v>10.5</v>
      </c>
      <c r="E2" s="3">
        <v>32</v>
      </c>
      <c r="F2" s="3">
        <v>52</v>
      </c>
      <c r="G2" s="3">
        <v>48</v>
      </c>
      <c r="H2" s="3">
        <v>18</v>
      </c>
      <c r="I2" s="3">
        <v>2</v>
      </c>
      <c r="J2" s="3" t="s">
        <v>11</v>
      </c>
      <c r="K2"/>
      <c r="L2" s="5">
        <f>STANDARDIZE(B2,$B$33,$B$34)</f>
        <v>4.7578556914973147</v>
      </c>
      <c r="M2" s="5">
        <f>STANDARDIZE(C2,$C$33,$C$34)</f>
        <v>4.7670372207077163</v>
      </c>
      <c r="N2" s="5">
        <f>STANDARDIZE(D2,$D$33,$D$34)</f>
        <v>-1.1318417940615753</v>
      </c>
      <c r="O2" s="5">
        <f>STANDARDIZE(E2,$E$33,$E$34)</f>
        <v>1.2357295174064422</v>
      </c>
      <c r="P2" s="5">
        <f>STANDARDIZE(F2,$F$33,$F$34)</f>
        <v>0.64365030434678916</v>
      </c>
      <c r="Q2" s="5">
        <f>STANDARDIZE(G2,$G$33,$G$34)</f>
        <v>-0.64365030434678916</v>
      </c>
      <c r="R2" s="5">
        <f>STANDARDIZE(H2,$H$33,$H$34)</f>
        <v>4.7375008684374835</v>
      </c>
      <c r="S2" s="3">
        <v>2</v>
      </c>
      <c r="T2" t="s">
        <v>50</v>
      </c>
      <c r="U2" s="10">
        <f t="shared" ref="U2:Z2" si="0">AVERAGE(L19,L26)</f>
        <v>-0.35903607592829356</v>
      </c>
      <c r="V2" s="10">
        <f t="shared" si="0"/>
        <v>-0.37403021145574566</v>
      </c>
      <c r="W2" s="10">
        <f t="shared" si="0"/>
        <v>-0.48669197144647736</v>
      </c>
      <c r="X2" s="10">
        <f t="shared" si="0"/>
        <v>0.56575568266800946</v>
      </c>
      <c r="Y2" s="10">
        <f t="shared" si="0"/>
        <v>0.64365030434678916</v>
      </c>
      <c r="Z2" s="10">
        <f t="shared" si="0"/>
        <v>-0.64365030434678916</v>
      </c>
      <c r="AA2" s="10">
        <f>AVERAGE(R19,R26)</f>
        <v>-0.37668202623661934</v>
      </c>
      <c r="AB2"/>
      <c r="AC2" s="5">
        <f>ABS(L2-$U$2)+ABS(M2-$V$2)+ABS(N2-$W$2)+ABS(O2-$X$2)+ABS(P2-$Y$2)+ABS(Q2-$Z$2)+ABS(R2-$AA$2)</f>
        <v>16.687265751616707</v>
      </c>
      <c r="AD2" s="5">
        <f>ABS(L2-$U$5)+ABS(M2-$V$5)+ABS(N2-$W$5)+ABS(O2-$X$5)+ABS(P2-$Y$5)+ABS(Q2-$Z$5)+ABS(R2-$AA$5)</f>
        <v>18.331070364319309</v>
      </c>
      <c r="AE2" s="5">
        <f>ABS(L2-$U$8)+ABS(M2-$V$8)+ABS(N2-$W$8)+ABS(O2-$X$8)+ABS(P2-$Y$8)+ABS(Q2-$Z$8)+ABS(R2-AA8)</f>
        <v>15.686256278417996</v>
      </c>
      <c r="AF2" s="5">
        <f>ABS(L2-$U$11)+ABS(M2-$V$11)+ABS(N2-$W$11)+ABS(O2-$X$11)+ABS(P2-$Y$11)+ABS(Q2-$Z$11)+ABS(R2-$AA$11)</f>
        <v>17.243406179623435</v>
      </c>
      <c r="AG2" s="9">
        <f>IF(MIN(AC2:AF2)=AC2, 0, IF(MIN(AC2:AF2)=AD2, 1, IF(MIN(AC2:AF2)=AE2, 2, 3)))</f>
        <v>2</v>
      </c>
      <c r="AH2" t="s">
        <v>50</v>
      </c>
      <c r="AI2" s="11">
        <f t="shared" ref="AI2:AN2" si="1">AVERAGE(L8,L12,L17,L18,L19,L21,L24,L29)</f>
        <v>-0.3088212401341266</v>
      </c>
      <c r="AJ2" s="11">
        <f t="shared" si="1"/>
        <v>-0.32690683995316905</v>
      </c>
      <c r="AK2" s="11">
        <f t="shared" si="1"/>
        <v>-9.1962145767503278E-2</v>
      </c>
      <c r="AL2" s="11">
        <f t="shared" si="1"/>
        <v>0.45409337687827067</v>
      </c>
      <c r="AM2" s="11">
        <f t="shared" si="1"/>
        <v>0.96547545652018352</v>
      </c>
      <c r="AN2" s="11">
        <f t="shared" si="1"/>
        <v>-0.96547545652018352</v>
      </c>
      <c r="AO2" s="10">
        <f>AVERAGE(R8,R12,R17,R18,R19,R21,R24)</f>
        <v>-0.29596444918591519</v>
      </c>
      <c r="AP2"/>
      <c r="AQ2" s="5">
        <f>ABS(L2-$AI$2)+ABS(M2-$AJ$2)+ABS(N2-$AK$2)+ABS(O2-$AL$2)+ABS(P2-$AM$2)+ABS(Q2-$AN$2)+ABS(R2-$AO$2)</f>
        <v>17.659252403084757</v>
      </c>
      <c r="AR2" s="5">
        <f>ABS(L2-$AI$5)+ABS(M2-$AJ$5)+ABS(N2-$AK$5)+ABS(O2-$AL$5)+ABS(P2-$AM$5)+ABS(Q2-$AN$5)+ABS(R2-$AO$5)</f>
        <v>22.108766091005656</v>
      </c>
      <c r="AS2" s="5">
        <f>ABS(L2-$AI$8)+ABS(M2-$AJ$8)+ABS(N2-$AK$8)+ABS(O2-$AL$8)+ABS(P2-$AM$8)+ABS(Q2-$AN$8)+ABS(R2-$AO$8)</f>
        <v>8.8118858518095422</v>
      </c>
      <c r="AT2" s="5">
        <f>ABS(L2-$AI$11)+ABS(M2-$AJ$11)+ABS(N2-$AK$11)+ABS(O2-$AL$11)+ABS(P2-$AM$11)+ABS(Q2-$AN$11)+ABS(R2-$AO$11)</f>
        <v>18.441343471331759</v>
      </c>
      <c r="AU2" s="3">
        <f>IF(MIN(AQ2:AT2)=AQ2, 0, IF(MIN(AQ2:AT2)=AR2, 1, IF(MIN(AQ2:AT2)=AS2, 2, 3)))</f>
        <v>2</v>
      </c>
      <c r="AV2" t="s">
        <v>42</v>
      </c>
      <c r="AW2" s="10">
        <f t="shared" ref="AW2:BB2" si="2">AVERAGE(L4,L8,L12,L17,L18,L19,L21,L24)</f>
        <v>-0.17324118348987594</v>
      </c>
      <c r="AX2" s="10">
        <f t="shared" si="2"/>
        <v>-0.12455353879504569</v>
      </c>
      <c r="AY2" s="10">
        <f t="shared" si="2"/>
        <v>-0.14289502650027411</v>
      </c>
      <c r="AZ2" s="10">
        <f t="shared" si="2"/>
        <v>0.56575568266800946</v>
      </c>
      <c r="BA2" s="10">
        <f t="shared" si="2"/>
        <v>0.96547545652018374</v>
      </c>
      <c r="BB2" s="10">
        <f t="shared" si="2"/>
        <v>-0.96547545652018374</v>
      </c>
      <c r="BC2" s="10">
        <f>AVERAGE(R4,R8,R12,R17,R18,R19,R21,R24)</f>
        <v>-0.16660935775850463</v>
      </c>
      <c r="BD2" s="23"/>
      <c r="BE2" s="3" t="s">
        <v>10</v>
      </c>
      <c r="BF2" s="5">
        <f>ABS(L2-$AW$2)+ABS(M2-$AX$2)+ABS(N2-$AY$2)+ABS(O2-$AZ$2)+ABS(P2-$BA$2)+ABS(Q2-$BB$2)+ABS(R2-$BC$2)</f>
        <v>17.029368767332464</v>
      </c>
      <c r="BG2" s="5">
        <f>ABS(L2-$AW$5)+ABS(M2-$AX$5)+ABS(N2-$AY$5)+ABS(O2-$AZ$5)+ABS(P2-$BA$5)+ABS(Q2-$BB$5)+ABS(R2-$BC$5)</f>
        <v>22.582487408800056</v>
      </c>
      <c r="BH2" s="5">
        <f>ABS(L2-$AW$8)+ABS(M2-$AX$8)+ABS(N2-$AY$8)+ABS(O2-$AZ$8)+ABS(P2-$BA$8)+ABS(Q2-$BB$8)+ABS(R2-$BC$8)</f>
        <v>6.3458983824275546</v>
      </c>
      <c r="BI2" s="5">
        <f>ABS(L2-$AW$11)+ABS(M2-$AX$11)+ABS(N2-$AY$11)+ABS(O2-$AZ$11)+ABS(P2-$BA$11)+ABS(Q2-$BB$11)+ABS(R2-$BC$11)</f>
        <v>18.740624386379249</v>
      </c>
      <c r="BJ2" s="3">
        <f>IF(MIN(BF2:BI2)=BF2, 0, IF(MIN(BF2:BI2)=BG2, 1, IF(MIN(BF2:BI2)=BH2, 2, 3)))</f>
        <v>2</v>
      </c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</row>
    <row r="3" spans="1:151" s="4" customFormat="1" x14ac:dyDescent="0.3">
      <c r="A3" s="3" t="s">
        <v>12</v>
      </c>
      <c r="B3" s="3">
        <v>44.1</v>
      </c>
      <c r="C3" s="3">
        <v>2.57</v>
      </c>
      <c r="D3" s="3">
        <v>11.2</v>
      </c>
      <c r="E3" s="3">
        <v>31</v>
      </c>
      <c r="F3" s="3">
        <v>53</v>
      </c>
      <c r="G3" s="3">
        <v>47</v>
      </c>
      <c r="H3" s="3">
        <v>7.5</v>
      </c>
      <c r="I3" s="3">
        <v>3</v>
      </c>
      <c r="J3" s="3" t="s">
        <v>11</v>
      </c>
      <c r="K3"/>
      <c r="L3" s="5">
        <f>STANDARDIZE(B3,$B$33,$B$34)</f>
        <v>1.7750944453238002</v>
      </c>
      <c r="M3" s="5">
        <f t="shared" ref="M3:M31" si="3">STANDARDIZE(C3,$C$33,$C$34)</f>
        <v>1.3593706696978587</v>
      </c>
      <c r="N3" s="5">
        <f t="shared" ref="N3:N31" si="4">STANDARDIZE(D3,$D$33,$D$34)</f>
        <v>-0.89415501730864477</v>
      </c>
      <c r="O3" s="5">
        <f t="shared" ref="O3:O31" si="5">STANDARDIZE(E3,$E$33,$E$34)</f>
        <v>0.78908029424748694</v>
      </c>
      <c r="P3" s="5">
        <f t="shared" ref="P3:P31" si="6">STANDARDIZE(F3,$F$33,$F$34)</f>
        <v>1.9309509130403675</v>
      </c>
      <c r="Q3" s="5">
        <f t="shared" ref="Q3:Q31" si="7">STANDARDIZE(G3,$G$33,$G$34)</f>
        <v>-1.9309509130403675</v>
      </c>
      <c r="R3" s="5">
        <f t="shared" ref="R3:R31" si="8">STANDARDIZE(H3,$H$33,$H$34)</f>
        <v>1.6950691180647874</v>
      </c>
      <c r="S3" s="3">
        <v>3</v>
      </c>
      <c r="T3"/>
      <c r="U3"/>
      <c r="V3"/>
      <c r="W3"/>
      <c r="X3"/>
      <c r="Y3"/>
      <c r="Z3"/>
      <c r="AA3"/>
      <c r="AB3"/>
      <c r="AC3" s="5">
        <f t="shared" ref="AC3:AC30" si="9">ABS(L3-$U$2)+ABS(M3-$V$2)+ABS(N3-$W$2)+ABS(O3-$X$2)+ABS(P3-$Y$2)+ABS(Q3-$Z$2)+ABS(R3-$AA$2)</f>
        <v>9.1446714215359073</v>
      </c>
      <c r="AD3" s="5">
        <f t="shared" ref="AD3:AD30" si="10">ABS(L3-$U$5)+ABS(M3-$V$5)+ABS(N3-$W$5)+ABS(O3-$X$5)+ABS(P3-$Y$5)+ABS(Q3-$Z$5)+ABS(R3-$AA$5)</f>
        <v>10.78847603423851</v>
      </c>
      <c r="AE3" s="5">
        <f t="shared" ref="AE3:AE30" si="11">ABS(L3-$U$8)+ABS(M3-$V$8)+ABS(N3-$W$8)+ABS(O3-$X$8)+ABS(P3-$Y$8)+ABS(Q3-$Z$8)+ABS(R3-AA9)</f>
        <v>8.5583743714534783</v>
      </c>
      <c r="AF3" s="5">
        <f>ABS(L3-$U$11)+ABS(M3-$V$11)+ABS(N3-$W$11)+ABS(O3-$X$11)+ABS(P3-$Y$11)+ABS(Q3-$Z$11)+ABS(R3-$AA$11)</f>
        <v>9.7008118495426388</v>
      </c>
      <c r="AG3" s="9">
        <f t="shared" ref="AG3:AG6" si="12">IF(MIN(AC3:AF3)=AC3, 0, IF(MIN(AC3:AF3)=AD3, 1, IF(MIN(AC3:AF3)=AE3, 2, 3)))</f>
        <v>2</v>
      </c>
      <c r="AH3"/>
      <c r="AI3"/>
      <c r="AJ3"/>
      <c r="AK3"/>
      <c r="AL3"/>
      <c r="AM3"/>
      <c r="AN3"/>
      <c r="AO3"/>
      <c r="AP3"/>
      <c r="AQ3" s="5">
        <f t="shared" ref="AQ3:AQ30" si="13">ABS(L3-$AI$2)+ABS(M3-$AJ$2)+ABS(N3-$AK$2)+ABS(O3-$AL$2)+ABS(P3-$AM$2)+ABS(Q3-$AN$2)+ABS(R3-$AO$2)</f>
        <v>8.829357464310382</v>
      </c>
      <c r="AR3" s="5">
        <f t="shared" ref="AR3:AR30" si="14">ABS(L3-$AI$5)+ABS(M3-$AJ$5)+ABS(N3-$AK$5)+ABS(O3-$AL$5)+ABS(P3-$AM$5)+ABS(Q3-$AN$5)+ABS(R3-$AO$5)</f>
        <v>14.56617176092486</v>
      </c>
      <c r="AS3" s="5">
        <f t="shared" ref="AS3:AS30" si="15">ABS(L3-$AI$8)+ABS(M3-$AJ$8)+ABS(N3-$AK$8)+ABS(O3-$AL$8)+ABS(P3-$AM$8)+ABS(Q3-$AN$8)+ABS(R3-$AO$8)</f>
        <v>4.3100107947889663</v>
      </c>
      <c r="AT3" s="5">
        <f t="shared" ref="AT3:AT30" si="16">ABS(L3-$AI$11)+ABS(M3-$AJ$11)+ABS(N3-$AK$11)+ABS(O3-$AL$11)+ABS(P3-$AM$11)+ABS(Q3-$AN$11)+ABS(R3-$AO$11)</f>
        <v>10.898749141250963</v>
      </c>
      <c r="AU3" s="3">
        <f t="shared" ref="AU3:AU30" si="17">IF(MIN(AQ3:AT3)=AQ3, 0, IF(MIN(AQ3:AT3)=AR3, 1, IF(MIN(AQ3:AT3)=AS3, 2, 3)))</f>
        <v>2</v>
      </c>
      <c r="AV3"/>
      <c r="AW3"/>
      <c r="AX3"/>
      <c r="AY3"/>
      <c r="AZ3"/>
      <c r="BA3"/>
      <c r="BB3"/>
      <c r="BC3"/>
      <c r="BD3" s="24"/>
      <c r="BE3" s="3" t="s">
        <v>12</v>
      </c>
      <c r="BF3" s="5">
        <f>ABS(L3-$AW$2)+ABS(M3-$AX$2)+ABS(N3-$AY$2)+ABS(O3-$AZ$2)+ABS(P3-$BA$2)+ABS(Q3-$BB$2)+ABS(R3-$BC$2)</f>
        <v>8.199473828558089</v>
      </c>
      <c r="BG3" s="5">
        <f>ABS(L3-$AW$5)+ABS(M3-$AX$5)+ABS(N3-$AY$5)+ABS(O3-$AZ$5)+ABS(P3-$BA$5)+ABS(Q3-$BB$5)+ABS(R3-$BC$5)</f>
        <v>15.039893078719254</v>
      </c>
      <c r="BH3" s="5">
        <f>ABS(L3-$AW$8)+ABS(M3-$AX$8)+ABS(N3-$AY$8)+ABS(O3-$AZ$8)+ABS(P3-$BA$8)+ABS(Q3-$BB$8)+ABS(R3-$BC$8)</f>
        <v>6.3458983824275546</v>
      </c>
      <c r="BI3" s="5">
        <f>ABS(L3-$AW$11)+ABS(M3-$AX$11)+ABS(N3-$AY$11)+ABS(O3-$AZ$11)+ABS(P3-$BA$11)+ABS(Q3-$BB$11)+ABS(R3-$BC$11)</f>
        <v>11.198030056298453</v>
      </c>
      <c r="BJ3" s="3">
        <f t="shared" ref="BJ3:BJ31" si="18">IF(MIN(BF3:BI3)=BF3, 0, IF(MIN(BF3:BI3)=BG3, 1, IF(MIN(BF3:BI3)=BH3, 2, 3)))</f>
        <v>2</v>
      </c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</row>
    <row r="4" spans="1:151" s="4" customFormat="1" x14ac:dyDescent="0.3">
      <c r="A4" s="3" t="s">
        <v>13</v>
      </c>
      <c r="B4" s="3">
        <v>22.4</v>
      </c>
      <c r="C4" s="3">
        <v>2.23</v>
      </c>
      <c r="D4" s="3">
        <v>13.8</v>
      </c>
      <c r="E4" s="3">
        <v>30</v>
      </c>
      <c r="F4" s="3">
        <v>52</v>
      </c>
      <c r="G4" s="3">
        <v>48</v>
      </c>
      <c r="H4" s="3">
        <v>4.2</v>
      </c>
      <c r="I4" s="3">
        <v>2</v>
      </c>
      <c r="J4" s="3" t="s">
        <v>11</v>
      </c>
      <c r="K4"/>
      <c r="L4" s="5">
        <f>STANDARDIZE(B4,$B$33,$B$34)</f>
        <v>0.68543250859037819</v>
      </c>
      <c r="M4" s="5">
        <f t="shared" si="3"/>
        <v>1.1080460216841166</v>
      </c>
      <c r="N4" s="5">
        <f t="shared" si="4"/>
        <v>-1.1318417940615711E-2</v>
      </c>
      <c r="O4" s="5">
        <f t="shared" si="5"/>
        <v>0.34243107108853182</v>
      </c>
      <c r="P4" s="5">
        <f t="shared" si="6"/>
        <v>0.64365030434678916</v>
      </c>
      <c r="Q4" s="5">
        <f t="shared" si="7"/>
        <v>-0.64365030434678916</v>
      </c>
      <c r="R4" s="5">
        <f t="shared" si="8"/>
        <v>0.7388762822333691</v>
      </c>
      <c r="S4" s="3">
        <v>2</v>
      </c>
      <c r="T4"/>
      <c r="U4"/>
      <c r="V4"/>
      <c r="W4"/>
      <c r="X4"/>
      <c r="Y4"/>
      <c r="Z4"/>
      <c r="AA4"/>
      <c r="AB4"/>
      <c r="AC4" s="5">
        <f t="shared" si="9"/>
        <v>4.3408012912138618</v>
      </c>
      <c r="AD4" s="5">
        <f t="shared" si="10"/>
        <v>4.5872095737457865</v>
      </c>
      <c r="AE4" s="5">
        <f t="shared" si="11"/>
        <v>2.871287468834443</v>
      </c>
      <c r="AF4" s="5">
        <f t="shared" ref="AF4:AF29" si="19">ABS(L4-$U$11)+ABS(M4-$V$11)+ABS(N4-$W$11)+ABS(O4-$X$11)+ABS(P4-$Y$11)+ABS(Q4-$Z$11)+ABS(R4-$AA$11)</f>
        <v>4.2239241372493233</v>
      </c>
      <c r="AG4" s="9">
        <f t="shared" si="12"/>
        <v>2</v>
      </c>
      <c r="AH4"/>
      <c r="AI4"/>
      <c r="AJ4"/>
      <c r="AK4"/>
      <c r="AL4"/>
      <c r="AM4"/>
      <c r="AN4"/>
      <c r="AO4"/>
      <c r="AP4"/>
      <c r="AQ4" s="5">
        <f t="shared" si="13"/>
        <v>4.3000036797444894</v>
      </c>
      <c r="AR4" s="5">
        <f t="shared" si="14"/>
        <v>8.3649053004321381</v>
      </c>
      <c r="AS4" s="5">
        <f t="shared" si="15"/>
        <v>6.6483757503554148</v>
      </c>
      <c r="AT4" s="5">
        <f t="shared" si="16"/>
        <v>6.1915138489195201</v>
      </c>
      <c r="AU4" s="3">
        <f t="shared" si="17"/>
        <v>0</v>
      </c>
      <c r="AV4"/>
      <c r="AW4"/>
      <c r="AX4"/>
      <c r="AY4"/>
      <c r="AZ4"/>
      <c r="BA4"/>
      <c r="BB4"/>
      <c r="BC4"/>
      <c r="BD4" s="24"/>
      <c r="BE4" s="3" t="s">
        <v>13</v>
      </c>
      <c r="BF4" s="5">
        <f>ABS(L4-$AW$2)+ABS(M4-$AX$2)+ABS(N4-$AY$2)+ABS(O4-$AZ$2)+ABS(P4-$BA$2)+ABS(Q4-$BB$2)+ABS(R4-$BC$2)</f>
        <v>3.9953104170372149</v>
      </c>
      <c r="BG4" s="5">
        <f>ABS(L4-$AW$5)+ABS(M4-$AX$5)+ABS(N4-$AY$5)+ABS(O4-$AZ$5)+ABS(P4-$BA$5)+ABS(Q4-$BB$5)+ABS(R4-$BC$5)</f>
        <v>8.8386266182265327</v>
      </c>
      <c r="BH4" s="5">
        <f>ABS(L4-$AW$8)+ABS(M4-$AX$8)+ABS(N4-$AY$8)+ABS(O4-$AZ$8)+ABS(P4-$BA$8)+ABS(Q4-$BB$8)+ABS(R4-$BC$8)</f>
        <v>9.9725636255331214</v>
      </c>
      <c r="BI4" s="5">
        <f>ABS(L4-$AW$11)+ABS(M4-$AX$11)+ABS(N4-$AY$11)+ABS(O4-$AZ$11)+ABS(P4-$BA$11)+ABS(Q4-$BB$11)+ABS(R4-$BC$11)</f>
        <v>6.2327348349209712</v>
      </c>
      <c r="BJ4" s="3">
        <f t="shared" si="18"/>
        <v>0</v>
      </c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</row>
    <row r="5" spans="1:151" s="4" customFormat="1" x14ac:dyDescent="0.3">
      <c r="A5" s="3" t="s">
        <v>14</v>
      </c>
      <c r="B5" s="3">
        <v>16.8</v>
      </c>
      <c r="C5" s="3">
        <v>1.23</v>
      </c>
      <c r="D5" s="3">
        <v>12.4</v>
      </c>
      <c r="E5" s="3">
        <v>29</v>
      </c>
      <c r="F5" s="3">
        <v>51</v>
      </c>
      <c r="G5" s="3">
        <v>49</v>
      </c>
      <c r="H5" s="3">
        <v>3.1</v>
      </c>
      <c r="I5" s="3">
        <v>3</v>
      </c>
      <c r="J5" s="3" t="s">
        <v>11</v>
      </c>
      <c r="K5"/>
      <c r="L5" s="5">
        <f t="shared" ref="L5:L31" si="20">STANDARDIZE(B5,$B$33,$B$34)</f>
        <v>0.40422942814304358</v>
      </c>
      <c r="M5" s="5">
        <f t="shared" si="3"/>
        <v>0.36885588046722767</v>
      </c>
      <c r="N5" s="5">
        <f t="shared" si="4"/>
        <v>-0.48669197144647736</v>
      </c>
      <c r="O5" s="5">
        <f t="shared" si="5"/>
        <v>-0.10421815207042329</v>
      </c>
      <c r="P5" s="5">
        <f t="shared" si="6"/>
        <v>-0.64365030434678916</v>
      </c>
      <c r="Q5" s="5">
        <f t="shared" si="7"/>
        <v>0.64365030434678916</v>
      </c>
      <c r="R5" s="5">
        <f t="shared" si="8"/>
        <v>0.42014533695622946</v>
      </c>
      <c r="S5" s="3">
        <v>3</v>
      </c>
      <c r="T5" t="s">
        <v>52</v>
      </c>
      <c r="U5" s="12">
        <f>AVERAGE(L6,L8,L18,L20,L24)</f>
        <v>-0.21542164555697613</v>
      </c>
      <c r="V5" s="12">
        <f t="shared" ref="V5:Z5" si="21">AVERAGE(M6,M8,M18,M20,M24)</f>
        <v>-0.2077124296819457</v>
      </c>
      <c r="W5" s="12">
        <f t="shared" si="21"/>
        <v>0.24674151110542306</v>
      </c>
      <c r="X5" s="12">
        <f t="shared" si="21"/>
        <v>0.16377138182494982</v>
      </c>
      <c r="Y5" s="12">
        <f t="shared" si="21"/>
        <v>0.12873006086935784</v>
      </c>
      <c r="Z5" s="12">
        <f t="shared" si="21"/>
        <v>-0.12873006086935784</v>
      </c>
      <c r="AA5" s="12">
        <f>AVERAGE(R6,R8,R18,R20,R24)</f>
        <v>-0.16516058073451764</v>
      </c>
      <c r="AB5"/>
      <c r="AC5" s="5">
        <f t="shared" si="9"/>
        <v>5.5475540113127488</v>
      </c>
      <c r="AD5" s="5">
        <f t="shared" si="10"/>
        <v>4.327709048419508</v>
      </c>
      <c r="AE5" s="5">
        <f t="shared" si="11"/>
        <v>2.6598736636726525</v>
      </c>
      <c r="AF5" s="5">
        <f t="shared" si="19"/>
        <v>2.1891455524554577</v>
      </c>
      <c r="AG5" s="9">
        <f t="shared" si="12"/>
        <v>3</v>
      </c>
      <c r="AH5" t="s">
        <v>52</v>
      </c>
      <c r="AI5" s="12">
        <f t="shared" ref="AI5:AN5" si="22">AVERAGE(L15,L16,L20,L22,L25,L27,L30)</f>
        <v>-0.35042781836357911</v>
      </c>
      <c r="AJ5" s="12">
        <f t="shared" si="22"/>
        <v>-0.37350221849773374</v>
      </c>
      <c r="AK5" s="12">
        <f t="shared" si="22"/>
        <v>0.63383140467448185</v>
      </c>
      <c r="AL5" s="12">
        <f t="shared" si="22"/>
        <v>-0.80609550274878139</v>
      </c>
      <c r="AM5" s="12">
        <f t="shared" si="22"/>
        <v>-0.82755039130301455</v>
      </c>
      <c r="AN5" s="12">
        <f t="shared" si="22"/>
        <v>0.82755039130301455</v>
      </c>
      <c r="AO5" s="12">
        <f>AVERAGE(R15,R16,R20,R22,R25,R27,R30)</f>
        <v>-0.37254266331094221</v>
      </c>
      <c r="AP5"/>
      <c r="AQ5" s="5">
        <f t="shared" si="13"/>
        <v>6.2962160512013252</v>
      </c>
      <c r="AR5" s="5">
        <f t="shared" si="14"/>
        <v>4.4799042464505234</v>
      </c>
      <c r="AS5" s="5">
        <f t="shared" si="15"/>
        <v>10.533376804337029</v>
      </c>
      <c r="AT5" s="5">
        <f t="shared" si="16"/>
        <v>1.5790902995056606</v>
      </c>
      <c r="AU5" s="3">
        <f t="shared" si="17"/>
        <v>3</v>
      </c>
      <c r="AV5" t="s">
        <v>43</v>
      </c>
      <c r="AW5" s="12">
        <f t="shared" ref="AW5:BB5" si="23">AVERAGE(L16,L20,L22,L25,L30)</f>
        <v>-0.35501888906476015</v>
      </c>
      <c r="AX5" s="12">
        <f t="shared" si="23"/>
        <v>-0.38659644385643283</v>
      </c>
      <c r="AY5" s="12">
        <f t="shared" si="23"/>
        <v>0.92584658754236815</v>
      </c>
      <c r="AZ5" s="12">
        <f t="shared" si="23"/>
        <v>-0.81885690912475151</v>
      </c>
      <c r="BA5" s="12">
        <f t="shared" si="23"/>
        <v>-0.90111042608550496</v>
      </c>
      <c r="BB5" s="12">
        <f t="shared" si="23"/>
        <v>0.90111042608550496</v>
      </c>
      <c r="BC5" s="12">
        <f>AVERAGE(R16,R20,R22,R25,R30)</f>
        <v>-0.37668202623661934</v>
      </c>
      <c r="BD5" s="23"/>
      <c r="BE5" s="3" t="s">
        <v>14</v>
      </c>
      <c r="BF5" s="5">
        <f>ABS(L5-$AW$2)+ABS(M5-$AX$2)+ABS(N5-$AY$2)+ABS(O5-$AZ$2)+ABS(P5-$BA$2)+ABS(Q5-$BB$2)+ABS(R5-$BC$2)</f>
        <v>5.889657027028508</v>
      </c>
      <c r="BG5" s="5">
        <f>ABS(L5-$AW$5)+ABS(M5-$AX$5)+ABS(N5-$AY$5)+ABS(O5-$AZ$5)+ABS(P5-$BA$5)+ABS(Q5-$BB$5)+ABS(R5-$BC$5)</f>
        <v>4.953625564244919</v>
      </c>
      <c r="BH5" s="5">
        <f>ABS(L5-$AW$8)+ABS(M5-$AX$8)+ABS(N5-$AY$8)+ABS(O5-$AZ$8)+ABS(P5-$BA$8)+ABS(Q5-$BB$8)+ABS(R5-$BC$8)</f>
        <v>13.857564679514736</v>
      </c>
      <c r="BI5" s="5">
        <f>ABS(L5-$AW$11)+ABS(M5-$AX$11)+ABS(N5-$AY$11)+ABS(O5-$AZ$11)+ABS(P5-$BA$11)+ABS(Q5-$BB$11)+ABS(R5-$BC$11)</f>
        <v>1.5756463631912165</v>
      </c>
      <c r="BJ5" s="3">
        <f t="shared" si="18"/>
        <v>3</v>
      </c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</row>
    <row r="6" spans="1:151" s="4" customFormat="1" x14ac:dyDescent="0.3">
      <c r="A6" s="3" t="s">
        <v>15</v>
      </c>
      <c r="B6" s="3">
        <v>10.5</v>
      </c>
      <c r="C6" s="3">
        <v>1.03</v>
      </c>
      <c r="D6" s="3">
        <v>10.9</v>
      </c>
      <c r="E6" s="3">
        <v>30</v>
      </c>
      <c r="F6" s="3">
        <v>51</v>
      </c>
      <c r="G6" s="3">
        <v>49</v>
      </c>
      <c r="H6" s="3">
        <v>2.8</v>
      </c>
      <c r="I6" s="3">
        <v>1</v>
      </c>
      <c r="J6" s="3" t="s">
        <v>11</v>
      </c>
      <c r="K6"/>
      <c r="L6" s="5">
        <f t="shared" si="20"/>
        <v>8.7875962639791999E-2</v>
      </c>
      <c r="M6" s="5">
        <f t="shared" si="3"/>
        <v>0.2210178522238499</v>
      </c>
      <c r="N6" s="5">
        <f t="shared" si="4"/>
        <v>-0.99602077877418616</v>
      </c>
      <c r="O6" s="5">
        <f t="shared" si="5"/>
        <v>0.34243107108853182</v>
      </c>
      <c r="P6" s="5">
        <f t="shared" si="6"/>
        <v>-0.64365030434678916</v>
      </c>
      <c r="Q6" s="5">
        <f t="shared" si="7"/>
        <v>0.64365030434678916</v>
      </c>
      <c r="R6" s="5">
        <f>STANDARDIZE(H6,$H$33,$H$34)</f>
        <v>0.33321871551700954</v>
      </c>
      <c r="S6" s="3">
        <v>1</v>
      </c>
      <c r="T6"/>
      <c r="U6"/>
      <c r="V6"/>
      <c r="W6"/>
      <c r="X6"/>
      <c r="Y6"/>
      <c r="Z6"/>
      <c r="AA6"/>
      <c r="AB6"/>
      <c r="AC6" s="5">
        <f t="shared" si="9"/>
        <v>5.0591154802956524</v>
      </c>
      <c r="AD6" s="5">
        <f t="shared" si="10"/>
        <v>4.1965898959295762</v>
      </c>
      <c r="AE6" s="5">
        <f t="shared" si="11"/>
        <v>3.4999239500669184</v>
      </c>
      <c r="AF6" s="5">
        <f>ABS(L6-$U$11)+ABS(M6-$V$11)+ABS(N6-$W$11)+ABS(O6-$X$11)+ABS(P6-$Y$11)+ABS(Q6-$Z$11)+ABS(R6-$AA$11)</f>
        <v>2.7346070079799403</v>
      </c>
      <c r="AG6" s="9">
        <f t="shared" si="12"/>
        <v>3</v>
      </c>
      <c r="AH6"/>
      <c r="AI6"/>
      <c r="AJ6"/>
      <c r="AK6"/>
      <c r="AL6"/>
      <c r="AM6"/>
      <c r="AN6"/>
      <c r="AO6"/>
      <c r="AP6"/>
      <c r="AQ6" s="5">
        <f t="shared" si="13"/>
        <v>5.8077775201842288</v>
      </c>
      <c r="AR6" s="5">
        <f t="shared" si="14"/>
        <v>4.8847641617513382</v>
      </c>
      <c r="AS6" s="5">
        <f t="shared" si="15"/>
        <v>10.762348293710694</v>
      </c>
      <c r="AT6" s="5">
        <f t="shared" si="16"/>
        <v>1.2173415420774414</v>
      </c>
      <c r="AU6" s="3">
        <f t="shared" si="17"/>
        <v>3</v>
      </c>
      <c r="AV6"/>
      <c r="AW6"/>
      <c r="AX6"/>
      <c r="AY6"/>
      <c r="AZ6"/>
      <c r="BA6"/>
      <c r="BB6"/>
      <c r="BC6"/>
      <c r="BD6" s="24"/>
      <c r="BE6" s="3" t="s">
        <v>15</v>
      </c>
      <c r="BF6" s="5">
        <f>ABS(L6-$AW$2)+ABS(M6-$AX$2)+ABS(N6-$AY$2)+ABS(O6-$AZ$2)+ABS(P6-$BA$2)+ABS(Q6-$BB$2)+ABS(R6-$BC$2)</f>
        <v>5.4012184960114134</v>
      </c>
      <c r="BG6" s="5">
        <f>ABS(L6-$AW$5)+ABS(M6-$AX$5)+ABS(N6-$AY$5)+ABS(O6-$AZ$5)+ABS(P6-$BA$5)+ABS(Q6-$BB$5)+ABS(R6-$BC$5)</f>
        <v>5.3584854795457328</v>
      </c>
      <c r="BH6" s="5">
        <f>ABS(L6-$AW$8)+ABS(M6-$AX$8)+ABS(N6-$AY$8)+ABS(O6-$AZ$8)+ABS(P6-$BA$8)+ABS(Q6-$BB$8)+ABS(R6-$BC$8)</f>
        <v>13.452704764213919</v>
      </c>
      <c r="BI6" s="5">
        <f>ABS(L6-$AW$11)+ABS(M6-$AX$11)+ABS(N6-$AY$11)+ABS(O6-$AZ$11)+ABS(P6-$BA$11)+ABS(Q6-$BB$11)+ABS(R6-$BC$11)</f>
        <v>1.516622457124932</v>
      </c>
      <c r="BJ6" s="3">
        <f t="shared" si="18"/>
        <v>3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</row>
    <row r="7" spans="1:151" x14ac:dyDescent="0.3">
      <c r="A7" s="1" t="s">
        <v>16</v>
      </c>
      <c r="B7" s="1">
        <v>7.3</v>
      </c>
      <c r="C7" s="1">
        <v>0.57999999999999996</v>
      </c>
      <c r="D7" s="1">
        <v>9.1999999999999993</v>
      </c>
      <c r="E7" s="1">
        <v>33</v>
      </c>
      <c r="F7" s="1">
        <v>52</v>
      </c>
      <c r="G7" s="1">
        <v>48</v>
      </c>
      <c r="H7" s="1">
        <v>1.5</v>
      </c>
      <c r="I7" s="1">
        <v>2</v>
      </c>
      <c r="J7" s="1" t="s">
        <v>17</v>
      </c>
      <c r="L7" s="6">
        <f t="shared" si="20"/>
        <v>-7.2811511901542114E-2</v>
      </c>
      <c r="M7" s="6">
        <f t="shared" si="3"/>
        <v>-0.11161771132375016</v>
      </c>
      <c r="N7" s="6">
        <f t="shared" si="4"/>
        <v>-1.5732600937455898</v>
      </c>
      <c r="O7" s="6">
        <f t="shared" si="5"/>
        <v>1.6823787405653972</v>
      </c>
      <c r="P7" s="6">
        <f t="shared" si="6"/>
        <v>0.64365030434678916</v>
      </c>
      <c r="Q7" s="6">
        <f t="shared" si="7"/>
        <v>-0.64365030434678916</v>
      </c>
      <c r="R7" s="6">
        <f t="shared" si="8"/>
        <v>-4.3463310719609842E-2</v>
      </c>
      <c r="S7" s="1">
        <v>2</v>
      </c>
      <c r="AC7" s="6"/>
      <c r="AD7" s="6"/>
      <c r="AE7" s="6"/>
      <c r="AF7" s="6"/>
      <c r="AG7" s="1"/>
      <c r="AQ7" s="6"/>
      <c r="AR7" s="6"/>
      <c r="AS7" s="6"/>
      <c r="AT7" s="6"/>
      <c r="AU7" s="1"/>
      <c r="BD7" s="24"/>
      <c r="BE7" s="1" t="s">
        <v>16</v>
      </c>
      <c r="BF7" s="6">
        <f>ABS(L7-$AW$2)+ABS(M7-$AX$2)+ABS(N7-$AY$2)+ABS(O7-$AZ$2)+ABS(P7-$BA$2)+ABS(Q7-$BB$2)+ABS(R7-$BC$2)</f>
        <v>3.4271499755880166</v>
      </c>
      <c r="BG7" s="6">
        <f>ABS(L7-$AW$5)+ABS(M7-$AX$5)+ABS(N7-$AY$5)+ABS(O7-$AZ$5)+ABS(P7-$BA$5)+ABS(Q7-$BB$5)+ABS(R7-$BC$5)</f>
        <v>8.9802686170556054</v>
      </c>
      <c r="BH7" s="6">
        <f>ABS(L7-$AW$8)+ABS(M7-$AX$8)+ABS(N7-$AY$8)+ABS(O7-$AZ$8)+ABS(P7-$BA$8)+ABS(Q7-$BB$8)+ABS(R7-$BC$8)</f>
        <v>12.291392672301875</v>
      </c>
      <c r="BI7" s="6">
        <f>ABS(L7-$AW$11)+ABS(M7-$AX$11)+ABS(N7-$AY$11)+ABS(O7-$AZ$11)+ABS(P7-$BA$11)+ABS(Q7-$BB$11)+ABS(R7-$BC$11)</f>
        <v>5.3153375763917099</v>
      </c>
      <c r="BJ7" s="1">
        <f t="shared" si="18"/>
        <v>0</v>
      </c>
    </row>
    <row r="8" spans="1:151" s="4" customFormat="1" ht="15.75" customHeight="1" x14ac:dyDescent="0.3">
      <c r="A8" s="3" t="s">
        <v>18</v>
      </c>
      <c r="B8" s="3">
        <v>6.2</v>
      </c>
      <c r="C8" s="3">
        <v>0.48</v>
      </c>
      <c r="D8" s="3">
        <v>12</v>
      </c>
      <c r="E8" s="3">
        <v>32</v>
      </c>
      <c r="F8" s="3">
        <v>52</v>
      </c>
      <c r="G8" s="3">
        <v>48</v>
      </c>
      <c r="H8" s="3">
        <v>1.3</v>
      </c>
      <c r="I8" s="3">
        <v>1</v>
      </c>
      <c r="J8" s="3" t="s">
        <v>11</v>
      </c>
      <c r="K8"/>
      <c r="L8" s="5">
        <f t="shared" si="20"/>
        <v>-0.1280478312751257</v>
      </c>
      <c r="M8" s="5">
        <f t="shared" si="3"/>
        <v>-0.18553672544543903</v>
      </c>
      <c r="N8" s="5">
        <f t="shared" si="4"/>
        <v>-0.62251298673386646</v>
      </c>
      <c r="O8" s="5">
        <f t="shared" si="5"/>
        <v>1.2357295174064422</v>
      </c>
      <c r="P8" s="5">
        <f t="shared" si="6"/>
        <v>0.64365030434678916</v>
      </c>
      <c r="Q8" s="5">
        <f t="shared" si="7"/>
        <v>-0.64365030434678916</v>
      </c>
      <c r="R8" s="5">
        <f t="shared" si="8"/>
        <v>-0.10141439167908974</v>
      </c>
      <c r="S8" s="3">
        <v>1</v>
      </c>
      <c r="T8" t="s">
        <v>53</v>
      </c>
      <c r="U8" s="13">
        <f>AVERAGE(L2,L4,L12,L16,L21,L22,L25)</f>
        <v>0.54483096836671074</v>
      </c>
      <c r="V8" s="13">
        <f t="shared" ref="V8:Z8" si="24">AVERAGE(M2,M4,M12,M16,M21,M22,M25)</f>
        <v>0.60434073974060798</v>
      </c>
      <c r="W8" s="13">
        <f t="shared" si="24"/>
        <v>-0.26840819687745943</v>
      </c>
      <c r="X8" s="13">
        <f t="shared" si="24"/>
        <v>0.21481700732883041</v>
      </c>
      <c r="Y8" s="13">
        <f t="shared" si="24"/>
        <v>9.1950043478112739E-2</v>
      </c>
      <c r="Z8" s="13">
        <f t="shared" si="24"/>
        <v>-9.1950043478112739E-2</v>
      </c>
      <c r="AA8" s="13">
        <f>AVERAGE(R2,R4,R12,R16,R21,R22,R25,R30)</f>
        <v>0.41471242311627821</v>
      </c>
      <c r="AB8"/>
      <c r="AC8" s="5">
        <f>ABS(L8-$U$2)+ABS(M8-$V$2)+ABS(N8-$W$2)+ABS(O8-$X$2)+ABS(P8-$Y$2)+ABS(Q8-$Z$2)+ABS(R8-$AA$2)</f>
        <v>1.5005442152468258</v>
      </c>
      <c r="AD8" s="5">
        <f t="shared" si="10"/>
        <v>3.1443488279494294</v>
      </c>
      <c r="AE8" s="5">
        <f t="shared" si="11"/>
        <v>4.0425884781783443</v>
      </c>
      <c r="AF8" s="5">
        <f>ABS(L8-$U$11)+ABS(M8-$V$11)+ABS(N8-$W$11)+ABS(O8-$X$11)+ABS(P8-$Y$11)+ABS(Q8-$Z$11)+ABS(R8-$AA$11)</f>
        <v>3.695822302474423</v>
      </c>
      <c r="AG8" s="3">
        <f t="shared" ref="AG8:AG29" si="25">IF(MIN(AC8:AF8)=AC8, 0, IF(MIN(AC8:AF8)=AD8, 1, IF(MIN(AC8:AF8)=AE8, 2, 3)))</f>
        <v>0</v>
      </c>
      <c r="AH8" t="s">
        <v>53</v>
      </c>
      <c r="AI8" s="13">
        <f t="shared" ref="AI8:AN8" si="26">AVERAGE(L2,L3,L4)</f>
        <v>2.4061275484704976</v>
      </c>
      <c r="AJ8" s="13">
        <f t="shared" si="26"/>
        <v>2.4114846373632308</v>
      </c>
      <c r="AK8" s="13">
        <f t="shared" si="26"/>
        <v>-0.67910507643694518</v>
      </c>
      <c r="AL8" s="13">
        <f t="shared" si="26"/>
        <v>0.78908029424748705</v>
      </c>
      <c r="AM8" s="13">
        <f t="shared" si="26"/>
        <v>1.0727505072446486</v>
      </c>
      <c r="AN8" s="13">
        <f t="shared" si="26"/>
        <v>-1.0727505072446486</v>
      </c>
      <c r="AO8" s="13">
        <f>AVERAGE(R2,R3,R4)</f>
        <v>2.3904820895785468</v>
      </c>
      <c r="AP8"/>
      <c r="AQ8" s="5">
        <f t="shared" si="13"/>
        <v>2.4725308667148798</v>
      </c>
      <c r="AR8" s="5">
        <f t="shared" si="14"/>
        <v>6.9220445546357787</v>
      </c>
      <c r="AS8" s="5">
        <f t="shared" si="15"/>
        <v>8.9845349424696828</v>
      </c>
      <c r="AT8" s="5">
        <f t="shared" si="16"/>
        <v>4.3511512271866835</v>
      </c>
      <c r="AU8" s="3">
        <f t="shared" si="17"/>
        <v>0</v>
      </c>
      <c r="AV8" t="s">
        <v>45</v>
      </c>
      <c r="AW8" s="13">
        <f t="shared" ref="AW8:BB8" si="27">AVERAGE(L2,L3)</f>
        <v>3.2664750684105575</v>
      </c>
      <c r="AX8" s="13">
        <f t="shared" si="27"/>
        <v>3.0632039452027877</v>
      </c>
      <c r="AY8" s="13">
        <f t="shared" si="27"/>
        <v>-1.01299840568511</v>
      </c>
      <c r="AZ8" s="13">
        <f t="shared" si="27"/>
        <v>1.0124049058269646</v>
      </c>
      <c r="BA8" s="13">
        <f t="shared" si="27"/>
        <v>1.2873006086935783</v>
      </c>
      <c r="BB8" s="13">
        <f t="shared" si="27"/>
        <v>-1.2873006086935783</v>
      </c>
      <c r="BC8" s="13">
        <f>AVERAGE(R2,R3)</f>
        <v>3.2162849932511355</v>
      </c>
      <c r="BD8" s="23"/>
      <c r="BE8" s="3" t="s">
        <v>18</v>
      </c>
      <c r="BF8" s="5">
        <f>ABS(L8-$AW$2)+ABS(M8-$AX$2)+ABS(N8-$AY$2)+ABS(O8-$AZ$2)+ABS(P8-$BA$2)+ABS(Q8-$BB$2)+ABS(R8-$BC$2)</f>
        <v>1.9646136042633728</v>
      </c>
      <c r="BG8" s="5">
        <f>ABS(L8-$AW$5)+ABS(M8-$AX$5)+ABS(N8-$AY$5)+ABS(O8-$AZ$5)+ABS(P8-$BA$5)+ABS(Q8-$BB$5)+ABS(R8-$BC$5)</f>
        <v>7.3957658724301751</v>
      </c>
      <c r="BH8" s="5">
        <f>ABS(L8-$AW$8)+ABS(M8-$AX$8)+ABS(N8-$AY$8)+ABS(O8-$AZ$8)+ABS(P8-$BA$8)+ABS(Q8-$BB$8)+ABS(R8-$BC$8)</f>
        <v>11.862073594488434</v>
      </c>
      <c r="BI8" s="5">
        <f>ABS(L8-$AW$11)+ABS(M8-$AX$11)+ABS(N8-$AY$11)+ABS(O8-$AZ$11)+ABS(P8-$BA$11)+ABS(Q8-$BB$11)+ABS(R8-$BC$11)</f>
        <v>4.0965352344550885</v>
      </c>
      <c r="BJ8" s="3">
        <f t="shared" si="18"/>
        <v>0</v>
      </c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</row>
    <row r="9" spans="1:151" x14ac:dyDescent="0.3">
      <c r="A9" s="1" t="s">
        <v>19</v>
      </c>
      <c r="B9" s="1">
        <v>5.0999999999999996</v>
      </c>
      <c r="C9" s="1">
        <v>0.76</v>
      </c>
      <c r="D9" s="1">
        <v>16.3</v>
      </c>
      <c r="E9" s="1">
        <v>28</v>
      </c>
      <c r="F9" s="1">
        <v>51</v>
      </c>
      <c r="G9" s="1">
        <v>49</v>
      </c>
      <c r="H9" s="1">
        <v>1.2</v>
      </c>
      <c r="I9" s="1">
        <v>1</v>
      </c>
      <c r="J9" s="1" t="s">
        <v>17</v>
      </c>
      <c r="L9" s="6">
        <f t="shared" si="20"/>
        <v>-0.18328415064870932</v>
      </c>
      <c r="M9" s="6">
        <f t="shared" si="3"/>
        <v>2.143651409528988E-2</v>
      </c>
      <c r="N9" s="6">
        <f t="shared" si="4"/>
        <v>0.83756292760556561</v>
      </c>
      <c r="O9" s="6">
        <f t="shared" si="5"/>
        <v>-0.55086737522937845</v>
      </c>
      <c r="P9" s="6">
        <f t="shared" si="6"/>
        <v>-0.64365030434678916</v>
      </c>
      <c r="Q9" s="6">
        <f t="shared" si="7"/>
        <v>0.64365030434678916</v>
      </c>
      <c r="R9" s="6">
        <f t="shared" si="8"/>
        <v>-0.13038993215882971</v>
      </c>
      <c r="S9" s="1">
        <v>1</v>
      </c>
      <c r="AC9" s="6"/>
      <c r="AD9" s="6"/>
      <c r="AE9" s="6"/>
      <c r="AF9" s="6"/>
      <c r="AG9" s="1"/>
      <c r="AQ9" s="6"/>
      <c r="AR9" s="6"/>
      <c r="AS9" s="6"/>
      <c r="AT9" s="6"/>
      <c r="AU9" s="1"/>
      <c r="BD9" s="24"/>
      <c r="BE9" s="1" t="s">
        <v>19</v>
      </c>
      <c r="BF9" s="6">
        <f>ABS(L9-$AW$2)+ABS(M9-$AX$2)+ABS(N9-$AY$2)+ABS(O9-$AZ$2)+ABS(P9-$BA$2)+ABS(Q9-$BB$2)+ABS(R9-$BC$2)</f>
        <v>5.5075849793860163</v>
      </c>
      <c r="BG9" s="6">
        <f>ABS(L9-$AW$5)+ABS(M9-$AX$5)+ABS(N9-$AY$5)+ABS(O9-$AZ$5)+ABS(P9-$BA$5)+ABS(Q9-$BB$5)+ABS(R9-$BC$5)</f>
        <v>1.6972532277551706</v>
      </c>
      <c r="BH9" s="6">
        <f>ABS(L9-$AW$8)+ABS(M9-$AX$8)+ABS(N9-$AY$8)+ABS(O9-$AZ$8)+ABS(P9-$BA$8)+ABS(Q9-$BB$8)+ABS(R9-$BC$8)</f>
        <v>17.113937016004485</v>
      </c>
      <c r="BI9" s="6">
        <f>ABS(L9-$AW$11)+ABS(M9-$AX$11)+ABS(N9-$AY$11)+ABS(O9-$AZ$11)+ABS(P9-$BA$11)+ABS(Q9-$BB$11)+ABS(R9-$BC$11)</f>
        <v>2.2569666961305974</v>
      </c>
      <c r="BJ9" s="1">
        <f t="shared" si="18"/>
        <v>1</v>
      </c>
    </row>
    <row r="10" spans="1:151" x14ac:dyDescent="0.3">
      <c r="A10" s="1" t="s">
        <v>20</v>
      </c>
      <c r="B10" s="1">
        <v>4.8</v>
      </c>
      <c r="C10" s="1">
        <v>0.53</v>
      </c>
      <c r="D10" s="1">
        <v>13.4</v>
      </c>
      <c r="E10" s="1">
        <v>31</v>
      </c>
      <c r="F10" s="1">
        <v>52</v>
      </c>
      <c r="G10" s="1">
        <v>48</v>
      </c>
      <c r="H10" s="1">
        <v>1.1000000000000001</v>
      </c>
      <c r="I10" s="1">
        <v>3</v>
      </c>
      <c r="J10" s="1" t="s">
        <v>17</v>
      </c>
      <c r="L10" s="6">
        <f t="shared" si="20"/>
        <v>-0.19834860138695939</v>
      </c>
      <c r="M10" s="6">
        <f t="shared" si="3"/>
        <v>-0.14857721838459456</v>
      </c>
      <c r="N10" s="6">
        <f t="shared" si="4"/>
        <v>-0.14713943322800485</v>
      </c>
      <c r="O10" s="6">
        <f t="shared" si="5"/>
        <v>0.78908029424748694</v>
      </c>
      <c r="P10" s="6">
        <f t="shared" si="6"/>
        <v>0.64365030434678916</v>
      </c>
      <c r="Q10" s="6">
        <f t="shared" si="7"/>
        <v>-0.64365030434678916</v>
      </c>
      <c r="R10" s="6">
        <f t="shared" si="8"/>
        <v>-0.15936547263856965</v>
      </c>
      <c r="S10" s="1">
        <v>3</v>
      </c>
      <c r="AC10" s="6"/>
      <c r="AD10" s="6"/>
      <c r="AE10" s="6"/>
      <c r="AF10" s="6"/>
      <c r="AG10" s="1"/>
      <c r="AQ10" s="6"/>
      <c r="AR10" s="6"/>
      <c r="AS10" s="6"/>
      <c r="AT10" s="6"/>
      <c r="AU10" s="1"/>
      <c r="BD10" s="24"/>
      <c r="BE10" s="1" t="s">
        <v>20</v>
      </c>
      <c r="BF10" s="6">
        <f>ABS(L10-$AW$2)+ABS(M10-$AX$2)+ABS(N10-$AY$2)+ABS(O10-$AZ$2)+ABS(P10-$BA$2)+ABS(Q10-$BB$2)+ABS(R10-$BC$2)</f>
        <v>0.92759430526056474</v>
      </c>
      <c r="BG10" s="6">
        <f>ABS(L10-$AW$5)+ABS(M10-$AX$5)+ABS(N10-$AY$5)+ABS(O10-$AZ$5)+ABS(P10-$BA$5)+ABS(Q10-$BB$5)+ABS(R10-$BC$5)</f>
        <v>6.3824507517548881</v>
      </c>
      <c r="BH10" s="6">
        <f>ABS(L10-$AW$8)+ABS(M10-$AX$8)+ABS(N10-$AY$8)+ABS(O10-$AZ$8)+ABS(P10-$BA$8)+ABS(Q10-$BB$8)+ABS(R10-$BC$8)</f>
        <v>12.428739492004766</v>
      </c>
      <c r="BI10" s="6">
        <f>ABS(L10-$AW$11)+ABS(M10-$AX$11)+ABS(N10-$AY$11)+ABS(O10-$AZ$11)+ABS(P10-$BA$11)+ABS(Q10-$BB$11)+ABS(R10-$BC$11)</f>
        <v>4.2165519088124634</v>
      </c>
      <c r="BJ10" s="1">
        <f t="shared" si="18"/>
        <v>0</v>
      </c>
    </row>
    <row r="11" spans="1:151" s="4" customFormat="1" x14ac:dyDescent="0.3">
      <c r="A11" s="3" t="s">
        <v>21</v>
      </c>
      <c r="B11" s="3">
        <v>4</v>
      </c>
      <c r="C11" s="3">
        <v>0.52</v>
      </c>
      <c r="D11" s="3">
        <v>11.6</v>
      </c>
      <c r="E11" s="3">
        <v>29</v>
      </c>
      <c r="F11" s="3">
        <v>51</v>
      </c>
      <c r="G11" s="3">
        <v>49</v>
      </c>
      <c r="H11" s="3">
        <v>0.9</v>
      </c>
      <c r="I11" s="3">
        <v>3</v>
      </c>
      <c r="J11" s="3" t="s">
        <v>11</v>
      </c>
      <c r="K11"/>
      <c r="L11" s="5">
        <f t="shared" si="20"/>
        <v>-0.2385204700222929</v>
      </c>
      <c r="M11" s="5">
        <f t="shared" si="3"/>
        <v>-0.15596911979676345</v>
      </c>
      <c r="N11" s="5">
        <f t="shared" si="4"/>
        <v>-0.75833400202125567</v>
      </c>
      <c r="O11" s="5">
        <f t="shared" si="5"/>
        <v>-0.10421815207042329</v>
      </c>
      <c r="P11" s="5">
        <f t="shared" si="6"/>
        <v>-0.64365030434678916</v>
      </c>
      <c r="Q11" s="5">
        <f t="shared" si="7"/>
        <v>0.64365030434678916</v>
      </c>
      <c r="R11" s="5">
        <f t="shared" si="8"/>
        <v>-0.21731655359804958</v>
      </c>
      <c r="S11" s="3">
        <v>3</v>
      </c>
      <c r="T11" t="s">
        <v>51</v>
      </c>
      <c r="U11" s="14">
        <f t="shared" ref="U11:Z11" si="28">AVERAGE(L3,L5,L11,L15,L17,L27)</f>
        <v>0.15817673275162569</v>
      </c>
      <c r="V11" s="14">
        <f t="shared" si="28"/>
        <v>0.10151544606045286</v>
      </c>
      <c r="W11" s="14">
        <f t="shared" si="28"/>
        <v>-0.37350779204032009</v>
      </c>
      <c r="X11" s="14">
        <f t="shared" si="28"/>
        <v>-0.10421815207042333</v>
      </c>
      <c r="Y11" s="14">
        <f t="shared" si="28"/>
        <v>0</v>
      </c>
      <c r="Z11" s="14">
        <f t="shared" si="28"/>
        <v>0</v>
      </c>
      <c r="AA11" s="14">
        <f>AVERAGE(R3,R5,R11,R15,R17,R27)</f>
        <v>0.14487770239869982</v>
      </c>
      <c r="AB11"/>
      <c r="AC11" s="5">
        <f t="shared" si="9"/>
        <v>4.0141592529039203</v>
      </c>
      <c r="AD11" s="5">
        <f t="shared" si="10"/>
        <v>2.9448238846683763</v>
      </c>
      <c r="AE11" s="5">
        <f t="shared" si="11"/>
        <v>4.0411395117172786</v>
      </c>
      <c r="AF11" s="5">
        <f t="shared" si="19"/>
        <v>2.6885028433023979</v>
      </c>
      <c r="AG11" s="3">
        <f t="shared" si="25"/>
        <v>3</v>
      </c>
      <c r="AH11" t="s">
        <v>51</v>
      </c>
      <c r="AI11" s="14">
        <f t="shared" ref="AI11:AN11" si="29">AVERAGE(L5,L6,L11,L26)</f>
        <v>-3.2639643266208593E-2</v>
      </c>
      <c r="AJ11" s="14">
        <f t="shared" si="29"/>
        <v>1.1087852118254471E-3</v>
      </c>
      <c r="AK11" s="14">
        <f t="shared" si="29"/>
        <v>-0.75833400202125545</v>
      </c>
      <c r="AL11" s="14">
        <f t="shared" si="29"/>
        <v>7.4441537193154911E-3</v>
      </c>
      <c r="AM11" s="14">
        <f t="shared" si="29"/>
        <v>-0.64365030434678916</v>
      </c>
      <c r="AN11" s="14">
        <f t="shared" si="29"/>
        <v>0.64365030434678916</v>
      </c>
      <c r="AO11" s="14">
        <f>AVERAGE(R5,R6,R11,R26)</f>
        <v>2.8975540479740033E-2</v>
      </c>
      <c r="AP11"/>
      <c r="AQ11" s="5">
        <f t="shared" si="13"/>
        <v>4.7628212927924967</v>
      </c>
      <c r="AR11" s="5">
        <f t="shared" si="14"/>
        <v>2.9465094880416949</v>
      </c>
      <c r="AS11" s="5">
        <f t="shared" si="15"/>
        <v>12.225229413914477</v>
      </c>
      <c r="AT11" s="5">
        <f t="shared" si="16"/>
        <v>0.72091313163220183</v>
      </c>
      <c r="AU11" s="3">
        <f t="shared" si="17"/>
        <v>3</v>
      </c>
      <c r="AV11" t="s">
        <v>44</v>
      </c>
      <c r="AW11" s="14">
        <f t="shared" ref="AW11:BB11" si="30">AVERAGE(L5,L6,L11,L15,L26)</f>
        <v>-8.3858775776258845E-2</v>
      </c>
      <c r="AX11" s="14">
        <f t="shared" si="30"/>
        <v>-3.4741936637193674E-2</v>
      </c>
      <c r="AY11" s="14">
        <f t="shared" si="30"/>
        <v>-0.62930403749823594</v>
      </c>
      <c r="AZ11" s="14">
        <f t="shared" si="30"/>
        <v>-1.4888307438632264E-2</v>
      </c>
      <c r="BA11" s="14">
        <f t="shared" si="30"/>
        <v>-0.64365030434678916</v>
      </c>
      <c r="BB11" s="14">
        <f t="shared" si="30"/>
        <v>0.64365030434678916</v>
      </c>
      <c r="BC11" s="14">
        <f>AVERAGE(R5,R6,R11,R15,R26)</f>
        <v>-3.1873094527713877E-2</v>
      </c>
      <c r="BD11" s="23"/>
      <c r="BE11" s="3" t="s">
        <v>21</v>
      </c>
      <c r="BF11" s="5">
        <f>ABS(L11-$AW$2)+ABS(M11-$AX$2)+ABS(N11-$AY$2)+ABS(O11-$AZ$2)+ABS(P11-$BA$2)+ABS(Q11-$BB$2)+ABS(R11-$BC$2)</f>
        <v>4.6510663953670397</v>
      </c>
      <c r="BG11" s="5">
        <f>ABS(L11-$AW$5)+ABS(M11-$AX$5)+ABS(N11-$AY$5)+ABS(O11-$AZ$5)+ABS(P11-$BA$5)+ABS(Q11-$BB$5)+ABS(R11-$BC$5)</f>
        <v>3.4202308058360908</v>
      </c>
      <c r="BH11" s="5">
        <f>ABS(L11-$AW$8)+ABS(M11-$AX$8)+ABS(N11-$AY$8)+ABS(O11-$AZ$8)+ABS(P11-$BA$8)+ABS(Q11-$BB$8)+ABS(R11-$BC$8)</f>
        <v>15.390959437923566</v>
      </c>
      <c r="BI11" s="5">
        <f>ABS(L11-$AW$11)+ABS(M11-$AX$11)+ABS(N11-$AY$11)+ABS(O11-$AZ$11)+ABS(P11-$BA$11)+ABS(Q11-$BB$11)+ABS(R11-$BC$11)</f>
        <v>0.67969214563075031</v>
      </c>
      <c r="BJ11" s="3">
        <f t="shared" si="18"/>
        <v>3</v>
      </c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1:151" s="4" customFormat="1" x14ac:dyDescent="0.3">
      <c r="A12" s="3" t="s">
        <v>22</v>
      </c>
      <c r="B12" s="3">
        <v>3.8</v>
      </c>
      <c r="C12" s="3">
        <v>0.43</v>
      </c>
      <c r="D12" s="3">
        <v>10.7</v>
      </c>
      <c r="E12" s="3">
        <v>32</v>
      </c>
      <c r="F12" s="3">
        <v>53</v>
      </c>
      <c r="G12" s="3">
        <v>47</v>
      </c>
      <c r="H12" s="3">
        <v>0.8</v>
      </c>
      <c r="I12" s="3">
        <v>2</v>
      </c>
      <c r="J12" s="3" t="s">
        <v>11</v>
      </c>
      <c r="K12"/>
      <c r="L12" s="5">
        <f t="shared" si="20"/>
        <v>-0.24856343718112631</v>
      </c>
      <c r="M12" s="5">
        <f t="shared" si="3"/>
        <v>-0.22249623250628348</v>
      </c>
      <c r="N12" s="5">
        <f t="shared" si="4"/>
        <v>-1.0639312864178812</v>
      </c>
      <c r="O12" s="5">
        <f t="shared" si="5"/>
        <v>1.2357295174064422</v>
      </c>
      <c r="P12" s="5">
        <f t="shared" si="6"/>
        <v>1.9309509130403675</v>
      </c>
      <c r="Q12" s="5">
        <f t="shared" si="7"/>
        <v>-1.9309509130403675</v>
      </c>
      <c r="R12" s="5">
        <f t="shared" si="8"/>
        <v>-0.24629209407778951</v>
      </c>
      <c r="S12" s="3">
        <v>2</v>
      </c>
      <c r="T12"/>
      <c r="U12"/>
      <c r="V12"/>
      <c r="W12"/>
      <c r="X12"/>
      <c r="Y12"/>
      <c r="Z12"/>
      <c r="AA12"/>
      <c r="AB12"/>
      <c r="AC12" s="5">
        <f>ABS(L12-$U$2)+ABS(M12-$V$2)+ABS(N12-$W$2)+ABS(O12-$X$2)+ABS(P12-$Y$2)+ABS(Q12-$Z$2)+ABS(R12-$AA$2)</f>
        <v>4.2142109169524531</v>
      </c>
      <c r="AD12" s="5">
        <f t="shared" si="10"/>
        <v>6.1161297452385757</v>
      </c>
      <c r="AE12" s="5">
        <f t="shared" si="11"/>
        <v>7.3609608106150608</v>
      </c>
      <c r="AF12" s="5">
        <f>ABS(L12-$U$11)+ABS(M12-$V$11)+ABS(N12-$W$11)+ABS(O12-$X$11)+ABS(P12-$Y$11)+ABS(Q12-$Z$11)+ABS(R12-$AA$11)</f>
        <v>7.0141946349111404</v>
      </c>
      <c r="AG12" s="3">
        <f t="shared" si="25"/>
        <v>0</v>
      </c>
      <c r="AH12"/>
      <c r="AI12"/>
      <c r="AJ12"/>
      <c r="AK12"/>
      <c r="AL12"/>
      <c r="AM12"/>
      <c r="AN12"/>
      <c r="AO12"/>
      <c r="AP12"/>
      <c r="AQ12" s="5">
        <f t="shared" si="13"/>
        <v>3.8988969597269292</v>
      </c>
      <c r="AR12" s="5">
        <f t="shared" si="14"/>
        <v>9.6357112563414056</v>
      </c>
      <c r="AS12" s="5">
        <f t="shared" si="15"/>
        <v>10.473322283908804</v>
      </c>
      <c r="AT12" s="5">
        <f t="shared" si="16"/>
        <v>7.3978815290486217</v>
      </c>
      <c r="AU12" s="3">
        <f t="shared" si="17"/>
        <v>0</v>
      </c>
      <c r="AV12"/>
      <c r="AW12"/>
      <c r="AX12"/>
      <c r="AY12"/>
      <c r="AZ12"/>
      <c r="BA12"/>
      <c r="BB12"/>
      <c r="BC12"/>
      <c r="BD12"/>
      <c r="BE12" s="3" t="s">
        <v>22</v>
      </c>
      <c r="BF12" s="5">
        <f>ABS(L12-$AW$2)+ABS(M12-$AX$2)+ABS(N12-$AY$2)+ABS(O12-$AZ$2)+ABS(P12-$BA$2)+ABS(Q12-$BB$2)+ABS(R12-$BC$2)</f>
        <v>3.7749086914181804</v>
      </c>
      <c r="BG12" s="5">
        <f>ABS(L12-$AW$5)+ABS(M12-$AX$5)+ABS(N12-$AY$5)+ABS(O12-$AZ$5)+ABS(P12-$BA$5)+ABS(Q12-$BB$5)+ABS(R12-$BC$5)</f>
        <v>10.1094325741358</v>
      </c>
      <c r="BH12" s="5">
        <f>ABS(L12-$AW$8)+ABS(M12-$AX$8)+ABS(N12-$AY$8)+ABS(O12-$AZ$8)+ABS(P12-$BA$8)+ABS(Q12-$BB$8)+ABS(R12-$BC$8)</f>
        <v>11.824873871635507</v>
      </c>
      <c r="BI12" s="5">
        <f>ABS(L12-$AW$11)+ABS(M12-$AX$11)+ABS(N12-$AY$11)+ABS(O12-$AZ$11)+ABS(P12-$BA$11)+ABS(Q12-$BB$11)+ABS(R12-$BC$11)</f>
        <v>7.4013254653630662</v>
      </c>
      <c r="BJ12" s="3">
        <f t="shared" si="18"/>
        <v>0</v>
      </c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</row>
    <row r="13" spans="1:151" x14ac:dyDescent="0.3">
      <c r="A13" s="1" t="s">
        <v>23</v>
      </c>
      <c r="B13" s="1">
        <v>3.5</v>
      </c>
      <c r="C13" s="1">
        <v>0.5</v>
      </c>
      <c r="D13" s="1">
        <v>13</v>
      </c>
      <c r="E13" s="1">
        <v>30</v>
      </c>
      <c r="F13" s="1">
        <v>51</v>
      </c>
      <c r="G13" s="1">
        <v>49</v>
      </c>
      <c r="H13" s="1">
        <v>0.8</v>
      </c>
      <c r="I13" s="1">
        <v>0</v>
      </c>
      <c r="J13" s="1" t="s">
        <v>17</v>
      </c>
      <c r="L13" s="6">
        <f t="shared" si="20"/>
        <v>-0.26362788791937636</v>
      </c>
      <c r="M13" s="6">
        <f t="shared" si="3"/>
        <v>-0.17075292262110126</v>
      </c>
      <c r="N13" s="6">
        <f t="shared" si="4"/>
        <v>-0.28296044851539398</v>
      </c>
      <c r="O13" s="6">
        <f t="shared" si="5"/>
        <v>0.34243107108853182</v>
      </c>
      <c r="P13" s="6">
        <f t="shared" si="6"/>
        <v>-0.64365030434678916</v>
      </c>
      <c r="Q13" s="6">
        <f t="shared" si="7"/>
        <v>0.64365030434678916</v>
      </c>
      <c r="R13" s="6">
        <f t="shared" si="8"/>
        <v>-0.24629209407778951</v>
      </c>
      <c r="S13" s="1">
        <v>0</v>
      </c>
      <c r="AC13" s="6"/>
      <c r="AD13" s="6"/>
      <c r="AE13" s="6"/>
      <c r="AF13" s="6"/>
      <c r="AG13" s="1"/>
      <c r="AQ13" s="6"/>
      <c r="AR13" s="6"/>
      <c r="AS13" s="6"/>
      <c r="AT13" s="6"/>
      <c r="AU13" s="1"/>
      <c r="BE13" s="1" t="s">
        <v>23</v>
      </c>
      <c r="BF13" s="6">
        <f>ABS(L13-$AW$2)+ABS(M13-$AX$2)+ABS(N13-$AY$2)+ABS(O13-$AZ$2)+ABS(P13-$BA$2)+ABS(Q13-$BB$2)+ABS(R13-$BC$2)</f>
        <v>3.7979103799033842</v>
      </c>
      <c r="BG13" s="6">
        <f>ABS(L13-$AW$5)+ABS(M13-$AX$5)+ABS(N13-$AY$5)+ABS(O13-$AZ$5)+ABS(P13-$BA$5)+ABS(Q13-$BB$5)+ABS(R13-$BC$5)</f>
        <v>3.3226397142880226</v>
      </c>
      <c r="BH13" s="6">
        <f>ABS(L13-$AW$8)+ABS(M13-$AX$8)+ABS(N13-$AY$8)+ABS(O13-$AZ$8)+ABS(P13-$BA$8)+ABS(Q13-$BB$8)+ABS(R13-$BC$8)</f>
        <v>15.488550529471631</v>
      </c>
      <c r="BI13" s="6">
        <f>ABS(L13-$AW$11)+ABS(M13-$AX$11)+ABS(N13-$AY$11)+ABS(O13-$AZ$11)+ABS(P13-$BA$11)+ABS(Q13-$BB$11)+ABS(R13-$BC$11)</f>
        <v>1.2338620651871068</v>
      </c>
      <c r="BJ13" s="1">
        <f t="shared" si="18"/>
        <v>3</v>
      </c>
    </row>
    <row r="14" spans="1:151" x14ac:dyDescent="0.3">
      <c r="A14" s="1" t="s">
        <v>24</v>
      </c>
      <c r="B14" s="1">
        <v>3.2</v>
      </c>
      <c r="C14" s="1">
        <v>0.45</v>
      </c>
      <c r="D14" s="1">
        <v>12.9</v>
      </c>
      <c r="E14" s="1">
        <v>31</v>
      </c>
      <c r="F14" s="1">
        <v>52</v>
      </c>
      <c r="G14" s="1">
        <v>48</v>
      </c>
      <c r="H14" s="1">
        <v>0.7</v>
      </c>
      <c r="I14" s="1">
        <v>1</v>
      </c>
      <c r="J14" s="1" t="s">
        <v>17</v>
      </c>
      <c r="L14" s="6">
        <f t="shared" si="20"/>
        <v>-0.27869233865762644</v>
      </c>
      <c r="M14" s="6">
        <f t="shared" si="3"/>
        <v>-0.2077124296819457</v>
      </c>
      <c r="N14" s="6">
        <f t="shared" si="4"/>
        <v>-0.31691570233724109</v>
      </c>
      <c r="O14" s="6">
        <f t="shared" si="5"/>
        <v>0.78908029424748694</v>
      </c>
      <c r="P14" s="6">
        <f t="shared" si="6"/>
        <v>0.64365030434678916</v>
      </c>
      <c r="Q14" s="6">
        <f t="shared" si="7"/>
        <v>-0.64365030434678916</v>
      </c>
      <c r="R14" s="6">
        <f t="shared" si="8"/>
        <v>-0.27526763455752951</v>
      </c>
      <c r="S14" s="1">
        <v>1</v>
      </c>
      <c r="AC14" s="6"/>
      <c r="AD14" s="6"/>
      <c r="AE14" s="6"/>
      <c r="AF14" s="6"/>
      <c r="AG14" s="1"/>
      <c r="AQ14" s="6"/>
      <c r="AR14" s="6"/>
      <c r="AS14" s="6"/>
      <c r="AT14" s="6"/>
      <c r="AU14" s="1"/>
      <c r="BE14" s="1" t="s">
        <v>24</v>
      </c>
      <c r="BF14" s="6">
        <f>ABS(L14-$AW$2)+ABS(M14-$AX$2)+ABS(N14-$AY$2)+ABS(O14-$AZ$2)+ABS(P14-$BA$2)+ABS(Q14-$BB$2)+ABS(R14-$BC$2)</f>
        <v>1.3382639146169091</v>
      </c>
      <c r="BG14" s="6">
        <f>ABS(L14-$AW$5)+ABS(M14-$AX$5)+ABS(N14-$AY$5)+ABS(O14-$AZ$5)+ABS(P14-$BA$5)+ABS(Q14-$BB$5)+ABS(R14-$BC$5)</f>
        <v>6.2968459103771472</v>
      </c>
      <c r="BH14" s="6">
        <f>ABS(L14-$AW$8)+ABS(M14-$AX$8)+ABS(N14-$AY$8)+ABS(O14-$AZ$8)+ABS(P14-$BA$8)+ABS(Q14-$BB$8)+ABS(R14-$BC$8)</f>
        <v>12.514344333382507</v>
      </c>
      <c r="BI14" s="6">
        <f>ABS(L14-$AW$11)+ABS(M14-$AX$11)+ABS(N14-$AY$11)+ABS(O14-$AZ$11)+ABS(P14-$BA$11)+ABS(Q14-$BB$11)+ABS(R14-$BC$11)</f>
        <v>4.302156750190206</v>
      </c>
      <c r="BJ14" s="1">
        <f t="shared" si="18"/>
        <v>0</v>
      </c>
    </row>
    <row r="15" spans="1:151" s="4" customFormat="1" x14ac:dyDescent="0.3">
      <c r="A15" s="3" t="s">
        <v>25</v>
      </c>
      <c r="B15" s="3">
        <v>3</v>
      </c>
      <c r="C15" s="3">
        <v>0.49</v>
      </c>
      <c r="D15" s="3">
        <v>13.5</v>
      </c>
      <c r="E15" s="3">
        <v>29</v>
      </c>
      <c r="F15" s="3">
        <v>51</v>
      </c>
      <c r="G15" s="3">
        <v>49</v>
      </c>
      <c r="H15" s="3">
        <v>0.7</v>
      </c>
      <c r="I15" s="3">
        <v>3</v>
      </c>
      <c r="J15" s="3" t="s">
        <v>11</v>
      </c>
      <c r="K15"/>
      <c r="L15" s="5">
        <f t="shared" si="20"/>
        <v>-0.28873530581645984</v>
      </c>
      <c r="M15" s="5">
        <f t="shared" si="3"/>
        <v>-0.17814482403327014</v>
      </c>
      <c r="N15" s="5">
        <f t="shared" si="4"/>
        <v>-0.11318417940615771</v>
      </c>
      <c r="O15" s="5">
        <f t="shared" si="5"/>
        <v>-0.10421815207042329</v>
      </c>
      <c r="P15" s="5">
        <f t="shared" si="6"/>
        <v>-0.64365030434678916</v>
      </c>
      <c r="Q15" s="5">
        <f t="shared" si="7"/>
        <v>0.64365030434678916</v>
      </c>
      <c r="R15" s="5">
        <f t="shared" si="8"/>
        <v>-0.27526763455752951</v>
      </c>
      <c r="S15" s="3">
        <v>3</v>
      </c>
      <c r="T15"/>
      <c r="U15"/>
      <c r="V15"/>
      <c r="W15"/>
      <c r="X15"/>
      <c r="Y15"/>
      <c r="Z15"/>
      <c r="AA15"/>
      <c r="AB15"/>
      <c r="AC15" s="5">
        <f t="shared" si="9"/>
        <v>3.9856833933793081</v>
      </c>
      <c r="AD15" s="5">
        <f t="shared" si="10"/>
        <v>2.3856642745704191</v>
      </c>
      <c r="AE15" s="5">
        <f t="shared" si="11"/>
        <v>3.8367793450349379</v>
      </c>
      <c r="AF15" s="5">
        <f t="shared" si="19"/>
        <v>2.6943418669457784</v>
      </c>
      <c r="AG15" s="3">
        <f t="shared" si="25"/>
        <v>1</v>
      </c>
      <c r="AH15"/>
      <c r="AI15"/>
      <c r="AJ15"/>
      <c r="AK15"/>
      <c r="AL15"/>
      <c r="AM15"/>
      <c r="AN15"/>
      <c r="AO15"/>
      <c r="AP15"/>
      <c r="AQ15" s="5">
        <f t="shared" si="13"/>
        <v>3.9873298491872453</v>
      </c>
      <c r="AR15" s="5">
        <f t="shared" si="14"/>
        <v>2.171018044436444</v>
      </c>
      <c r="AS15" s="5">
        <f t="shared" si="15"/>
        <v>12.842263006351107</v>
      </c>
      <c r="AT15" s="5">
        <f t="shared" si="16"/>
        <v>1.4964045752374531</v>
      </c>
      <c r="AU15" s="3">
        <f t="shared" si="17"/>
        <v>3</v>
      </c>
      <c r="AV15"/>
      <c r="AW15"/>
      <c r="AX15"/>
      <c r="AY15"/>
      <c r="AZ15"/>
      <c r="BA15"/>
      <c r="BB15"/>
      <c r="BC15"/>
      <c r="BD15"/>
      <c r="BE15" s="3" t="s">
        <v>25</v>
      </c>
      <c r="BF15" s="5">
        <f>ABS(L15-$AW$2)+ABS(M15-$AX$2)+ABS(N15-$AY$2)+ABS(O15-$AZ$2)+ABS(P15-$BA$2)+ABS(Q15-$BB$2)+ABS(R15-$BC$2)</f>
        <v>4.1956798879303276</v>
      </c>
      <c r="BG15" s="5">
        <f>ABS(L15-$AW$5)+ABS(M15-$AX$5)+ABS(N15-$AY$5)+ABS(O15-$AZ$5)+ABS(P15-$BA$5)+ABS(Q15-$BB$5)+ABS(R15-$BC$5)</f>
        <v>2.6447393622308391</v>
      </c>
      <c r="BH15" s="5">
        <f>ABS(L15-$AW$8)+ABS(M15-$AX$8)+ABS(N15-$AY$8)+ABS(O15-$AZ$8)+ABS(P15-$BA$8)+ABS(Q15-$BB$8)+ABS(R15-$BC$8)</f>
        <v>16.166450881528817</v>
      </c>
      <c r="BI15" s="5">
        <f>ABS(L15-$AW$11)+ABS(M15-$AX$11)+ABS(N15-$AY$11)+ABS(O15-$AZ$11)+ABS(P15-$BA$11)+ABS(Q15-$BB$11)+ABS(R15-$BC$11)</f>
        <v>1.1971236601899626</v>
      </c>
      <c r="BJ15" s="3">
        <f t="shared" si="18"/>
        <v>3</v>
      </c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1:151" s="4" customFormat="1" x14ac:dyDescent="0.3">
      <c r="A16" s="3" t="s">
        <v>26</v>
      </c>
      <c r="B16" s="3">
        <v>2.8</v>
      </c>
      <c r="C16" s="3">
        <v>0.47</v>
      </c>
      <c r="D16" s="3">
        <v>14.8</v>
      </c>
      <c r="E16" s="3">
        <v>28</v>
      </c>
      <c r="F16" s="3">
        <v>51</v>
      </c>
      <c r="G16" s="3">
        <v>49</v>
      </c>
      <c r="H16" s="3">
        <v>0.6</v>
      </c>
      <c r="I16" s="3">
        <v>2</v>
      </c>
      <c r="J16" s="3" t="s">
        <v>11</v>
      </c>
      <c r="K16"/>
      <c r="L16" s="5">
        <f t="shared" si="20"/>
        <v>-0.29877827297529319</v>
      </c>
      <c r="M16" s="5">
        <f t="shared" si="3"/>
        <v>-0.19292862685760795</v>
      </c>
      <c r="N16" s="5">
        <f t="shared" si="4"/>
        <v>0.32823412027785681</v>
      </c>
      <c r="O16" s="5">
        <f t="shared" si="5"/>
        <v>-0.55086737522937845</v>
      </c>
      <c r="P16" s="5">
        <f t="shared" si="6"/>
        <v>-0.64365030434678916</v>
      </c>
      <c r="Q16" s="5">
        <f t="shared" si="7"/>
        <v>0.64365030434678916</v>
      </c>
      <c r="R16" s="5">
        <f t="shared" si="8"/>
        <v>-0.3042431750372695</v>
      </c>
      <c r="S16" s="3">
        <v>2</v>
      </c>
      <c r="T16"/>
      <c r="U16"/>
      <c r="V16"/>
      <c r="W16"/>
      <c r="X16"/>
      <c r="Y16"/>
      <c r="Z16"/>
      <c r="AA16"/>
      <c r="AB16"/>
      <c r="AC16" s="5">
        <f t="shared" si="9"/>
        <v>4.8199486057593672</v>
      </c>
      <c r="AD16" s="5">
        <f t="shared" si="10"/>
        <v>2.5781151212044628</v>
      </c>
      <c r="AE16" s="5">
        <f t="shared" si="11"/>
        <v>4.7786491783408183</v>
      </c>
      <c r="AF16" s="5">
        <f t="shared" si="19"/>
        <v>3.6362117002516596</v>
      </c>
      <c r="AG16" s="3">
        <f t="shared" si="25"/>
        <v>1</v>
      </c>
      <c r="AH16"/>
      <c r="AI16"/>
      <c r="AJ16"/>
      <c r="AK16"/>
      <c r="AL16"/>
      <c r="AM16"/>
      <c r="AN16"/>
      <c r="AO16"/>
      <c r="AP16"/>
      <c r="AQ16" s="5">
        <f t="shared" si="13"/>
        <v>4.7957084459927026</v>
      </c>
      <c r="AR16" s="5">
        <f t="shared" si="14"/>
        <v>1.2291482111305632</v>
      </c>
      <c r="AS16" s="5">
        <f t="shared" si="15"/>
        <v>13.784132839656987</v>
      </c>
      <c r="AT16" s="5">
        <f t="shared" si="16"/>
        <v>2.4382744085433341</v>
      </c>
      <c r="AU16" s="3">
        <f t="shared" si="17"/>
        <v>1</v>
      </c>
      <c r="AV16"/>
      <c r="AW16"/>
      <c r="AX16"/>
      <c r="AY16"/>
      <c r="AZ16"/>
      <c r="BA16"/>
      <c r="BB16"/>
      <c r="BC16"/>
      <c r="BD16"/>
      <c r="BE16" s="3" t="s">
        <v>26</v>
      </c>
      <c r="BF16" s="5">
        <f>ABS(L16-$AW$2)+ABS(M16-$AX$2)+ABS(N16-$AY$2)+ABS(O16-$AZ$2)+ABS(P16-$BA$2)+ABS(Q16-$BB$2)+ABS(R16-$BC$2)</f>
        <v>5.1375497212362085</v>
      </c>
      <c r="BG16" s="5">
        <f>ABS(L16-$AW$5)+ABS(M16-$AX$5)+ABS(N16-$AY$5)+ABS(O16-$AZ$5)+ABS(P16-$BA$5)+ABS(Q16-$BB$5)+ABS(R16-$BC$5)</f>
        <v>1.7028695289249576</v>
      </c>
      <c r="BH16" s="5">
        <f>ABS(L16-$AW$8)+ABS(M16-$AX$8)+ABS(N16-$AY$8)+ABS(O16-$AZ$8)+ABS(P16-$BA$8)+ABS(Q16-$BB$8)+ABS(R16-$BC$8)</f>
        <v>17.108320714834697</v>
      </c>
      <c r="BI16" s="5">
        <f>ABS(L16-$AW$11)+ABS(M16-$AX$11)+ABS(N16-$AY$11)+ABS(O16-$AZ$11)+ABS(P16-$BA$11)+ABS(Q16-$BB$11)+ABS(R16-$BC$11)</f>
        <v>2.138993493495843</v>
      </c>
      <c r="BJ16" s="3">
        <f t="shared" si="18"/>
        <v>1</v>
      </c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1:151" s="4" customFormat="1" x14ac:dyDescent="0.3">
      <c r="A17" s="3" t="s">
        <v>27</v>
      </c>
      <c r="B17" s="3">
        <v>2.5</v>
      </c>
      <c r="C17" s="3">
        <v>0.35</v>
      </c>
      <c r="D17" s="3">
        <v>14.1</v>
      </c>
      <c r="E17" s="3">
        <v>30</v>
      </c>
      <c r="F17" s="3">
        <v>52</v>
      </c>
      <c r="G17" s="3">
        <v>48</v>
      </c>
      <c r="H17" s="3">
        <v>0.6</v>
      </c>
      <c r="I17" s="3">
        <v>3</v>
      </c>
      <c r="J17" s="3" t="s">
        <v>11</v>
      </c>
      <c r="K17"/>
      <c r="L17" s="5">
        <f t="shared" si="20"/>
        <v>-0.31384272371354327</v>
      </c>
      <c r="M17" s="5">
        <f t="shared" si="3"/>
        <v>-0.28163144380363458</v>
      </c>
      <c r="N17" s="5">
        <f t="shared" si="4"/>
        <v>9.0547343524925689E-2</v>
      </c>
      <c r="O17" s="5">
        <f t="shared" si="5"/>
        <v>0.34243107108853182</v>
      </c>
      <c r="P17" s="5">
        <f t="shared" si="6"/>
        <v>0.64365030434678916</v>
      </c>
      <c r="Q17" s="5">
        <f t="shared" si="7"/>
        <v>-0.64365030434678916</v>
      </c>
      <c r="R17" s="5">
        <f t="shared" si="8"/>
        <v>-0.3042431750372695</v>
      </c>
      <c r="S17" s="3">
        <v>3</v>
      </c>
      <c r="T17"/>
      <c r="U17"/>
      <c r="V17"/>
      <c r="W17"/>
      <c r="X17"/>
      <c r="Y17"/>
      <c r="Z17"/>
      <c r="AA17"/>
      <c r="AB17"/>
      <c r="AC17" s="5">
        <f t="shared" si="9"/>
        <v>1.010594897617092</v>
      </c>
      <c r="AD17" s="5">
        <f t="shared" si="10"/>
        <v>1.67611703037995</v>
      </c>
      <c r="AE17" s="5">
        <f t="shared" si="11"/>
        <v>3.6388591765612053</v>
      </c>
      <c r="AF17" s="5">
        <f t="shared" si="19"/>
        <v>3.5022921911830052</v>
      </c>
      <c r="AG17" s="3">
        <f t="shared" si="25"/>
        <v>0</v>
      </c>
      <c r="AH17"/>
      <c r="AI17"/>
      <c r="AJ17"/>
      <c r="AK17"/>
      <c r="AL17"/>
      <c r="AM17"/>
      <c r="AN17"/>
      <c r="AO17"/>
      <c r="AP17"/>
      <c r="AQ17" s="5">
        <f t="shared" si="13"/>
        <v>0.99639770500926206</v>
      </c>
      <c r="AR17" s="5">
        <f t="shared" si="14"/>
        <v>4.8309673839042846</v>
      </c>
      <c r="AS17" s="5">
        <f t="shared" si="15"/>
        <v>10.182313666883267</v>
      </c>
      <c r="AT17" s="5">
        <f t="shared" si="16"/>
        <v>4.6556315052823587</v>
      </c>
      <c r="AU17" s="3">
        <f t="shared" si="17"/>
        <v>0</v>
      </c>
      <c r="AV17"/>
      <c r="AW17"/>
      <c r="AX17"/>
      <c r="AY17"/>
      <c r="AZ17"/>
      <c r="BA17"/>
      <c r="BB17"/>
      <c r="BC17"/>
      <c r="BD17"/>
      <c r="BE17" s="3" t="s">
        <v>27</v>
      </c>
      <c r="BF17" s="5">
        <f>ABS(L17-$AW$2)+ABS(M17-$AX$2)+ABS(N17-$AY$2)+ABS(O17-$AZ$2)+ABS(P17-$BA$2)+ABS(Q17-$BB$2)+ABS(R17-$BC$2)</f>
        <v>1.5357305484624875</v>
      </c>
      <c r="BG17" s="5">
        <f>ABS(L17-$AW$5)+ABS(M17-$AX$5)+ABS(N17-$AY$5)+ABS(O17-$AZ$5)+ABS(P17-$BA$5)+ABS(Q17-$BB$5)+ABS(R17-$BC$5)</f>
        <v>5.3046887016986792</v>
      </c>
      <c r="BH17" s="5">
        <f>ABS(L17-$AW$8)+ABS(M17-$AX$8)+ABS(N17-$AY$8)+ABS(O17-$AZ$8)+ABS(P17-$BA$8)+ABS(Q17-$BB$8)+ABS(R17-$BC$8)</f>
        <v>13.506501542060974</v>
      </c>
      <c r="BI17" s="5">
        <f>ABS(L17-$AW$11)+ABS(M17-$AX$11)+ABS(N17-$AY$11)+ABS(O17-$AZ$11)+ABS(P17-$BA$11)+ABS(Q17-$BB$11)+ABS(R17-$BC$11)</f>
        <v>4.4010155125507637</v>
      </c>
      <c r="BJ17" s="3">
        <f t="shared" si="18"/>
        <v>0</v>
      </c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 s="4" customFormat="1" x14ac:dyDescent="0.3">
      <c r="A18" s="3" t="s">
        <v>28</v>
      </c>
      <c r="B18" s="3">
        <v>2.2999999999999998</v>
      </c>
      <c r="C18" s="3">
        <v>0.33</v>
      </c>
      <c r="D18" s="3">
        <v>15.2</v>
      </c>
      <c r="E18" s="3">
        <v>31</v>
      </c>
      <c r="F18" s="3">
        <v>52</v>
      </c>
      <c r="G18" s="3">
        <v>48</v>
      </c>
      <c r="H18" s="3">
        <v>0.5</v>
      </c>
      <c r="I18" s="3">
        <v>1</v>
      </c>
      <c r="J18" s="3" t="s">
        <v>11</v>
      </c>
      <c r="K18"/>
      <c r="L18" s="5">
        <f t="shared" si="20"/>
        <v>-0.32388569087237667</v>
      </c>
      <c r="M18" s="5">
        <f t="shared" si="3"/>
        <v>-0.29641524662797236</v>
      </c>
      <c r="N18" s="5">
        <f t="shared" si="4"/>
        <v>0.46405513556524536</v>
      </c>
      <c r="O18" s="5">
        <f t="shared" si="5"/>
        <v>0.78908029424748694</v>
      </c>
      <c r="P18" s="5">
        <f t="shared" si="6"/>
        <v>0.64365030434678916</v>
      </c>
      <c r="Q18" s="5">
        <f t="shared" si="7"/>
        <v>-0.64365030434678916</v>
      </c>
      <c r="R18" s="5">
        <f t="shared" si="8"/>
        <v>-0.33321871551700938</v>
      </c>
      <c r="S18" s="3">
        <v>1</v>
      </c>
      <c r="T18"/>
      <c r="U18"/>
      <c r="V18"/>
      <c r="W18"/>
      <c r="X18"/>
      <c r="Y18"/>
      <c r="Z18"/>
      <c r="AA18"/>
      <c r="AB18"/>
      <c r="AC18" s="5">
        <f t="shared" si="9"/>
        <v>1.3303003791945005</v>
      </c>
      <c r="AD18" s="5">
        <f t="shared" si="10"/>
        <v>2.2376880208811412</v>
      </c>
      <c r="AE18" s="5">
        <f t="shared" si="11"/>
        <v>4.512818502223392</v>
      </c>
      <c r="AF18" s="5">
        <f t="shared" si="19"/>
        <v>4.3762515168451905</v>
      </c>
      <c r="AG18" s="3">
        <f t="shared" si="25"/>
        <v>0</v>
      </c>
      <c r="AH18"/>
      <c r="AI18"/>
      <c r="AJ18"/>
      <c r="AK18"/>
      <c r="AL18"/>
      <c r="AM18"/>
      <c r="AN18"/>
      <c r="AO18"/>
      <c r="AP18"/>
      <c r="AQ18" s="5">
        <f t="shared" si="13"/>
        <v>1.6174648134432947</v>
      </c>
      <c r="AR18" s="5">
        <f t="shared" si="14"/>
        <v>4.8503065045600087</v>
      </c>
      <c r="AS18" s="5">
        <f t="shared" si="15"/>
        <v>10.162974546227542</v>
      </c>
      <c r="AT18" s="5">
        <f t="shared" si="16"/>
        <v>5.5295908309445441</v>
      </c>
      <c r="AU18" s="3">
        <f t="shared" si="17"/>
        <v>0</v>
      </c>
      <c r="AV18"/>
      <c r="AW18"/>
      <c r="AX18"/>
      <c r="AY18"/>
      <c r="AZ18"/>
      <c r="BA18"/>
      <c r="BB18"/>
      <c r="BC18"/>
      <c r="BD18"/>
      <c r="BE18" s="3" t="s">
        <v>28</v>
      </c>
      <c r="BF18" s="5">
        <f>ABS(L18-$AW$2)+ABS(M18-$AX$2)+ABS(N18-$AY$2)+ABS(O18-$AZ$2)+ABS(P18-$BA$2)+ABS(Q18-$BB$2)+ABS(R18-$BC$2)</f>
        <v>1.9630406509657183</v>
      </c>
      <c r="BG18" s="5">
        <f>ABS(L18-$AW$5)+ABS(M18-$AX$5)+ABS(N18-$AY$5)+ABS(O18-$AZ$5)+ABS(P18-$BA$5)+ABS(Q18-$BB$5)+ABS(R18-$BC$5)</f>
        <v>5.3240278223544033</v>
      </c>
      <c r="BH18" s="5">
        <f>ABS(L18-$AW$8)+ABS(M18-$AX$8)+ABS(N18-$AY$8)+ABS(O18-$AZ$8)+ABS(P18-$BA$8)+ABS(Q18-$BB$8)+ABS(R18-$BC$8)</f>
        <v>13.48716242140525</v>
      </c>
      <c r="BI18" s="5">
        <f>ABS(L18-$AW$11)+ABS(M18-$AX$11)+ABS(N18-$AY$11)+ABS(O18-$AZ$11)+ABS(P18-$BA$11)+ABS(Q18-$BB$11)+ABS(R18-$BC$11)</f>
        <v>5.2749748382129482</v>
      </c>
      <c r="BJ18" s="3">
        <f t="shared" si="18"/>
        <v>0</v>
      </c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51" s="4" customFormat="1" x14ac:dyDescent="0.3">
      <c r="A19" s="3" t="s">
        <v>29</v>
      </c>
      <c r="B19" s="3">
        <v>2.1</v>
      </c>
      <c r="C19" s="3">
        <v>0.3</v>
      </c>
      <c r="D19" s="3">
        <v>13.3</v>
      </c>
      <c r="E19" s="3">
        <v>32</v>
      </c>
      <c r="F19" s="3">
        <v>53</v>
      </c>
      <c r="G19" s="3">
        <v>47</v>
      </c>
      <c r="H19" s="3">
        <v>0.5</v>
      </c>
      <c r="I19" s="3">
        <v>0</v>
      </c>
      <c r="J19" s="3" t="s">
        <v>11</v>
      </c>
      <c r="K19"/>
      <c r="L19" s="5">
        <f t="shared" si="20"/>
        <v>-0.33392865803121008</v>
      </c>
      <c r="M19" s="5">
        <f t="shared" si="3"/>
        <v>-0.31859095086447903</v>
      </c>
      <c r="N19" s="5">
        <f t="shared" si="4"/>
        <v>-0.18109468704985199</v>
      </c>
      <c r="O19" s="5">
        <f t="shared" si="5"/>
        <v>1.2357295174064422</v>
      </c>
      <c r="P19" s="5">
        <f t="shared" si="6"/>
        <v>1.9309509130403675</v>
      </c>
      <c r="Q19" s="5">
        <f t="shared" si="7"/>
        <v>-1.9309509130403675</v>
      </c>
      <c r="R19" s="5">
        <f t="shared" si="8"/>
        <v>-0.33321871551700938</v>
      </c>
      <c r="S19" s="3">
        <v>0</v>
      </c>
      <c r="T19"/>
      <c r="U19"/>
      <c r="V19"/>
      <c r="W19"/>
      <c r="X19"/>
      <c r="Y19"/>
      <c r="Z19"/>
      <c r="AA19"/>
      <c r="AB19"/>
      <c r="AC19" s="5">
        <f t="shared" si="9"/>
        <v>3.6741823257301749</v>
      </c>
      <c r="AD19" s="5">
        <f t="shared" si="10"/>
        <v>5.5016797065180461</v>
      </c>
      <c r="AE19" s="5">
        <f t="shared" si="11"/>
        <v>6.9211377915497456</v>
      </c>
      <c r="AF19" s="5">
        <f t="shared" si="19"/>
        <v>6.7845708061715451</v>
      </c>
      <c r="AG19" s="3">
        <f t="shared" si="25"/>
        <v>0</v>
      </c>
      <c r="AH19"/>
      <c r="AI19"/>
      <c r="AJ19"/>
      <c r="AK19"/>
      <c r="AL19"/>
      <c r="AM19"/>
      <c r="AN19"/>
      <c r="AO19"/>
      <c r="AP19"/>
      <c r="AQ19" s="5">
        <f t="shared" si="13"/>
        <v>2.8723971681677556</v>
      </c>
      <c r="AR19" s="5">
        <f t="shared" si="14"/>
        <v>8.4844880963258777</v>
      </c>
      <c r="AS19" s="5">
        <f t="shared" si="15"/>
        <v>10.854893023962459</v>
      </c>
      <c r="AT19" s="5">
        <f t="shared" si="16"/>
        <v>7.9379101202708995</v>
      </c>
      <c r="AU19" s="3">
        <f t="shared" si="17"/>
        <v>0</v>
      </c>
      <c r="AV19"/>
      <c r="AW19"/>
      <c r="AX19"/>
      <c r="AY19"/>
      <c r="AZ19"/>
      <c r="BA19"/>
      <c r="BB19"/>
      <c r="BC19"/>
      <c r="BD19"/>
      <c r="BE19" s="3" t="s">
        <v>29</v>
      </c>
      <c r="BF19" s="5">
        <f>ABS(L19-$AW$2)+ABS(M19-$AX$2)+ABS(N19-$AY$2)+ABS(O19-$AZ$2)+ABS(P19-$BA$2)+ABS(Q19-$BB$2)+ABS(R19-$BC$2)</f>
        <v>3.1604586526976508</v>
      </c>
      <c r="BG19" s="5">
        <f>ABS(L19-$AW$5)+ABS(M19-$AX$5)+ABS(N19-$AY$5)+ABS(O19-$AZ$5)+ABS(P19-$BA$5)+ABS(Q19-$BB$5)+ABS(R19-$BC$5)</f>
        <v>8.9582094141202724</v>
      </c>
      <c r="BH19" s="5">
        <f>ABS(L19-$AW$8)+ABS(M19-$AX$8)+ABS(N19-$AY$8)+ABS(O19-$AZ$8)+ABS(P19-$BA$8)+ABS(Q19-$BB$8)+ABS(R19-$BC$8)</f>
        <v>12.874231270185492</v>
      </c>
      <c r="BI19" s="5">
        <f>ABS(L19-$AW$11)+ABS(M19-$AX$11)+ABS(N19-$AY$11)+ABS(O19-$AZ$11)+ABS(P19-$BA$11)+ABS(Q19-$BB$11)+ABS(R19-$BC$11)</f>
        <v>7.6832941275393036</v>
      </c>
      <c r="BJ19" s="3">
        <f t="shared" si="18"/>
        <v>0</v>
      </c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1:151" s="4" customFormat="1" x14ac:dyDescent="0.3">
      <c r="A20" s="3" t="s">
        <v>30</v>
      </c>
      <c r="B20" s="3">
        <v>2</v>
      </c>
      <c r="C20" s="3">
        <v>0.28000000000000003</v>
      </c>
      <c r="D20" s="3">
        <v>16.5</v>
      </c>
      <c r="E20" s="3">
        <v>29</v>
      </c>
      <c r="F20" s="3">
        <v>51</v>
      </c>
      <c r="G20" s="3">
        <v>49</v>
      </c>
      <c r="H20" s="3">
        <v>0.5</v>
      </c>
      <c r="I20" s="3">
        <v>1</v>
      </c>
      <c r="J20" s="3" t="s">
        <v>11</v>
      </c>
      <c r="K20"/>
      <c r="L20" s="5">
        <f t="shared" si="20"/>
        <v>-0.33895014161062675</v>
      </c>
      <c r="M20" s="5">
        <f t="shared" si="3"/>
        <v>-0.33337475368881681</v>
      </c>
      <c r="N20" s="5">
        <f t="shared" si="4"/>
        <v>0.90547343524925983</v>
      </c>
      <c r="O20" s="5">
        <f t="shared" si="5"/>
        <v>-0.10421815207042329</v>
      </c>
      <c r="P20" s="5">
        <f t="shared" si="6"/>
        <v>-0.64365030434678916</v>
      </c>
      <c r="Q20" s="5">
        <f t="shared" si="7"/>
        <v>0.64365030434678916</v>
      </c>
      <c r="R20" s="5">
        <f t="shared" si="8"/>
        <v>-0.33321871551700938</v>
      </c>
      <c r="S20" s="3">
        <v>1</v>
      </c>
      <c r="T20"/>
      <c r="U20"/>
      <c r="V20"/>
      <c r="W20"/>
      <c r="X20"/>
      <c r="Y20"/>
      <c r="Z20"/>
      <c r="AA20"/>
      <c r="AB20"/>
      <c r="AC20" s="5">
        <f t="shared" si="9"/>
        <v>4.7409451616255325</v>
      </c>
      <c r="AD20" s="5">
        <f t="shared" si="10"/>
        <v>2.8887311433145171</v>
      </c>
      <c r="AE20" s="5">
        <f t="shared" si="11"/>
        <v>5.1188328060995483</v>
      </c>
      <c r="AF20" s="5">
        <f t="shared" si="19"/>
        <v>3.9763953280103896</v>
      </c>
      <c r="AG20" s="3">
        <f t="shared" si="25"/>
        <v>1</v>
      </c>
      <c r="AH20"/>
      <c r="AI20"/>
      <c r="AJ20"/>
      <c r="AK20"/>
      <c r="AL20"/>
      <c r="AM20"/>
      <c r="AN20"/>
      <c r="AO20"/>
      <c r="AP20"/>
      <c r="AQ20" s="5">
        <f t="shared" si="13"/>
        <v>4.8478497132426446</v>
      </c>
      <c r="AR20" s="5">
        <f t="shared" si="14"/>
        <v>1.4322486445213889</v>
      </c>
      <c r="AS20" s="5">
        <f t="shared" si="15"/>
        <v>14.124316467415719</v>
      </c>
      <c r="AT20" s="5">
        <f t="shared" si="16"/>
        <v>2.7784580363020637</v>
      </c>
      <c r="AU20" s="3">
        <f t="shared" si="17"/>
        <v>1</v>
      </c>
      <c r="AV20"/>
      <c r="AW20"/>
      <c r="AX20"/>
      <c r="AY20"/>
      <c r="AZ20"/>
      <c r="BA20"/>
      <c r="BB20"/>
      <c r="BC20"/>
      <c r="BD20"/>
      <c r="BE20" s="3" t="s">
        <v>30</v>
      </c>
      <c r="BF20" s="5">
        <f>ABS(L20-$AW$2)+ABS(M20-$AX$2)+ABS(N20-$AY$2)+ABS(O20-$AZ$2)+ABS(P20-$BA$2)+ABS(Q20-$BB$2)+ABS(R20-$BC$2)</f>
        <v>5.4777333489949394</v>
      </c>
      <c r="BG20" s="5">
        <f>ABS(L20-$AW$5)+ABS(M20-$AX$5)+ABS(N20-$AY$5)+ABS(O20-$AZ$5)+ABS(P20-$BA$5)+ABS(Q20-$BB$5)+ABS(R20-$BC$5)</f>
        <v>1.3626859011662273</v>
      </c>
      <c r="BH20" s="5">
        <f>ABS(L20-$AW$8)+ABS(M20-$AX$8)+ABS(N20-$AY$8)+ABS(O20-$AZ$8)+ABS(P20-$BA$8)+ABS(Q20-$BB$8)+ABS(R20-$BC$8)</f>
        <v>17.448504342593427</v>
      </c>
      <c r="BI20" s="5">
        <f>ABS(L20-$AW$11)+ABS(M20-$AX$11)+ABS(N20-$AY$11)+ABS(O20-$AZ$11)+ABS(P20-$BA$11)+ABS(Q20-$BB$11)+ABS(R20-$BC$11)</f>
        <v>2.4791771212545735</v>
      </c>
      <c r="BJ20" s="3">
        <f t="shared" si="18"/>
        <v>1</v>
      </c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1:151" s="4" customFormat="1" x14ac:dyDescent="0.3">
      <c r="A21" s="3" t="s">
        <v>31</v>
      </c>
      <c r="B21" s="3">
        <v>1.8</v>
      </c>
      <c r="C21" s="3">
        <v>0.25</v>
      </c>
      <c r="D21" s="3">
        <v>10</v>
      </c>
      <c r="E21" s="3">
        <v>31</v>
      </c>
      <c r="F21" s="3">
        <v>52</v>
      </c>
      <c r="G21" s="3">
        <v>48</v>
      </c>
      <c r="H21" s="3">
        <v>0.4</v>
      </c>
      <c r="I21" s="3">
        <v>2</v>
      </c>
      <c r="J21" s="3" t="s">
        <v>11</v>
      </c>
      <c r="K21"/>
      <c r="L21" s="5">
        <f t="shared" si="20"/>
        <v>-0.3489931087694601</v>
      </c>
      <c r="M21" s="5">
        <f t="shared" si="3"/>
        <v>-0.35555045792532347</v>
      </c>
      <c r="N21" s="5">
        <f t="shared" si="4"/>
        <v>-1.3016180631708116</v>
      </c>
      <c r="O21" s="5">
        <f t="shared" si="5"/>
        <v>0.78908029424748694</v>
      </c>
      <c r="P21" s="5">
        <f t="shared" si="6"/>
        <v>0.64365030434678916</v>
      </c>
      <c r="Q21" s="5">
        <f t="shared" si="7"/>
        <v>-0.64365030434678916</v>
      </c>
      <c r="R21" s="5">
        <f t="shared" si="8"/>
        <v>-0.36219425599674931</v>
      </c>
      <c r="S21" s="3">
        <v>2</v>
      </c>
      <c r="T21"/>
      <c r="U21"/>
      <c r="V21"/>
      <c r="W21"/>
      <c r="X21"/>
      <c r="Y21"/>
      <c r="Z21"/>
      <c r="AA21"/>
      <c r="AB21"/>
      <c r="AC21" s="5">
        <f t="shared" si="9"/>
        <v>1.0812611942329373</v>
      </c>
      <c r="AD21" s="5">
        <f t="shared" si="10"/>
        <v>3.6819521403717279</v>
      </c>
      <c r="AE21" s="5">
        <f t="shared" si="11"/>
        <v>4.9267832057482135</v>
      </c>
      <c r="AF21" s="5">
        <f t="shared" si="19"/>
        <v>4.5800170300442913</v>
      </c>
      <c r="AG21" s="3">
        <f t="shared" si="25"/>
        <v>0</v>
      </c>
      <c r="AH21"/>
      <c r="AI21"/>
      <c r="AJ21"/>
      <c r="AK21"/>
      <c r="AL21"/>
      <c r="AM21"/>
      <c r="AN21"/>
      <c r="AO21"/>
      <c r="AP21"/>
      <c r="AQ21" s="5">
        <f t="shared" si="13"/>
        <v>2.3233384325376352</v>
      </c>
      <c r="AR21" s="5">
        <f t="shared" si="14"/>
        <v>6.5027615336218902</v>
      </c>
      <c r="AS21" s="5">
        <f t="shared" si="15"/>
        <v>9.7555454906333932</v>
      </c>
      <c r="AT21" s="5">
        <f t="shared" si="16"/>
        <v>4.9637039241817744</v>
      </c>
      <c r="AU21" s="3">
        <f t="shared" si="17"/>
        <v>0</v>
      </c>
      <c r="AV21"/>
      <c r="AW21"/>
      <c r="AX21"/>
      <c r="AY21"/>
      <c r="AZ21"/>
      <c r="BA21"/>
      <c r="BB21"/>
      <c r="BC21"/>
      <c r="BD21"/>
      <c r="BE21" s="3" t="s">
        <v>31</v>
      </c>
      <c r="BF21" s="5">
        <f>ABS(L21-$AW$2)+ABS(M21-$AX$2)+ABS(N21-$AY$2)+ABS(O21-$AZ$2)+ABS(P21-$BA$2)+ABS(Q21-$BB$2)+ABS(R21-$BC$2)</f>
        <v>2.6280316952449105</v>
      </c>
      <c r="BG21" s="5">
        <f>ABS(L21-$AW$5)+ABS(M21-$AX$5)+ABS(N21-$AY$5)+ABS(O21-$AZ$5)+ABS(P21-$BA$5)+ABS(Q21-$BB$5)+ABS(R21-$BC$5)</f>
        <v>6.9764828514162858</v>
      </c>
      <c r="BH21" s="5">
        <f>ABS(L21-$AW$8)+ABS(M21-$AX$8)+ABS(N21-$AY$8)+ABS(O21-$AZ$8)+ABS(P21-$BA$8)+ABS(Q21-$BB$8)+ABS(R21-$BC$8)</f>
        <v>12.411946707314771</v>
      </c>
      <c r="BI21" s="5">
        <f>ABS(L21-$AW$11)+ABS(M21-$AX$11)+ABS(N21-$AY$11)+ABS(O21-$AZ$11)+ABS(P21-$BA$11)+ABS(Q21-$BB$11)+ABS(R21-$BC$11)</f>
        <v>4.967147860496218</v>
      </c>
      <c r="BJ21" s="3">
        <f t="shared" si="18"/>
        <v>0</v>
      </c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1:151" s="4" customFormat="1" x14ac:dyDescent="0.3">
      <c r="A22" s="3" t="s">
        <v>32</v>
      </c>
      <c r="B22" s="3">
        <v>1.7</v>
      </c>
      <c r="C22" s="3">
        <v>0.2</v>
      </c>
      <c r="D22" s="3">
        <v>17.5</v>
      </c>
      <c r="E22" s="3">
        <v>28</v>
      </c>
      <c r="F22" s="3">
        <v>51</v>
      </c>
      <c r="G22" s="3">
        <v>49</v>
      </c>
      <c r="H22" s="3">
        <v>0.4</v>
      </c>
      <c r="I22" s="3">
        <v>2</v>
      </c>
      <c r="J22" s="3" t="s">
        <v>11</v>
      </c>
      <c r="K22"/>
      <c r="L22" s="5">
        <f t="shared" si="20"/>
        <v>-0.35401459234887678</v>
      </c>
      <c r="M22" s="5">
        <f t="shared" si="3"/>
        <v>-0.39250996498616797</v>
      </c>
      <c r="N22" s="5">
        <f t="shared" si="4"/>
        <v>1.2450259734677325</v>
      </c>
      <c r="O22" s="5">
        <f t="shared" si="5"/>
        <v>-0.55086737522937845</v>
      </c>
      <c r="P22" s="5">
        <f t="shared" si="6"/>
        <v>-0.64365030434678916</v>
      </c>
      <c r="Q22" s="5">
        <f t="shared" si="7"/>
        <v>0.64365030434678916</v>
      </c>
      <c r="R22" s="5">
        <f t="shared" si="8"/>
        <v>-0.36219425599674931</v>
      </c>
      <c r="S22" s="3">
        <v>2</v>
      </c>
      <c r="T22"/>
      <c r="U22"/>
      <c r="V22"/>
      <c r="W22"/>
      <c r="X22"/>
      <c r="Y22"/>
      <c r="Z22"/>
      <c r="AA22"/>
      <c r="AB22"/>
      <c r="AC22" s="5">
        <f t="shared" si="9"/>
        <v>5.4609312275484632</v>
      </c>
      <c r="AD22" s="5">
        <f t="shared" si="10"/>
        <v>3.7781081072072866</v>
      </c>
      <c r="AE22" s="5">
        <f t="shared" si="11"/>
        <v>6.0082097699923178</v>
      </c>
      <c r="AF22" s="5">
        <f>ABS(L22-$U$11)+ABS(M22-$V$11)+ABS(N22-$W$11)+ABS(O22-$X$11)+ABS(P22-$Y$11)+ABS(Q22-$Z$11)+ABS(R22-$AA$11)</f>
        <v>4.8657722919031583</v>
      </c>
      <c r="AG22" s="3">
        <f t="shared" si="25"/>
        <v>1</v>
      </c>
      <c r="AH22"/>
      <c r="AI22"/>
      <c r="AJ22"/>
      <c r="AK22"/>
      <c r="AL22"/>
      <c r="AM22"/>
      <c r="AN22"/>
      <c r="AO22"/>
      <c r="AP22"/>
      <c r="AQ22" s="5">
        <f t="shared" si="13"/>
        <v>5.7372266771354132</v>
      </c>
      <c r="AR22" s="5">
        <f t="shared" si="14"/>
        <v>1.2671657980130291</v>
      </c>
      <c r="AS22" s="5">
        <f t="shared" si="15"/>
        <v>15.013693431308488</v>
      </c>
      <c r="AT22" s="5">
        <f t="shared" si="16"/>
        <v>3.6678350001948328</v>
      </c>
      <c r="AU22" s="3">
        <f t="shared" si="17"/>
        <v>1</v>
      </c>
      <c r="AV22"/>
      <c r="AW22"/>
      <c r="AX22"/>
      <c r="AY22"/>
      <c r="AZ22"/>
      <c r="BA22"/>
      <c r="BB22"/>
      <c r="BC22"/>
      <c r="BD22"/>
      <c r="BE22" s="3" t="s">
        <v>32</v>
      </c>
      <c r="BF22" s="5">
        <f>ABS(L22-$AW$2)+ABS(M22-$AX$2)+ABS(N22-$AY$2)+ABS(O22-$AZ$2)+ABS(P22-$BA$2)+ABS(Q22-$BB$2)+ABS(R22-$BC$2)</f>
        <v>6.367110312887708</v>
      </c>
      <c r="BG22" s="5">
        <f>ABS(L22-$AW$5)+ABS(M22-$AX$5)+ABS(N22-$AY$5)+ABS(O22-$AZ$5)+ABS(P22-$BA$5)+ABS(Q22-$BB$5)+ABS(R22-$BC$5)</f>
        <v>1.1234947513836575</v>
      </c>
      <c r="BH22" s="5">
        <f>ABS(L22-$AW$8)+ABS(M22-$AX$8)+ABS(N22-$AY$8)+ABS(O22-$AZ$8)+ABS(P22-$BA$8)+ABS(Q22-$BB$8)+ABS(R22-$BC$8)</f>
        <v>18.337881306486196</v>
      </c>
      <c r="BI22" s="5">
        <f>ABS(L22-$AW$11)+ABS(M22-$AX$11)+ABS(N22-$AY$11)+ABS(O22-$AZ$11)+ABS(P22-$BA$11)+ABS(Q22-$BB$11)+ABS(R22-$BC$11)</f>
        <v>3.3685540851473421</v>
      </c>
      <c r="BJ22" s="3">
        <f t="shared" si="18"/>
        <v>1</v>
      </c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</row>
    <row r="23" spans="1:151" x14ac:dyDescent="0.3">
      <c r="A23" s="1" t="s">
        <v>33</v>
      </c>
      <c r="B23" s="1">
        <v>1.5</v>
      </c>
      <c r="C23" s="1">
        <v>0.22</v>
      </c>
      <c r="D23" s="1">
        <v>15.7</v>
      </c>
      <c r="E23" s="1">
        <v>27</v>
      </c>
      <c r="F23" s="1">
        <v>51</v>
      </c>
      <c r="G23" s="1">
        <v>49</v>
      </c>
      <c r="H23" s="1">
        <v>0.3</v>
      </c>
      <c r="I23" s="1">
        <v>3</v>
      </c>
      <c r="J23" s="1" t="s">
        <v>17</v>
      </c>
      <c r="L23" s="6">
        <f t="shared" si="20"/>
        <v>-0.36405755950771018</v>
      </c>
      <c r="M23" s="6">
        <f t="shared" si="3"/>
        <v>-0.37772616216183019</v>
      </c>
      <c r="N23" s="6">
        <f t="shared" si="4"/>
        <v>0.63383140467448162</v>
      </c>
      <c r="O23" s="6">
        <f t="shared" si="5"/>
        <v>-0.99751659838833351</v>
      </c>
      <c r="P23" s="6">
        <f t="shared" si="6"/>
        <v>-0.64365030434678916</v>
      </c>
      <c r="Q23" s="6">
        <f t="shared" si="7"/>
        <v>0.64365030434678916</v>
      </c>
      <c r="R23" s="6">
        <f t="shared" si="8"/>
        <v>-0.39116979647648931</v>
      </c>
      <c r="S23" s="1">
        <v>3</v>
      </c>
      <c r="AC23" s="6"/>
      <c r="AD23" s="6"/>
      <c r="AE23" s="6"/>
      <c r="AF23" s="6"/>
      <c r="AG23" s="1"/>
      <c r="AQ23" s="6"/>
      <c r="AR23" s="6"/>
      <c r="AS23" s="6"/>
      <c r="AT23" s="6"/>
      <c r="AU23" s="1"/>
      <c r="BE23" s="1" t="s">
        <v>33</v>
      </c>
      <c r="BF23" s="6">
        <f>ABS(L23-$AW$2)+ABS(M23-$AX$2)+ABS(N23-$AY$2)+ABS(O23-$AZ$2)+ABS(P23-$BA$2)+ABS(Q23-$BB$2)+ABS(R23-$BC$2)</f>
        <v>6.2267996720676475</v>
      </c>
      <c r="BG23" s="6">
        <f>ABS(L23-$AW$5)+ABS(M23-$AX$5)+ABS(N23-$AY$5)+ABS(O23-$AZ$5)+ABS(P23-$BA$5)+ABS(Q23-$BB$5)+ABS(R23-$BC$5)</f>
        <v>1.0179918379863229</v>
      </c>
      <c r="BH23" s="6">
        <f>ABS(L23-$AW$8)+ABS(M23-$AX$8)+ABS(N23-$AY$8)+ABS(O23-$AZ$8)+ABS(P23-$BA$8)+ABS(Q23-$BB$8)+ABS(R23-$BC$8)</f>
        <v>18.197570665666138</v>
      </c>
      <c r="BI23" s="6">
        <f>ABS(L23-$AW$11)+ABS(M23-$AX$11)+ABS(N23-$AY$11)+ABS(O23-$AZ$11)+ABS(P23-$BA$11)+ABS(Q23-$BB$11)+ABS(R23-$BC$11)</f>
        <v>3.2282434443272825</v>
      </c>
      <c r="BJ23" s="1">
        <f t="shared" si="18"/>
        <v>1</v>
      </c>
    </row>
    <row r="24" spans="1:151" s="4" customFormat="1" x14ac:dyDescent="0.3">
      <c r="A24" s="3" t="s">
        <v>34</v>
      </c>
      <c r="B24" s="3">
        <v>1.3</v>
      </c>
      <c r="C24" s="3">
        <v>0.13</v>
      </c>
      <c r="D24" s="3">
        <v>18.2</v>
      </c>
      <c r="E24" s="3">
        <v>26</v>
      </c>
      <c r="F24" s="3">
        <v>52</v>
      </c>
      <c r="G24" s="3">
        <v>48</v>
      </c>
      <c r="H24" s="3">
        <v>0.3</v>
      </c>
      <c r="I24" s="3">
        <v>1</v>
      </c>
      <c r="J24" s="3" t="s">
        <v>11</v>
      </c>
      <c r="K24"/>
      <c r="L24" s="5">
        <f t="shared" si="20"/>
        <v>-0.37410052666654359</v>
      </c>
      <c r="M24" s="5">
        <f t="shared" si="3"/>
        <v>-0.44425327487135013</v>
      </c>
      <c r="N24" s="5">
        <f t="shared" si="4"/>
        <v>1.482712750220663</v>
      </c>
      <c r="O24" s="5">
        <f t="shared" si="5"/>
        <v>-1.4441658215472888</v>
      </c>
      <c r="P24" s="5">
        <f t="shared" si="6"/>
        <v>0.64365030434678916</v>
      </c>
      <c r="Q24" s="5">
        <f t="shared" si="7"/>
        <v>-0.64365030434678916</v>
      </c>
      <c r="R24" s="5">
        <f t="shared" si="8"/>
        <v>-0.39116979647648931</v>
      </c>
      <c r="S24" s="3">
        <v>1</v>
      </c>
      <c r="T24"/>
      <c r="U24"/>
      <c r="V24"/>
      <c r="W24"/>
      <c r="X24"/>
      <c r="Y24"/>
      <c r="Z24"/>
      <c r="AA24"/>
      <c r="AB24"/>
      <c r="AC24" s="5">
        <f t="shared" si="9"/>
        <v>4.0791015102761632</v>
      </c>
      <c r="AD24" s="5">
        <f t="shared" si="10"/>
        <v>4.4949778714832842</v>
      </c>
      <c r="AE24" s="5">
        <f t="shared" si="11"/>
        <v>6.8721996038332964</v>
      </c>
      <c r="AF24" s="5">
        <f t="shared" si="19"/>
        <v>6.0975622996565884</v>
      </c>
      <c r="AG24" s="3">
        <f t="shared" si="25"/>
        <v>0</v>
      </c>
      <c r="AH24"/>
      <c r="AI24"/>
      <c r="AJ24"/>
      <c r="AK24"/>
      <c r="AL24"/>
      <c r="AM24"/>
      <c r="AN24"/>
      <c r="AO24"/>
      <c r="AP24"/>
      <c r="AQ24" s="5">
        <f t="shared" si="13"/>
        <v>4.3944154675016867</v>
      </c>
      <c r="AR24" s="5">
        <f t="shared" si="14"/>
        <v>4.5424039534864233</v>
      </c>
      <c r="AS24" s="5">
        <f t="shared" si="15"/>
        <v>13.670882221674761</v>
      </c>
      <c r="AT24" s="5">
        <f t="shared" si="16"/>
        <v>7.4742262253354195</v>
      </c>
      <c r="AU24" s="3">
        <f t="shared" si="17"/>
        <v>0</v>
      </c>
      <c r="AV24"/>
      <c r="AW24"/>
      <c r="AX24"/>
      <c r="AY24"/>
      <c r="AZ24"/>
      <c r="BA24"/>
      <c r="BB24"/>
      <c r="BC24"/>
      <c r="BD24"/>
      <c r="BE24" s="3" t="s">
        <v>34</v>
      </c>
      <c r="BF24" s="5">
        <f>ABS(L24-$AW$2)+ABS(M24-$AX$2)+ABS(N24-$AY$2)+ABS(O24-$AZ$2)+ABS(P24-$BA$2)+ABS(Q24-$BB$2)+ABS(R24-$BC$2)</f>
        <v>5.0242991032539805</v>
      </c>
      <c r="BG24" s="5">
        <f>ABS(L24-$AW$5)+ABS(M24-$AX$5)+ABS(N24-$AY$5)+ABS(O24-$AZ$5)+ABS(P24-$BA$5)+ABS(Q24-$BB$5)+ABS(R24-$BC$5)</f>
        <v>4.3629227748219916</v>
      </c>
      <c r="BH24" s="5">
        <f>ABS(L24-$AW$8)+ABS(M24-$AX$8)+ABS(N24-$AY$8)+ABS(O24-$AZ$8)+ABS(P24-$BA$8)+ABS(Q24-$BB$8)+ABS(R24-$BC$8)</f>
        <v>16.995070096852469</v>
      </c>
      <c r="BI24" s="5">
        <f>ABS(L24-$AW$11)+ABS(M24-$AX$11)+ABS(N24-$AY$11)+ABS(O24-$AZ$11)+ABS(P24-$BA$11)+ABS(Q24-$BB$11)+ABS(R24-$BC$11)</f>
        <v>7.1749453102879279</v>
      </c>
      <c r="BJ24" s="3">
        <f t="shared" si="18"/>
        <v>1</v>
      </c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</row>
    <row r="25" spans="1:151" s="4" customFormat="1" x14ac:dyDescent="0.3">
      <c r="A25" s="3" t="s">
        <v>35</v>
      </c>
      <c r="B25" s="3">
        <v>1.2</v>
      </c>
      <c r="C25" s="3">
        <v>0.08</v>
      </c>
      <c r="D25" s="3">
        <v>14</v>
      </c>
      <c r="E25" s="3">
        <v>27</v>
      </c>
      <c r="F25" s="3">
        <v>50</v>
      </c>
      <c r="G25" s="3">
        <v>50</v>
      </c>
      <c r="H25" s="3">
        <v>0.2</v>
      </c>
      <c r="I25" s="3">
        <v>2</v>
      </c>
      <c r="J25" s="3" t="s">
        <v>11</v>
      </c>
      <c r="K25"/>
      <c r="L25" s="5">
        <f t="shared" si="20"/>
        <v>-0.37912201024596026</v>
      </c>
      <c r="M25" s="5">
        <f t="shared" si="3"/>
        <v>-0.48121278193219463</v>
      </c>
      <c r="N25" s="5">
        <f t="shared" si="4"/>
        <v>5.6592089703078552E-2</v>
      </c>
      <c r="O25" s="5">
        <f t="shared" si="5"/>
        <v>-0.99751659838833351</v>
      </c>
      <c r="P25" s="5">
        <f t="shared" si="6"/>
        <v>-1.9309509130403675</v>
      </c>
      <c r="Q25" s="5">
        <f t="shared" si="7"/>
        <v>1.9309509130403675</v>
      </c>
      <c r="R25" s="5">
        <f t="shared" si="8"/>
        <v>-0.4201453369562293</v>
      </c>
      <c r="S25" s="3">
        <v>2</v>
      </c>
      <c r="T25"/>
      <c r="U25"/>
      <c r="V25"/>
      <c r="W25"/>
      <c r="X25"/>
      <c r="Y25"/>
      <c r="Z25"/>
      <c r="AA25"/>
      <c r="AB25"/>
      <c r="AC25" s="5">
        <f t="shared" si="9"/>
        <v>7.4264905924939386</v>
      </c>
      <c r="AD25" s="5">
        <f t="shared" si="10"/>
        <v>6.1629848225960231</v>
      </c>
      <c r="AE25" s="5">
        <f t="shared" si="11"/>
        <v>8.0127876425763649</v>
      </c>
      <c r="AF25" s="5">
        <f t="shared" si="19"/>
        <v>6.8703501644872071</v>
      </c>
      <c r="AG25" s="3">
        <f t="shared" si="25"/>
        <v>1</v>
      </c>
      <c r="AH25"/>
      <c r="AI25"/>
      <c r="AJ25"/>
      <c r="AK25"/>
      <c r="AL25"/>
      <c r="AM25"/>
      <c r="AN25"/>
      <c r="AO25"/>
      <c r="AP25"/>
      <c r="AQ25" s="5">
        <f t="shared" si="13"/>
        <v>7.7418045497194612</v>
      </c>
      <c r="AR25" s="5">
        <f t="shared" si="14"/>
        <v>3.1594688830477904</v>
      </c>
      <c r="AS25" s="5">
        <f t="shared" si="15"/>
        <v>17.018271303892533</v>
      </c>
      <c r="AT25" s="5">
        <f t="shared" si="16"/>
        <v>5.6724128727788798</v>
      </c>
      <c r="AU25" s="3">
        <f t="shared" si="17"/>
        <v>1</v>
      </c>
      <c r="AV25"/>
      <c r="AW25"/>
      <c r="AX25"/>
      <c r="AY25"/>
      <c r="AZ25"/>
      <c r="BA25"/>
      <c r="BB25"/>
      <c r="BC25"/>
      <c r="BD25"/>
      <c r="BE25" s="3" t="s">
        <v>35</v>
      </c>
      <c r="BF25" s="5">
        <f>ABS(L25-$AW$2)+ABS(M25-$AX$2)+ABS(N25-$AY$2)+ABS(O25-$AZ$2)+ABS(P25-$BA$2)+ABS(Q25-$BB$2)+ABS(R25-$BC$2)</f>
        <v>8.371688185471756</v>
      </c>
      <c r="BG25" s="5">
        <f>ABS(L25-$AW$5)+ABS(M25-$AX$5)+ABS(N25-$AY$5)+ABS(O25-$AZ$5)+ABS(P25-$BA$5)+ABS(Q25-$BB$5)+ABS(R25-$BC$5)</f>
        <v>3.2697779309891688</v>
      </c>
      <c r="BH25" s="5">
        <f>ABS(L25-$AW$8)+ABS(M25-$AX$8)+ABS(N25-$AY$8)+ABS(O25-$AZ$8)+ABS(P25-$BA$8)+ABS(Q25-$BB$8)+ABS(R25-$BC$8)</f>
        <v>20.342459179070243</v>
      </c>
      <c r="BI25" s="5">
        <f>ABS(L25-$AW$11)+ABS(M25-$AX$11)+ABS(N25-$AY$11)+ABS(O25-$AZ$11)+ABS(P25-$BA$11)+ABS(Q25-$BB$11)+ABS(R25-$BC$11)</f>
        <v>5.3731319577313901</v>
      </c>
      <c r="BJ25" s="3">
        <f t="shared" si="18"/>
        <v>1</v>
      </c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</row>
    <row r="26" spans="1:151" s="4" customFormat="1" x14ac:dyDescent="0.3">
      <c r="A26" s="3" t="s">
        <v>36</v>
      </c>
      <c r="B26" s="3">
        <v>1.1000000000000001</v>
      </c>
      <c r="C26" s="3">
        <v>0.15</v>
      </c>
      <c r="D26" s="3">
        <v>11.5</v>
      </c>
      <c r="E26" s="3">
        <v>29</v>
      </c>
      <c r="F26" s="3">
        <v>51</v>
      </c>
      <c r="G26" s="3">
        <v>49</v>
      </c>
      <c r="H26" s="3">
        <v>0.2</v>
      </c>
      <c r="I26" s="3">
        <v>0</v>
      </c>
      <c r="J26" s="3" t="s">
        <v>11</v>
      </c>
      <c r="K26"/>
      <c r="L26" s="5">
        <f t="shared" si="20"/>
        <v>-0.38414349382537699</v>
      </c>
      <c r="M26" s="5">
        <f t="shared" si="3"/>
        <v>-0.42946947204701236</v>
      </c>
      <c r="N26" s="5">
        <f t="shared" si="4"/>
        <v>-0.79228925584310272</v>
      </c>
      <c r="O26" s="5">
        <f t="shared" si="5"/>
        <v>-0.10421815207042329</v>
      </c>
      <c r="P26" s="5">
        <f t="shared" si="6"/>
        <v>-0.64365030434678916</v>
      </c>
      <c r="Q26" s="5">
        <f t="shared" si="7"/>
        <v>0.64365030434678916</v>
      </c>
      <c r="R26" s="5">
        <f t="shared" si="8"/>
        <v>-0.4201453369562293</v>
      </c>
      <c r="S26" s="3">
        <v>0</v>
      </c>
      <c r="T26"/>
      <c r="U26"/>
      <c r="V26"/>
      <c r="W26"/>
      <c r="X26"/>
      <c r="Y26"/>
      <c r="Z26"/>
      <c r="AA26"/>
      <c r="AB26"/>
      <c r="AC26" s="5">
        <f t="shared" si="9"/>
        <v>3.6741823257301749</v>
      </c>
      <c r="AD26" s="5">
        <f t="shared" si="10"/>
        <v>3.4972446781313722</v>
      </c>
      <c r="AE26" s="5">
        <f t="shared" si="11"/>
        <v>4.6970469249506372</v>
      </c>
      <c r="AF26" s="5">
        <f t="shared" si="19"/>
        <v>3.3444102565357583</v>
      </c>
      <c r="AG26" s="3">
        <f t="shared" si="25"/>
        <v>3</v>
      </c>
      <c r="AH26"/>
      <c r="AI26"/>
      <c r="AJ26"/>
      <c r="AK26"/>
      <c r="AL26"/>
      <c r="AM26"/>
      <c r="AN26"/>
      <c r="AO26"/>
      <c r="AP26"/>
      <c r="AQ26" s="5">
        <f t="shared" si="13"/>
        <v>4.7789559343136467</v>
      </c>
      <c r="AR26" s="5">
        <f t="shared" si="14"/>
        <v>2.633083787764757</v>
      </c>
      <c r="AS26" s="5">
        <f t="shared" si="15"/>
        <v>12.881136827147838</v>
      </c>
      <c r="AT26" s="5">
        <f t="shared" si="16"/>
        <v>1.3768205448655617</v>
      </c>
      <c r="AU26" s="3">
        <f t="shared" si="17"/>
        <v>3</v>
      </c>
      <c r="AV26"/>
      <c r="AW26"/>
      <c r="AX26"/>
      <c r="AY26"/>
      <c r="AZ26"/>
      <c r="BA26"/>
      <c r="BB26"/>
      <c r="BC26"/>
      <c r="BD26"/>
      <c r="BE26" s="3" t="s">
        <v>36</v>
      </c>
      <c r="BF26" s="5">
        <f>ABS(L26-$AW$2)+ABS(M26-$AX$2)+ABS(N26-$AY$2)+ABS(O26-$AZ$2)+ABS(P26-$BA$2)+ABS(Q26-$BB$2)+ABS(R26-$BC$2)</f>
        <v>5.3069738086003992</v>
      </c>
      <c r="BG26" s="5">
        <f>ABS(L26-$AW$5)+ABS(M26-$AX$5)+ABS(N26-$AY$5)+ABS(O26-$AZ$5)+ABS(P26-$BA$5)+ABS(Q26-$BB$5)+ABS(R26-$BC$5)</f>
        <v>3.0631557875880375</v>
      </c>
      <c r="BH26" s="5">
        <f>ABS(L26-$AW$8)+ABS(M26-$AX$8)+ABS(N26-$AY$8)+ABS(O26-$AZ$8)+ABS(P26-$BA$8)+ABS(Q26-$BB$8)+ABS(R26-$BC$8)</f>
        <v>15.97895634351323</v>
      </c>
      <c r="BI26" s="5">
        <f>ABS(L26-$AW$11)+ABS(M26-$AX$11)+ABS(N26-$AY$11)+ABS(O26-$AZ$11)+ABS(P26-$BA$11)+ABS(Q26-$BB$11)+ABS(R26-$BC$11)</f>
        <v>1.3355995588641103</v>
      </c>
      <c r="BJ26" s="3">
        <f t="shared" si="18"/>
        <v>3</v>
      </c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</row>
    <row r="27" spans="1:151" s="4" customFormat="1" x14ac:dyDescent="0.3">
      <c r="A27" s="3" t="s">
        <v>37</v>
      </c>
      <c r="B27" s="3">
        <v>1</v>
      </c>
      <c r="C27" s="3">
        <v>0.05</v>
      </c>
      <c r="D27" s="3">
        <v>13.6</v>
      </c>
      <c r="E27" s="3">
        <v>26</v>
      </c>
      <c r="F27" s="3">
        <v>51</v>
      </c>
      <c r="G27" s="3">
        <v>49</v>
      </c>
      <c r="H27" s="3">
        <v>0.1</v>
      </c>
      <c r="I27" s="3">
        <v>3</v>
      </c>
      <c r="J27" s="3" t="s">
        <v>11</v>
      </c>
      <c r="K27"/>
      <c r="L27" s="5">
        <f t="shared" si="20"/>
        <v>-0.38916497740479367</v>
      </c>
      <c r="M27" s="5">
        <f t="shared" si="3"/>
        <v>-0.50338848616870124</v>
      </c>
      <c r="N27" s="5">
        <f t="shared" si="4"/>
        <v>-7.9228925584310578E-2</v>
      </c>
      <c r="O27" s="5">
        <f t="shared" si="5"/>
        <v>-1.4441658215472888</v>
      </c>
      <c r="P27" s="5">
        <f t="shared" si="6"/>
        <v>-0.64365030434678916</v>
      </c>
      <c r="Q27" s="5">
        <f t="shared" si="7"/>
        <v>0.64365030434678916</v>
      </c>
      <c r="R27" s="5">
        <f t="shared" si="8"/>
        <v>-0.44912087743596918</v>
      </c>
      <c r="S27" s="3">
        <v>3</v>
      </c>
      <c r="T27"/>
      <c r="U27"/>
      <c r="V27"/>
      <c r="W27"/>
      <c r="X27"/>
      <c r="Y27"/>
      <c r="Z27"/>
      <c r="AA27"/>
      <c r="AB27"/>
      <c r="AC27" s="5">
        <f>ABS(L27-$U$2)+ABS(M27-$V$2)+ABS(N27-$W$2)+ABS(O27-$X$2)+ABS(P27-$Y$2)+ABS(Q27-$Z$2)+ABS(R27-$AA$2)</f>
        <v>5.2239117948534277</v>
      </c>
      <c r="AD27" s="5">
        <f t="shared" si="10"/>
        <v>4.2320480555302913</v>
      </c>
      <c r="AE27" s="5">
        <f t="shared" si="11"/>
        <v>5.8102088449358549</v>
      </c>
      <c r="AF27" s="5">
        <f>ABS(L27-$U$11)+ABS(M27-$V$11)+ABS(N27-$W$11)+ABS(O27-$X$11)+ABS(P27-$Y$11)+ABS(Q27-$Z$11)+ABS(R27-$AA$11)</f>
        <v>4.6677713668466962</v>
      </c>
      <c r="AG27" s="3">
        <f t="shared" si="25"/>
        <v>1</v>
      </c>
      <c r="AH27"/>
      <c r="AI27"/>
      <c r="AJ27"/>
      <c r="AK27"/>
      <c r="AL27"/>
      <c r="AM27"/>
      <c r="AN27"/>
      <c r="AO27"/>
      <c r="AP27"/>
      <c r="AQ27" s="5">
        <f t="shared" si="13"/>
        <v>5.5392257520789512</v>
      </c>
      <c r="AR27" s="5">
        <f t="shared" si="14"/>
        <v>1.9641324638069597</v>
      </c>
      <c r="AS27" s="5">
        <f t="shared" si="15"/>
        <v>14.815692506252025</v>
      </c>
      <c r="AT27" s="5">
        <f t="shared" si="16"/>
        <v>3.4698340751383698</v>
      </c>
      <c r="AU27" s="3">
        <f t="shared" si="17"/>
        <v>1</v>
      </c>
      <c r="AV27"/>
      <c r="AW27"/>
      <c r="AX27"/>
      <c r="AY27"/>
      <c r="AZ27"/>
      <c r="BA27"/>
      <c r="BB27"/>
      <c r="BC27"/>
      <c r="BD27"/>
      <c r="BE27" s="3" t="s">
        <v>37</v>
      </c>
      <c r="BF27" s="5">
        <f>ABS(L27-$AW$2)+ABS(M27-$AX$2)+ABS(N27-$AY$2)+ABS(O27-$AZ$2)+ABS(P27-$BA$2)+ABS(Q27-$BB$2)+ABS(R27-$BC$2)</f>
        <v>6.1691093878312451</v>
      </c>
      <c r="BG27" s="5">
        <f>ABS(L27-$AW$5)+ABS(M27-$AX$5)+ABS(N27-$AY$5)+ABS(O27-$AZ$5)+ABS(P27-$BA$5)+ABS(Q27-$BB$5)+ABS(R27-$BC$5)</f>
        <v>2.3686816508782988</v>
      </c>
      <c r="BH27" s="5">
        <f>ABS(L27-$AW$8)+ABS(M27-$AX$8)+ABS(N27-$AY$8)+ABS(O27-$AZ$8)+ABS(P27-$BA$8)+ABS(Q27-$BB$8)+ABS(R27-$BC$8)</f>
        <v>18.139880381429734</v>
      </c>
      <c r="BI27" s="5">
        <f>ABS(L27-$AW$11)+ABS(M27-$AX$11)+ABS(N27-$AY$11)+ABS(O27-$AZ$11)+ABS(P27-$BA$11)+ABS(Q27-$BB$11)+ABS(R27-$BC$11)</f>
        <v>3.1705531600908792</v>
      </c>
      <c r="BJ27" s="3">
        <f t="shared" si="18"/>
        <v>1</v>
      </c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</row>
    <row r="28" spans="1:151" x14ac:dyDescent="0.3">
      <c r="A28" s="1" t="s">
        <v>38</v>
      </c>
      <c r="B28" s="1">
        <v>0.9</v>
      </c>
      <c r="C28" s="1">
        <v>0.08</v>
      </c>
      <c r="D28" s="1">
        <v>12.2</v>
      </c>
      <c r="E28" s="1">
        <v>29</v>
      </c>
      <c r="F28" s="1">
        <v>51</v>
      </c>
      <c r="G28" s="1">
        <v>49</v>
      </c>
      <c r="H28" s="1">
        <v>0.1</v>
      </c>
      <c r="I28" s="1">
        <v>2</v>
      </c>
      <c r="J28" s="1" t="s">
        <v>17</v>
      </c>
      <c r="L28" s="6">
        <f t="shared" si="20"/>
        <v>-0.39418646098421034</v>
      </c>
      <c r="M28" s="6">
        <f t="shared" si="3"/>
        <v>-0.48121278193219463</v>
      </c>
      <c r="N28" s="6">
        <f t="shared" si="4"/>
        <v>-0.55460247909017224</v>
      </c>
      <c r="O28" s="6">
        <f t="shared" si="5"/>
        <v>-0.10421815207042329</v>
      </c>
      <c r="P28" s="6">
        <f t="shared" si="6"/>
        <v>-0.64365030434678916</v>
      </c>
      <c r="Q28" s="6">
        <f t="shared" si="7"/>
        <v>0.64365030434678916</v>
      </c>
      <c r="R28" s="6">
        <f t="shared" si="8"/>
        <v>-0.44912087743596918</v>
      </c>
      <c r="S28" s="1">
        <v>2</v>
      </c>
      <c r="AC28" s="6"/>
      <c r="AD28" s="6"/>
      <c r="AE28" s="6"/>
      <c r="AF28" s="6"/>
      <c r="AG28" s="1"/>
      <c r="AQ28" s="6"/>
      <c r="AR28" s="6"/>
      <c r="AS28" s="6"/>
      <c r="AT28" s="6"/>
      <c r="AU28" s="1"/>
      <c r="BE28" s="1" t="s">
        <v>38</v>
      </c>
      <c r="BF28" s="6">
        <f>ABS(L28-$AW$2)+ABS(M28-$AX$2)+ABS(N28-$AY$2)+ABS(O28-$AZ$2)+ABS(P28-$BA$2)+ABS(Q28-$BB$2)+ABS(R28-$BC$2)</f>
        <v>5.1600488493712238</v>
      </c>
      <c r="BG28" s="6">
        <f>ABS(L28-$AW$5)+ABS(M28-$AX$5)+ABS(N28-$AY$5)+ABS(O28-$AZ$5)+ABS(P28-$BA$5)+ABS(Q28-$BB$5)+ABS(R28-$BC$5)</f>
        <v>2.9162308283588625</v>
      </c>
      <c r="BH28" s="6">
        <f>ABS(L28-$AW$8)+ABS(M28-$AX$8)+ABS(N28-$AY$8)+ABS(O28-$AZ$8)+ABS(P28-$BA$8)+ABS(Q28-$BB$8)+ABS(R28-$BC$8)</f>
        <v>16.307404937789919</v>
      </c>
      <c r="BI28" s="6">
        <f>ABS(L28-$AW$11)+ABS(M28-$AX$11)+ABS(N28-$AY$11)+ABS(O28-$AZ$11)+ABS(P28-$BA$11)+ABS(Q28-$BB$11)+ABS(R28-$BC$11)</f>
        <v>1.3380777164510627</v>
      </c>
      <c r="BJ28" s="1">
        <f t="shared" si="18"/>
        <v>3</v>
      </c>
    </row>
    <row r="29" spans="1:151" x14ac:dyDescent="0.3">
      <c r="A29" s="1" t="s">
        <v>39</v>
      </c>
      <c r="B29" s="1">
        <v>0.8</v>
      </c>
      <c r="C29" s="1">
        <v>0.04</v>
      </c>
      <c r="D29" s="1">
        <v>15</v>
      </c>
      <c r="E29" s="1">
        <v>28</v>
      </c>
      <c r="F29" s="1">
        <v>52</v>
      </c>
      <c r="G29" s="1">
        <v>48</v>
      </c>
      <c r="H29" s="1">
        <v>0.1</v>
      </c>
      <c r="I29" s="1">
        <v>0</v>
      </c>
      <c r="J29" s="1" t="s">
        <v>17</v>
      </c>
      <c r="L29" s="6">
        <f t="shared" si="20"/>
        <v>-0.39920794456362702</v>
      </c>
      <c r="M29" s="6">
        <f t="shared" si="3"/>
        <v>-0.51078038758087008</v>
      </c>
      <c r="N29" s="6">
        <f t="shared" si="4"/>
        <v>0.39614462792155108</v>
      </c>
      <c r="O29" s="6">
        <f t="shared" si="5"/>
        <v>-0.55086737522937845</v>
      </c>
      <c r="P29" s="6">
        <f t="shared" si="6"/>
        <v>0.64365030434678916</v>
      </c>
      <c r="Q29" s="6">
        <f t="shared" si="7"/>
        <v>-0.64365030434678916</v>
      </c>
      <c r="R29" s="6">
        <f t="shared" si="8"/>
        <v>-0.44912087743596918</v>
      </c>
      <c r="S29" s="1">
        <v>0</v>
      </c>
      <c r="AC29" s="6">
        <f t="shared" si="9"/>
        <v>2.2488205532252237</v>
      </c>
      <c r="AD29" s="6">
        <f t="shared" si="10"/>
        <v>2.6646969144323456</v>
      </c>
      <c r="AE29" s="6">
        <f t="shared" si="11"/>
        <v>5.0419186467823565</v>
      </c>
      <c r="AF29" s="6">
        <f t="shared" si="19"/>
        <v>4.2672813426056493</v>
      </c>
      <c r="AG29" s="1">
        <f t="shared" si="25"/>
        <v>0</v>
      </c>
      <c r="AQ29" s="6"/>
      <c r="AR29" s="6"/>
      <c r="AS29" s="6"/>
      <c r="AT29" s="6"/>
      <c r="AU29" s="1"/>
      <c r="BE29" s="1" t="s">
        <v>39</v>
      </c>
      <c r="BF29" s="6">
        <f>ABS(L29-$AW$2)+ABS(M29-$AX$2)+ABS(N29-$AY$2)+ABS(O29-$AZ$2)+ABS(P29-$BA$2)+ABS(Q29-$BB$2)+ABS(R29-$BC$2)</f>
        <v>3.1940181462030419</v>
      </c>
      <c r="BG29" s="6">
        <f>ABS(L29-$AW$5)+ABS(M29-$AX$5)+ABS(N29-$AY$5)+ABS(O29-$AZ$5)+ABS(P29-$BA$5)+ABS(Q29-$BB$5)+ABS(R29-$BC$5)</f>
        <v>4.1280248048034327</v>
      </c>
      <c r="BH29" s="6">
        <f>ABS(L29-$AW$8)+ABS(M29-$AX$8)+ABS(N29-$AY$8)+ABS(O29-$AZ$8)+ABS(P29-$BA$8)+ABS(Q29-$BB$8)+ABS(R29-$BC$8)</f>
        <v>15.164789139801529</v>
      </c>
      <c r="BI29" s="6">
        <f>ABS(L29-$AW$11)+ABS(M29-$AX$11)+ABS(N29-$AY$11)+ABS(O29-$AZ$11)+ABS(P29-$BA$11)+ABS(Q29-$BB$11)+ABS(R29-$BC$11)</f>
        <v>5.3446643532369897</v>
      </c>
      <c r="BJ29" s="1">
        <f t="shared" si="18"/>
        <v>0</v>
      </c>
    </row>
    <row r="30" spans="1:151" s="4" customFormat="1" x14ac:dyDescent="0.3">
      <c r="A30" s="3" t="s">
        <v>40</v>
      </c>
      <c r="B30" s="3">
        <v>0.7</v>
      </c>
      <c r="C30" s="3">
        <v>0.01</v>
      </c>
      <c r="D30" s="3">
        <v>20</v>
      </c>
      <c r="E30" s="3">
        <v>25</v>
      </c>
      <c r="F30" s="3">
        <v>51</v>
      </c>
      <c r="G30" s="3">
        <v>49</v>
      </c>
      <c r="H30" s="3">
        <v>0.05</v>
      </c>
      <c r="I30" s="3">
        <v>2</v>
      </c>
      <c r="J30" s="3" t="s">
        <v>11</v>
      </c>
      <c r="K30"/>
      <c r="L30" s="5">
        <f t="shared" si="20"/>
        <v>-0.40422942814304375</v>
      </c>
      <c r="M30" s="5">
        <f t="shared" si="3"/>
        <v>-0.5329560918173768</v>
      </c>
      <c r="N30" s="5">
        <f t="shared" si="4"/>
        <v>2.0939073190139137</v>
      </c>
      <c r="O30" s="5">
        <f t="shared" si="5"/>
        <v>-1.8908150447062437</v>
      </c>
      <c r="P30" s="5">
        <f t="shared" si="6"/>
        <v>-0.64365030434678916</v>
      </c>
      <c r="Q30" s="5">
        <f t="shared" si="7"/>
        <v>0.64365030434678916</v>
      </c>
      <c r="R30" s="5">
        <f t="shared" si="8"/>
        <v>-0.4636086476758392</v>
      </c>
      <c r="S30" s="3">
        <v>2</v>
      </c>
      <c r="T30"/>
      <c r="U30"/>
      <c r="V30"/>
      <c r="W30"/>
      <c r="X30"/>
      <c r="Y30"/>
      <c r="Z30"/>
      <c r="AA30"/>
      <c r="AB30"/>
      <c r="AC30" s="5">
        <f t="shared" si="9"/>
        <v>7.9028170892374021</v>
      </c>
      <c r="AD30" s="5">
        <f t="shared" si="10"/>
        <v>6.2590124765347985</v>
      </c>
      <c r="AE30" s="5">
        <f t="shared" si="11"/>
        <v>8.4891141393198293</v>
      </c>
      <c r="AF30" s="5">
        <f>ABS(L30-$U$11)+ABS(M30-$V$11)+ABS(N30-$W$11)+ABS(O30-$X$11)+ABS(P30-$Y$11)+ABS(Q30-$Z$11)+ABS(R30-$AA$11)</f>
        <v>7.3466766612306706</v>
      </c>
      <c r="AG30" s="3">
        <f>IF(MIN(AC30:AF30)=AC30, 0, IF(MIN(AC30:AF30)=AD30, 1, IF(MIN(AC30:AF30)=AE30, 2, 3)))</f>
        <v>1</v>
      </c>
      <c r="AH30"/>
      <c r="AI30"/>
      <c r="AJ30"/>
      <c r="AK30"/>
      <c r="AL30"/>
      <c r="AM30"/>
      <c r="AN30"/>
      <c r="AO30"/>
      <c r="AP30"/>
      <c r="AQ30" s="5">
        <f t="shared" si="13"/>
        <v>8.2181310464629256</v>
      </c>
      <c r="AR30" s="5">
        <f t="shared" si="14"/>
        <v>3.2169170976733494</v>
      </c>
      <c r="AS30" s="5">
        <f t="shared" si="15"/>
        <v>17.494597800636001</v>
      </c>
      <c r="AT30" s="5">
        <f t="shared" si="16"/>
        <v>6.1487393695223451</v>
      </c>
      <c r="AU30" s="3">
        <f t="shared" si="17"/>
        <v>1</v>
      </c>
      <c r="AV30"/>
      <c r="AW30"/>
      <c r="AX30"/>
      <c r="AY30"/>
      <c r="AZ30"/>
      <c r="BA30"/>
      <c r="BB30"/>
      <c r="BC30"/>
      <c r="BD30"/>
      <c r="BE30" s="3" t="s">
        <v>40</v>
      </c>
      <c r="BF30" s="5">
        <f>ABS(L30-$AW$2)+ABS(M30-$AX$2)+ABS(N30-$AY$2)+ABS(O30-$AZ$2)+ABS(P30-$BA$2)+ABS(Q30-$BB$2)+ABS(R30-$BC$2)</f>
        <v>8.8480146822152204</v>
      </c>
      <c r="BG30" s="5">
        <f>ABS(L30-$AW$5)+ABS(M30-$AX$5)+ABS(N30-$AY$5)+ABS(O30-$AZ$5)+ABS(P30-$BA$5)+ABS(Q30-$BB$5)+ABS(R30-$BC$5)</f>
        <v>3.0374359190089169</v>
      </c>
      <c r="BH30" s="5">
        <f>ABS(L30-$AW$8)+ABS(M30-$AX$8)+ABS(N30-$AY$8)+ABS(O30-$AZ$8)+ABS(P30-$BA$8)+ABS(Q30-$BB$8)+ABS(R30-$BC$8)</f>
        <v>20.818785675813707</v>
      </c>
      <c r="BI30" s="5">
        <f>ABS(L30-$AW$11)+ABS(M30-$AX$11)+ABS(N30-$AY$11)+ABS(O30-$AZ$11)+ABS(P30-$BA$11)+ABS(Q30-$BB$11)+ABS(R30-$BC$11)</f>
        <v>5.8494584544748545</v>
      </c>
      <c r="BJ30" s="3">
        <f t="shared" si="18"/>
        <v>1</v>
      </c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</row>
    <row r="31" spans="1:151" ht="14.25" customHeight="1" x14ac:dyDescent="0.3">
      <c r="A31" s="1" t="s">
        <v>41</v>
      </c>
      <c r="B31" s="1">
        <v>0.6</v>
      </c>
      <c r="C31" s="1">
        <v>0.01</v>
      </c>
      <c r="D31" s="1">
        <v>22</v>
      </c>
      <c r="E31" s="1">
        <v>24</v>
      </c>
      <c r="F31" s="1">
        <v>50</v>
      </c>
      <c r="G31" s="1">
        <v>50</v>
      </c>
      <c r="H31" s="1">
        <v>0.05</v>
      </c>
      <c r="I31" s="1">
        <v>0</v>
      </c>
      <c r="J31" s="1" t="s">
        <v>17</v>
      </c>
      <c r="L31" s="6">
        <f t="shared" si="20"/>
        <v>-0.40925091172246042</v>
      </c>
      <c r="M31" s="6">
        <f t="shared" si="3"/>
        <v>-0.5329560918173768</v>
      </c>
      <c r="N31" s="6">
        <f t="shared" si="4"/>
        <v>2.7730123954508588</v>
      </c>
      <c r="O31" s="6">
        <f t="shared" si="5"/>
        <v>-2.3374642678651991</v>
      </c>
      <c r="P31" s="6">
        <f t="shared" si="6"/>
        <v>-1.9309509130403675</v>
      </c>
      <c r="Q31" s="6">
        <f t="shared" si="7"/>
        <v>1.9309509130403675</v>
      </c>
      <c r="R31" s="6">
        <f t="shared" si="8"/>
        <v>-0.4636086476758392</v>
      </c>
      <c r="S31" s="1">
        <v>0</v>
      </c>
      <c r="AC31" s="6"/>
      <c r="AD31" s="6"/>
      <c r="AE31" s="6"/>
      <c r="AF31" s="6"/>
      <c r="AG31" s="1"/>
      <c r="AQ31" s="8"/>
      <c r="AR31" s="8"/>
      <c r="AS31" s="8"/>
      <c r="AT31" s="8"/>
      <c r="AU31" s="1"/>
      <c r="BE31" s="1" t="s">
        <v>41</v>
      </c>
      <c r="BF31" s="6">
        <f>ABS(L31-$AW$2)+ABS(M31-$AX$2)+ABS(N31-$AY$2)+ABS(O31-$AZ$2)+ABS(P31-$BA$2)+ABS(Q31-$BB$2)+ABS(R31-$BC$2)</f>
        <v>12.553391682777693</v>
      </c>
      <c r="BG31" s="6">
        <f>ABS(L31-$AW$5)+ABS(M31-$AX$5)+ABS(N31-$AY$5)+ABS(O31-$AZ$5)+ABS(P31-$BA$5)+ABS(Q31-$BB$5)+ABS(R31-$BC$5)</f>
        <v>5.7129724326165272</v>
      </c>
      <c r="BH31" s="6">
        <f>ABS(L31-$AW$8)+ABS(M31-$AX$8)+ABS(N31-$AY$8)+ABS(O31-$AZ$8)+ABS(P31-$BA$8)+ABS(Q31-$BB$8)+ABS(R31-$BC$8)</f>
        <v>24.524162676376182</v>
      </c>
      <c r="BI31" s="6">
        <f>ABS(L31-$AW$11)+ABS(M31-$AX$11)+ABS(N31-$AY$11)+ABS(O31-$AZ$11)+ABS(P31-$BA$11)+ABS(Q31-$BB$11)+ABS(R31-$BC$11)</f>
        <v>9.5548354550373293</v>
      </c>
      <c r="BJ31" s="1">
        <f t="shared" si="18"/>
        <v>1</v>
      </c>
    </row>
    <row r="32" spans="1:151" x14ac:dyDescent="0.3">
      <c r="R32" s="1"/>
    </row>
    <row r="33" spans="1:8" x14ac:dyDescent="0.3">
      <c r="A33" s="1" t="s">
        <v>55</v>
      </c>
      <c r="B33" s="21">
        <f>AVERAGE(B2:B31)</f>
        <v>8.7500000000000018</v>
      </c>
      <c r="C33" s="1">
        <f>AVERAGE(C2:C31)</f>
        <v>0.73099999999999987</v>
      </c>
      <c r="D33" s="19">
        <f>AVERAGE(D2:D31)</f>
        <v>13.833333333333334</v>
      </c>
      <c r="E33" s="19">
        <f t="shared" ref="E33:G33" si="31">AVERAGE(E2:E31)</f>
        <v>29.233333333333334</v>
      </c>
      <c r="F33" s="1">
        <f t="shared" si="31"/>
        <v>51.5</v>
      </c>
      <c r="G33" s="1">
        <f t="shared" si="31"/>
        <v>48.5</v>
      </c>
      <c r="H33" s="1">
        <f>AVERAGE(H2:H31)</f>
        <v>1.6499999999999997</v>
      </c>
    </row>
    <row r="34" spans="1:8" x14ac:dyDescent="0.3">
      <c r="A34" s="1" t="s">
        <v>56</v>
      </c>
      <c r="B34" s="6">
        <f>STDEVA(B2:B31)</f>
        <v>19.914433337969069</v>
      </c>
      <c r="C34" s="20">
        <f>STDEVA(C2:C31)</f>
        <v>1.352831895665916</v>
      </c>
      <c r="D34" s="20">
        <f>STDEVA(D2:D31)</f>
        <v>2.9450523481482178</v>
      </c>
      <c r="E34" s="1">
        <f t="shared" ref="E34:H34" si="32">STDEVA(E2:E31)</f>
        <v>2.2388934048232216</v>
      </c>
      <c r="F34" s="1">
        <f t="shared" si="32"/>
        <v>0.77681933283233173</v>
      </c>
      <c r="G34" s="1">
        <f t="shared" si="32"/>
        <v>0.77681933283233173</v>
      </c>
      <c r="H34" s="1">
        <f t="shared" si="32"/>
        <v>3.4511867024506824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Brahian Rueda Gutierrez</dc:creator>
  <cp:lastModifiedBy>Brahian Rueda Gutierrez</cp:lastModifiedBy>
  <dcterms:created xsi:type="dcterms:W3CDTF">2025-03-20T17:09:18Z</dcterms:created>
  <dcterms:modified xsi:type="dcterms:W3CDTF">2025-03-25T22:46:25Z</dcterms:modified>
</cp:coreProperties>
</file>