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7f1df93e530c0707/Documents/steven University/semestre 1/File/assignement/midterm/"/>
    </mc:Choice>
  </mc:AlternateContent>
  <xr:revisionPtr revIDLastSave="389" documentId="8_{3587FAC4-5A8D-42A0-ADC8-DCF138D0D38C}" xr6:coauthVersionLast="47" xr6:coauthVersionMax="47" xr10:uidLastSave="{7DBAFBA7-1554-4DC3-A74C-F47EF56F957C}"/>
  <bookViews>
    <workbookView xWindow="74760" yWindow="-120" windowWidth="29040" windowHeight="15720" activeTab="3" xr2:uid="{EBDCC52F-0695-4F22-AB65-AF8D66A62452}"/>
  </bookViews>
  <sheets>
    <sheet name="data" sheetId="1" r:id="rId1"/>
    <sheet name="1st_instance_classified (2)" sheetId="9" state="hidden" r:id="rId2"/>
    <sheet name="Sheet3" sheetId="12" r:id="rId3"/>
    <sheet name="Question 4" sheetId="4" r:id="rId4"/>
  </sheets>
  <definedNames>
    <definedName name="_xlnm._FilterDatabase" localSheetId="0" hidden="1">data!$A$1:$F$1</definedName>
    <definedName name="_xlnm._FilterDatabase" localSheetId="3" hidden="1">'Question 4'!$A$3:$M$3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2" i="4" l="1"/>
  <c r="AD21" i="4"/>
  <c r="AD20" i="4"/>
  <c r="O4" i="4"/>
  <c r="AM28" i="4"/>
  <c r="AL28" i="4"/>
  <c r="AK28" i="4"/>
  <c r="AJ28" i="4"/>
  <c r="AJ4" i="4"/>
  <c r="AK31" i="4"/>
  <c r="AJ5" i="4"/>
  <c r="AJ6" i="4"/>
  <c r="AJ7" i="4"/>
  <c r="AJ8" i="4"/>
  <c r="AJ9" i="4"/>
  <c r="AJ10" i="4"/>
  <c r="AJ11" i="4"/>
  <c r="AJ12" i="4"/>
  <c r="AJ30" i="4" s="1"/>
  <c r="AJ13" i="4"/>
  <c r="AJ14" i="4"/>
  <c r="AJ15" i="4"/>
  <c r="AJ16" i="4"/>
  <c r="AJ17" i="4"/>
  <c r="AJ32" i="4" s="1"/>
  <c r="AJ18" i="4"/>
  <c r="AJ19" i="4"/>
  <c r="AJ20" i="4"/>
  <c r="AJ21" i="4"/>
  <c r="AJ22" i="4"/>
  <c r="AJ31" i="4" s="1"/>
  <c r="AJ23" i="4"/>
  <c r="AJ24" i="4"/>
  <c r="AJ25" i="4"/>
  <c r="AJ26" i="4"/>
  <c r="AJ27" i="4"/>
  <c r="AK4" i="4"/>
  <c r="AK32" i="4"/>
  <c r="AL32" i="4"/>
  <c r="AM32" i="4"/>
  <c r="AL31" i="4"/>
  <c r="AM31" i="4"/>
  <c r="AK30" i="4"/>
  <c r="AL30" i="4"/>
  <c r="AM30" i="4"/>
  <c r="AD43" i="4" l="1"/>
  <c r="AD33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4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C4" i="4"/>
  <c r="R5" i="4"/>
  <c r="AK5" i="4" s="1"/>
  <c r="R6" i="4"/>
  <c r="AK6" i="4" s="1"/>
  <c r="R7" i="4"/>
  <c r="AK7" i="4" s="1"/>
  <c r="R8" i="4"/>
  <c r="AK8" i="4" s="1"/>
  <c r="R9" i="4"/>
  <c r="AK9" i="4" s="1"/>
  <c r="R10" i="4"/>
  <c r="AK10" i="4" s="1"/>
  <c r="R11" i="4"/>
  <c r="AK11" i="4" s="1"/>
  <c r="R12" i="4"/>
  <c r="AK12" i="4" s="1"/>
  <c r="R13" i="4"/>
  <c r="AK13" i="4" s="1"/>
  <c r="R14" i="4"/>
  <c r="AK14" i="4" s="1"/>
  <c r="R15" i="4"/>
  <c r="AK15" i="4" s="1"/>
  <c r="R16" i="4"/>
  <c r="AK16" i="4" s="1"/>
  <c r="R17" i="4"/>
  <c r="AK17" i="4" s="1"/>
  <c r="R18" i="4"/>
  <c r="AK18" i="4" s="1"/>
  <c r="R19" i="4"/>
  <c r="AK19" i="4" s="1"/>
  <c r="R20" i="4"/>
  <c r="AK20" i="4" s="1"/>
  <c r="R21" i="4"/>
  <c r="AK21" i="4" s="1"/>
  <c r="R22" i="4"/>
  <c r="AK22" i="4" s="1"/>
  <c r="R23" i="4"/>
  <c r="AK23" i="4" s="1"/>
  <c r="R24" i="4"/>
  <c r="AK24" i="4" s="1"/>
  <c r="R25" i="4"/>
  <c r="AK25" i="4" s="1"/>
  <c r="R26" i="4"/>
  <c r="AK26" i="4" s="1"/>
  <c r="R27" i="4"/>
  <c r="AK27" i="4" s="1"/>
  <c r="R28" i="4"/>
  <c r="R4" i="4"/>
  <c r="Q4" i="4"/>
  <c r="AL4" i="4" s="1"/>
  <c r="Q5" i="4"/>
  <c r="AL5" i="4" s="1"/>
  <c r="Q7" i="4"/>
  <c r="AL7" i="4" s="1"/>
  <c r="Q8" i="4"/>
  <c r="AL8" i="4" s="1"/>
  <c r="Q9" i="4"/>
  <c r="AL9" i="4" s="1"/>
  <c r="Q10" i="4"/>
  <c r="AL10" i="4" s="1"/>
  <c r="Q11" i="4"/>
  <c r="AL11" i="4" s="1"/>
  <c r="Q12" i="4"/>
  <c r="AL12" i="4" s="1"/>
  <c r="Q13" i="4"/>
  <c r="AL13" i="4" s="1"/>
  <c r="Q14" i="4"/>
  <c r="AL14" i="4" s="1"/>
  <c r="Q15" i="4"/>
  <c r="AL15" i="4" s="1"/>
  <c r="Q16" i="4"/>
  <c r="AL16" i="4" s="1"/>
  <c r="Q17" i="4"/>
  <c r="AL17" i="4" s="1"/>
  <c r="Q18" i="4"/>
  <c r="AL18" i="4" s="1"/>
  <c r="Q19" i="4"/>
  <c r="AL19" i="4" s="1"/>
  <c r="Q20" i="4"/>
  <c r="AL20" i="4" s="1"/>
  <c r="Q21" i="4"/>
  <c r="AL21" i="4" s="1"/>
  <c r="Q22" i="4"/>
  <c r="AL22" i="4" s="1"/>
  <c r="Q23" i="4"/>
  <c r="AL23" i="4" s="1"/>
  <c r="Q24" i="4"/>
  <c r="AL24" i="4" s="1"/>
  <c r="Q25" i="4"/>
  <c r="AL25" i="4" s="1"/>
  <c r="Q26" i="4"/>
  <c r="AL26" i="4" s="1"/>
  <c r="Q27" i="4"/>
  <c r="AL27" i="4" s="1"/>
  <c r="Q28" i="4"/>
  <c r="Q6" i="4"/>
  <c r="AL6" i="4" s="1"/>
  <c r="P4" i="4"/>
  <c r="AM4" i="4" s="1"/>
  <c r="P5" i="4"/>
  <c r="AM5" i="4" s="1"/>
  <c r="P6" i="4"/>
  <c r="AM6" i="4" s="1"/>
  <c r="P7" i="4"/>
  <c r="AM7" i="4" s="1"/>
  <c r="P8" i="4"/>
  <c r="AM8" i="4" s="1"/>
  <c r="P9" i="4"/>
  <c r="AM9" i="4" s="1"/>
  <c r="P10" i="4"/>
  <c r="AM10" i="4" s="1"/>
  <c r="P11" i="4"/>
  <c r="AM11" i="4" s="1"/>
  <c r="P12" i="4"/>
  <c r="AM12" i="4" s="1"/>
  <c r="P13" i="4"/>
  <c r="AM13" i="4" s="1"/>
  <c r="P14" i="4"/>
  <c r="AM14" i="4" s="1"/>
  <c r="P15" i="4"/>
  <c r="AM15" i="4" s="1"/>
  <c r="P16" i="4"/>
  <c r="AM16" i="4" s="1"/>
  <c r="P17" i="4"/>
  <c r="AM17" i="4" s="1"/>
  <c r="P18" i="4"/>
  <c r="AM18" i="4" s="1"/>
  <c r="P19" i="4"/>
  <c r="AM19" i="4" s="1"/>
  <c r="P20" i="4"/>
  <c r="AM20" i="4" s="1"/>
  <c r="P21" i="4"/>
  <c r="AM21" i="4" s="1"/>
  <c r="P22" i="4"/>
  <c r="AM22" i="4" s="1"/>
  <c r="P23" i="4"/>
  <c r="AM23" i="4" s="1"/>
  <c r="P24" i="4"/>
  <c r="AM24" i="4" s="1"/>
  <c r="P25" i="4"/>
  <c r="AM25" i="4" s="1"/>
  <c r="P26" i="4"/>
  <c r="AM26" i="4" s="1"/>
  <c r="P27" i="4"/>
  <c r="AM27" i="4" s="1"/>
  <c r="P28" i="4"/>
  <c r="AN4" i="4"/>
  <c r="O5" i="4"/>
  <c r="AN5" i="4" s="1"/>
  <c r="O6" i="4"/>
  <c r="AN6" i="4" s="1"/>
  <c r="O7" i="4"/>
  <c r="AN7" i="4" s="1"/>
  <c r="O8" i="4"/>
  <c r="AN8" i="4" s="1"/>
  <c r="O9" i="4"/>
  <c r="AN9" i="4" s="1"/>
  <c r="O10" i="4"/>
  <c r="AN10" i="4" s="1"/>
  <c r="O11" i="4"/>
  <c r="AN11" i="4" s="1"/>
  <c r="O12" i="4"/>
  <c r="AN12" i="4" s="1"/>
  <c r="O13" i="4"/>
  <c r="AN13" i="4" s="1"/>
  <c r="O14" i="4"/>
  <c r="AN14" i="4" s="1"/>
  <c r="O15" i="4"/>
  <c r="AN15" i="4" s="1"/>
  <c r="O16" i="4"/>
  <c r="AN16" i="4" s="1"/>
  <c r="O17" i="4"/>
  <c r="AN17" i="4" s="1"/>
  <c r="O18" i="4"/>
  <c r="AN18" i="4" s="1"/>
  <c r="O19" i="4"/>
  <c r="AN19" i="4" s="1"/>
  <c r="O20" i="4"/>
  <c r="AN20" i="4" s="1"/>
  <c r="O21" i="4"/>
  <c r="AN21" i="4" s="1"/>
  <c r="O22" i="4"/>
  <c r="AN22" i="4" s="1"/>
  <c r="O23" i="4"/>
  <c r="AN23" i="4" s="1"/>
  <c r="O24" i="4"/>
  <c r="AN24" i="4" s="1"/>
  <c r="O25" i="4"/>
  <c r="AN25" i="4" s="1"/>
  <c r="O26" i="4"/>
  <c r="AN26" i="4" s="1"/>
  <c r="O27" i="4"/>
  <c r="AN27" i="4" s="1"/>
  <c r="O28" i="4"/>
  <c r="AN28" i="4" s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R6" i="9"/>
  <c r="Z27" i="9"/>
  <c r="T27" i="9"/>
  <c r="R27" i="9"/>
  <c r="Z26" i="9"/>
  <c r="T26" i="9"/>
  <c r="R26" i="9"/>
  <c r="Z25" i="9"/>
  <c r="T25" i="9"/>
  <c r="R25" i="9"/>
  <c r="Z24" i="9"/>
  <c r="T24" i="9"/>
  <c r="R24" i="9"/>
  <c r="Z23" i="9"/>
  <c r="T23" i="9"/>
  <c r="R23" i="9"/>
  <c r="Z22" i="9"/>
  <c r="T22" i="9"/>
  <c r="R22" i="9"/>
  <c r="Z21" i="9"/>
  <c r="T21" i="9"/>
  <c r="R21" i="9"/>
  <c r="Z20" i="9"/>
  <c r="T20" i="9"/>
  <c r="R20" i="9"/>
  <c r="Z19" i="9"/>
  <c r="T19" i="9"/>
  <c r="R19" i="9"/>
  <c r="Z18" i="9"/>
  <c r="T18" i="9"/>
  <c r="R18" i="9"/>
  <c r="Z17" i="9"/>
  <c r="T17" i="9"/>
  <c r="R17" i="9"/>
  <c r="Z16" i="9"/>
  <c r="T16" i="9"/>
  <c r="R16" i="9"/>
  <c r="Z15" i="9"/>
  <c r="T15" i="9"/>
  <c r="R15" i="9"/>
  <c r="Z14" i="9"/>
  <c r="T14" i="9"/>
  <c r="R14" i="9"/>
  <c r="Z13" i="9"/>
  <c r="T13" i="9"/>
  <c r="R13" i="9"/>
  <c r="Z12" i="9"/>
  <c r="T12" i="9"/>
  <c r="R12" i="9"/>
  <c r="Z11" i="9"/>
  <c r="T11" i="9"/>
  <c r="R11" i="9"/>
  <c r="Z10" i="9"/>
  <c r="T10" i="9"/>
  <c r="R10" i="9"/>
  <c r="Z9" i="9"/>
  <c r="T9" i="9"/>
  <c r="R9" i="9"/>
  <c r="Z8" i="9"/>
  <c r="T8" i="9"/>
  <c r="R8" i="9"/>
  <c r="Z7" i="9"/>
  <c r="T7" i="9"/>
  <c r="R7" i="9"/>
  <c r="Z6" i="9"/>
  <c r="T6" i="9"/>
  <c r="Z5" i="9"/>
  <c r="T5" i="9"/>
  <c r="R5" i="9"/>
  <c r="Z4" i="9"/>
  <c r="T4" i="9"/>
  <c r="R4" i="9"/>
  <c r="Z3" i="9"/>
  <c r="T3" i="9"/>
  <c r="R3" i="9"/>
  <c r="AN31" i="4" l="1"/>
  <c r="AN32" i="4"/>
  <c r="AN30" i="4"/>
  <c r="T11" i="4"/>
  <c r="T8" i="4"/>
  <c r="T17" i="4"/>
  <c r="T28" i="4"/>
  <c r="T19" i="4"/>
  <c r="T7" i="4"/>
  <c r="T5" i="4"/>
  <c r="T18" i="4"/>
  <c r="T9" i="4"/>
  <c r="T23" i="4"/>
  <c r="T24" i="4"/>
  <c r="T22" i="4"/>
  <c r="T14" i="4"/>
  <c r="T13" i="4"/>
  <c r="T12" i="4"/>
  <c r="T26" i="4"/>
  <c r="T20" i="4"/>
  <c r="T6" i="4"/>
  <c r="T21" i="4"/>
  <c r="T16" i="4"/>
  <c r="T15" i="4"/>
  <c r="T27" i="4"/>
  <c r="T10" i="4"/>
  <c r="T4" i="4"/>
  <c r="T25" i="4"/>
  <c r="V11" i="4"/>
  <c r="V10" i="4"/>
  <c r="V8" i="4"/>
  <c r="V9" i="4"/>
  <c r="V20" i="4"/>
  <c r="V17" i="4"/>
  <c r="V16" i="4"/>
  <c r="V19" i="4"/>
  <c r="V28" i="4"/>
  <c r="V7" i="4"/>
  <c r="V14" i="4"/>
  <c r="V18" i="4"/>
  <c r="V27" i="4"/>
  <c r="V26" i="4"/>
  <c r="V6" i="4"/>
  <c r="V25" i="4"/>
  <c r="V5" i="4"/>
  <c r="V4" i="4"/>
  <c r="V21" i="4"/>
  <c r="V15" i="4"/>
  <c r="V13" i="4"/>
  <c r="V12" i="4"/>
  <c r="V23" i="4"/>
  <c r="V24" i="4"/>
  <c r="V22" i="4"/>
  <c r="AD8" i="4"/>
  <c r="AD6" i="4"/>
  <c r="AD9" i="4"/>
  <c r="AD4" i="4"/>
  <c r="AD12" i="4"/>
  <c r="AD5" i="4"/>
  <c r="AD18" i="4"/>
  <c r="X24" i="4"/>
  <c r="AD17" i="4"/>
  <c r="AD16" i="4"/>
  <c r="AD14" i="4"/>
  <c r="AD13" i="4"/>
  <c r="AD10" i="4"/>
  <c r="X10" i="4"/>
  <c r="X12" i="4"/>
  <c r="X7" i="4"/>
  <c r="X23" i="4"/>
  <c r="X26" i="4"/>
  <c r="X25" i="4"/>
  <c r="X28" i="4"/>
  <c r="X5" i="4"/>
  <c r="X6" i="4"/>
  <c r="X27" i="4"/>
  <c r="X14" i="4"/>
  <c r="X16" i="4"/>
  <c r="X15" i="4"/>
  <c r="X13" i="4"/>
  <c r="X19" i="4"/>
  <c r="X22" i="4"/>
  <c r="X17" i="4"/>
  <c r="X18" i="4"/>
  <c r="X20" i="4"/>
  <c r="X21" i="4"/>
  <c r="X11" i="4"/>
  <c r="X9" i="4"/>
  <c r="X8" i="4"/>
  <c r="X4" i="4"/>
  <c r="Z28" i="4"/>
  <c r="Z26" i="4"/>
  <c r="Z24" i="4"/>
  <c r="Z23" i="4"/>
  <c r="Z21" i="4"/>
  <c r="Z20" i="4"/>
  <c r="Z19" i="4"/>
  <c r="Z18" i="4"/>
  <c r="Z10" i="4"/>
  <c r="Z8" i="4"/>
  <c r="Z25" i="4"/>
  <c r="Z17" i="4"/>
  <c r="Z9" i="4"/>
  <c r="Z7" i="4"/>
  <c r="Z14" i="4"/>
  <c r="Z27" i="4"/>
  <c r="Z16" i="4"/>
  <c r="Z22" i="4"/>
  <c r="Z15" i="4"/>
  <c r="Z13" i="4"/>
  <c r="Z12" i="4"/>
  <c r="Z4" i="4"/>
  <c r="Z11" i="4"/>
  <c r="AB4" i="4"/>
  <c r="Z6" i="4"/>
  <c r="Z5" i="4"/>
  <c r="W3" i="9"/>
  <c r="X3" i="9" s="1"/>
  <c r="S3" i="9"/>
  <c r="W4" i="9"/>
  <c r="X4" i="9" s="1"/>
  <c r="S4" i="9"/>
  <c r="W5" i="9"/>
  <c r="X5" i="9" s="1"/>
  <c r="S5" i="9"/>
  <c r="W6" i="9"/>
  <c r="X6" i="9" s="1"/>
  <c r="S6" i="9"/>
  <c r="W7" i="9"/>
  <c r="X7" i="9" s="1"/>
  <c r="S7" i="9"/>
  <c r="W8" i="9"/>
  <c r="X8" i="9" s="1"/>
  <c r="S8" i="9"/>
  <c r="W9" i="9"/>
  <c r="X9" i="9" s="1"/>
  <c r="S9" i="9"/>
  <c r="W10" i="9"/>
  <c r="X10" i="9" s="1"/>
  <c r="S10" i="9"/>
  <c r="W11" i="9"/>
  <c r="X11" i="9" s="1"/>
  <c r="S11" i="9"/>
  <c r="W12" i="9"/>
  <c r="X12" i="9" s="1"/>
  <c r="S12" i="9"/>
  <c r="W13" i="9"/>
  <c r="X13" i="9" s="1"/>
  <c r="S13" i="9"/>
  <c r="W14" i="9"/>
  <c r="X14" i="9" s="1"/>
  <c r="S14" i="9"/>
  <c r="W15" i="9"/>
  <c r="X15" i="9" s="1"/>
  <c r="S15" i="9"/>
  <c r="W16" i="9"/>
  <c r="X16" i="9" s="1"/>
  <c r="S16" i="9"/>
  <c r="W17" i="9"/>
  <c r="X17" i="9" s="1"/>
  <c r="S17" i="9"/>
  <c r="W18" i="9"/>
  <c r="X18" i="9" s="1"/>
  <c r="S18" i="9"/>
  <c r="W19" i="9"/>
  <c r="X19" i="9" s="1"/>
  <c r="S19" i="9"/>
  <c r="W20" i="9"/>
  <c r="X20" i="9" s="1"/>
  <c r="S20" i="9"/>
  <c r="W21" i="9"/>
  <c r="X21" i="9" s="1"/>
  <c r="S21" i="9"/>
  <c r="W22" i="9"/>
  <c r="X22" i="9" s="1"/>
  <c r="S22" i="9"/>
  <c r="W23" i="9"/>
  <c r="X23" i="9" s="1"/>
  <c r="S23" i="9"/>
  <c r="W24" i="9"/>
  <c r="X24" i="9" s="1"/>
  <c r="S24" i="9"/>
  <c r="W25" i="9"/>
  <c r="X25" i="9" s="1"/>
  <c r="S25" i="9"/>
  <c r="W26" i="9"/>
  <c r="X26" i="9" s="1"/>
  <c r="S26" i="9"/>
  <c r="W27" i="9"/>
  <c r="X27" i="9" s="1"/>
  <c r="S27" i="9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F12" i="4" l="1"/>
  <c r="AF13" i="4"/>
  <c r="AF14" i="4"/>
  <c r="AF20" i="4"/>
  <c r="AF21" i="4"/>
  <c r="AF22" i="4"/>
  <c r="AF16" i="4"/>
  <c r="AF17" i="4"/>
  <c r="AF18" i="4"/>
  <c r="AF8" i="4"/>
  <c r="AF9" i="4"/>
  <c r="AF10" i="4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V5" i="9"/>
  <c r="V4" i="9"/>
  <c r="V3" i="9"/>
  <c r="Y3" i="9"/>
  <c r="AF6" i="4"/>
  <c r="AF5" i="4"/>
  <c r="AF4" i="4"/>
  <c r="AB5" i="9" l="1"/>
  <c r="AB4" i="9"/>
  <c r="AB3" i="9"/>
</calcChain>
</file>

<file path=xl/sharedStrings.xml><?xml version="1.0" encoding="utf-8"?>
<sst xmlns="http://schemas.openxmlformats.org/spreadsheetml/2006/main" count="130" uniqueCount="81">
  <si>
    <t>Row_N0</t>
  </si>
  <si>
    <t>Sample</t>
  </si>
  <si>
    <t>F1</t>
  </si>
  <si>
    <t>F2</t>
  </si>
  <si>
    <t>F3</t>
  </si>
  <si>
    <t>F4</t>
  </si>
  <si>
    <t>Class</t>
  </si>
  <si>
    <t>Training set</t>
  </si>
  <si>
    <t>Test set</t>
  </si>
  <si>
    <t>unweighted</t>
  </si>
  <si>
    <t>weighted</t>
  </si>
  <si>
    <t>with normalization</t>
  </si>
  <si>
    <t>Euclidean distance</t>
  </si>
  <si>
    <t>rank</t>
  </si>
  <si>
    <t>class</t>
  </si>
  <si>
    <t>K values</t>
  </si>
  <si>
    <t>Classification</t>
  </si>
  <si>
    <t>d^2</t>
  </si>
  <si>
    <t>euclidean distance</t>
  </si>
  <si>
    <t>classification</t>
  </si>
  <si>
    <t>?</t>
  </si>
  <si>
    <t>Row #</t>
  </si>
  <si>
    <t>AGE</t>
  </si>
  <si>
    <t>LIVER_FIRM</t>
  </si>
  <si>
    <t>BILIRUBIN</t>
  </si>
  <si>
    <t>ALBUMIN</t>
  </si>
  <si>
    <t>Min=</t>
  </si>
  <si>
    <t>Max=</t>
  </si>
  <si>
    <t>small</t>
  </si>
  <si>
    <t>vote</t>
  </si>
  <si>
    <t xml:space="preserve"> distance #5</t>
  </si>
  <si>
    <t xml:space="preserve"> distance #4</t>
  </si>
  <si>
    <t xml:space="preserve"> distance #3</t>
  </si>
  <si>
    <t xml:space="preserve"> distance #2</t>
  </si>
  <si>
    <t xml:space="preserve"> distance #1</t>
  </si>
  <si>
    <t>rank #1</t>
  </si>
  <si>
    <t>rank #2</t>
  </si>
  <si>
    <t xml:space="preserve">K </t>
  </si>
  <si>
    <t>Classification #1</t>
  </si>
  <si>
    <t>Classification #2</t>
  </si>
  <si>
    <t>Classification #3</t>
  </si>
  <si>
    <t>rank #3</t>
  </si>
  <si>
    <t>k</t>
  </si>
  <si>
    <t>Classification #4</t>
  </si>
  <si>
    <t>Classification #5</t>
  </si>
  <si>
    <t>rank #4</t>
  </si>
  <si>
    <t>rank #5</t>
  </si>
  <si>
    <t>for k =1</t>
  </si>
  <si>
    <t>class test</t>
  </si>
  <si>
    <t>class training</t>
  </si>
  <si>
    <t>#</t>
  </si>
  <si>
    <t>error</t>
  </si>
  <si>
    <t xml:space="preserve">accuracy = </t>
  </si>
  <si>
    <t>for k =2</t>
  </si>
  <si>
    <t>for k =3</t>
  </si>
  <si>
    <t>Row Labels</t>
  </si>
  <si>
    <t>Grand Total</t>
  </si>
  <si>
    <t>Column Labels</t>
  </si>
  <si>
    <t>row</t>
  </si>
  <si>
    <t>actual class</t>
  </si>
  <si>
    <t>predicted class</t>
  </si>
  <si>
    <t>Count of actual class</t>
  </si>
  <si>
    <t>actual</t>
  </si>
  <si>
    <t>predicted</t>
  </si>
  <si>
    <t>CONFUSION MATRIX</t>
  </si>
  <si>
    <t>accuracy k=1</t>
  </si>
  <si>
    <t>accuracy k=2</t>
  </si>
  <si>
    <t>accuracy =3</t>
  </si>
  <si>
    <t xml:space="preserve">accuracy score = </t>
  </si>
  <si>
    <t>precision</t>
  </si>
  <si>
    <t>recall</t>
  </si>
  <si>
    <t>F1 score</t>
  </si>
  <si>
    <t>actual vs predicted for k=3</t>
  </si>
  <si>
    <t>1/ distance #1</t>
  </si>
  <si>
    <t>1/ distance #2</t>
  </si>
  <si>
    <t>1/ distance #3</t>
  </si>
  <si>
    <t>1/ distance #4</t>
  </si>
  <si>
    <t>1/ distance #5</t>
  </si>
  <si>
    <t>k=1 wtd</t>
  </si>
  <si>
    <t>k=2wtd</t>
  </si>
  <si>
    <t>k=3wtd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</si>
</sst>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885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0" xfId="0" applyFill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4" borderId="0" xfId="0" applyFill="1"/>
    <xf numFmtId="164" fontId="0" fillId="0" borderId="0" xfId="0" applyNumberFormat="1"/>
    <xf numFmtId="0" fontId="0" fillId="3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0" xfId="0" applyFill="1"/>
    <xf numFmtId="0" fontId="0" fillId="5" borderId="1" xfId="0" applyFill="1" applyBorder="1"/>
    <xf numFmtId="9" fontId="0" fillId="0" borderId="0" xfId="1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5" xfId="0" applyBorder="1"/>
    <xf numFmtId="0" fontId="0" fillId="6" borderId="5" xfId="0" applyFill="1" applyBorder="1"/>
    <xf numFmtId="0" fontId="0" fillId="0" borderId="5" xfId="0" applyBorder="1" applyAlignment="1">
      <alignment wrapText="1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7" xfId="0" applyFill="1" applyBorder="1"/>
    <xf numFmtId="0" fontId="0" fillId="10" borderId="0" xfId="0" applyFill="1"/>
    <xf numFmtId="0" fontId="0" fillId="10" borderId="12" xfId="0" applyFill="1" applyBorder="1"/>
  </cellXfs>
  <cellStyles count="2">
    <cellStyle name="Normal" xfId="0" builtinId="0"/>
    <cellStyle name="Percent" xfId="1" builtinId="5"/>
  </cellStyles>
  <dxfs count="39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E8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mat Idris" refreshedDate="45734.503280902776" createdVersion="8" refreshedVersion="8" minRefreshableVersion="3" recordCount="5" xr:uid="{38990A05-636D-4192-A1F3-D237CCC05E78}">
  <cacheSource type="worksheet">
    <worksheetSource ref="H30:J35" sheet="Question 4"/>
  </cacheSource>
  <cacheFields count="3">
    <cacheField name="row" numFmtId="0">
      <sharedItems containsSemiMixedTypes="0" containsString="0" containsNumber="1" containsInteger="1" minValue="1" maxValue="5"/>
    </cacheField>
    <cacheField name="actual class" numFmtId="0">
      <sharedItems containsSemiMixedTypes="0" containsString="0" containsNumber="1" containsInteger="1" minValue="1" maxValue="2" count="2">
        <n v="2"/>
        <n v="1"/>
      </sharedItems>
    </cacheField>
    <cacheField name="predicted class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x v="0"/>
    <x v="0"/>
  </r>
  <r>
    <n v="2"/>
    <x v="1"/>
    <x v="0"/>
  </r>
  <r>
    <n v="3"/>
    <x v="1"/>
    <x v="0"/>
  </r>
  <r>
    <n v="4"/>
    <x v="0"/>
    <x v="1"/>
  </r>
  <r>
    <n v="5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355C9-7A49-46D7-8400-7C902409796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3">
    <pivotField showAll="0"/>
    <pivotField axis="axisRow" dataField="1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ctual class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36EC-0E04-433D-9DF7-CDB84DD11300}">
  <dimension ref="A1:G37"/>
  <sheetViews>
    <sheetView workbookViewId="0">
      <selection activeCell="B6" sqref="B6"/>
    </sheetView>
  </sheetViews>
  <sheetFormatPr defaultRowHeight="14.6" x14ac:dyDescent="0.4"/>
  <cols>
    <col min="2" max="2" width="8.3828125" bestFit="1" customWidth="1"/>
    <col min="3" max="7" width="8.84375" style="1"/>
  </cols>
  <sheetData>
    <row r="1" spans="1:7" x14ac:dyDescent="0.4">
      <c r="A1" s="13" t="s">
        <v>21</v>
      </c>
      <c r="B1" s="14" t="s">
        <v>6</v>
      </c>
      <c r="C1" s="14" t="s">
        <v>22</v>
      </c>
      <c r="D1" s="14" t="s">
        <v>23</v>
      </c>
      <c r="E1" s="14" t="s">
        <v>24</v>
      </c>
      <c r="F1" s="15" t="s">
        <v>25</v>
      </c>
      <c r="G1"/>
    </row>
    <row r="2" spans="1:7" x14ac:dyDescent="0.4">
      <c r="A2" s="16">
        <v>1</v>
      </c>
      <c r="B2" s="2">
        <v>2</v>
      </c>
      <c r="C2" s="2">
        <v>38</v>
      </c>
      <c r="D2" s="2">
        <v>1</v>
      </c>
      <c r="E2" s="2">
        <v>0.7</v>
      </c>
      <c r="F2" s="17">
        <v>4.2</v>
      </c>
      <c r="G2"/>
    </row>
    <row r="3" spans="1:7" x14ac:dyDescent="0.4">
      <c r="A3" s="16">
        <v>2</v>
      </c>
      <c r="B3" s="2">
        <v>1</v>
      </c>
      <c r="C3" s="2">
        <v>47</v>
      </c>
      <c r="D3" s="2">
        <v>1</v>
      </c>
      <c r="E3" s="2">
        <v>1</v>
      </c>
      <c r="F3" s="17">
        <v>2.6</v>
      </c>
      <c r="G3"/>
    </row>
    <row r="4" spans="1:7" x14ac:dyDescent="0.4">
      <c r="A4" s="16">
        <v>3</v>
      </c>
      <c r="B4" s="2">
        <v>1</v>
      </c>
      <c r="C4" s="2">
        <v>47</v>
      </c>
      <c r="D4" s="2">
        <v>1</v>
      </c>
      <c r="E4" s="2">
        <v>1.7</v>
      </c>
      <c r="F4" s="17">
        <v>2.1</v>
      </c>
      <c r="G4"/>
    </row>
    <row r="5" spans="1:7" x14ac:dyDescent="0.4">
      <c r="A5" s="16">
        <v>4</v>
      </c>
      <c r="B5" s="2">
        <v>2</v>
      </c>
      <c r="C5" s="2">
        <v>38</v>
      </c>
      <c r="D5" s="2">
        <v>2</v>
      </c>
      <c r="E5" s="2">
        <v>0.7</v>
      </c>
      <c r="F5" s="17">
        <v>4.0999999999999996</v>
      </c>
      <c r="G5"/>
    </row>
    <row r="6" spans="1:7" x14ac:dyDescent="0.4">
      <c r="A6" s="16">
        <v>5</v>
      </c>
      <c r="B6" s="2">
        <v>1</v>
      </c>
      <c r="C6" s="2">
        <v>48</v>
      </c>
      <c r="D6" s="2">
        <v>1</v>
      </c>
      <c r="E6" s="2">
        <v>4.8</v>
      </c>
      <c r="F6" s="17">
        <v>2.7</v>
      </c>
      <c r="G6"/>
    </row>
    <row r="7" spans="1:7" x14ac:dyDescent="0.4">
      <c r="A7" s="18">
        <v>6</v>
      </c>
      <c r="B7">
        <v>1</v>
      </c>
      <c r="C7">
        <v>42</v>
      </c>
      <c r="D7">
        <v>2</v>
      </c>
      <c r="E7">
        <v>0.5</v>
      </c>
      <c r="F7" s="19">
        <v>3.8</v>
      </c>
      <c r="G7"/>
    </row>
    <row r="8" spans="1:7" x14ac:dyDescent="0.4">
      <c r="A8" s="18">
        <v>7</v>
      </c>
      <c r="B8">
        <v>1</v>
      </c>
      <c r="C8">
        <v>41</v>
      </c>
      <c r="D8">
        <v>1</v>
      </c>
      <c r="E8">
        <v>4.2</v>
      </c>
      <c r="F8" s="19">
        <v>3.4</v>
      </c>
      <c r="G8"/>
    </row>
    <row r="9" spans="1:7" x14ac:dyDescent="0.4">
      <c r="A9" s="18">
        <v>8</v>
      </c>
      <c r="B9">
        <v>1</v>
      </c>
      <c r="C9">
        <v>38</v>
      </c>
      <c r="D9">
        <v>1</v>
      </c>
      <c r="E9">
        <v>0.4</v>
      </c>
      <c r="F9" s="19">
        <v>3.8</v>
      </c>
      <c r="G9"/>
    </row>
    <row r="10" spans="1:7" x14ac:dyDescent="0.4">
      <c r="A10" s="18">
        <v>9</v>
      </c>
      <c r="B10">
        <v>2</v>
      </c>
      <c r="C10">
        <v>34</v>
      </c>
      <c r="D10">
        <v>2</v>
      </c>
      <c r="E10">
        <v>0.9</v>
      </c>
      <c r="F10" s="19">
        <v>4</v>
      </c>
      <c r="G10"/>
    </row>
    <row r="11" spans="1:7" x14ac:dyDescent="0.4">
      <c r="A11" s="18">
        <v>10</v>
      </c>
      <c r="B11">
        <v>1</v>
      </c>
      <c r="C11">
        <v>33</v>
      </c>
      <c r="D11">
        <v>2</v>
      </c>
      <c r="E11">
        <v>0.7</v>
      </c>
      <c r="F11" s="19">
        <v>3</v>
      </c>
      <c r="G11"/>
    </row>
    <row r="12" spans="1:7" x14ac:dyDescent="0.4">
      <c r="A12" s="18">
        <v>11</v>
      </c>
      <c r="B12">
        <v>1</v>
      </c>
      <c r="C12">
        <v>50</v>
      </c>
      <c r="D12">
        <v>1</v>
      </c>
      <c r="E12">
        <v>2.8</v>
      </c>
      <c r="F12" s="19">
        <v>2.4</v>
      </c>
      <c r="G12"/>
    </row>
    <row r="13" spans="1:7" x14ac:dyDescent="0.4">
      <c r="A13" s="18">
        <v>12</v>
      </c>
      <c r="B13">
        <v>2</v>
      </c>
      <c r="C13">
        <v>38</v>
      </c>
      <c r="D13">
        <v>2</v>
      </c>
      <c r="E13">
        <v>2</v>
      </c>
      <c r="F13" s="19">
        <v>2.9</v>
      </c>
      <c r="G13"/>
    </row>
    <row r="14" spans="1:7" x14ac:dyDescent="0.4">
      <c r="A14" s="18">
        <v>13</v>
      </c>
      <c r="B14">
        <v>2</v>
      </c>
      <c r="C14">
        <v>27</v>
      </c>
      <c r="D14">
        <v>2</v>
      </c>
      <c r="E14">
        <v>0.8</v>
      </c>
      <c r="F14" s="19">
        <v>3.8</v>
      </c>
      <c r="G14"/>
    </row>
    <row r="15" spans="1:7" x14ac:dyDescent="0.4">
      <c r="A15" s="18">
        <v>14</v>
      </c>
      <c r="B15">
        <v>2</v>
      </c>
      <c r="C15">
        <v>78</v>
      </c>
      <c r="D15">
        <v>2</v>
      </c>
      <c r="E15">
        <v>0.7</v>
      </c>
      <c r="F15" s="19">
        <v>4</v>
      </c>
      <c r="G15"/>
    </row>
    <row r="16" spans="1:7" x14ac:dyDescent="0.4">
      <c r="A16" s="18">
        <v>15</v>
      </c>
      <c r="B16">
        <v>2</v>
      </c>
      <c r="C16">
        <v>40</v>
      </c>
      <c r="D16">
        <v>1</v>
      </c>
      <c r="E16">
        <v>0.6</v>
      </c>
      <c r="F16" s="19">
        <v>4</v>
      </c>
      <c r="G16"/>
    </row>
    <row r="17" spans="1:7" x14ac:dyDescent="0.4">
      <c r="A17" s="18">
        <v>16</v>
      </c>
      <c r="B17">
        <v>2</v>
      </c>
      <c r="C17">
        <v>30</v>
      </c>
      <c r="D17">
        <v>1</v>
      </c>
      <c r="E17">
        <v>2.2000000000000002</v>
      </c>
      <c r="F17" s="19">
        <v>4.9000000000000004</v>
      </c>
      <c r="G17"/>
    </row>
    <row r="18" spans="1:7" x14ac:dyDescent="0.4">
      <c r="A18" s="18">
        <v>17</v>
      </c>
      <c r="B18">
        <v>1</v>
      </c>
      <c r="C18">
        <v>43</v>
      </c>
      <c r="D18">
        <v>2</v>
      </c>
      <c r="E18">
        <v>1.2</v>
      </c>
      <c r="F18" s="19">
        <v>3.1</v>
      </c>
      <c r="G18"/>
    </row>
    <row r="19" spans="1:7" x14ac:dyDescent="0.4">
      <c r="A19" s="18">
        <v>18</v>
      </c>
      <c r="B19">
        <v>2</v>
      </c>
      <c r="C19">
        <v>50</v>
      </c>
      <c r="D19">
        <v>2</v>
      </c>
      <c r="E19">
        <v>0.9</v>
      </c>
      <c r="F19" s="19">
        <v>3.5</v>
      </c>
      <c r="G19"/>
    </row>
    <row r="20" spans="1:7" x14ac:dyDescent="0.4">
      <c r="A20" s="18">
        <v>19</v>
      </c>
      <c r="B20">
        <v>2</v>
      </c>
      <c r="C20">
        <v>25</v>
      </c>
      <c r="D20">
        <v>2</v>
      </c>
      <c r="E20">
        <v>0.4</v>
      </c>
      <c r="F20" s="19">
        <v>4.3</v>
      </c>
      <c r="G20"/>
    </row>
    <row r="21" spans="1:7" x14ac:dyDescent="0.4">
      <c r="A21" s="18">
        <v>20</v>
      </c>
      <c r="B21">
        <v>1</v>
      </c>
      <c r="C21">
        <v>58</v>
      </c>
      <c r="D21">
        <v>1</v>
      </c>
      <c r="E21">
        <v>2</v>
      </c>
      <c r="F21" s="19">
        <v>3.3</v>
      </c>
      <c r="G21"/>
    </row>
    <row r="22" spans="1:7" x14ac:dyDescent="0.4">
      <c r="A22" s="18">
        <v>21</v>
      </c>
      <c r="B22">
        <v>1</v>
      </c>
      <c r="C22">
        <v>59</v>
      </c>
      <c r="D22">
        <v>1</v>
      </c>
      <c r="E22">
        <v>1.5</v>
      </c>
      <c r="F22" s="19">
        <v>3.6</v>
      </c>
      <c r="G22"/>
    </row>
    <row r="23" spans="1:7" x14ac:dyDescent="0.4">
      <c r="A23" s="18">
        <v>22</v>
      </c>
      <c r="B23">
        <v>1</v>
      </c>
      <c r="C23">
        <v>57</v>
      </c>
      <c r="D23">
        <v>2</v>
      </c>
      <c r="E23">
        <v>4.5999999999999996</v>
      </c>
      <c r="F23" s="19">
        <v>3.3</v>
      </c>
      <c r="G23"/>
    </row>
    <row r="24" spans="1:7" x14ac:dyDescent="0.4">
      <c r="A24" s="18">
        <v>23</v>
      </c>
      <c r="B24">
        <v>2</v>
      </c>
      <c r="C24">
        <v>42</v>
      </c>
      <c r="D24">
        <v>2</v>
      </c>
      <c r="E24">
        <v>0.9</v>
      </c>
      <c r="F24" s="19">
        <v>4.7</v>
      </c>
      <c r="G24"/>
    </row>
    <row r="25" spans="1:7" x14ac:dyDescent="0.4">
      <c r="A25" s="18">
        <v>24</v>
      </c>
      <c r="B25">
        <v>2</v>
      </c>
      <c r="C25">
        <v>39</v>
      </c>
      <c r="D25">
        <v>1</v>
      </c>
      <c r="E25">
        <v>1.3</v>
      </c>
      <c r="F25" s="19">
        <v>4.4000000000000004</v>
      </c>
      <c r="G25"/>
    </row>
    <row r="26" spans="1:7" x14ac:dyDescent="0.4">
      <c r="A26" s="18">
        <v>25</v>
      </c>
      <c r="B26">
        <v>2</v>
      </c>
      <c r="C26">
        <v>58</v>
      </c>
      <c r="D26">
        <v>1</v>
      </c>
      <c r="E26">
        <v>1.4</v>
      </c>
      <c r="F26" s="19">
        <v>2.7</v>
      </c>
      <c r="G26"/>
    </row>
    <row r="27" spans="1:7" x14ac:dyDescent="0.4">
      <c r="A27" s="18">
        <v>26</v>
      </c>
      <c r="B27">
        <v>2</v>
      </c>
      <c r="C27">
        <v>32</v>
      </c>
      <c r="D27">
        <v>1</v>
      </c>
      <c r="E27">
        <v>1</v>
      </c>
      <c r="F27" s="19">
        <v>3.7</v>
      </c>
      <c r="G27"/>
    </row>
    <row r="28" spans="1:7" x14ac:dyDescent="0.4">
      <c r="A28" s="18">
        <v>27</v>
      </c>
      <c r="B28">
        <v>1</v>
      </c>
      <c r="C28">
        <v>56</v>
      </c>
      <c r="D28">
        <v>1</v>
      </c>
      <c r="E28">
        <v>2.9</v>
      </c>
      <c r="F28" s="19">
        <v>4</v>
      </c>
      <c r="G28"/>
    </row>
    <row r="29" spans="1:7" x14ac:dyDescent="0.4">
      <c r="A29" s="18">
        <v>28</v>
      </c>
      <c r="B29">
        <v>2</v>
      </c>
      <c r="C29">
        <v>66</v>
      </c>
      <c r="D29">
        <v>2</v>
      </c>
      <c r="E29">
        <v>1.2</v>
      </c>
      <c r="F29" s="19">
        <v>4.3</v>
      </c>
      <c r="G29"/>
    </row>
    <row r="30" spans="1:7" x14ac:dyDescent="0.4">
      <c r="A30" s="18">
        <v>29</v>
      </c>
      <c r="B30">
        <v>1</v>
      </c>
      <c r="C30">
        <v>37</v>
      </c>
      <c r="D30">
        <v>2</v>
      </c>
      <c r="E30">
        <v>0.6</v>
      </c>
      <c r="F30" s="19">
        <v>4.2</v>
      </c>
      <c r="G30"/>
    </row>
    <row r="31" spans="1:7" x14ac:dyDescent="0.4">
      <c r="A31" s="20">
        <v>30</v>
      </c>
      <c r="B31" s="21">
        <v>2</v>
      </c>
      <c r="C31" s="21">
        <v>22</v>
      </c>
      <c r="D31" s="21">
        <v>2</v>
      </c>
      <c r="E31" s="21">
        <v>0.9</v>
      </c>
      <c r="F31" s="22">
        <v>4.2</v>
      </c>
      <c r="G31"/>
    </row>
    <row r="32" spans="1:7" x14ac:dyDescent="0.4">
      <c r="C32"/>
      <c r="D32"/>
      <c r="E32"/>
      <c r="F32"/>
      <c r="G32"/>
    </row>
    <row r="33" spans="1:7" x14ac:dyDescent="0.4">
      <c r="A33" t="s">
        <v>26</v>
      </c>
      <c r="C33">
        <v>0</v>
      </c>
      <c r="D33">
        <v>1</v>
      </c>
      <c r="E33">
        <v>0</v>
      </c>
      <c r="F33">
        <v>0</v>
      </c>
      <c r="G33"/>
    </row>
    <row r="34" spans="1:7" x14ac:dyDescent="0.4">
      <c r="A34" t="s">
        <v>27</v>
      </c>
      <c r="C34">
        <v>100</v>
      </c>
      <c r="D34">
        <v>2</v>
      </c>
      <c r="E34">
        <v>5</v>
      </c>
      <c r="F34">
        <v>5</v>
      </c>
      <c r="G34"/>
    </row>
    <row r="35" spans="1:7" x14ac:dyDescent="0.4">
      <c r="C35"/>
      <c r="D35"/>
      <c r="E35"/>
      <c r="F35"/>
      <c r="G35"/>
    </row>
    <row r="36" spans="1:7" x14ac:dyDescent="0.4">
      <c r="C36"/>
      <c r="D36"/>
      <c r="E36"/>
      <c r="F36"/>
      <c r="G36"/>
    </row>
    <row r="37" spans="1:7" x14ac:dyDescent="0.4">
      <c r="C37"/>
      <c r="D37"/>
      <c r="E37"/>
      <c r="F37"/>
      <c r="G37"/>
    </row>
  </sheetData>
  <autoFilter ref="A1:F1" xr:uid="{594F36EC-0E04-433D-9DF7-CDB84DD113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CB78-D008-4A52-92F5-69375D40CA12}">
  <dimension ref="A1:AE27"/>
  <sheetViews>
    <sheetView workbookViewId="0">
      <selection activeCell="R6" sqref="R6"/>
    </sheetView>
  </sheetViews>
  <sheetFormatPr defaultRowHeight="14.6" x14ac:dyDescent="0.4"/>
  <cols>
    <col min="2" max="2" width="8.3828125" bestFit="1" customWidth="1"/>
    <col min="3" max="3" width="9.15234375" style="1"/>
    <col min="4" max="4" width="10.53515625" style="1" bestFit="1" customWidth="1"/>
    <col min="5" max="8" width="9.15234375" style="1"/>
    <col min="9" max="9" width="4.3828125" style="4" customWidth="1"/>
    <col min="17" max="17" width="4.3046875" style="4" customWidth="1"/>
    <col min="18" max="18" width="17.15234375" bestFit="1" customWidth="1"/>
    <col min="19" max="19" width="10.84375" bestFit="1" customWidth="1"/>
    <col min="20" max="20" width="5.3046875" bestFit="1" customWidth="1"/>
    <col min="21" max="21" width="7.84375" bestFit="1" customWidth="1"/>
    <col min="22" max="22" width="12.53515625" bestFit="1" customWidth="1"/>
    <col min="24" max="24" width="17" bestFit="1" customWidth="1"/>
    <col min="25" max="25" width="4.53515625" bestFit="1" customWidth="1"/>
    <col min="26" max="26" width="5.3046875" bestFit="1" customWidth="1"/>
    <col min="28" max="28" width="12.3046875" bestFit="1" customWidth="1"/>
    <col min="31" max="31" width="16.53515625" bestFit="1" customWidth="1"/>
  </cols>
  <sheetData>
    <row r="1" spans="1:31" x14ac:dyDescent="0.4">
      <c r="D1" s="12" t="s">
        <v>7</v>
      </c>
      <c r="L1" s="7" t="s">
        <v>8</v>
      </c>
      <c r="S1" s="7" t="s">
        <v>9</v>
      </c>
      <c r="V1" s="5"/>
      <c r="W1" s="7" t="s">
        <v>10</v>
      </c>
      <c r="AB1" s="5"/>
      <c r="AE1" t="s">
        <v>11</v>
      </c>
    </row>
    <row r="2" spans="1:31" x14ac:dyDescent="0.4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t="s">
        <v>0</v>
      </c>
      <c r="K2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R2" t="s">
        <v>12</v>
      </c>
      <c r="S2" t="s">
        <v>13</v>
      </c>
      <c r="T2" t="s">
        <v>14</v>
      </c>
      <c r="U2" t="s">
        <v>15</v>
      </c>
      <c r="V2" s="6" t="s">
        <v>16</v>
      </c>
      <c r="W2" t="s">
        <v>17</v>
      </c>
      <c r="X2" t="s">
        <v>18</v>
      </c>
      <c r="Y2" t="s">
        <v>13</v>
      </c>
      <c r="Z2" t="s">
        <v>14</v>
      </c>
      <c r="AA2" t="s">
        <v>15</v>
      </c>
      <c r="AB2" s="6" t="s">
        <v>19</v>
      </c>
    </row>
    <row r="3" spans="1:31" x14ac:dyDescent="0.4">
      <c r="A3">
        <v>1</v>
      </c>
      <c r="B3">
        <v>1000025</v>
      </c>
      <c r="C3" s="1">
        <v>5</v>
      </c>
      <c r="D3" s="1">
        <v>1</v>
      </c>
      <c r="E3" s="1">
        <v>1</v>
      </c>
      <c r="F3" s="1">
        <v>1</v>
      </c>
      <c r="G3" s="1">
        <v>2</v>
      </c>
      <c r="J3" s="8">
        <v>6</v>
      </c>
      <c r="K3" s="9">
        <v>1017122</v>
      </c>
      <c r="L3" s="10">
        <v>8</v>
      </c>
      <c r="M3" s="10">
        <v>10</v>
      </c>
      <c r="N3" s="10">
        <v>10</v>
      </c>
      <c r="O3" s="10">
        <v>8</v>
      </c>
      <c r="P3" s="11" t="s">
        <v>20</v>
      </c>
      <c r="R3">
        <f t="shared" ref="R3:R27" si="0">SQRT((C3-$L$3)^2+(D3-$M$3)^2+(E3-$N$3)^2+(F3-$O$3)^2)</f>
        <v>14.832396974191326</v>
      </c>
      <c r="S3">
        <f t="shared" ref="S3:S27" si="1">RANK(R3,$R$3:$R$27,1)</f>
        <v>14</v>
      </c>
      <c r="T3">
        <f t="shared" ref="T3:T27" si="2">G3</f>
        <v>2</v>
      </c>
      <c r="U3">
        <v>1</v>
      </c>
      <c r="V3" s="5">
        <f>VLOOKUP(U3,$S$3:$T$27,2,FALSE)</f>
        <v>4</v>
      </c>
      <c r="W3">
        <f t="shared" ref="W3:W27" si="3">(R3)^2</f>
        <v>220</v>
      </c>
      <c r="X3">
        <f t="shared" ref="X3:X27" si="4">IF(W3=0,0,1/W3)</f>
        <v>4.5454545454545452E-3</v>
      </c>
      <c r="Y3">
        <f>RANK(X3,$X$3:$X$27,0)</f>
        <v>14</v>
      </c>
      <c r="Z3">
        <f t="shared" ref="Z3:Z27" si="5">G3</f>
        <v>2</v>
      </c>
      <c r="AA3">
        <v>1</v>
      </c>
      <c r="AB3" s="5">
        <f>VLOOKUP(AA3,$Y$3:$Z$27,2,FALSE)</f>
        <v>4</v>
      </c>
    </row>
    <row r="4" spans="1:31" x14ac:dyDescent="0.4">
      <c r="A4">
        <v>2</v>
      </c>
      <c r="B4">
        <v>1002945</v>
      </c>
      <c r="C4" s="1">
        <v>5</v>
      </c>
      <c r="D4" s="1">
        <v>4</v>
      </c>
      <c r="E4" s="1">
        <v>4</v>
      </c>
      <c r="F4" s="1">
        <v>5</v>
      </c>
      <c r="G4" s="1">
        <v>2</v>
      </c>
      <c r="J4" s="2">
        <v>12</v>
      </c>
      <c r="K4" s="2">
        <v>1036172</v>
      </c>
      <c r="L4" s="3">
        <v>2</v>
      </c>
      <c r="M4" s="3">
        <v>1</v>
      </c>
      <c r="N4" s="3">
        <v>1</v>
      </c>
      <c r="O4" s="3">
        <v>1</v>
      </c>
      <c r="P4" s="3" t="s">
        <v>20</v>
      </c>
      <c r="R4">
        <f t="shared" si="0"/>
        <v>9.4868329805051381</v>
      </c>
      <c r="S4">
        <f t="shared" si="1"/>
        <v>6</v>
      </c>
      <c r="T4">
        <f t="shared" si="2"/>
        <v>2</v>
      </c>
      <c r="U4">
        <v>2</v>
      </c>
      <c r="V4" s="5">
        <f>VLOOKUP(U4,$S$3:$T$27,2,FALSE)</f>
        <v>4</v>
      </c>
      <c r="W4">
        <f t="shared" si="3"/>
        <v>90</v>
      </c>
      <c r="X4">
        <f t="shared" si="4"/>
        <v>1.1111111111111112E-2</v>
      </c>
      <c r="Y4">
        <f t="shared" ref="Y4:Y27" si="6">RANK(X4,$X$3:$X$27,0)</f>
        <v>6</v>
      </c>
      <c r="Z4">
        <f t="shared" si="5"/>
        <v>2</v>
      </c>
      <c r="AA4">
        <v>2</v>
      </c>
      <c r="AB4" s="5">
        <f t="shared" ref="AB4:AB5" si="7">VLOOKUP(AA4,$Y$3:$Z$27,2,FALSE)</f>
        <v>4</v>
      </c>
    </row>
    <row r="5" spans="1:31" x14ac:dyDescent="0.4">
      <c r="A5">
        <v>3</v>
      </c>
      <c r="B5">
        <v>1015425</v>
      </c>
      <c r="C5" s="1">
        <v>3</v>
      </c>
      <c r="D5" s="1">
        <v>1</v>
      </c>
      <c r="E5" s="1">
        <v>1</v>
      </c>
      <c r="F5" s="1">
        <v>1</v>
      </c>
      <c r="G5" s="1">
        <v>2</v>
      </c>
      <c r="J5" s="2">
        <v>18</v>
      </c>
      <c r="K5" s="2">
        <v>1049815</v>
      </c>
      <c r="L5" s="3">
        <v>4</v>
      </c>
      <c r="M5" s="3">
        <v>1</v>
      </c>
      <c r="N5" s="3">
        <v>1</v>
      </c>
      <c r="O5" s="3">
        <v>1</v>
      </c>
      <c r="P5" s="3" t="s">
        <v>20</v>
      </c>
      <c r="R5">
        <f t="shared" si="0"/>
        <v>15.362291495737216</v>
      </c>
      <c r="S5">
        <f t="shared" si="1"/>
        <v>18</v>
      </c>
      <c r="T5">
        <f t="shared" si="2"/>
        <v>2</v>
      </c>
      <c r="U5">
        <v>3</v>
      </c>
      <c r="V5" s="5">
        <f>VLOOKUP(U5,$S$3:$T$27,2,FALSE)</f>
        <v>2</v>
      </c>
      <c r="W5">
        <f t="shared" si="3"/>
        <v>235.99999999999997</v>
      </c>
      <c r="X5">
        <f t="shared" si="4"/>
        <v>4.2372881355932212E-3</v>
      </c>
      <c r="Y5">
        <f t="shared" si="6"/>
        <v>18</v>
      </c>
      <c r="Z5">
        <f t="shared" si="5"/>
        <v>2</v>
      </c>
      <c r="AA5">
        <v>3</v>
      </c>
      <c r="AB5" s="5">
        <f t="shared" si="7"/>
        <v>2</v>
      </c>
    </row>
    <row r="6" spans="1:31" x14ac:dyDescent="0.4">
      <c r="A6">
        <v>4</v>
      </c>
      <c r="B6">
        <v>1016277</v>
      </c>
      <c r="C6" s="1">
        <v>6</v>
      </c>
      <c r="D6" s="1">
        <v>8</v>
      </c>
      <c r="E6" s="1">
        <v>8</v>
      </c>
      <c r="F6" s="1">
        <v>1</v>
      </c>
      <c r="G6" s="1">
        <v>2</v>
      </c>
      <c r="J6" s="2">
        <v>24</v>
      </c>
      <c r="K6" s="2">
        <v>1057013</v>
      </c>
      <c r="L6" s="3">
        <v>8</v>
      </c>
      <c r="M6" s="3">
        <v>4</v>
      </c>
      <c r="N6" s="3">
        <v>5</v>
      </c>
      <c r="O6" s="3">
        <v>1</v>
      </c>
      <c r="P6" s="3" t="s">
        <v>20</v>
      </c>
      <c r="R6">
        <f>SQRT((C6-$L$3)^2+(D6-$M$3)^2+(E6-$N$3)^2+(F6-$O$3)^2)</f>
        <v>7.810249675906654</v>
      </c>
      <c r="S6">
        <f t="shared" si="1"/>
        <v>3</v>
      </c>
      <c r="T6">
        <f t="shared" si="2"/>
        <v>2</v>
      </c>
      <c r="V6" s="5"/>
      <c r="W6">
        <f t="shared" si="3"/>
        <v>60.999999999999993</v>
      </c>
      <c r="X6">
        <f t="shared" si="4"/>
        <v>1.6393442622950821E-2</v>
      </c>
      <c r="Y6">
        <f t="shared" si="6"/>
        <v>3</v>
      </c>
      <c r="Z6">
        <f t="shared" si="5"/>
        <v>2</v>
      </c>
      <c r="AB6" s="5"/>
    </row>
    <row r="7" spans="1:31" x14ac:dyDescent="0.4">
      <c r="A7">
        <v>5</v>
      </c>
      <c r="B7">
        <v>1017023</v>
      </c>
      <c r="C7" s="1">
        <v>4</v>
      </c>
      <c r="D7" s="1">
        <v>1</v>
      </c>
      <c r="E7" s="1">
        <v>1</v>
      </c>
      <c r="F7" s="1">
        <v>3</v>
      </c>
      <c r="G7" s="1">
        <v>2</v>
      </c>
      <c r="J7" s="2">
        <v>30</v>
      </c>
      <c r="K7" s="2">
        <v>1070935</v>
      </c>
      <c r="L7" s="3">
        <v>1</v>
      </c>
      <c r="M7" s="3">
        <v>1</v>
      </c>
      <c r="N7" s="3">
        <v>3</v>
      </c>
      <c r="O7" s="3">
        <v>1</v>
      </c>
      <c r="P7" s="3" t="s">
        <v>20</v>
      </c>
      <c r="R7">
        <f t="shared" si="0"/>
        <v>14.247806848775006</v>
      </c>
      <c r="S7">
        <f t="shared" si="1"/>
        <v>10</v>
      </c>
      <c r="T7">
        <f t="shared" si="2"/>
        <v>2</v>
      </c>
      <c r="V7" s="5"/>
      <c r="W7">
        <f t="shared" si="3"/>
        <v>202.99999999999997</v>
      </c>
      <c r="X7">
        <f t="shared" si="4"/>
        <v>4.9261083743842374E-3</v>
      </c>
      <c r="Y7">
        <f t="shared" si="6"/>
        <v>10</v>
      </c>
      <c r="Z7">
        <f t="shared" si="5"/>
        <v>2</v>
      </c>
      <c r="AB7" s="5"/>
    </row>
    <row r="8" spans="1:31" x14ac:dyDescent="0.4">
      <c r="A8">
        <v>7</v>
      </c>
      <c r="B8">
        <v>1018099</v>
      </c>
      <c r="C8" s="1">
        <v>1</v>
      </c>
      <c r="D8" s="1">
        <v>1</v>
      </c>
      <c r="E8" s="1">
        <v>1</v>
      </c>
      <c r="F8" s="1">
        <v>1</v>
      </c>
      <c r="G8" s="1">
        <v>2</v>
      </c>
      <c r="R8">
        <f t="shared" si="0"/>
        <v>16.124515496597098</v>
      </c>
      <c r="S8">
        <f t="shared" si="1"/>
        <v>22</v>
      </c>
      <c r="T8">
        <f t="shared" si="2"/>
        <v>2</v>
      </c>
      <c r="V8" s="5"/>
      <c r="W8">
        <f t="shared" si="3"/>
        <v>259.99999999999994</v>
      </c>
      <c r="X8">
        <f t="shared" si="4"/>
        <v>3.8461538461538468E-3</v>
      </c>
      <c r="Y8">
        <f t="shared" si="6"/>
        <v>22</v>
      </c>
      <c r="Z8">
        <f t="shared" si="5"/>
        <v>2</v>
      </c>
      <c r="AB8" s="5"/>
    </row>
    <row r="9" spans="1:31" x14ac:dyDescent="0.4">
      <c r="A9">
        <v>8</v>
      </c>
      <c r="B9">
        <v>1018561</v>
      </c>
      <c r="C9" s="1">
        <v>2</v>
      </c>
      <c r="D9" s="1">
        <v>1</v>
      </c>
      <c r="E9" s="1">
        <v>2</v>
      </c>
      <c r="F9" s="1">
        <v>1</v>
      </c>
      <c r="G9" s="1">
        <v>2</v>
      </c>
      <c r="R9">
        <f t="shared" si="0"/>
        <v>15.165750888103101</v>
      </c>
      <c r="S9">
        <f t="shared" si="1"/>
        <v>17</v>
      </c>
      <c r="T9">
        <f t="shared" si="2"/>
        <v>2</v>
      </c>
      <c r="V9" s="5"/>
      <c r="W9">
        <f t="shared" si="3"/>
        <v>230</v>
      </c>
      <c r="X9">
        <f t="shared" si="4"/>
        <v>4.3478260869565218E-3</v>
      </c>
      <c r="Y9">
        <f t="shared" si="6"/>
        <v>17</v>
      </c>
      <c r="Z9">
        <f t="shared" si="5"/>
        <v>2</v>
      </c>
      <c r="AB9" s="5"/>
    </row>
    <row r="10" spans="1:31" x14ac:dyDescent="0.4">
      <c r="A10">
        <v>9</v>
      </c>
      <c r="B10">
        <v>1033078</v>
      </c>
      <c r="C10" s="1">
        <v>2</v>
      </c>
      <c r="D10" s="1">
        <v>1</v>
      </c>
      <c r="E10" s="1">
        <v>1</v>
      </c>
      <c r="F10" s="1">
        <v>1</v>
      </c>
      <c r="G10" s="1">
        <v>2</v>
      </c>
      <c r="R10">
        <f t="shared" si="0"/>
        <v>15.716233645501712</v>
      </c>
      <c r="S10">
        <f t="shared" si="1"/>
        <v>20</v>
      </c>
      <c r="T10">
        <f t="shared" si="2"/>
        <v>2</v>
      </c>
      <c r="V10" s="5"/>
      <c r="W10">
        <f t="shared" si="3"/>
        <v>247.00000000000003</v>
      </c>
      <c r="X10">
        <f t="shared" si="4"/>
        <v>4.0485829959514162E-3</v>
      </c>
      <c r="Y10">
        <f t="shared" si="6"/>
        <v>20</v>
      </c>
      <c r="Z10">
        <f t="shared" si="5"/>
        <v>2</v>
      </c>
      <c r="AB10" s="5"/>
    </row>
    <row r="11" spans="1:31" x14ac:dyDescent="0.4">
      <c r="A11">
        <v>10</v>
      </c>
      <c r="B11">
        <v>1033078</v>
      </c>
      <c r="C11" s="1">
        <v>4</v>
      </c>
      <c r="D11" s="1">
        <v>2</v>
      </c>
      <c r="E11" s="1">
        <v>1</v>
      </c>
      <c r="F11" s="1">
        <v>1</v>
      </c>
      <c r="G11" s="1">
        <v>2</v>
      </c>
      <c r="R11">
        <f t="shared" si="0"/>
        <v>14.491376746189438</v>
      </c>
      <c r="S11">
        <f t="shared" si="1"/>
        <v>11</v>
      </c>
      <c r="T11">
        <f t="shared" si="2"/>
        <v>2</v>
      </c>
      <c r="V11" s="5"/>
      <c r="W11">
        <f t="shared" si="3"/>
        <v>209.99999999999997</v>
      </c>
      <c r="X11">
        <f t="shared" si="4"/>
        <v>4.7619047619047623E-3</v>
      </c>
      <c r="Y11">
        <f t="shared" si="6"/>
        <v>11</v>
      </c>
      <c r="Z11">
        <f t="shared" si="5"/>
        <v>2</v>
      </c>
      <c r="AB11" s="5"/>
    </row>
    <row r="12" spans="1:31" x14ac:dyDescent="0.4">
      <c r="A12">
        <v>11</v>
      </c>
      <c r="B12">
        <v>1035283</v>
      </c>
      <c r="C12" s="1">
        <v>1</v>
      </c>
      <c r="D12" s="1">
        <v>1</v>
      </c>
      <c r="E12" s="1">
        <v>1</v>
      </c>
      <c r="F12" s="1">
        <v>1</v>
      </c>
      <c r="G12" s="1">
        <v>2</v>
      </c>
      <c r="R12">
        <f t="shared" si="0"/>
        <v>16.124515496597098</v>
      </c>
      <c r="S12">
        <f t="shared" si="1"/>
        <v>22</v>
      </c>
      <c r="T12">
        <f t="shared" si="2"/>
        <v>2</v>
      </c>
      <c r="V12" s="5"/>
      <c r="W12">
        <f t="shared" si="3"/>
        <v>259.99999999999994</v>
      </c>
      <c r="X12">
        <f t="shared" si="4"/>
        <v>3.8461538461538468E-3</v>
      </c>
      <c r="Y12">
        <f t="shared" si="6"/>
        <v>22</v>
      </c>
      <c r="Z12">
        <f t="shared" si="5"/>
        <v>2</v>
      </c>
      <c r="AB12" s="5"/>
    </row>
    <row r="13" spans="1:31" x14ac:dyDescent="0.4">
      <c r="A13">
        <v>13</v>
      </c>
      <c r="B13">
        <v>1041801</v>
      </c>
      <c r="C13" s="1">
        <v>5</v>
      </c>
      <c r="D13" s="1">
        <v>3</v>
      </c>
      <c r="E13" s="1">
        <v>3</v>
      </c>
      <c r="F13" s="1">
        <v>3</v>
      </c>
      <c r="G13" s="1">
        <v>4</v>
      </c>
      <c r="R13">
        <f t="shared" si="0"/>
        <v>11.489125293076057</v>
      </c>
      <c r="S13">
        <f t="shared" si="1"/>
        <v>8</v>
      </c>
      <c r="T13">
        <f t="shared" si="2"/>
        <v>4</v>
      </c>
      <c r="V13" s="5"/>
      <c r="W13">
        <f t="shared" si="3"/>
        <v>132</v>
      </c>
      <c r="X13">
        <f t="shared" si="4"/>
        <v>7.575757575757576E-3</v>
      </c>
      <c r="Y13">
        <f t="shared" si="6"/>
        <v>8</v>
      </c>
      <c r="Z13">
        <f t="shared" si="5"/>
        <v>4</v>
      </c>
      <c r="AB13" s="5"/>
    </row>
    <row r="14" spans="1:31" x14ac:dyDescent="0.4">
      <c r="A14">
        <v>14</v>
      </c>
      <c r="B14">
        <v>1043999</v>
      </c>
      <c r="C14" s="1">
        <v>1</v>
      </c>
      <c r="D14" s="1">
        <v>1</v>
      </c>
      <c r="E14" s="1">
        <v>1</v>
      </c>
      <c r="F14" s="1">
        <v>1</v>
      </c>
      <c r="G14" s="1">
        <v>2</v>
      </c>
      <c r="R14">
        <f t="shared" si="0"/>
        <v>16.124515496597098</v>
      </c>
      <c r="S14">
        <f t="shared" si="1"/>
        <v>22</v>
      </c>
      <c r="T14">
        <f t="shared" si="2"/>
        <v>2</v>
      </c>
      <c r="V14" s="5"/>
      <c r="W14">
        <f t="shared" si="3"/>
        <v>259.99999999999994</v>
      </c>
      <c r="X14">
        <f t="shared" si="4"/>
        <v>3.8461538461538468E-3</v>
      </c>
      <c r="Y14">
        <f t="shared" si="6"/>
        <v>22</v>
      </c>
      <c r="Z14">
        <f t="shared" si="5"/>
        <v>2</v>
      </c>
      <c r="AB14" s="5"/>
    </row>
    <row r="15" spans="1:31" x14ac:dyDescent="0.4">
      <c r="A15">
        <v>15</v>
      </c>
      <c r="B15">
        <v>1044572</v>
      </c>
      <c r="C15" s="1">
        <v>8</v>
      </c>
      <c r="D15" s="1">
        <v>7</v>
      </c>
      <c r="E15" s="1">
        <v>5</v>
      </c>
      <c r="F15" s="1">
        <v>10</v>
      </c>
      <c r="G15" s="1">
        <v>4</v>
      </c>
      <c r="R15">
        <f t="shared" si="0"/>
        <v>6.164414002968976</v>
      </c>
      <c r="S15">
        <f t="shared" si="1"/>
        <v>2</v>
      </c>
      <c r="T15">
        <f t="shared" si="2"/>
        <v>4</v>
      </c>
      <c r="V15" s="5"/>
      <c r="W15">
        <f t="shared" si="3"/>
        <v>37.999999999999993</v>
      </c>
      <c r="X15">
        <f t="shared" si="4"/>
        <v>2.6315789473684216E-2</v>
      </c>
      <c r="Y15">
        <f t="shared" si="6"/>
        <v>2</v>
      </c>
      <c r="Z15">
        <f t="shared" si="5"/>
        <v>4</v>
      </c>
      <c r="AB15" s="5"/>
    </row>
    <row r="16" spans="1:31" x14ac:dyDescent="0.4">
      <c r="A16">
        <v>16</v>
      </c>
      <c r="B16">
        <v>1047630</v>
      </c>
      <c r="C16" s="1">
        <v>7</v>
      </c>
      <c r="D16" s="1">
        <v>4</v>
      </c>
      <c r="E16" s="1">
        <v>6</v>
      </c>
      <c r="F16" s="1">
        <v>4</v>
      </c>
      <c r="G16" s="1">
        <v>4</v>
      </c>
      <c r="R16">
        <f t="shared" si="0"/>
        <v>8.3066238629180749</v>
      </c>
      <c r="S16">
        <f t="shared" si="1"/>
        <v>4</v>
      </c>
      <c r="T16">
        <f t="shared" si="2"/>
        <v>4</v>
      </c>
      <c r="V16" s="5"/>
      <c r="W16">
        <f t="shared" si="3"/>
        <v>69</v>
      </c>
      <c r="X16">
        <f t="shared" si="4"/>
        <v>1.4492753623188406E-2</v>
      </c>
      <c r="Y16">
        <f t="shared" si="6"/>
        <v>4</v>
      </c>
      <c r="Z16">
        <f t="shared" si="5"/>
        <v>4</v>
      </c>
      <c r="AB16" s="5"/>
    </row>
    <row r="17" spans="1:28" x14ac:dyDescent="0.4">
      <c r="A17">
        <v>17</v>
      </c>
      <c r="B17">
        <v>1048672</v>
      </c>
      <c r="C17" s="1">
        <v>4</v>
      </c>
      <c r="D17" s="1">
        <v>1</v>
      </c>
      <c r="E17" s="1">
        <v>1</v>
      </c>
      <c r="F17" s="1">
        <v>1</v>
      </c>
      <c r="G17" s="1">
        <v>2</v>
      </c>
      <c r="R17">
        <f t="shared" si="0"/>
        <v>15.066519173319364</v>
      </c>
      <c r="S17">
        <f t="shared" si="1"/>
        <v>16</v>
      </c>
      <c r="T17">
        <f t="shared" si="2"/>
        <v>2</v>
      </c>
      <c r="V17" s="5"/>
      <c r="W17">
        <f t="shared" si="3"/>
        <v>227</v>
      </c>
      <c r="X17">
        <f t="shared" si="4"/>
        <v>4.4052863436123352E-3</v>
      </c>
      <c r="Y17">
        <f t="shared" si="6"/>
        <v>16</v>
      </c>
      <c r="Z17">
        <f t="shared" si="5"/>
        <v>2</v>
      </c>
      <c r="AB17" s="5"/>
    </row>
    <row r="18" spans="1:28" x14ac:dyDescent="0.4">
      <c r="A18">
        <v>19</v>
      </c>
      <c r="B18">
        <v>1050670</v>
      </c>
      <c r="C18" s="1">
        <v>10</v>
      </c>
      <c r="D18" s="1">
        <v>7</v>
      </c>
      <c r="E18" s="1">
        <v>7</v>
      </c>
      <c r="F18" s="1">
        <v>6</v>
      </c>
      <c r="G18" s="1">
        <v>4</v>
      </c>
      <c r="R18">
        <f t="shared" si="0"/>
        <v>5.0990195135927845</v>
      </c>
      <c r="S18">
        <f t="shared" si="1"/>
        <v>1</v>
      </c>
      <c r="T18">
        <f t="shared" si="2"/>
        <v>4</v>
      </c>
      <c r="V18" s="5"/>
      <c r="W18">
        <f t="shared" si="3"/>
        <v>25.999999999999996</v>
      </c>
      <c r="X18">
        <f t="shared" si="4"/>
        <v>3.8461538461538464E-2</v>
      </c>
      <c r="Y18">
        <f t="shared" si="6"/>
        <v>1</v>
      </c>
      <c r="Z18">
        <f t="shared" si="5"/>
        <v>4</v>
      </c>
      <c r="AB18" s="5"/>
    </row>
    <row r="19" spans="1:28" x14ac:dyDescent="0.4">
      <c r="A19">
        <v>20</v>
      </c>
      <c r="B19">
        <v>1050718</v>
      </c>
      <c r="C19" s="1">
        <v>6</v>
      </c>
      <c r="D19" s="1">
        <v>1</v>
      </c>
      <c r="E19" s="1">
        <v>1</v>
      </c>
      <c r="F19" s="1">
        <v>1</v>
      </c>
      <c r="G19" s="1">
        <v>2</v>
      </c>
      <c r="R19">
        <f t="shared" si="0"/>
        <v>14.66287829861518</v>
      </c>
      <c r="S19">
        <f t="shared" si="1"/>
        <v>12</v>
      </c>
      <c r="T19">
        <f t="shared" si="2"/>
        <v>2</v>
      </c>
      <c r="V19" s="5"/>
      <c r="W19">
        <f t="shared" si="3"/>
        <v>215</v>
      </c>
      <c r="X19">
        <f t="shared" si="4"/>
        <v>4.6511627906976744E-3</v>
      </c>
      <c r="Y19">
        <f t="shared" si="6"/>
        <v>12</v>
      </c>
      <c r="Z19">
        <f t="shared" si="5"/>
        <v>2</v>
      </c>
      <c r="AB19" s="5"/>
    </row>
    <row r="20" spans="1:28" x14ac:dyDescent="0.4">
      <c r="A20">
        <v>21</v>
      </c>
      <c r="B20">
        <v>1054590</v>
      </c>
      <c r="C20" s="1">
        <v>7</v>
      </c>
      <c r="D20" s="1">
        <v>3</v>
      </c>
      <c r="E20" s="1">
        <v>2</v>
      </c>
      <c r="F20" s="1">
        <v>10</v>
      </c>
      <c r="G20" s="1">
        <v>4</v>
      </c>
      <c r="R20">
        <f t="shared" si="0"/>
        <v>10.862780491200215</v>
      </c>
      <c r="S20">
        <f t="shared" si="1"/>
        <v>7</v>
      </c>
      <c r="T20">
        <f t="shared" si="2"/>
        <v>4</v>
      </c>
      <c r="V20" s="5"/>
      <c r="W20">
        <f t="shared" si="3"/>
        <v>118</v>
      </c>
      <c r="X20">
        <f t="shared" si="4"/>
        <v>8.4745762711864406E-3</v>
      </c>
      <c r="Y20">
        <f t="shared" si="6"/>
        <v>7</v>
      </c>
      <c r="Z20">
        <f t="shared" si="5"/>
        <v>4</v>
      </c>
      <c r="AB20" s="5"/>
    </row>
    <row r="21" spans="1:28" x14ac:dyDescent="0.4">
      <c r="A21">
        <v>22</v>
      </c>
      <c r="B21">
        <v>1054593</v>
      </c>
      <c r="C21" s="1">
        <v>10</v>
      </c>
      <c r="D21" s="1">
        <v>5</v>
      </c>
      <c r="E21" s="1">
        <v>5</v>
      </c>
      <c r="F21" s="1">
        <v>3</v>
      </c>
      <c r="G21" s="1">
        <v>4</v>
      </c>
      <c r="R21">
        <f t="shared" si="0"/>
        <v>8.8881944173155887</v>
      </c>
      <c r="S21">
        <f t="shared" si="1"/>
        <v>5</v>
      </c>
      <c r="T21">
        <f t="shared" si="2"/>
        <v>4</v>
      </c>
      <c r="V21" s="5"/>
      <c r="W21">
        <f t="shared" si="3"/>
        <v>79</v>
      </c>
      <c r="X21">
        <f t="shared" si="4"/>
        <v>1.2658227848101266E-2</v>
      </c>
      <c r="Y21">
        <f t="shared" si="6"/>
        <v>5</v>
      </c>
      <c r="Z21">
        <f t="shared" si="5"/>
        <v>4</v>
      </c>
      <c r="AB21" s="5"/>
    </row>
    <row r="22" spans="1:28" x14ac:dyDescent="0.4">
      <c r="A22">
        <v>23</v>
      </c>
      <c r="B22">
        <v>1056784</v>
      </c>
      <c r="C22" s="1">
        <v>3</v>
      </c>
      <c r="D22" s="1">
        <v>1</v>
      </c>
      <c r="E22" s="1">
        <v>1</v>
      </c>
      <c r="F22" s="1">
        <v>1</v>
      </c>
      <c r="G22" s="1">
        <v>2</v>
      </c>
      <c r="R22">
        <f t="shared" si="0"/>
        <v>15.362291495737216</v>
      </c>
      <c r="S22">
        <f t="shared" si="1"/>
        <v>18</v>
      </c>
      <c r="T22">
        <f t="shared" si="2"/>
        <v>2</v>
      </c>
      <c r="V22" s="5"/>
      <c r="W22">
        <f t="shared" si="3"/>
        <v>235.99999999999997</v>
      </c>
      <c r="X22">
        <f t="shared" si="4"/>
        <v>4.2372881355932212E-3</v>
      </c>
      <c r="Y22">
        <f t="shared" si="6"/>
        <v>18</v>
      </c>
      <c r="Z22">
        <f t="shared" si="5"/>
        <v>2</v>
      </c>
      <c r="AB22" s="5"/>
    </row>
    <row r="23" spans="1:28" x14ac:dyDescent="0.4">
      <c r="A23">
        <v>25</v>
      </c>
      <c r="B23">
        <v>1059552</v>
      </c>
      <c r="C23" s="1">
        <v>1</v>
      </c>
      <c r="D23" s="1">
        <v>1</v>
      </c>
      <c r="E23" s="1">
        <v>1</v>
      </c>
      <c r="F23" s="1">
        <v>1</v>
      </c>
      <c r="G23" s="1">
        <v>2</v>
      </c>
      <c r="R23">
        <f t="shared" si="0"/>
        <v>16.124515496597098</v>
      </c>
      <c r="S23">
        <f t="shared" si="1"/>
        <v>22</v>
      </c>
      <c r="T23">
        <f t="shared" si="2"/>
        <v>2</v>
      </c>
      <c r="V23" s="5"/>
      <c r="W23">
        <f t="shared" si="3"/>
        <v>259.99999999999994</v>
      </c>
      <c r="X23">
        <f t="shared" si="4"/>
        <v>3.8461538461538468E-3</v>
      </c>
      <c r="Y23">
        <f t="shared" si="6"/>
        <v>22</v>
      </c>
      <c r="Z23">
        <f t="shared" si="5"/>
        <v>2</v>
      </c>
      <c r="AB23" s="5"/>
    </row>
    <row r="24" spans="1:28" x14ac:dyDescent="0.4">
      <c r="A24">
        <v>26</v>
      </c>
      <c r="B24">
        <v>1065726</v>
      </c>
      <c r="C24" s="1">
        <v>5</v>
      </c>
      <c r="D24" s="1">
        <v>2</v>
      </c>
      <c r="E24" s="1">
        <v>3</v>
      </c>
      <c r="F24" s="1">
        <v>4</v>
      </c>
      <c r="G24" s="1">
        <v>4</v>
      </c>
      <c r="R24">
        <f t="shared" si="0"/>
        <v>11.74734012447073</v>
      </c>
      <c r="S24">
        <f t="shared" si="1"/>
        <v>9</v>
      </c>
      <c r="T24">
        <f t="shared" si="2"/>
        <v>4</v>
      </c>
      <c r="V24" s="5"/>
      <c r="W24">
        <f t="shared" si="3"/>
        <v>138</v>
      </c>
      <c r="X24">
        <f t="shared" si="4"/>
        <v>7.246376811594203E-3</v>
      </c>
      <c r="Y24">
        <f t="shared" si="6"/>
        <v>9</v>
      </c>
      <c r="Z24">
        <f t="shared" si="5"/>
        <v>4</v>
      </c>
      <c r="AB24" s="5"/>
    </row>
    <row r="25" spans="1:28" x14ac:dyDescent="0.4">
      <c r="A25">
        <v>27</v>
      </c>
      <c r="B25">
        <v>1066373</v>
      </c>
      <c r="C25" s="1">
        <v>3</v>
      </c>
      <c r="D25" s="1">
        <v>2</v>
      </c>
      <c r="E25" s="1">
        <v>1</v>
      </c>
      <c r="F25" s="1">
        <v>1</v>
      </c>
      <c r="G25" s="1">
        <v>2</v>
      </c>
      <c r="R25">
        <f t="shared" si="0"/>
        <v>14.798648586948742</v>
      </c>
      <c r="S25">
        <f t="shared" si="1"/>
        <v>13</v>
      </c>
      <c r="T25">
        <f t="shared" si="2"/>
        <v>2</v>
      </c>
      <c r="V25" s="5"/>
      <c r="W25">
        <f t="shared" si="3"/>
        <v>219</v>
      </c>
      <c r="X25">
        <f t="shared" si="4"/>
        <v>4.5662100456621002E-3</v>
      </c>
      <c r="Y25">
        <f t="shared" si="6"/>
        <v>13</v>
      </c>
      <c r="Z25">
        <f t="shared" si="5"/>
        <v>2</v>
      </c>
      <c r="AB25" s="5"/>
    </row>
    <row r="26" spans="1:28" x14ac:dyDescent="0.4">
      <c r="A26">
        <v>28</v>
      </c>
      <c r="B26">
        <v>1066979</v>
      </c>
      <c r="C26" s="1">
        <v>5</v>
      </c>
      <c r="D26" s="1">
        <v>1</v>
      </c>
      <c r="E26" s="1">
        <v>1</v>
      </c>
      <c r="F26" s="1">
        <v>1</v>
      </c>
      <c r="G26" s="1">
        <v>2</v>
      </c>
      <c r="R26">
        <f t="shared" si="0"/>
        <v>14.832396974191326</v>
      </c>
      <c r="S26">
        <f t="shared" si="1"/>
        <v>14</v>
      </c>
      <c r="T26">
        <f t="shared" si="2"/>
        <v>2</v>
      </c>
      <c r="V26" s="5"/>
      <c r="W26">
        <f t="shared" si="3"/>
        <v>220</v>
      </c>
      <c r="X26">
        <f t="shared" si="4"/>
        <v>4.5454545454545452E-3</v>
      </c>
      <c r="Y26">
        <f t="shared" si="6"/>
        <v>14</v>
      </c>
      <c r="Z26">
        <f t="shared" si="5"/>
        <v>2</v>
      </c>
      <c r="AB26" s="5"/>
    </row>
    <row r="27" spans="1:28" x14ac:dyDescent="0.4">
      <c r="A27">
        <v>29</v>
      </c>
      <c r="B27">
        <v>1067444</v>
      </c>
      <c r="C27" s="1">
        <v>2</v>
      </c>
      <c r="D27" s="1">
        <v>1</v>
      </c>
      <c r="E27" s="1">
        <v>1</v>
      </c>
      <c r="F27" s="1">
        <v>1</v>
      </c>
      <c r="G27" s="1">
        <v>2</v>
      </c>
      <c r="R27">
        <f t="shared" si="0"/>
        <v>15.716233645501712</v>
      </c>
      <c r="S27">
        <f t="shared" si="1"/>
        <v>20</v>
      </c>
      <c r="T27">
        <f t="shared" si="2"/>
        <v>2</v>
      </c>
      <c r="V27" s="5"/>
      <c r="W27">
        <f t="shared" si="3"/>
        <v>247.00000000000003</v>
      </c>
      <c r="X27">
        <f t="shared" si="4"/>
        <v>4.0485829959514162E-3</v>
      </c>
      <c r="Y27">
        <f t="shared" si="6"/>
        <v>20</v>
      </c>
      <c r="Z27">
        <f t="shared" si="5"/>
        <v>2</v>
      </c>
      <c r="AB27" s="5"/>
    </row>
  </sheetData>
  <conditionalFormatting sqref="S3:S27">
    <cfRule type="cellIs" dxfId="31" priority="1" operator="between">
      <formula>2</formula>
      <formula>3</formula>
    </cfRule>
    <cfRule type="cellIs" dxfId="30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E8FD-961F-4F6E-AD7A-28BD159F0AF9}">
  <dimension ref="A3:D7"/>
  <sheetViews>
    <sheetView workbookViewId="0">
      <selection activeCell="A10" sqref="A10"/>
    </sheetView>
  </sheetViews>
  <sheetFormatPr defaultRowHeight="14.6" x14ac:dyDescent="0.4"/>
  <cols>
    <col min="1" max="1" width="18.765625" bestFit="1" customWidth="1"/>
    <col min="2" max="2" width="16" bestFit="1" customWidth="1"/>
    <col min="3" max="3" width="1.84375" bestFit="1" customWidth="1"/>
    <col min="4" max="4" width="10.61328125" bestFit="1" customWidth="1"/>
    <col min="5" max="5" width="1.84375" bestFit="1" customWidth="1"/>
    <col min="6" max="6" width="6.3828125" bestFit="1" customWidth="1"/>
    <col min="7" max="7" width="10.61328125" bestFit="1" customWidth="1"/>
  </cols>
  <sheetData>
    <row r="3" spans="1:4" x14ac:dyDescent="0.4">
      <c r="A3" s="40" t="s">
        <v>61</v>
      </c>
      <c r="B3" s="40" t="s">
        <v>57</v>
      </c>
    </row>
    <row r="4" spans="1:4" x14ac:dyDescent="0.4">
      <c r="A4" s="40" t="s">
        <v>55</v>
      </c>
      <c r="B4">
        <v>1</v>
      </c>
      <c r="C4">
        <v>2</v>
      </c>
      <c r="D4" t="s">
        <v>56</v>
      </c>
    </row>
    <row r="5" spans="1:4" x14ac:dyDescent="0.4">
      <c r="A5" s="41">
        <v>1</v>
      </c>
      <c r="B5">
        <v>3</v>
      </c>
      <c r="D5">
        <v>3</v>
      </c>
    </row>
    <row r="6" spans="1:4" x14ac:dyDescent="0.4">
      <c r="A6" s="41">
        <v>2</v>
      </c>
      <c r="B6">
        <v>1</v>
      </c>
      <c r="C6">
        <v>1</v>
      </c>
      <c r="D6">
        <v>2</v>
      </c>
    </row>
    <row r="7" spans="1:4" x14ac:dyDescent="0.4">
      <c r="A7" s="41" t="s">
        <v>56</v>
      </c>
      <c r="B7">
        <v>4</v>
      </c>
      <c r="C7">
        <v>1</v>
      </c>
      <c r="D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0EC4-D881-460D-BF21-2601D5F8A86A}">
  <dimension ref="A1:AO47"/>
  <sheetViews>
    <sheetView tabSelected="1" topLeftCell="L1" workbookViewId="0">
      <selection activeCell="Z31" sqref="Z31"/>
    </sheetView>
  </sheetViews>
  <sheetFormatPr defaultRowHeight="14.6" x14ac:dyDescent="0.4"/>
  <cols>
    <col min="1" max="1" width="10.53515625" style="1" bestFit="1" customWidth="1"/>
    <col min="2" max="2" width="9.15234375" style="23"/>
    <col min="3" max="3" width="9.15234375" style="1"/>
    <col min="4" max="5" width="9.23046875" style="1"/>
    <col min="6" max="6" width="9.15234375" style="1"/>
    <col min="7" max="7" width="1.3828125" style="31" customWidth="1"/>
    <col min="13" max="13" width="9.23046875" customWidth="1"/>
    <col min="14" max="14" width="1.15234375" style="31" customWidth="1"/>
    <col min="15" max="19" width="10.69140625" bestFit="1" customWidth="1"/>
    <col min="20" max="20" width="10.84375" customWidth="1"/>
    <col min="21" max="21" width="10.84375" hidden="1" customWidth="1"/>
    <col min="22" max="22" width="6.921875" bestFit="1" customWidth="1"/>
    <col min="23" max="23" width="5.3046875" hidden="1" customWidth="1"/>
    <col min="24" max="24" width="6.921875" bestFit="1" customWidth="1"/>
    <col min="25" max="25" width="5.3046875" hidden="1" customWidth="1"/>
    <col min="26" max="26" width="6.921875" bestFit="1" customWidth="1"/>
    <col min="27" max="27" width="5.3046875" hidden="1" customWidth="1"/>
    <col min="28" max="28" width="6.921875" bestFit="1" customWidth="1"/>
    <col min="29" max="29" width="5.3046875" bestFit="1" customWidth="1"/>
    <col min="30" max="30" width="5.61328125" bestFit="1" customWidth="1"/>
    <col min="31" max="31" width="2.921875" customWidth="1"/>
    <col min="32" max="32" width="4.3046875" bestFit="1" customWidth="1"/>
    <col min="33" max="33" width="14.921875" customWidth="1"/>
    <col min="34" max="34" width="2.61328125" style="31" customWidth="1"/>
    <col min="36" max="40" width="16.921875" bestFit="1" customWidth="1"/>
    <col min="41" max="41" width="7.765625" bestFit="1" customWidth="1"/>
  </cols>
  <sheetData>
    <row r="1" spans="1:41" x14ac:dyDescent="0.4">
      <c r="A1" s="12" t="s">
        <v>7</v>
      </c>
      <c r="B1" s="1"/>
      <c r="J1" s="7" t="s">
        <v>8</v>
      </c>
      <c r="T1" s="7" t="s">
        <v>9</v>
      </c>
      <c r="U1" s="7"/>
      <c r="V1" s="7"/>
      <c r="W1" s="7"/>
      <c r="X1" s="7"/>
      <c r="Y1" s="7"/>
      <c r="Z1" s="7"/>
      <c r="AA1" s="7"/>
      <c r="AB1" s="7"/>
      <c r="AF1" s="5"/>
      <c r="AG1" s="5"/>
      <c r="AH1" s="47"/>
      <c r="AI1" s="7" t="s">
        <v>10</v>
      </c>
    </row>
    <row r="2" spans="1:41" x14ac:dyDescent="0.4">
      <c r="A2" s="12"/>
      <c r="B2" s="1"/>
      <c r="J2" s="7"/>
      <c r="T2" s="7"/>
      <c r="U2" s="7"/>
      <c r="V2" s="7"/>
      <c r="W2" s="7"/>
      <c r="X2" s="7"/>
      <c r="Y2" s="7"/>
      <c r="Z2" s="7"/>
      <c r="AA2" s="7"/>
      <c r="AB2" s="7"/>
      <c r="AF2" s="5"/>
      <c r="AG2" s="5"/>
      <c r="AH2" s="47"/>
    </row>
    <row r="3" spans="1:41" x14ac:dyDescent="0.4">
      <c r="A3" s="1" t="s">
        <v>21</v>
      </c>
      <c r="B3" s="23" t="s">
        <v>6</v>
      </c>
      <c r="C3" s="1" t="s">
        <v>22</v>
      </c>
      <c r="D3" s="1" t="s">
        <v>23</v>
      </c>
      <c r="E3" s="1" t="s">
        <v>24</v>
      </c>
      <c r="F3" s="1" t="s">
        <v>25</v>
      </c>
      <c r="H3" s="1" t="s">
        <v>21</v>
      </c>
      <c r="I3" s="1" t="s">
        <v>6</v>
      </c>
      <c r="J3" s="1" t="s">
        <v>22</v>
      </c>
      <c r="K3" s="1" t="s">
        <v>23</v>
      </c>
      <c r="L3" s="1" t="s">
        <v>24</v>
      </c>
      <c r="M3" s="1" t="s">
        <v>25</v>
      </c>
      <c r="O3" s="33" t="s">
        <v>30</v>
      </c>
      <c r="P3" s="33" t="s">
        <v>31</v>
      </c>
      <c r="Q3" s="33" t="s">
        <v>32</v>
      </c>
      <c r="R3" s="33" t="s">
        <v>33</v>
      </c>
      <c r="S3" s="33" t="s">
        <v>34</v>
      </c>
      <c r="T3" s="33" t="s">
        <v>46</v>
      </c>
      <c r="U3" s="33" t="s">
        <v>14</v>
      </c>
      <c r="V3" s="33" t="s">
        <v>45</v>
      </c>
      <c r="W3" s="33" t="s">
        <v>14</v>
      </c>
      <c r="X3" s="33" t="s">
        <v>41</v>
      </c>
      <c r="Y3" s="33" t="s">
        <v>14</v>
      </c>
      <c r="Z3" s="33" t="s">
        <v>36</v>
      </c>
      <c r="AA3" s="33" t="s">
        <v>14</v>
      </c>
      <c r="AB3" s="33" t="s">
        <v>35</v>
      </c>
      <c r="AC3" s="33" t="s">
        <v>14</v>
      </c>
      <c r="AD3" s="34" t="s">
        <v>28</v>
      </c>
      <c r="AE3" s="34" t="s">
        <v>37</v>
      </c>
      <c r="AF3" s="35" t="s">
        <v>29</v>
      </c>
      <c r="AG3" s="35" t="s">
        <v>38</v>
      </c>
      <c r="AH3" s="48"/>
      <c r="AJ3" t="s">
        <v>73</v>
      </c>
      <c r="AK3" t="s">
        <v>74</v>
      </c>
      <c r="AL3" t="s">
        <v>75</v>
      </c>
      <c r="AM3" t="s">
        <v>76</v>
      </c>
      <c r="AN3" t="s">
        <v>77</v>
      </c>
    </row>
    <row r="4" spans="1:41" x14ac:dyDescent="0.4">
      <c r="A4" s="1">
        <v>6</v>
      </c>
      <c r="B4" s="23">
        <v>1</v>
      </c>
      <c r="C4" s="1">
        <v>42</v>
      </c>
      <c r="D4" s="1">
        <v>2</v>
      </c>
      <c r="E4" s="1">
        <v>0.5</v>
      </c>
      <c r="F4" s="1">
        <v>3.8</v>
      </c>
      <c r="H4" s="24">
        <v>1</v>
      </c>
      <c r="I4" s="52">
        <v>2</v>
      </c>
      <c r="J4" s="25">
        <v>38</v>
      </c>
      <c r="K4" s="25">
        <v>1</v>
      </c>
      <c r="L4" s="25">
        <v>0.7</v>
      </c>
      <c r="M4" s="26">
        <v>4.2</v>
      </c>
      <c r="O4" s="32">
        <f>SQRT((C4-$J$8)^2+(D4-$K$8)^2+(E4-$L$8)^2+(F4-$M$8)^2)</f>
        <v>7.5299402388066801</v>
      </c>
      <c r="P4" s="32">
        <f>SQRT((C4-$J$7)^2+(D4-$K$7)^2+(E4-$L$7)^2+(F4-$M$7)^2)</f>
        <v>4.0162171256046406</v>
      </c>
      <c r="Q4" s="32">
        <f t="shared" ref="Q4:Q5" si="0">SQRT((C4-$J$6)^2+(D4-$K$6)^2+(E4-$L$6)^2+(F4-$M$6)^2)</f>
        <v>5.5072679252057464</v>
      </c>
      <c r="R4" s="32">
        <f>SQRT((C4-$J$5)^2+(D4-$K$5)^2+(E4-$L$5)^2+(F4-$M$5)^2)</f>
        <v>5.2621288467691478</v>
      </c>
      <c r="S4" s="32">
        <f t="shared" ref="S4:S28" si="1">SQRT((C4-$J$4)^2+(D4-$K$4)^2+(E4-$L$4)^2+(F4-$M$4)^2)</f>
        <v>4.1472882706655438</v>
      </c>
      <c r="T4">
        <f>RANK(O4,$O$4:$O$28,1)</f>
        <v>6</v>
      </c>
      <c r="U4">
        <f>B4</f>
        <v>1</v>
      </c>
      <c r="V4">
        <f t="shared" ref="V4:V28" si="2">RANK(P4,$P$4:$P$28,1)</f>
        <v>7</v>
      </c>
      <c r="W4">
        <f>B4</f>
        <v>1</v>
      </c>
      <c r="X4">
        <f t="shared" ref="X4:X28" si="3">RANK(Q4,$Q$4:$Q$28,1)</f>
        <v>4</v>
      </c>
      <c r="Y4">
        <f>B4</f>
        <v>1</v>
      </c>
      <c r="Z4">
        <f t="shared" ref="Z4:Z28" si="4">RANK(R4,$R$4:$R$28,1)</f>
        <v>4</v>
      </c>
      <c r="AA4">
        <f>B4</f>
        <v>1</v>
      </c>
      <c r="AB4">
        <f t="shared" ref="AB4:AB28" si="5">RANK(S4,$S$4:$S$28,1)</f>
        <v>7</v>
      </c>
      <c r="AC4">
        <f>B4</f>
        <v>1</v>
      </c>
      <c r="AD4">
        <f>SMALL(S4:S28,1)</f>
        <v>0.50000000000000022</v>
      </c>
      <c r="AE4">
        <v>1</v>
      </c>
      <c r="AF4" s="6">
        <f>VLOOKUP(AE4,$AB$4:$AC$28,2,FALSE)</f>
        <v>1</v>
      </c>
      <c r="AG4" s="6">
        <v>1</v>
      </c>
      <c r="AH4" s="47"/>
      <c r="AJ4">
        <f>1/(S4^2)</f>
        <v>5.8139534883720943E-2</v>
      </c>
      <c r="AK4">
        <f>1/(R4^2)</f>
        <v>3.6114120621162871E-2</v>
      </c>
      <c r="AL4">
        <f>1/(Q4^2)</f>
        <v>3.2970656116056707E-2</v>
      </c>
      <c r="AM4">
        <f>1/(P4^2)</f>
        <v>6.1996280223186602E-2</v>
      </c>
      <c r="AN4">
        <f>1/(O4^2)</f>
        <v>1.7636684303350969E-2</v>
      </c>
      <c r="AO4" t="s">
        <v>15</v>
      </c>
    </row>
    <row r="5" spans="1:41" x14ac:dyDescent="0.4">
      <c r="A5" s="1">
        <v>7</v>
      </c>
      <c r="B5" s="23">
        <v>1</v>
      </c>
      <c r="C5" s="1">
        <v>41</v>
      </c>
      <c r="D5" s="1">
        <v>1</v>
      </c>
      <c r="E5" s="1">
        <v>4.2</v>
      </c>
      <c r="F5" s="1">
        <v>3.4</v>
      </c>
      <c r="H5" s="16">
        <v>2</v>
      </c>
      <c r="I5" s="53">
        <v>1</v>
      </c>
      <c r="J5" s="3">
        <v>47</v>
      </c>
      <c r="K5" s="3">
        <v>1</v>
      </c>
      <c r="L5" s="3">
        <v>1</v>
      </c>
      <c r="M5" s="27">
        <v>2.6</v>
      </c>
      <c r="O5" s="32">
        <f t="shared" ref="O5:O28" si="6">SQRT((C5-$J$8)^2+(D5-$K$8)^2+(E5-$L$8)^2+(F5-$M$8)^2)</f>
        <v>7.0604532432415414</v>
      </c>
      <c r="P5" s="32">
        <f t="shared" ref="P5:P28" si="7">SQRT((C5-$J$7)^2+(D5-$K$7)^2+(E5-$L$7)^2+(F5-$M$7)^2)</f>
        <v>4.7686476070265451</v>
      </c>
      <c r="Q5" s="32">
        <f t="shared" si="0"/>
        <v>6.6287253676706204</v>
      </c>
      <c r="R5" s="32">
        <f t="shared" ref="R5:R28" si="8">SQRT((C5-$J$5)^2+(D5-$K$5)^2+(E5-$L$5)^2+(F5-$M$5)^2)</f>
        <v>6.8468971074494762</v>
      </c>
      <c r="S5" s="32">
        <f t="shared" si="1"/>
        <v>4.6786750261158341</v>
      </c>
      <c r="T5">
        <f t="shared" ref="T5:T28" si="9">RANK(O5,$O$4:$O$28,1)</f>
        <v>4</v>
      </c>
      <c r="U5">
        <f t="shared" ref="U5:U28" si="10">B5</f>
        <v>1</v>
      </c>
      <c r="V5">
        <f t="shared" si="2"/>
        <v>9</v>
      </c>
      <c r="W5">
        <f t="shared" ref="W5:W28" si="11">B5</f>
        <v>1</v>
      </c>
      <c r="X5">
        <f t="shared" si="3"/>
        <v>6</v>
      </c>
      <c r="Y5">
        <f t="shared" ref="Y5:Y28" si="12">B5</f>
        <v>1</v>
      </c>
      <c r="Z5">
        <f t="shared" si="4"/>
        <v>6</v>
      </c>
      <c r="AA5">
        <f t="shared" ref="AA5:AA28" si="13">B5</f>
        <v>1</v>
      </c>
      <c r="AB5">
        <f t="shared" si="5"/>
        <v>9</v>
      </c>
      <c r="AC5">
        <f t="shared" ref="AC5:AC28" si="14">B5</f>
        <v>1</v>
      </c>
      <c r="AD5">
        <f>SMALL(S4:S28,2)</f>
        <v>1.1832159566199232</v>
      </c>
      <c r="AE5">
        <v>2</v>
      </c>
      <c r="AF5" s="5">
        <f>VLOOKUP(AE5,$AB$4:$AC$28,2,FALSE)</f>
        <v>2</v>
      </c>
      <c r="AG5" s="6">
        <v>1</v>
      </c>
      <c r="AH5" s="47"/>
      <c r="AJ5">
        <f>1/(S5^2)</f>
        <v>4.5682960255824578E-2</v>
      </c>
      <c r="AK5">
        <f>1/(R5^2)</f>
        <v>2.1331058020477814E-2</v>
      </c>
      <c r="AL5">
        <f>1/(Q5^2)</f>
        <v>2.2758306781975421E-2</v>
      </c>
      <c r="AM5">
        <f>1/(P5^2)</f>
        <v>4.397537379067723E-2</v>
      </c>
      <c r="AN5">
        <f>1/(O5^2)</f>
        <v>2.0060180541624874E-2</v>
      </c>
      <c r="AO5">
        <v>1</v>
      </c>
    </row>
    <row r="6" spans="1:41" x14ac:dyDescent="0.4">
      <c r="A6" s="1">
        <v>8</v>
      </c>
      <c r="B6" s="23">
        <v>1</v>
      </c>
      <c r="C6" s="1">
        <v>38</v>
      </c>
      <c r="D6" s="1">
        <v>1</v>
      </c>
      <c r="E6" s="1">
        <v>0.4</v>
      </c>
      <c r="F6" s="1">
        <v>3.8</v>
      </c>
      <c r="H6" s="16">
        <v>3</v>
      </c>
      <c r="I6" s="53">
        <v>1</v>
      </c>
      <c r="J6" s="3">
        <v>47</v>
      </c>
      <c r="K6" s="3">
        <v>1</v>
      </c>
      <c r="L6" s="3">
        <v>1.7</v>
      </c>
      <c r="M6" s="27">
        <v>2.1</v>
      </c>
      <c r="O6" s="32">
        <f t="shared" si="6"/>
        <v>10.980437149767763</v>
      </c>
      <c r="P6" s="32">
        <f t="shared" si="7"/>
        <v>1.0862780491200215</v>
      </c>
      <c r="Q6" s="32">
        <f>SQRT((C6-$J$6)^2+(D6-$K$6)^2+(E6-$L$6)^2+(F6-$M$6)^2)</f>
        <v>9.2509458975825822</v>
      </c>
      <c r="R6" s="32">
        <f t="shared" si="8"/>
        <v>9.0994505328618605</v>
      </c>
      <c r="S6" s="32">
        <f t="shared" si="1"/>
        <v>0.50000000000000022</v>
      </c>
      <c r="T6">
        <f t="shared" si="9"/>
        <v>14</v>
      </c>
      <c r="U6">
        <f t="shared" si="10"/>
        <v>1</v>
      </c>
      <c r="V6">
        <f t="shared" si="2"/>
        <v>2</v>
      </c>
      <c r="W6">
        <f t="shared" si="11"/>
        <v>1</v>
      </c>
      <c r="X6">
        <f t="shared" si="3"/>
        <v>10</v>
      </c>
      <c r="Y6">
        <f t="shared" si="12"/>
        <v>1</v>
      </c>
      <c r="Z6">
        <f t="shared" si="4"/>
        <v>9</v>
      </c>
      <c r="AA6">
        <f t="shared" si="13"/>
        <v>1</v>
      </c>
      <c r="AB6">
        <f t="shared" si="5"/>
        <v>1</v>
      </c>
      <c r="AC6">
        <f t="shared" si="14"/>
        <v>1</v>
      </c>
      <c r="AD6">
        <f>SMALL(S4:S28,3)</f>
        <v>1.4177446878757824</v>
      </c>
      <c r="AE6">
        <v>3</v>
      </c>
      <c r="AF6" s="6">
        <f>VLOOKUP(AE6,$AB$4:$AC$28,2,FALSE)</f>
        <v>1</v>
      </c>
      <c r="AG6" s="6">
        <v>1</v>
      </c>
      <c r="AH6" s="47"/>
      <c r="AJ6">
        <f>1/(S6^2)</f>
        <v>3.9999999999999964</v>
      </c>
      <c r="AK6">
        <f>1/(R6^2)</f>
        <v>1.2077294685990338E-2</v>
      </c>
      <c r="AL6">
        <f>1/(Q6^2)</f>
        <v>1.1684973124561812E-2</v>
      </c>
      <c r="AM6">
        <f>1/(P6^2)</f>
        <v>0.84745762711864425</v>
      </c>
      <c r="AN6">
        <f>1/(O6^2)</f>
        <v>8.2939371319565407E-3</v>
      </c>
      <c r="AO6">
        <v>2</v>
      </c>
    </row>
    <row r="7" spans="1:41" x14ac:dyDescent="0.4">
      <c r="A7" s="1">
        <v>9</v>
      </c>
      <c r="B7" s="23">
        <v>2</v>
      </c>
      <c r="C7" s="1">
        <v>34</v>
      </c>
      <c r="D7" s="1">
        <v>2</v>
      </c>
      <c r="E7" s="1">
        <v>0.9</v>
      </c>
      <c r="F7" s="1">
        <v>4</v>
      </c>
      <c r="H7" s="16">
        <v>4</v>
      </c>
      <c r="I7" s="53">
        <v>2</v>
      </c>
      <c r="J7" s="3">
        <v>38</v>
      </c>
      <c r="K7" s="3">
        <v>2</v>
      </c>
      <c r="L7" s="3">
        <v>0.7</v>
      </c>
      <c r="M7" s="27">
        <v>4.0999999999999996</v>
      </c>
      <c r="O7" s="32">
        <f t="shared" si="6"/>
        <v>14.625320509308505</v>
      </c>
      <c r="P7" s="32">
        <f t="shared" si="7"/>
        <v>4.0062451248020263</v>
      </c>
      <c r="Q7" s="32">
        <f t="shared" ref="Q7:Q28" si="15">SQRT((C7-$J$6)^2+(D7-$K$6)^2+(E7-$L$6)^2+(F7-$M$6)^2)</f>
        <v>13.200378782444085</v>
      </c>
      <c r="R7" s="32">
        <f t="shared" si="8"/>
        <v>13.113733259449806</v>
      </c>
      <c r="S7" s="32">
        <f t="shared" si="1"/>
        <v>4.132795663954365</v>
      </c>
      <c r="T7">
        <f t="shared" si="9"/>
        <v>17</v>
      </c>
      <c r="U7">
        <f t="shared" si="10"/>
        <v>2</v>
      </c>
      <c r="V7">
        <f t="shared" si="2"/>
        <v>6</v>
      </c>
      <c r="W7">
        <f t="shared" si="11"/>
        <v>2</v>
      </c>
      <c r="X7">
        <f t="shared" si="3"/>
        <v>17</v>
      </c>
      <c r="Y7">
        <f t="shared" si="12"/>
        <v>2</v>
      </c>
      <c r="Z7">
        <f t="shared" si="4"/>
        <v>17</v>
      </c>
      <c r="AA7">
        <f t="shared" si="13"/>
        <v>2</v>
      </c>
      <c r="AB7">
        <f t="shared" si="5"/>
        <v>6</v>
      </c>
      <c r="AC7">
        <f t="shared" si="14"/>
        <v>2</v>
      </c>
      <c r="AD7" s="36" t="s">
        <v>28</v>
      </c>
      <c r="AE7" s="36" t="s">
        <v>42</v>
      </c>
      <c r="AF7" s="37" t="s">
        <v>29</v>
      </c>
      <c r="AG7" s="37" t="s">
        <v>39</v>
      </c>
      <c r="AH7" s="47"/>
      <c r="AJ7">
        <f>1/(S7^2)</f>
        <v>5.8548009367681494E-2</v>
      </c>
      <c r="AK7">
        <f>1/(R7^2)</f>
        <v>5.8149677269291149E-3</v>
      </c>
      <c r="AL7">
        <f>1/(Q7^2)</f>
        <v>5.7388809182209472E-3</v>
      </c>
      <c r="AM7">
        <f>1/(P7^2)</f>
        <v>6.2305295950155749E-2</v>
      </c>
      <c r="AN7">
        <f>1/(O7^2)</f>
        <v>4.6750818139317443E-3</v>
      </c>
      <c r="AO7">
        <v>3</v>
      </c>
    </row>
    <row r="8" spans="1:41" x14ac:dyDescent="0.4">
      <c r="A8" s="1">
        <v>10</v>
      </c>
      <c r="B8" s="23">
        <v>1</v>
      </c>
      <c r="C8" s="1">
        <v>33</v>
      </c>
      <c r="D8" s="1">
        <v>2</v>
      </c>
      <c r="E8" s="1">
        <v>0.7</v>
      </c>
      <c r="F8" s="1">
        <v>3</v>
      </c>
      <c r="H8" s="28">
        <v>5</v>
      </c>
      <c r="I8" s="54">
        <v>1</v>
      </c>
      <c r="J8" s="29">
        <v>48</v>
      </c>
      <c r="K8" s="29">
        <v>1</v>
      </c>
      <c r="L8" s="29">
        <v>4.8</v>
      </c>
      <c r="M8" s="30">
        <v>2.7</v>
      </c>
      <c r="O8" s="32">
        <f t="shared" si="6"/>
        <v>15.585249436566615</v>
      </c>
      <c r="P8" s="32">
        <f t="shared" si="7"/>
        <v>5.1195702944680814</v>
      </c>
      <c r="Q8" s="32">
        <f t="shared" si="15"/>
        <v>14.1</v>
      </c>
      <c r="R8" s="32">
        <f t="shared" si="8"/>
        <v>14.044571905188139</v>
      </c>
      <c r="S8" s="32">
        <f t="shared" si="1"/>
        <v>5.2383203414835178</v>
      </c>
      <c r="T8">
        <f t="shared" si="9"/>
        <v>18</v>
      </c>
      <c r="U8">
        <f t="shared" si="10"/>
        <v>1</v>
      </c>
      <c r="V8">
        <f t="shared" si="2"/>
        <v>10</v>
      </c>
      <c r="W8">
        <f t="shared" si="11"/>
        <v>1</v>
      </c>
      <c r="X8">
        <f t="shared" si="3"/>
        <v>18</v>
      </c>
      <c r="Y8">
        <f t="shared" si="12"/>
        <v>1</v>
      </c>
      <c r="Z8">
        <f t="shared" si="4"/>
        <v>18</v>
      </c>
      <c r="AA8">
        <f t="shared" si="13"/>
        <v>1</v>
      </c>
      <c r="AB8">
        <f t="shared" si="5"/>
        <v>10</v>
      </c>
      <c r="AC8">
        <f t="shared" si="14"/>
        <v>1</v>
      </c>
      <c r="AD8">
        <f>SMALL(R4:R28,1)</f>
        <v>3.2893768406797053</v>
      </c>
      <c r="AE8">
        <v>1</v>
      </c>
      <c r="AF8" s="5">
        <f>VLOOKUP(AE8,$Z$4:$AA$28,2,FALSE)</f>
        <v>2</v>
      </c>
      <c r="AG8" s="6">
        <v>1</v>
      </c>
      <c r="AH8" s="47"/>
      <c r="AJ8">
        <f>1/(S8^2)</f>
        <v>3.6443148688046649E-2</v>
      </c>
      <c r="AK8">
        <f>1/(R8^2)</f>
        <v>5.0697084917617234E-3</v>
      </c>
      <c r="AL8">
        <f>1/(Q8^2)</f>
        <v>5.0299280720285701E-3</v>
      </c>
      <c r="AM8">
        <f>1/(P8^2)</f>
        <v>3.8153376573826787E-2</v>
      </c>
      <c r="AN8">
        <f>1/(O8^2)</f>
        <v>4.1169205434335122E-3</v>
      </c>
    </row>
    <row r="9" spans="1:41" x14ac:dyDescent="0.4">
      <c r="A9" s="1">
        <v>11</v>
      </c>
      <c r="B9" s="23">
        <v>1</v>
      </c>
      <c r="C9" s="1">
        <v>50</v>
      </c>
      <c r="D9" s="1">
        <v>1</v>
      </c>
      <c r="E9" s="1">
        <v>2.8</v>
      </c>
      <c r="F9" s="1">
        <v>2.4</v>
      </c>
      <c r="O9" s="32">
        <f t="shared" si="6"/>
        <v>2.8442925306655784</v>
      </c>
      <c r="P9" s="32">
        <f t="shared" si="7"/>
        <v>12.340988615179903</v>
      </c>
      <c r="Q9" s="32">
        <f t="shared" si="15"/>
        <v>3.2093613071762421</v>
      </c>
      <c r="R9" s="32">
        <f t="shared" si="8"/>
        <v>3.5042830935870461</v>
      </c>
      <c r="S9" s="32">
        <f t="shared" si="1"/>
        <v>12.314625451064275</v>
      </c>
      <c r="T9">
        <f t="shared" si="9"/>
        <v>1</v>
      </c>
      <c r="U9">
        <f t="shared" si="10"/>
        <v>1</v>
      </c>
      <c r="V9">
        <f t="shared" si="2"/>
        <v>16</v>
      </c>
      <c r="W9">
        <f t="shared" si="11"/>
        <v>1</v>
      </c>
      <c r="X9">
        <f t="shared" si="3"/>
        <v>1</v>
      </c>
      <c r="Y9">
        <f t="shared" si="12"/>
        <v>1</v>
      </c>
      <c r="Z9">
        <f t="shared" si="4"/>
        <v>2</v>
      </c>
      <c r="AA9">
        <f t="shared" si="13"/>
        <v>1</v>
      </c>
      <c r="AB9">
        <f t="shared" si="5"/>
        <v>16</v>
      </c>
      <c r="AC9">
        <f t="shared" si="14"/>
        <v>1</v>
      </c>
      <c r="AD9">
        <f>SMALL(R4:R28,2)</f>
        <v>3.5042830935870461</v>
      </c>
      <c r="AE9">
        <v>2</v>
      </c>
      <c r="AF9" s="6">
        <f t="shared" ref="AF9:AF10" si="16">VLOOKUP(AE9,$Z$4:$AA$28,2,FALSE)</f>
        <v>1</v>
      </c>
      <c r="AG9" s="6">
        <v>1</v>
      </c>
      <c r="AH9" s="47"/>
      <c r="AJ9">
        <f>1/(S9^2)</f>
        <v>6.5941312232113414E-3</v>
      </c>
      <c r="AK9">
        <f>1/(R9^2)</f>
        <v>8.1433224755700348E-2</v>
      </c>
      <c r="AL9">
        <f>1/(Q9^2)</f>
        <v>9.7087378640776725E-2</v>
      </c>
      <c r="AM9">
        <f>1/(P9^2)</f>
        <v>6.5659881812212741E-3</v>
      </c>
      <c r="AN9">
        <f>1/(O9^2)</f>
        <v>0.12360939431396786</v>
      </c>
    </row>
    <row r="10" spans="1:41" x14ac:dyDescent="0.4">
      <c r="A10" s="1">
        <v>12</v>
      </c>
      <c r="B10" s="23">
        <v>2</v>
      </c>
      <c r="C10" s="1">
        <v>38</v>
      </c>
      <c r="D10" s="1">
        <v>2</v>
      </c>
      <c r="E10" s="1">
        <v>2</v>
      </c>
      <c r="F10" s="1">
        <v>2.9</v>
      </c>
      <c r="O10" s="32">
        <f t="shared" si="6"/>
        <v>10.434557968596467</v>
      </c>
      <c r="P10" s="32">
        <f t="shared" si="7"/>
        <v>1.769180601295413</v>
      </c>
      <c r="Q10" s="32">
        <f t="shared" si="15"/>
        <v>9.095603333479314</v>
      </c>
      <c r="R10" s="32">
        <f t="shared" si="8"/>
        <v>9.1153716325775775</v>
      </c>
      <c r="S10" s="32">
        <f t="shared" si="1"/>
        <v>2.0928449536456353</v>
      </c>
      <c r="T10">
        <f t="shared" si="9"/>
        <v>12</v>
      </c>
      <c r="U10">
        <f t="shared" si="10"/>
        <v>2</v>
      </c>
      <c r="V10">
        <f t="shared" si="2"/>
        <v>4</v>
      </c>
      <c r="W10">
        <f t="shared" si="11"/>
        <v>2</v>
      </c>
      <c r="X10">
        <f t="shared" si="3"/>
        <v>9</v>
      </c>
      <c r="Y10">
        <f t="shared" si="12"/>
        <v>2</v>
      </c>
      <c r="Z10">
        <f t="shared" si="4"/>
        <v>10</v>
      </c>
      <c r="AA10">
        <f t="shared" si="13"/>
        <v>2</v>
      </c>
      <c r="AB10">
        <f t="shared" si="5"/>
        <v>5</v>
      </c>
      <c r="AC10">
        <f t="shared" si="14"/>
        <v>2</v>
      </c>
      <c r="AD10">
        <f>SMALL(R4:R28,3)</f>
        <v>4.1581245772583584</v>
      </c>
      <c r="AE10">
        <v>3</v>
      </c>
      <c r="AF10" s="6">
        <f t="shared" si="16"/>
        <v>1</v>
      </c>
      <c r="AG10" s="6">
        <v>1</v>
      </c>
      <c r="AH10" s="47"/>
      <c r="AJ10">
        <f>1/(S10^2)</f>
        <v>0.22831050228310493</v>
      </c>
      <c r="AK10">
        <f>1/(R10^2)</f>
        <v>1.2035142616440002E-2</v>
      </c>
      <c r="AL10">
        <f>1/(Q10^2)</f>
        <v>1.2087513598452797E-2</v>
      </c>
      <c r="AM10">
        <f>1/(P10^2)</f>
        <v>0.3194888178913739</v>
      </c>
      <c r="AN10">
        <f>1/(O10^2)</f>
        <v>9.1844232182218943E-3</v>
      </c>
    </row>
    <row r="11" spans="1:41" x14ac:dyDescent="0.4">
      <c r="A11" s="1">
        <v>13</v>
      </c>
      <c r="B11" s="23">
        <v>2</v>
      </c>
      <c r="C11" s="1">
        <v>27</v>
      </c>
      <c r="D11" s="1">
        <v>2</v>
      </c>
      <c r="E11" s="1">
        <v>0.8</v>
      </c>
      <c r="F11" s="1">
        <v>3.8</v>
      </c>
      <c r="O11" s="32">
        <f t="shared" si="6"/>
        <v>21.429185705481203</v>
      </c>
      <c r="P11" s="32">
        <f t="shared" si="7"/>
        <v>11.00454451578983</v>
      </c>
      <c r="Q11" s="32">
        <f t="shared" si="15"/>
        <v>20.117156856772777</v>
      </c>
      <c r="R11" s="32">
        <f t="shared" si="8"/>
        <v>20.061904196760587</v>
      </c>
      <c r="S11" s="32">
        <f t="shared" si="1"/>
        <v>11.053053876644228</v>
      </c>
      <c r="T11">
        <f t="shared" si="9"/>
        <v>22</v>
      </c>
      <c r="U11">
        <f t="shared" si="10"/>
        <v>2</v>
      </c>
      <c r="V11">
        <f t="shared" si="2"/>
        <v>14</v>
      </c>
      <c r="W11">
        <f t="shared" si="11"/>
        <v>2</v>
      </c>
      <c r="X11">
        <f t="shared" si="3"/>
        <v>22</v>
      </c>
      <c r="Y11">
        <f t="shared" si="12"/>
        <v>2</v>
      </c>
      <c r="Z11">
        <f t="shared" si="4"/>
        <v>22</v>
      </c>
      <c r="AA11">
        <f t="shared" si="13"/>
        <v>2</v>
      </c>
      <c r="AB11">
        <f t="shared" si="5"/>
        <v>14</v>
      </c>
      <c r="AC11">
        <f t="shared" si="14"/>
        <v>2</v>
      </c>
      <c r="AD11" s="36" t="s">
        <v>28</v>
      </c>
      <c r="AE11" s="36" t="s">
        <v>42</v>
      </c>
      <c r="AF11" s="37" t="s">
        <v>29</v>
      </c>
      <c r="AG11" s="37" t="s">
        <v>40</v>
      </c>
      <c r="AH11" s="47"/>
      <c r="AJ11">
        <f>1/(S11^2)</f>
        <v>8.1853155439142195E-3</v>
      </c>
      <c r="AK11">
        <f>1/(R11^2)</f>
        <v>2.4845955078513218E-3</v>
      </c>
      <c r="AL11">
        <f>1/(Q11^2)</f>
        <v>2.4709661477637763E-3</v>
      </c>
      <c r="AM11">
        <f>1/(P11^2)</f>
        <v>8.2576383154417832E-3</v>
      </c>
      <c r="AN11">
        <f>1/(O11^2)</f>
        <v>2.1776529256767058E-3</v>
      </c>
    </row>
    <row r="12" spans="1:41" x14ac:dyDescent="0.4">
      <c r="A12" s="1">
        <v>14</v>
      </c>
      <c r="B12" s="23">
        <v>2</v>
      </c>
      <c r="C12" s="1">
        <v>78</v>
      </c>
      <c r="D12" s="1">
        <v>2</v>
      </c>
      <c r="E12" s="1">
        <v>0.7</v>
      </c>
      <c r="F12" s="1">
        <v>4</v>
      </c>
      <c r="O12" s="32">
        <f t="shared" si="6"/>
        <v>30.323258400112611</v>
      </c>
      <c r="P12" s="32">
        <f t="shared" si="7"/>
        <v>40.00012499980469</v>
      </c>
      <c r="Q12" s="32">
        <f t="shared" si="15"/>
        <v>31.090352201285853</v>
      </c>
      <c r="R12" s="32">
        <f t="shared" si="8"/>
        <v>31.049154577862502</v>
      </c>
      <c r="S12" s="32">
        <f t="shared" si="1"/>
        <v>40.012997888186284</v>
      </c>
      <c r="T12">
        <f t="shared" si="9"/>
        <v>25</v>
      </c>
      <c r="U12">
        <f t="shared" si="10"/>
        <v>2</v>
      </c>
      <c r="V12">
        <f t="shared" si="2"/>
        <v>25</v>
      </c>
      <c r="W12">
        <f t="shared" si="11"/>
        <v>2</v>
      </c>
      <c r="X12">
        <f t="shared" si="3"/>
        <v>25</v>
      </c>
      <c r="Y12">
        <f t="shared" si="12"/>
        <v>2</v>
      </c>
      <c r="Z12">
        <f t="shared" si="4"/>
        <v>25</v>
      </c>
      <c r="AA12">
        <f t="shared" si="13"/>
        <v>2</v>
      </c>
      <c r="AB12">
        <f t="shared" si="5"/>
        <v>25</v>
      </c>
      <c r="AC12">
        <f t="shared" si="14"/>
        <v>2</v>
      </c>
      <c r="AD12">
        <f>SMALL(Q4:Q28,1)</f>
        <v>3.2093613071762421</v>
      </c>
      <c r="AE12">
        <v>1</v>
      </c>
      <c r="AF12" s="6">
        <f>VLOOKUP(AE12,$X$4:$Y$28,2,FALSE)</f>
        <v>1</v>
      </c>
      <c r="AG12" s="6">
        <v>1</v>
      </c>
      <c r="AH12" s="47"/>
      <c r="AJ12">
        <f>1/(S12^2)</f>
        <v>6.2459401389097086E-4</v>
      </c>
      <c r="AK12">
        <f>1/(R12^2)</f>
        <v>1.0372905969607386E-3</v>
      </c>
      <c r="AL12">
        <f>1/(Q12^2)</f>
        <v>1.034543404268526E-3</v>
      </c>
      <c r="AM12">
        <f>1/(P12^2)</f>
        <v>6.2499609377441386E-4</v>
      </c>
      <c r="AN12">
        <f>1/(O12^2)</f>
        <v>1.0875475802066339E-3</v>
      </c>
    </row>
    <row r="13" spans="1:41" x14ac:dyDescent="0.4">
      <c r="A13" s="1">
        <v>15</v>
      </c>
      <c r="B13" s="23">
        <v>2</v>
      </c>
      <c r="C13" s="1">
        <v>40</v>
      </c>
      <c r="D13" s="1">
        <v>1</v>
      </c>
      <c r="E13" s="1">
        <v>0.6</v>
      </c>
      <c r="F13" s="1">
        <v>4</v>
      </c>
      <c r="O13" s="32">
        <f t="shared" si="6"/>
        <v>9.1285267157411543</v>
      </c>
      <c r="P13" s="32">
        <f t="shared" si="7"/>
        <v>2.2405356502408078</v>
      </c>
      <c r="Q13" s="32">
        <f t="shared" si="15"/>
        <v>7.3362115563824899</v>
      </c>
      <c r="R13" s="32">
        <f t="shared" si="8"/>
        <v>7.1498251726877911</v>
      </c>
      <c r="S13" s="32">
        <f t="shared" si="1"/>
        <v>2.0124611797498106</v>
      </c>
      <c r="T13">
        <f t="shared" si="9"/>
        <v>9</v>
      </c>
      <c r="U13">
        <f t="shared" si="10"/>
        <v>2</v>
      </c>
      <c r="V13">
        <f t="shared" si="2"/>
        <v>5</v>
      </c>
      <c r="W13">
        <f t="shared" si="11"/>
        <v>2</v>
      </c>
      <c r="X13">
        <f t="shared" si="3"/>
        <v>7</v>
      </c>
      <c r="Y13">
        <f t="shared" si="12"/>
        <v>2</v>
      </c>
      <c r="Z13">
        <f t="shared" si="4"/>
        <v>7</v>
      </c>
      <c r="AA13">
        <f t="shared" si="13"/>
        <v>2</v>
      </c>
      <c r="AB13">
        <f t="shared" si="5"/>
        <v>4</v>
      </c>
      <c r="AC13">
        <f t="shared" si="14"/>
        <v>2</v>
      </c>
      <c r="AD13">
        <f>SMALL(Q4:Q28,2)</f>
        <v>3.5496478698597698</v>
      </c>
      <c r="AE13">
        <v>2</v>
      </c>
      <c r="AF13" s="5">
        <f t="shared" ref="AF13:AF14" si="17">VLOOKUP(AE13,$X$4:$Y$28,2,FALSE)</f>
        <v>2</v>
      </c>
      <c r="AG13" s="6">
        <v>1</v>
      </c>
      <c r="AH13" s="47"/>
      <c r="AJ13">
        <f>1/(S13^2)</f>
        <v>0.24691358024691359</v>
      </c>
      <c r="AK13">
        <f>1/(R13^2)</f>
        <v>1.9561815336463222E-2</v>
      </c>
      <c r="AL13">
        <f>1/(Q13^2)</f>
        <v>1.858045336306206E-2</v>
      </c>
      <c r="AM13">
        <f>1/(P13^2)</f>
        <v>0.19920318725099603</v>
      </c>
      <c r="AN13">
        <f>1/(O13^2)</f>
        <v>1.200048001920077E-2</v>
      </c>
    </row>
    <row r="14" spans="1:41" x14ac:dyDescent="0.4">
      <c r="A14" s="1">
        <v>16</v>
      </c>
      <c r="B14" s="23">
        <v>2</v>
      </c>
      <c r="C14" s="1">
        <v>30</v>
      </c>
      <c r="D14" s="1">
        <v>1</v>
      </c>
      <c r="E14" s="1">
        <v>2.2000000000000002</v>
      </c>
      <c r="F14" s="1">
        <v>4.9000000000000004</v>
      </c>
      <c r="O14" s="32">
        <f t="shared" si="6"/>
        <v>18.319388636087176</v>
      </c>
      <c r="P14" s="32">
        <f t="shared" si="7"/>
        <v>8.239538822045807</v>
      </c>
      <c r="Q14" s="32">
        <f t="shared" si="15"/>
        <v>17.236298906667869</v>
      </c>
      <c r="R14" s="32">
        <f t="shared" si="8"/>
        <v>17.196802028284214</v>
      </c>
      <c r="S14" s="32">
        <f t="shared" si="1"/>
        <v>8.1694553062000406</v>
      </c>
      <c r="T14">
        <f t="shared" si="9"/>
        <v>20</v>
      </c>
      <c r="U14">
        <f t="shared" si="10"/>
        <v>2</v>
      </c>
      <c r="V14">
        <f t="shared" si="2"/>
        <v>13</v>
      </c>
      <c r="W14">
        <f t="shared" si="11"/>
        <v>2</v>
      </c>
      <c r="X14">
        <f t="shared" si="3"/>
        <v>20</v>
      </c>
      <c r="Y14">
        <f t="shared" si="12"/>
        <v>2</v>
      </c>
      <c r="Z14">
        <f t="shared" si="4"/>
        <v>20</v>
      </c>
      <c r="AA14">
        <f t="shared" si="13"/>
        <v>2</v>
      </c>
      <c r="AB14">
        <f t="shared" si="5"/>
        <v>13</v>
      </c>
      <c r="AC14">
        <f t="shared" si="14"/>
        <v>2</v>
      </c>
      <c r="AD14">
        <f>SMALL(Q4:Q28,3)</f>
        <v>4.2720018726587652</v>
      </c>
      <c r="AE14">
        <v>3</v>
      </c>
      <c r="AF14" s="6">
        <f t="shared" si="17"/>
        <v>1</v>
      </c>
      <c r="AG14" s="6">
        <v>1</v>
      </c>
      <c r="AH14" s="47"/>
      <c r="AJ14">
        <f>1/(S14^2)</f>
        <v>1.4983518130056939E-2</v>
      </c>
      <c r="AK14">
        <f>1/(R14^2)</f>
        <v>3.3814628208162843E-3</v>
      </c>
      <c r="AL14">
        <f>1/(Q14^2)</f>
        <v>3.3659833720421422E-3</v>
      </c>
      <c r="AM14">
        <f>1/(P14^2)</f>
        <v>1.4729709824716454E-2</v>
      </c>
      <c r="AN14">
        <f>1/(O14^2)</f>
        <v>2.9797377830750897E-3</v>
      </c>
    </row>
    <row r="15" spans="1:41" x14ac:dyDescent="0.4">
      <c r="A15" s="1">
        <v>17</v>
      </c>
      <c r="B15" s="23">
        <v>1</v>
      </c>
      <c r="C15" s="1">
        <v>43</v>
      </c>
      <c r="D15" s="1">
        <v>2</v>
      </c>
      <c r="E15" s="1">
        <v>1.2</v>
      </c>
      <c r="F15" s="1">
        <v>3.1</v>
      </c>
      <c r="O15" s="32">
        <f t="shared" si="6"/>
        <v>6.2545983084447547</v>
      </c>
      <c r="P15" s="32">
        <f t="shared" si="7"/>
        <v>5.123475382979799</v>
      </c>
      <c r="Q15" s="32">
        <f t="shared" si="15"/>
        <v>4.2720018726587652</v>
      </c>
      <c r="R15" s="32">
        <f t="shared" si="8"/>
        <v>4.1581245772583584</v>
      </c>
      <c r="S15" s="32">
        <f t="shared" si="1"/>
        <v>5.2402290026295608</v>
      </c>
      <c r="T15">
        <f t="shared" si="9"/>
        <v>3</v>
      </c>
      <c r="U15">
        <f t="shared" si="10"/>
        <v>1</v>
      </c>
      <c r="V15">
        <f t="shared" si="2"/>
        <v>11</v>
      </c>
      <c r="W15">
        <f t="shared" si="11"/>
        <v>1</v>
      </c>
      <c r="X15">
        <f t="shared" si="3"/>
        <v>3</v>
      </c>
      <c r="Y15">
        <f t="shared" si="12"/>
        <v>1</v>
      </c>
      <c r="Z15">
        <f t="shared" si="4"/>
        <v>3</v>
      </c>
      <c r="AA15">
        <f t="shared" si="13"/>
        <v>1</v>
      </c>
      <c r="AB15">
        <f t="shared" si="5"/>
        <v>11</v>
      </c>
      <c r="AC15">
        <f t="shared" si="14"/>
        <v>1</v>
      </c>
      <c r="AD15" s="36" t="s">
        <v>28</v>
      </c>
      <c r="AE15" s="36" t="s">
        <v>42</v>
      </c>
      <c r="AF15" s="37" t="s">
        <v>29</v>
      </c>
      <c r="AG15" s="37" t="s">
        <v>43</v>
      </c>
      <c r="AH15" s="47"/>
      <c r="AJ15">
        <f>1/(S15^2)</f>
        <v>3.6416605972323379E-2</v>
      </c>
      <c r="AK15">
        <f>1/(R15^2)</f>
        <v>5.7836899942163088E-2</v>
      </c>
      <c r="AL15">
        <f>1/(Q15^2)</f>
        <v>5.4794520547945216E-2</v>
      </c>
      <c r="AM15">
        <f>1/(P15^2)</f>
        <v>3.8095238095238099E-2</v>
      </c>
      <c r="AN15">
        <f>1/(O15^2)</f>
        <v>2.5562372188139067E-2</v>
      </c>
    </row>
    <row r="16" spans="1:41" x14ac:dyDescent="0.4">
      <c r="A16" s="1">
        <v>18</v>
      </c>
      <c r="B16" s="23">
        <v>2</v>
      </c>
      <c r="C16" s="1">
        <v>50</v>
      </c>
      <c r="D16" s="1">
        <v>2</v>
      </c>
      <c r="E16" s="1">
        <v>0.9</v>
      </c>
      <c r="F16" s="1">
        <v>3.5</v>
      </c>
      <c r="O16" s="32">
        <f t="shared" si="6"/>
        <v>4.5661800227323495</v>
      </c>
      <c r="P16" s="32">
        <f t="shared" si="7"/>
        <v>12.016655108639842</v>
      </c>
      <c r="Q16" s="32">
        <f t="shared" si="15"/>
        <v>3.5496478698597698</v>
      </c>
      <c r="R16" s="32">
        <f t="shared" si="8"/>
        <v>3.2893768406797053</v>
      </c>
      <c r="S16" s="32">
        <f t="shared" si="1"/>
        <v>12.06358155772986</v>
      </c>
      <c r="T16">
        <f t="shared" si="9"/>
        <v>2</v>
      </c>
      <c r="U16">
        <f t="shared" si="10"/>
        <v>2</v>
      </c>
      <c r="V16">
        <f t="shared" si="2"/>
        <v>15</v>
      </c>
      <c r="W16">
        <f t="shared" si="11"/>
        <v>2</v>
      </c>
      <c r="X16">
        <f t="shared" si="3"/>
        <v>2</v>
      </c>
      <c r="Y16">
        <f t="shared" si="12"/>
        <v>2</v>
      </c>
      <c r="Z16">
        <f t="shared" si="4"/>
        <v>1</v>
      </c>
      <c r="AA16">
        <f t="shared" si="13"/>
        <v>2</v>
      </c>
      <c r="AB16">
        <f t="shared" si="5"/>
        <v>15</v>
      </c>
      <c r="AC16">
        <f t="shared" si="14"/>
        <v>2</v>
      </c>
      <c r="AD16">
        <f>SMALL(P4:P28,1)</f>
        <v>1.0099504938362078</v>
      </c>
      <c r="AE16">
        <v>1</v>
      </c>
      <c r="AF16" s="6">
        <f>VLOOKUP(AE16,$V$4:$W$28,2,FALSE)</f>
        <v>1</v>
      </c>
      <c r="AG16" s="6">
        <v>1</v>
      </c>
      <c r="AH16" s="47"/>
      <c r="AJ16">
        <f>1/(S16^2)</f>
        <v>6.8714354428640141E-3</v>
      </c>
      <c r="AK16">
        <f>1/(R16^2)</f>
        <v>9.24214417744917E-2</v>
      </c>
      <c r="AL16">
        <f>1/(Q16^2)</f>
        <v>7.9365079365079361E-2</v>
      </c>
      <c r="AM16">
        <f>1/(P16^2)</f>
        <v>6.9252077562326868E-3</v>
      </c>
      <c r="AN16">
        <f>1/(O16^2)</f>
        <v>4.7961630695443652E-2</v>
      </c>
    </row>
    <row r="17" spans="1:40" x14ac:dyDescent="0.4">
      <c r="A17" s="1">
        <v>19</v>
      </c>
      <c r="B17" s="23">
        <v>2</v>
      </c>
      <c r="C17" s="1">
        <v>25</v>
      </c>
      <c r="D17" s="1">
        <v>2</v>
      </c>
      <c r="E17" s="1">
        <v>0.4</v>
      </c>
      <c r="F17" s="1">
        <v>4.3</v>
      </c>
      <c r="O17" s="32">
        <f t="shared" si="6"/>
        <v>23.492977674190218</v>
      </c>
      <c r="P17" s="32">
        <f t="shared" si="7"/>
        <v>13.004999038831183</v>
      </c>
      <c r="Q17" s="32">
        <f t="shared" si="15"/>
        <v>22.170475863183452</v>
      </c>
      <c r="R17" s="32">
        <f t="shared" si="8"/>
        <v>22.096379793984354</v>
      </c>
      <c r="S17" s="32">
        <f t="shared" si="1"/>
        <v>13.042239071570494</v>
      </c>
      <c r="T17">
        <f t="shared" si="9"/>
        <v>23</v>
      </c>
      <c r="U17">
        <f t="shared" si="10"/>
        <v>2</v>
      </c>
      <c r="V17">
        <f t="shared" si="2"/>
        <v>17</v>
      </c>
      <c r="W17">
        <f t="shared" si="11"/>
        <v>2</v>
      </c>
      <c r="X17">
        <f t="shared" si="3"/>
        <v>23</v>
      </c>
      <c r="Y17">
        <f t="shared" si="12"/>
        <v>2</v>
      </c>
      <c r="Z17">
        <f t="shared" si="4"/>
        <v>23</v>
      </c>
      <c r="AA17">
        <f t="shared" si="13"/>
        <v>2</v>
      </c>
      <c r="AB17">
        <f t="shared" si="5"/>
        <v>17</v>
      </c>
      <c r="AC17">
        <f t="shared" si="14"/>
        <v>2</v>
      </c>
      <c r="AD17">
        <f>SMALL(P4:P28,2)</f>
        <v>1.0862780491200215</v>
      </c>
      <c r="AE17">
        <v>2</v>
      </c>
      <c r="AF17" s="6">
        <f t="shared" ref="AF17:AF18" si="18">VLOOKUP(AE17,$V$4:$W$28,2,FALSE)</f>
        <v>1</v>
      </c>
      <c r="AG17" s="6">
        <v>1</v>
      </c>
      <c r="AH17" s="47"/>
      <c r="AJ17">
        <f>1/(S17^2)</f>
        <v>5.8788947677836578E-3</v>
      </c>
      <c r="AK17">
        <f>1/(R17^2)</f>
        <v>2.0481310803891445E-3</v>
      </c>
      <c r="AL17">
        <f>1/(Q17^2)</f>
        <v>2.0344638170610133E-3</v>
      </c>
      <c r="AM17">
        <f>1/(P17^2)</f>
        <v>5.9126116005439608E-3</v>
      </c>
      <c r="AN17">
        <f>1/(O17^2)</f>
        <v>1.8118567908392519E-3</v>
      </c>
    </row>
    <row r="18" spans="1:40" x14ac:dyDescent="0.4">
      <c r="A18" s="1">
        <v>20</v>
      </c>
      <c r="B18" s="23">
        <v>1</v>
      </c>
      <c r="C18" s="1">
        <v>58</v>
      </c>
      <c r="D18" s="1">
        <v>1</v>
      </c>
      <c r="E18" s="1">
        <v>2</v>
      </c>
      <c r="F18" s="1">
        <v>3.3</v>
      </c>
      <c r="O18" s="32">
        <f t="shared" si="6"/>
        <v>10.401922899156675</v>
      </c>
      <c r="P18" s="32">
        <f t="shared" si="7"/>
        <v>20.083077453418337</v>
      </c>
      <c r="Q18" s="32">
        <f t="shared" si="15"/>
        <v>11.069326989478629</v>
      </c>
      <c r="R18" s="32">
        <f t="shared" si="8"/>
        <v>11.06752004741803</v>
      </c>
      <c r="S18" s="32">
        <f t="shared" si="1"/>
        <v>20.062402647738878</v>
      </c>
      <c r="T18">
        <f t="shared" si="9"/>
        <v>11</v>
      </c>
      <c r="U18">
        <f t="shared" si="10"/>
        <v>1</v>
      </c>
      <c r="V18">
        <f t="shared" si="2"/>
        <v>21</v>
      </c>
      <c r="W18">
        <f t="shared" si="11"/>
        <v>1</v>
      </c>
      <c r="X18">
        <f t="shared" si="3"/>
        <v>15</v>
      </c>
      <c r="Y18">
        <f t="shared" si="12"/>
        <v>1</v>
      </c>
      <c r="Z18">
        <f t="shared" si="4"/>
        <v>15</v>
      </c>
      <c r="AA18">
        <f t="shared" si="13"/>
        <v>1</v>
      </c>
      <c r="AB18">
        <f t="shared" si="5"/>
        <v>21</v>
      </c>
      <c r="AC18">
        <f t="shared" si="14"/>
        <v>1</v>
      </c>
      <c r="AD18">
        <f>SMALL(P4:P28,3)</f>
        <v>1.565247584249853</v>
      </c>
      <c r="AE18">
        <v>3</v>
      </c>
      <c r="AF18" s="5">
        <f t="shared" si="18"/>
        <v>2</v>
      </c>
      <c r="AG18" s="6">
        <v>1</v>
      </c>
      <c r="AH18" s="47"/>
      <c r="AJ18">
        <f>1/(S18^2)</f>
        <v>2.4844720496894415E-3</v>
      </c>
      <c r="AK18">
        <f>1/(R18^2)</f>
        <v>8.163931749530574E-3</v>
      </c>
      <c r="AL18">
        <f>1/(Q18^2)</f>
        <v>8.1612666285807555E-3</v>
      </c>
      <c r="AM18">
        <f>1/(P18^2)</f>
        <v>2.4793593335482116E-3</v>
      </c>
      <c r="AN18">
        <f>1/(O18^2)</f>
        <v>9.2421441774491672E-3</v>
      </c>
    </row>
    <row r="19" spans="1:40" x14ac:dyDescent="0.4">
      <c r="A19" s="1">
        <v>21</v>
      </c>
      <c r="B19" s="23">
        <v>1</v>
      </c>
      <c r="C19" s="1">
        <v>59</v>
      </c>
      <c r="D19" s="1">
        <v>1</v>
      </c>
      <c r="E19" s="1">
        <v>1.5</v>
      </c>
      <c r="F19" s="1">
        <v>3.6</v>
      </c>
      <c r="O19" s="32">
        <f t="shared" si="6"/>
        <v>11.519548602267365</v>
      </c>
      <c r="P19" s="32">
        <f t="shared" si="7"/>
        <v>21.044951888754699</v>
      </c>
      <c r="Q19" s="32">
        <f t="shared" si="15"/>
        <v>12.095040305844375</v>
      </c>
      <c r="R19" s="32">
        <f t="shared" si="8"/>
        <v>12.05197079319395</v>
      </c>
      <c r="S19" s="32">
        <f t="shared" si="1"/>
        <v>21.023796041628639</v>
      </c>
      <c r="T19">
        <f t="shared" si="9"/>
        <v>15</v>
      </c>
      <c r="U19">
        <f t="shared" si="10"/>
        <v>1</v>
      </c>
      <c r="V19">
        <f t="shared" si="2"/>
        <v>23</v>
      </c>
      <c r="W19">
        <f t="shared" si="11"/>
        <v>1</v>
      </c>
      <c r="X19">
        <f t="shared" si="3"/>
        <v>16</v>
      </c>
      <c r="Y19">
        <f t="shared" si="12"/>
        <v>1</v>
      </c>
      <c r="Z19">
        <f t="shared" si="4"/>
        <v>16</v>
      </c>
      <c r="AA19">
        <f t="shared" si="13"/>
        <v>1</v>
      </c>
      <c r="AB19">
        <f t="shared" si="5"/>
        <v>23</v>
      </c>
      <c r="AC19">
        <f t="shared" si="14"/>
        <v>1</v>
      </c>
      <c r="AD19" s="36" t="s">
        <v>28</v>
      </c>
      <c r="AE19" s="36" t="s">
        <v>42</v>
      </c>
      <c r="AF19" s="37" t="s">
        <v>29</v>
      </c>
      <c r="AG19" s="37" t="s">
        <v>44</v>
      </c>
      <c r="AH19" s="47"/>
      <c r="AJ19">
        <f>1/(S19^2)</f>
        <v>2.2624434389140269E-3</v>
      </c>
      <c r="AK19">
        <f>1/(R19^2)</f>
        <v>6.8846815834767627E-3</v>
      </c>
      <c r="AL19">
        <f>1/(Q19^2)</f>
        <v>6.8357372342607156E-3</v>
      </c>
      <c r="AM19">
        <f>1/(P19^2)</f>
        <v>2.2578969947391002E-3</v>
      </c>
      <c r="AN19">
        <f>1/(O19^2)</f>
        <v>7.5357950263752818E-3</v>
      </c>
    </row>
    <row r="20" spans="1:40" x14ac:dyDescent="0.4">
      <c r="A20" s="1">
        <v>22</v>
      </c>
      <c r="B20" s="23">
        <v>1</v>
      </c>
      <c r="C20" s="1">
        <v>57</v>
      </c>
      <c r="D20" s="1">
        <v>2</v>
      </c>
      <c r="E20" s="1">
        <v>4.5999999999999996</v>
      </c>
      <c r="F20" s="1">
        <v>3.3</v>
      </c>
      <c r="O20" s="32">
        <f t="shared" si="6"/>
        <v>9.0774445743281742</v>
      </c>
      <c r="P20" s="32">
        <f t="shared" si="7"/>
        <v>19.412624758130981</v>
      </c>
      <c r="Q20" s="32">
        <f t="shared" si="15"/>
        <v>10.52853266129711</v>
      </c>
      <c r="R20" s="32">
        <f t="shared" si="8"/>
        <v>10.698130677833394</v>
      </c>
      <c r="S20" s="32">
        <f t="shared" si="1"/>
        <v>19.442736432920135</v>
      </c>
      <c r="T20">
        <f t="shared" si="9"/>
        <v>8</v>
      </c>
      <c r="U20">
        <f t="shared" si="10"/>
        <v>1</v>
      </c>
      <c r="V20">
        <f t="shared" si="2"/>
        <v>20</v>
      </c>
      <c r="W20">
        <f t="shared" si="11"/>
        <v>1</v>
      </c>
      <c r="X20">
        <f t="shared" si="3"/>
        <v>13</v>
      </c>
      <c r="Y20">
        <f t="shared" si="12"/>
        <v>1</v>
      </c>
      <c r="Z20">
        <f t="shared" si="4"/>
        <v>13</v>
      </c>
      <c r="AA20">
        <f t="shared" si="13"/>
        <v>1</v>
      </c>
      <c r="AB20">
        <f t="shared" si="5"/>
        <v>20</v>
      </c>
      <c r="AC20">
        <f t="shared" si="14"/>
        <v>1</v>
      </c>
      <c r="AD20">
        <f>SMALL(O4:O28,1)</f>
        <v>2.8442925306655784</v>
      </c>
      <c r="AE20">
        <v>1</v>
      </c>
      <c r="AF20" s="6">
        <f>VLOOKUP(AE20,$T$4:$U$28,2,FALSE)</f>
        <v>1</v>
      </c>
      <c r="AG20" s="6">
        <v>1</v>
      </c>
      <c r="AH20" s="47"/>
      <c r="AJ20">
        <f>1/(S20^2)</f>
        <v>2.6453626792233217E-3</v>
      </c>
      <c r="AK20">
        <f>1/(R20^2)</f>
        <v>8.7374399301004806E-3</v>
      </c>
      <c r="AL20">
        <f>1/(Q20^2)</f>
        <v>9.0211998195760049E-3</v>
      </c>
      <c r="AM20">
        <f>1/(P20^2)</f>
        <v>2.6535756932466507E-3</v>
      </c>
      <c r="AN20">
        <f>1/(O20^2)</f>
        <v>1.2135922330097087E-2</v>
      </c>
    </row>
    <row r="21" spans="1:40" x14ac:dyDescent="0.4">
      <c r="A21" s="1">
        <v>23</v>
      </c>
      <c r="B21" s="23">
        <v>2</v>
      </c>
      <c r="C21" s="1">
        <v>42</v>
      </c>
      <c r="D21" s="1">
        <v>2</v>
      </c>
      <c r="E21" s="1">
        <v>0.9</v>
      </c>
      <c r="F21" s="1">
        <v>4.7</v>
      </c>
      <c r="H21" s="2" t="s">
        <v>68</v>
      </c>
      <c r="I21" s="2"/>
      <c r="J21" s="2"/>
      <c r="K21" s="3">
        <v>0.8</v>
      </c>
      <c r="O21" s="32">
        <f t="shared" si="6"/>
        <v>7.4973328590906245</v>
      </c>
      <c r="P21" s="32">
        <f t="shared" si="7"/>
        <v>4.0496913462633168</v>
      </c>
      <c r="Q21" s="32">
        <f t="shared" si="15"/>
        <v>5.7792733107199554</v>
      </c>
      <c r="R21" s="32">
        <f t="shared" si="8"/>
        <v>5.5154328932550705</v>
      </c>
      <c r="S21" s="32">
        <f t="shared" si="1"/>
        <v>4.1581245772583584</v>
      </c>
      <c r="T21">
        <f t="shared" si="9"/>
        <v>5</v>
      </c>
      <c r="U21">
        <f t="shared" si="10"/>
        <v>2</v>
      </c>
      <c r="V21">
        <f t="shared" si="2"/>
        <v>8</v>
      </c>
      <c r="W21">
        <f t="shared" si="11"/>
        <v>2</v>
      </c>
      <c r="X21">
        <f t="shared" si="3"/>
        <v>5</v>
      </c>
      <c r="Y21">
        <f t="shared" si="12"/>
        <v>2</v>
      </c>
      <c r="Z21">
        <f t="shared" si="4"/>
        <v>5</v>
      </c>
      <c r="AA21">
        <f t="shared" si="13"/>
        <v>2</v>
      </c>
      <c r="AB21">
        <f t="shared" si="5"/>
        <v>8</v>
      </c>
      <c r="AC21">
        <f t="shared" si="14"/>
        <v>2</v>
      </c>
      <c r="AD21">
        <f>SMALL(O4:O28,2)</f>
        <v>4.5661800227323495</v>
      </c>
      <c r="AE21">
        <v>2</v>
      </c>
      <c r="AF21" s="5">
        <f t="shared" ref="AF21:AF22" si="19">VLOOKUP(AE21,$T$4:$U$28,2,FALSE)</f>
        <v>2</v>
      </c>
      <c r="AG21" s="6">
        <v>1</v>
      </c>
      <c r="AH21" s="47"/>
      <c r="AJ21">
        <f>1/(S21^2)</f>
        <v>5.7836899942163088E-2</v>
      </c>
      <c r="AK21">
        <f>1/(R21^2)</f>
        <v>3.2873109796186718E-2</v>
      </c>
      <c r="AL21">
        <f>1/(Q21^2)</f>
        <v>2.9940119760479049E-2</v>
      </c>
      <c r="AM21">
        <f>1/(P21^2)</f>
        <v>6.097560975609758E-2</v>
      </c>
      <c r="AN21">
        <f>1/(O21^2)</f>
        <v>1.779042874933286E-2</v>
      </c>
    </row>
    <row r="22" spans="1:40" x14ac:dyDescent="0.4">
      <c r="A22" s="1">
        <v>24</v>
      </c>
      <c r="B22" s="23">
        <v>2</v>
      </c>
      <c r="C22" s="1">
        <v>39</v>
      </c>
      <c r="D22" s="1">
        <v>1</v>
      </c>
      <c r="E22" s="1">
        <v>1.3</v>
      </c>
      <c r="F22" s="1">
        <v>4.4000000000000004</v>
      </c>
      <c r="I22" s="1" t="s">
        <v>69</v>
      </c>
      <c r="J22" t="s">
        <v>70</v>
      </c>
      <c r="K22" t="s">
        <v>71</v>
      </c>
      <c r="O22" s="32">
        <f t="shared" si="6"/>
        <v>9.8051007134042223</v>
      </c>
      <c r="P22" s="32">
        <f t="shared" si="7"/>
        <v>1.565247584249853</v>
      </c>
      <c r="Q22" s="32">
        <f t="shared" si="15"/>
        <v>8.3336666600002669</v>
      </c>
      <c r="R22" s="32">
        <f t="shared" si="8"/>
        <v>8.2054859697643749</v>
      </c>
      <c r="S22" s="32">
        <f t="shared" si="1"/>
        <v>1.1832159566199232</v>
      </c>
      <c r="T22">
        <f t="shared" si="9"/>
        <v>10</v>
      </c>
      <c r="U22">
        <f t="shared" si="10"/>
        <v>2</v>
      </c>
      <c r="V22">
        <f t="shared" si="2"/>
        <v>3</v>
      </c>
      <c r="W22">
        <f t="shared" si="11"/>
        <v>2</v>
      </c>
      <c r="X22">
        <f t="shared" si="3"/>
        <v>8</v>
      </c>
      <c r="Y22">
        <f t="shared" si="12"/>
        <v>2</v>
      </c>
      <c r="Z22">
        <f t="shared" si="4"/>
        <v>8</v>
      </c>
      <c r="AA22">
        <f t="shared" si="13"/>
        <v>2</v>
      </c>
      <c r="AB22">
        <f t="shared" si="5"/>
        <v>2</v>
      </c>
      <c r="AC22">
        <f t="shared" si="14"/>
        <v>2</v>
      </c>
      <c r="AD22">
        <f>SMALL(O4:O28,3)</f>
        <v>6.2545983084447547</v>
      </c>
      <c r="AE22">
        <v>3</v>
      </c>
      <c r="AF22" s="6">
        <f t="shared" si="19"/>
        <v>1</v>
      </c>
      <c r="AG22" s="6">
        <v>1</v>
      </c>
      <c r="AH22" s="47"/>
      <c r="AJ22">
        <f>1/(S22^2)</f>
        <v>0.7142857142857143</v>
      </c>
      <c r="AK22">
        <f>1/(R22^2)</f>
        <v>1.485222040695084E-2</v>
      </c>
      <c r="AL22">
        <f>1/(Q22^2)</f>
        <v>1.4398848092152626E-2</v>
      </c>
      <c r="AM22">
        <f>1/(P22^2)</f>
        <v>0.40816326530612235</v>
      </c>
      <c r="AN22">
        <f>1/(O22^2)</f>
        <v>1.0401497815685461E-2</v>
      </c>
    </row>
    <row r="23" spans="1:40" x14ac:dyDescent="0.4">
      <c r="A23" s="1">
        <v>25</v>
      </c>
      <c r="B23" s="23">
        <v>2</v>
      </c>
      <c r="C23" s="1">
        <v>58</v>
      </c>
      <c r="D23" s="1">
        <v>1</v>
      </c>
      <c r="E23" s="1">
        <v>1.4</v>
      </c>
      <c r="F23" s="1">
        <v>2.7</v>
      </c>
      <c r="H23" s="1">
        <v>1</v>
      </c>
      <c r="I23" s="1">
        <v>0.67</v>
      </c>
      <c r="J23" s="1">
        <v>1</v>
      </c>
      <c r="K23" s="1">
        <v>0.8</v>
      </c>
      <c r="O23" s="32">
        <f t="shared" si="6"/>
        <v>10.562196741208716</v>
      </c>
      <c r="P23" s="32">
        <f t="shared" si="7"/>
        <v>20.086064821163951</v>
      </c>
      <c r="Q23" s="32">
        <f t="shared" si="15"/>
        <v>11.020435563080072</v>
      </c>
      <c r="R23" s="32">
        <f t="shared" si="8"/>
        <v>11.007724560507498</v>
      </c>
      <c r="S23" s="32">
        <f t="shared" si="1"/>
        <v>20.068383093812017</v>
      </c>
      <c r="T23">
        <f t="shared" si="9"/>
        <v>13</v>
      </c>
      <c r="U23">
        <f t="shared" si="10"/>
        <v>2</v>
      </c>
      <c r="V23">
        <f t="shared" si="2"/>
        <v>22</v>
      </c>
      <c r="W23">
        <f t="shared" si="11"/>
        <v>2</v>
      </c>
      <c r="X23">
        <f t="shared" si="3"/>
        <v>14</v>
      </c>
      <c r="Y23">
        <f t="shared" si="12"/>
        <v>2</v>
      </c>
      <c r="Z23">
        <f t="shared" si="4"/>
        <v>14</v>
      </c>
      <c r="AA23">
        <f t="shared" si="13"/>
        <v>2</v>
      </c>
      <c r="AB23">
        <f t="shared" si="5"/>
        <v>22</v>
      </c>
      <c r="AC23">
        <f t="shared" si="14"/>
        <v>2</v>
      </c>
      <c r="AF23" s="5"/>
      <c r="AG23" s="5"/>
      <c r="AH23" s="47"/>
      <c r="AJ23">
        <f>1/(S23^2)</f>
        <v>2.4829915081690424E-3</v>
      </c>
      <c r="AK23">
        <f>1/(R23^2)</f>
        <v>8.2528678715853773E-3</v>
      </c>
      <c r="AL23">
        <f>1/(Q23^2)</f>
        <v>8.2338410868670244E-3</v>
      </c>
      <c r="AM23">
        <f>1/(P23^2)</f>
        <v>2.4786218862312553E-3</v>
      </c>
      <c r="AN23">
        <f>1/(O23^2)</f>
        <v>8.9637863033345273E-3</v>
      </c>
    </row>
    <row r="24" spans="1:40" x14ac:dyDescent="0.4">
      <c r="A24" s="1">
        <v>26</v>
      </c>
      <c r="B24" s="23">
        <v>2</v>
      </c>
      <c r="C24" s="1">
        <v>32</v>
      </c>
      <c r="D24" s="1">
        <v>1</v>
      </c>
      <c r="E24" s="1">
        <v>1</v>
      </c>
      <c r="F24" s="1">
        <v>3.7</v>
      </c>
      <c r="H24" s="1">
        <v>2</v>
      </c>
      <c r="I24" s="1">
        <v>1</v>
      </c>
      <c r="J24" s="1">
        <v>0.67</v>
      </c>
      <c r="K24" s="1">
        <v>0.8</v>
      </c>
      <c r="O24" s="32">
        <f t="shared" si="6"/>
        <v>16.475436261295176</v>
      </c>
      <c r="P24" s="32">
        <f t="shared" si="7"/>
        <v>6.103277807866851</v>
      </c>
      <c r="Q24" s="32">
        <f t="shared" si="15"/>
        <v>15.10132444522665</v>
      </c>
      <c r="R24" s="32">
        <f t="shared" si="8"/>
        <v>15.040279252726659</v>
      </c>
      <c r="S24" s="32">
        <f t="shared" si="1"/>
        <v>6.0282667492406139</v>
      </c>
      <c r="T24">
        <f t="shared" si="9"/>
        <v>19</v>
      </c>
      <c r="U24">
        <f t="shared" si="10"/>
        <v>2</v>
      </c>
      <c r="V24">
        <f t="shared" si="2"/>
        <v>12</v>
      </c>
      <c r="W24">
        <f t="shared" si="11"/>
        <v>2</v>
      </c>
      <c r="X24">
        <f t="shared" si="3"/>
        <v>19</v>
      </c>
      <c r="Y24">
        <f t="shared" si="12"/>
        <v>2</v>
      </c>
      <c r="Z24">
        <f t="shared" si="4"/>
        <v>19</v>
      </c>
      <c r="AA24">
        <f t="shared" si="13"/>
        <v>2</v>
      </c>
      <c r="AB24">
        <f t="shared" si="5"/>
        <v>12</v>
      </c>
      <c r="AC24">
        <f t="shared" si="14"/>
        <v>2</v>
      </c>
      <c r="AF24" s="5"/>
      <c r="AG24" s="5"/>
      <c r="AH24" s="47"/>
      <c r="AJ24">
        <f>1/(S24^2)</f>
        <v>2.7517886626307102E-2</v>
      </c>
      <c r="AK24">
        <f>1/(R24^2)</f>
        <v>4.4206710578665849E-3</v>
      </c>
      <c r="AL24">
        <f>1/(Q24^2)</f>
        <v>4.3850032887524665E-3</v>
      </c>
      <c r="AM24">
        <f>1/(P24^2)</f>
        <v>2.6845637583892624E-2</v>
      </c>
      <c r="AN24">
        <f>1/(O24^2)</f>
        <v>3.6840554081933401E-3</v>
      </c>
    </row>
    <row r="25" spans="1:40" x14ac:dyDescent="0.4">
      <c r="A25" s="1">
        <v>27</v>
      </c>
      <c r="B25" s="23">
        <v>1</v>
      </c>
      <c r="C25" s="1">
        <v>56</v>
      </c>
      <c r="D25" s="1">
        <v>1</v>
      </c>
      <c r="E25" s="1">
        <v>2.9</v>
      </c>
      <c r="F25" s="1">
        <v>4</v>
      </c>
      <c r="O25" s="32">
        <f t="shared" si="6"/>
        <v>8.3246621553069637</v>
      </c>
      <c r="P25" s="32">
        <f t="shared" si="7"/>
        <v>18.161773041198373</v>
      </c>
      <c r="Q25" s="32">
        <f t="shared" si="15"/>
        <v>9.2763139231054481</v>
      </c>
      <c r="R25" s="32">
        <f t="shared" si="8"/>
        <v>9.3043000811452767</v>
      </c>
      <c r="S25" s="32">
        <f t="shared" si="1"/>
        <v>18.135048938450648</v>
      </c>
      <c r="T25">
        <f t="shared" si="9"/>
        <v>7</v>
      </c>
      <c r="U25">
        <f t="shared" si="10"/>
        <v>1</v>
      </c>
      <c r="V25">
        <f t="shared" si="2"/>
        <v>19</v>
      </c>
      <c r="W25">
        <f t="shared" si="11"/>
        <v>1</v>
      </c>
      <c r="X25">
        <f t="shared" si="3"/>
        <v>11</v>
      </c>
      <c r="Y25">
        <f t="shared" si="12"/>
        <v>1</v>
      </c>
      <c r="Z25">
        <f t="shared" si="4"/>
        <v>11</v>
      </c>
      <c r="AA25">
        <f t="shared" si="13"/>
        <v>1</v>
      </c>
      <c r="AB25">
        <f t="shared" si="5"/>
        <v>19</v>
      </c>
      <c r="AC25">
        <f t="shared" si="14"/>
        <v>1</v>
      </c>
      <c r="AF25" s="5"/>
      <c r="AG25" s="5"/>
      <c r="AH25" s="47"/>
      <c r="AJ25">
        <f>1/(S25^2)</f>
        <v>3.0406227195329603E-3</v>
      </c>
      <c r="AK25">
        <f>1/(R25^2)</f>
        <v>1.1551345731777751E-2</v>
      </c>
      <c r="AL25">
        <f>1/(Q25^2)</f>
        <v>1.1621150493898898E-2</v>
      </c>
      <c r="AM25">
        <f>1/(P25^2)</f>
        <v>3.031681067151736E-3</v>
      </c>
      <c r="AN25">
        <f>1/(O25^2)</f>
        <v>1.4430014430014433E-2</v>
      </c>
    </row>
    <row r="26" spans="1:40" x14ac:dyDescent="0.4">
      <c r="A26" s="1">
        <v>28</v>
      </c>
      <c r="B26" s="23">
        <v>2</v>
      </c>
      <c r="C26" s="1">
        <v>66</v>
      </c>
      <c r="D26" s="1">
        <v>2</v>
      </c>
      <c r="E26" s="1">
        <v>1.2</v>
      </c>
      <c r="F26" s="1">
        <v>4.3</v>
      </c>
      <c r="O26" s="32">
        <f t="shared" si="6"/>
        <v>18.453184007102948</v>
      </c>
      <c r="P26" s="32">
        <f t="shared" si="7"/>
        <v>28.005178092631368</v>
      </c>
      <c r="Q26" s="32">
        <f t="shared" si="15"/>
        <v>19.159592897553956</v>
      </c>
      <c r="R26" s="32">
        <f t="shared" si="8"/>
        <v>19.103141102970476</v>
      </c>
      <c r="S26" s="32">
        <f t="shared" si="1"/>
        <v>28.022490967078568</v>
      </c>
      <c r="T26">
        <f t="shared" si="9"/>
        <v>21</v>
      </c>
      <c r="U26">
        <f t="shared" si="10"/>
        <v>2</v>
      </c>
      <c r="V26">
        <f t="shared" si="2"/>
        <v>24</v>
      </c>
      <c r="W26">
        <f t="shared" si="11"/>
        <v>2</v>
      </c>
      <c r="X26">
        <f t="shared" si="3"/>
        <v>21</v>
      </c>
      <c r="Y26">
        <f t="shared" si="12"/>
        <v>2</v>
      </c>
      <c r="Z26">
        <f t="shared" si="4"/>
        <v>21</v>
      </c>
      <c r="AA26">
        <f t="shared" si="13"/>
        <v>2</v>
      </c>
      <c r="AB26">
        <f t="shared" si="5"/>
        <v>24</v>
      </c>
      <c r="AC26">
        <f t="shared" si="14"/>
        <v>2</v>
      </c>
      <c r="AF26" s="5"/>
      <c r="AG26" s="5"/>
      <c r="AH26" s="47"/>
      <c r="AJ26">
        <f>1/(S26^2)</f>
        <v>1.273463566207371E-3</v>
      </c>
      <c r="AK26">
        <f>1/(R26^2)</f>
        <v>2.7402515550927569E-3</v>
      </c>
      <c r="AL26">
        <f>1/(Q26^2)</f>
        <v>2.7241275981366967E-3</v>
      </c>
      <c r="AM26">
        <f>1/(P26^2)</f>
        <v>1.2750385699167401E-3</v>
      </c>
      <c r="AN26">
        <f>1/(O26^2)</f>
        <v>2.9366850698931048E-3</v>
      </c>
    </row>
    <row r="27" spans="1:40" x14ac:dyDescent="0.4">
      <c r="A27" s="1">
        <v>29</v>
      </c>
      <c r="B27" s="23">
        <v>1</v>
      </c>
      <c r="C27" s="1">
        <v>37</v>
      </c>
      <c r="D27" s="1">
        <v>2</v>
      </c>
      <c r="E27" s="1">
        <v>0.6</v>
      </c>
      <c r="F27" s="1">
        <v>4.2</v>
      </c>
      <c r="O27" s="32">
        <f t="shared" si="6"/>
        <v>11.911758896149635</v>
      </c>
      <c r="P27" s="32">
        <f t="shared" si="7"/>
        <v>1.0099504938362078</v>
      </c>
      <c r="Q27" s="32">
        <f t="shared" si="15"/>
        <v>10.325696102442683</v>
      </c>
      <c r="R27" s="32">
        <f t="shared" si="8"/>
        <v>10.184301645179211</v>
      </c>
      <c r="S27" s="32">
        <f t="shared" si="1"/>
        <v>1.4177446878757824</v>
      </c>
      <c r="T27">
        <f t="shared" si="9"/>
        <v>16</v>
      </c>
      <c r="U27">
        <f t="shared" si="10"/>
        <v>1</v>
      </c>
      <c r="V27">
        <f t="shared" si="2"/>
        <v>1</v>
      </c>
      <c r="W27">
        <f t="shared" si="11"/>
        <v>1</v>
      </c>
      <c r="X27">
        <f t="shared" si="3"/>
        <v>12</v>
      </c>
      <c r="Y27">
        <f t="shared" si="12"/>
        <v>1</v>
      </c>
      <c r="Z27">
        <f t="shared" si="4"/>
        <v>12</v>
      </c>
      <c r="AA27">
        <f t="shared" si="13"/>
        <v>1</v>
      </c>
      <c r="AB27">
        <f t="shared" si="5"/>
        <v>3</v>
      </c>
      <c r="AC27">
        <f t="shared" si="14"/>
        <v>1</v>
      </c>
      <c r="AF27" s="5"/>
      <c r="AG27" s="5"/>
      <c r="AH27" s="47"/>
      <c r="AJ27">
        <f>1/(S27^2)</f>
        <v>0.49751243781094534</v>
      </c>
      <c r="AK27">
        <f>1/(R27^2)</f>
        <v>9.6413420748168166E-3</v>
      </c>
      <c r="AL27">
        <f>1/(Q27^2)</f>
        <v>9.3791033577190017E-3</v>
      </c>
      <c r="AM27">
        <f>1/(P27^2)</f>
        <v>0.98039215686274506</v>
      </c>
      <c r="AN27">
        <f>1/(O27^2)</f>
        <v>7.0477130171259436E-3</v>
      </c>
    </row>
    <row r="28" spans="1:40" x14ac:dyDescent="0.4">
      <c r="A28" s="1">
        <v>30</v>
      </c>
      <c r="B28" s="23">
        <v>2</v>
      </c>
      <c r="C28" s="1">
        <v>22</v>
      </c>
      <c r="D28" s="1">
        <v>2</v>
      </c>
      <c r="E28" s="1">
        <v>0.9</v>
      </c>
      <c r="F28" s="1">
        <v>4.2</v>
      </c>
      <c r="O28" s="32">
        <f t="shared" si="6"/>
        <v>26.352608978998646</v>
      </c>
      <c r="P28" s="32">
        <f t="shared" si="7"/>
        <v>16.001562423713505</v>
      </c>
      <c r="Q28" s="32">
        <f t="shared" si="15"/>
        <v>25.120708588732125</v>
      </c>
      <c r="R28" s="32">
        <f t="shared" si="8"/>
        <v>25.071298330960044</v>
      </c>
      <c r="S28" s="32">
        <f t="shared" si="1"/>
        <v>16.032467059064867</v>
      </c>
      <c r="T28">
        <f t="shared" si="9"/>
        <v>24</v>
      </c>
      <c r="U28">
        <f t="shared" si="10"/>
        <v>2</v>
      </c>
      <c r="V28">
        <f t="shared" si="2"/>
        <v>18</v>
      </c>
      <c r="W28">
        <f t="shared" si="11"/>
        <v>2</v>
      </c>
      <c r="X28">
        <f t="shared" si="3"/>
        <v>24</v>
      </c>
      <c r="Y28">
        <f t="shared" si="12"/>
        <v>2</v>
      </c>
      <c r="Z28">
        <f t="shared" si="4"/>
        <v>24</v>
      </c>
      <c r="AA28">
        <f t="shared" si="13"/>
        <v>2</v>
      </c>
      <c r="AB28">
        <f t="shared" si="5"/>
        <v>18</v>
      </c>
      <c r="AC28">
        <f t="shared" si="14"/>
        <v>2</v>
      </c>
      <c r="AF28" s="5"/>
      <c r="AG28" s="5"/>
      <c r="AH28" s="47"/>
      <c r="AJ28">
        <f>1/(S28^2)</f>
        <v>3.8904450669156542E-3</v>
      </c>
      <c r="AK28">
        <f>1/(R28^2)</f>
        <v>1.590912706619788E-3</v>
      </c>
      <c r="AL28">
        <f>1/(Q28^2)</f>
        <v>1.5846604864907694E-3</v>
      </c>
      <c r="AM28">
        <f>1/(P28^2)</f>
        <v>3.9054872095293887E-3</v>
      </c>
      <c r="AN28">
        <f>1/(O28^2)</f>
        <v>1.4399677447225181E-3</v>
      </c>
    </row>
    <row r="29" spans="1:40" x14ac:dyDescent="0.4">
      <c r="I29" t="s">
        <v>72</v>
      </c>
    </row>
    <row r="30" spans="1:40" ht="29.15" x14ac:dyDescent="0.4">
      <c r="H30" s="42" t="s">
        <v>58</v>
      </c>
      <c r="I30" s="44" t="s">
        <v>59</v>
      </c>
      <c r="J30" s="44" t="s">
        <v>60</v>
      </c>
      <c r="AJ30" s="50">
        <f>SMALL(AJ4:AJ28,1)</f>
        <v>6.2459401389097086E-4</v>
      </c>
      <c r="AK30" s="50">
        <f t="shared" ref="AK30:AN30" si="20">SMALL(AK4:AK28,1)</f>
        <v>1.0372905969607386E-3</v>
      </c>
      <c r="AL30" s="50">
        <f t="shared" si="20"/>
        <v>1.034543404268526E-3</v>
      </c>
      <c r="AM30" s="50">
        <f t="shared" si="20"/>
        <v>6.2499609377441386E-4</v>
      </c>
      <c r="AN30" s="50">
        <f t="shared" si="20"/>
        <v>1.0875475802066339E-3</v>
      </c>
    </row>
    <row r="31" spans="1:40" x14ac:dyDescent="0.4">
      <c r="H31" s="42">
        <v>1</v>
      </c>
      <c r="I31" s="42">
        <v>2</v>
      </c>
      <c r="J31" s="42">
        <v>1</v>
      </c>
      <c r="Q31" s="32"/>
      <c r="AJ31" s="51">
        <f>SMALL(AJ4:AJ28,2)</f>
        <v>1.273463566207371E-3</v>
      </c>
      <c r="AK31" s="51">
        <f>SMALL(AK4:AK28,2)</f>
        <v>1.590912706619788E-3</v>
      </c>
      <c r="AL31" s="51">
        <f t="shared" ref="AK31:AN31" si="21">SMALL(AL4:AL28,2)</f>
        <v>1.5846604864907694E-3</v>
      </c>
      <c r="AM31" s="51">
        <f t="shared" si="21"/>
        <v>1.2750385699167401E-3</v>
      </c>
      <c r="AN31" s="51">
        <f t="shared" si="21"/>
        <v>1.4399677447225181E-3</v>
      </c>
    </row>
    <row r="32" spans="1:40" x14ac:dyDescent="0.4">
      <c r="H32" s="42">
        <v>2</v>
      </c>
      <c r="I32" s="42">
        <v>1</v>
      </c>
      <c r="J32" s="42">
        <v>1</v>
      </c>
      <c r="P32" t="s">
        <v>47</v>
      </c>
      <c r="Q32" t="s">
        <v>50</v>
      </c>
      <c r="R32" t="s">
        <v>48</v>
      </c>
      <c r="S32" t="s">
        <v>49</v>
      </c>
      <c r="T32" t="s">
        <v>51</v>
      </c>
      <c r="AJ32" s="49">
        <f>SMALL(AJ4:AJ28,3)</f>
        <v>2.2624434389140269E-3</v>
      </c>
      <c r="AK32" s="49">
        <f t="shared" ref="AK32:AN32" si="22">SMALL(AK4:AK28,3)</f>
        <v>2.0481310803891445E-3</v>
      </c>
      <c r="AL32" s="49">
        <f t="shared" si="22"/>
        <v>2.0344638170610133E-3</v>
      </c>
      <c r="AM32" s="49">
        <f t="shared" si="22"/>
        <v>2.2578969947391002E-3</v>
      </c>
      <c r="AN32" s="49">
        <f t="shared" si="22"/>
        <v>1.8118567908392519E-3</v>
      </c>
    </row>
    <row r="33" spans="8:40" x14ac:dyDescent="0.4">
      <c r="H33" s="42">
        <v>3</v>
      </c>
      <c r="I33" s="42">
        <v>1</v>
      </c>
      <c r="J33" s="42">
        <v>1</v>
      </c>
      <c r="Q33">
        <v>1</v>
      </c>
      <c r="R33">
        <v>2</v>
      </c>
      <c r="S33">
        <v>1</v>
      </c>
      <c r="T33">
        <v>1</v>
      </c>
      <c r="W33" t="s">
        <v>52</v>
      </c>
      <c r="Z33" t="s">
        <v>65</v>
      </c>
      <c r="AD33" s="38">
        <f>2/5</f>
        <v>0.4</v>
      </c>
      <c r="AJ33" t="s">
        <v>78</v>
      </c>
      <c r="AK33" t="s">
        <v>79</v>
      </c>
      <c r="AL33" t="s">
        <v>80</v>
      </c>
    </row>
    <row r="34" spans="8:40" x14ac:dyDescent="0.4">
      <c r="H34" s="42">
        <v>4</v>
      </c>
      <c r="I34" s="42">
        <v>2</v>
      </c>
      <c r="J34" s="42">
        <v>2</v>
      </c>
      <c r="Q34">
        <v>2</v>
      </c>
      <c r="R34">
        <v>1</v>
      </c>
      <c r="S34">
        <v>2</v>
      </c>
      <c r="T34">
        <v>1</v>
      </c>
      <c r="AJ34">
        <v>2</v>
      </c>
      <c r="AK34">
        <v>2</v>
      </c>
      <c r="AL34">
        <v>1</v>
      </c>
      <c r="AN34">
        <v>2</v>
      </c>
    </row>
    <row r="35" spans="8:40" x14ac:dyDescent="0.4">
      <c r="H35" s="42">
        <v>5</v>
      </c>
      <c r="I35" s="42">
        <v>1</v>
      </c>
      <c r="J35" s="42">
        <v>1</v>
      </c>
      <c r="Q35">
        <v>3</v>
      </c>
      <c r="R35">
        <v>1</v>
      </c>
      <c r="S35">
        <v>1</v>
      </c>
      <c r="T35">
        <v>0</v>
      </c>
      <c r="AJ35">
        <v>2</v>
      </c>
      <c r="AK35">
        <v>2</v>
      </c>
      <c r="AL35">
        <v>2</v>
      </c>
    </row>
    <row r="36" spans="8:40" x14ac:dyDescent="0.4">
      <c r="Q36">
        <v>4</v>
      </c>
      <c r="R36">
        <v>2</v>
      </c>
      <c r="S36">
        <v>1</v>
      </c>
      <c r="T36">
        <v>1</v>
      </c>
      <c r="AJ36">
        <v>2</v>
      </c>
      <c r="AK36">
        <v>2</v>
      </c>
      <c r="AL36">
        <v>2</v>
      </c>
    </row>
    <row r="37" spans="8:40" x14ac:dyDescent="0.4">
      <c r="I37" t="s">
        <v>64</v>
      </c>
      <c r="Q37">
        <v>5</v>
      </c>
      <c r="R37">
        <v>1</v>
      </c>
      <c r="S37">
        <v>1</v>
      </c>
      <c r="T37">
        <v>0</v>
      </c>
      <c r="AJ37">
        <v>2</v>
      </c>
      <c r="AK37">
        <v>2</v>
      </c>
      <c r="AL37">
        <v>1</v>
      </c>
    </row>
    <row r="38" spans="8:40" x14ac:dyDescent="0.4">
      <c r="J38" s="46" t="s">
        <v>63</v>
      </c>
      <c r="K38" s="46"/>
      <c r="P38" s="14" t="s">
        <v>53</v>
      </c>
      <c r="Q38" s="14"/>
      <c r="R38">
        <v>2</v>
      </c>
      <c r="S38" s="14">
        <v>2</v>
      </c>
      <c r="T38" s="14">
        <v>0</v>
      </c>
      <c r="Z38" t="s">
        <v>66</v>
      </c>
      <c r="AD38" s="39">
        <v>0.4</v>
      </c>
      <c r="AJ38">
        <v>2</v>
      </c>
      <c r="AK38">
        <v>2</v>
      </c>
      <c r="AL38">
        <v>2</v>
      </c>
    </row>
    <row r="39" spans="8:40" x14ac:dyDescent="0.4">
      <c r="I39" s="42"/>
      <c r="J39" s="43">
        <v>1</v>
      </c>
      <c r="K39" s="43">
        <v>2</v>
      </c>
      <c r="R39">
        <v>1</v>
      </c>
      <c r="S39">
        <v>1</v>
      </c>
      <c r="T39">
        <v>0</v>
      </c>
    </row>
    <row r="40" spans="8:40" x14ac:dyDescent="0.4">
      <c r="H40" s="45" t="s">
        <v>62</v>
      </c>
      <c r="I40" s="43">
        <v>1</v>
      </c>
      <c r="J40" s="42">
        <v>3</v>
      </c>
      <c r="K40" s="42">
        <v>0</v>
      </c>
      <c r="R40">
        <v>1</v>
      </c>
      <c r="S40">
        <v>2</v>
      </c>
      <c r="T40">
        <v>1</v>
      </c>
    </row>
    <row r="41" spans="8:40" x14ac:dyDescent="0.4">
      <c r="H41" s="45"/>
      <c r="I41" s="43">
        <v>2</v>
      </c>
      <c r="J41" s="42">
        <v>1</v>
      </c>
      <c r="K41" s="42">
        <v>1</v>
      </c>
      <c r="R41">
        <v>2</v>
      </c>
      <c r="S41">
        <v>1</v>
      </c>
      <c r="T41">
        <v>1</v>
      </c>
    </row>
    <row r="42" spans="8:40" x14ac:dyDescent="0.4">
      <c r="R42">
        <v>1</v>
      </c>
      <c r="S42">
        <v>2</v>
      </c>
      <c r="T42">
        <v>1</v>
      </c>
    </row>
    <row r="43" spans="8:40" x14ac:dyDescent="0.4">
      <c r="P43" s="14" t="s">
        <v>54</v>
      </c>
      <c r="Q43" s="14"/>
      <c r="R43">
        <v>2</v>
      </c>
      <c r="S43" s="14">
        <v>1</v>
      </c>
      <c r="T43" s="14">
        <v>1</v>
      </c>
      <c r="Z43" t="s">
        <v>67</v>
      </c>
      <c r="AD43" s="38">
        <f>4/5</f>
        <v>0.8</v>
      </c>
    </row>
    <row r="44" spans="8:40" x14ac:dyDescent="0.4">
      <c r="R44">
        <v>1</v>
      </c>
      <c r="S44">
        <v>1</v>
      </c>
      <c r="T44">
        <v>0</v>
      </c>
    </row>
    <row r="45" spans="8:40" x14ac:dyDescent="0.4">
      <c r="R45">
        <v>1</v>
      </c>
      <c r="S45">
        <v>1</v>
      </c>
      <c r="T45">
        <v>0</v>
      </c>
    </row>
    <row r="46" spans="8:40" x14ac:dyDescent="0.4">
      <c r="R46">
        <v>2</v>
      </c>
      <c r="S46">
        <v>2</v>
      </c>
      <c r="T46">
        <v>0</v>
      </c>
    </row>
    <row r="47" spans="8:40" x14ac:dyDescent="0.4">
      <c r="R47">
        <v>1</v>
      </c>
      <c r="S47">
        <v>1</v>
      </c>
      <c r="T47">
        <v>0</v>
      </c>
    </row>
  </sheetData>
  <autoFilter ref="A3:M3" xr:uid="{41170EC4-D881-460D-BF21-2601D5F8A86A}"/>
  <mergeCells count="1">
    <mergeCell ref="J38:K38"/>
  </mergeCells>
  <conditionalFormatting sqref="T4:T28">
    <cfRule type="cellIs" dxfId="29" priority="17" operator="between">
      <formula>3</formula>
      <formula>3</formula>
    </cfRule>
    <cfRule type="cellIs" dxfId="28" priority="18" operator="between">
      <formula>2</formula>
      <formula>3</formula>
    </cfRule>
    <cfRule type="cellIs" dxfId="27" priority="19" operator="lessThanOrEqual">
      <formula>1</formula>
    </cfRule>
  </conditionalFormatting>
  <conditionalFormatting sqref="V4:V28">
    <cfRule type="cellIs" dxfId="26" priority="20" operator="between">
      <formula>3</formula>
      <formula>3</formula>
    </cfRule>
    <cfRule type="cellIs" dxfId="25" priority="21" operator="between">
      <formula>2</formula>
      <formula>3</formula>
    </cfRule>
    <cfRule type="cellIs" dxfId="24" priority="22" operator="lessThanOrEqual">
      <formula>1</formula>
    </cfRule>
  </conditionalFormatting>
  <conditionalFormatting sqref="X4:X28">
    <cfRule type="cellIs" dxfId="23" priority="23" operator="between">
      <formula>3</formula>
      <formula>3</formula>
    </cfRule>
    <cfRule type="cellIs" dxfId="22" priority="24" operator="between">
      <formula>2</formula>
      <formula>3</formula>
    </cfRule>
    <cfRule type="cellIs" dxfId="21" priority="25" operator="lessThanOrEqual">
      <formula>1</formula>
    </cfRule>
  </conditionalFormatting>
  <conditionalFormatting sqref="Z4:Z28">
    <cfRule type="cellIs" dxfId="20" priority="26" operator="between">
      <formula>3</formula>
      <formula>3</formula>
    </cfRule>
    <cfRule type="cellIs" dxfId="19" priority="27" operator="between">
      <formula>2</formula>
      <formula>3</formula>
    </cfRule>
    <cfRule type="cellIs" dxfId="18" priority="28" operator="lessThanOrEqual">
      <formula>1</formula>
    </cfRule>
  </conditionalFormatting>
  <conditionalFormatting sqref="AB4:AB28">
    <cfRule type="cellIs" dxfId="17" priority="29" operator="between">
      <formula>3</formula>
      <formula>3</formula>
    </cfRule>
    <cfRule type="cellIs" dxfId="16" priority="30" operator="between">
      <formula>2</formula>
      <formula>3</formula>
    </cfRule>
    <cfRule type="cellIs" dxfId="15" priority="31" operator="lessThanOrEqual">
      <formula>1</formula>
    </cfRule>
  </conditionalFormatting>
  <conditionalFormatting sqref="AJ4:AJ28">
    <cfRule type="cellIs" dxfId="14" priority="14" operator="equal">
      <formula>$AJ$32</formula>
    </cfRule>
    <cfRule type="cellIs" dxfId="13" priority="15" operator="equal">
      <formula>$AJ$31</formula>
    </cfRule>
    <cfRule type="cellIs" dxfId="12" priority="16" operator="equal">
      <formula>$AJ$30</formula>
    </cfRule>
  </conditionalFormatting>
  <conditionalFormatting sqref="AK4:AK28">
    <cfRule type="cellIs" dxfId="11" priority="10" operator="equal">
      <formula>$AK$32</formula>
    </cfRule>
    <cfRule type="cellIs" dxfId="10" priority="11" operator="equal">
      <formula>$AK$31</formula>
    </cfRule>
    <cfRule type="cellIs" dxfId="9" priority="12" operator="equal">
      <formula>$AK$30</formula>
    </cfRule>
  </conditionalFormatting>
  <conditionalFormatting sqref="AL4:AL28">
    <cfRule type="cellIs" dxfId="8" priority="7" operator="equal">
      <formula>$AL$32</formula>
    </cfRule>
    <cfRule type="cellIs" dxfId="7" priority="8" operator="equal">
      <formula>$AL$31</formula>
    </cfRule>
    <cfRule type="cellIs" dxfId="6" priority="9" operator="equal">
      <formula>$AL$30</formula>
    </cfRule>
  </conditionalFormatting>
  <conditionalFormatting sqref="AM4:AM28">
    <cfRule type="cellIs" dxfId="5" priority="4" operator="equal">
      <formula>$AM$32</formula>
    </cfRule>
    <cfRule type="cellIs" dxfId="4" priority="5" operator="equal">
      <formula>$AM$31</formula>
    </cfRule>
    <cfRule type="cellIs" dxfId="3" priority="6" operator="equal">
      <formula>$AM$30</formula>
    </cfRule>
  </conditionalFormatting>
  <conditionalFormatting sqref="AN4:AN28">
    <cfRule type="cellIs" dxfId="2" priority="1" operator="equal">
      <formula>$AN$32</formula>
    </cfRule>
    <cfRule type="cellIs" dxfId="1" priority="2" operator="equal">
      <formula>$AN$31</formula>
    </cfRule>
    <cfRule type="cellIs" dxfId="0" priority="3" operator="equal">
      <formula>$AN$30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1st_instance_classified (2)</vt:lpstr>
      <vt:lpstr>Sheet3</vt:lpstr>
      <vt:lpstr>Question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Khashayar Dehnad</dc:creator>
  <cp:keywords/>
  <dc:description/>
  <cp:lastModifiedBy>Mahamat Idris</cp:lastModifiedBy>
  <cp:revision/>
  <dcterms:created xsi:type="dcterms:W3CDTF">2024-10-14T23:02:18Z</dcterms:created>
  <dcterms:modified xsi:type="dcterms:W3CDTF">2025-03-19T01:52:30Z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2024-10-15T01:07:32Z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f3dd8576-3308-4052-a147-e40763c60b56</vt:lpwstr>
  </property>
  <property fmtid="{D5CDD505-2E9C-101B-9397-08002B2CF9AE}" pid="8" name="MSIP_Label_a73fd474-4f3c-44ed-88fb-5cc4bd2471bf_ContentBits">
    <vt:lpwstr>0</vt:lpwstr>
  </property>
</Properties>
</file>