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der.matos\Documents\Pessoal\"/>
    </mc:Choice>
  </mc:AlternateContent>
  <xr:revisionPtr revIDLastSave="0" documentId="13_ncr:1_{3C7FC1C7-D785-4712-8858-0EA74A074482}" xr6:coauthVersionLast="47" xr6:coauthVersionMax="47" xr10:uidLastSave="{00000000-0000-0000-0000-000000000000}"/>
  <bookViews>
    <workbookView xWindow="28680" yWindow="4170" windowWidth="29040" windowHeight="15840" tabRatio="0" xr2:uid="{2DA700A9-C54A-4340-A915-E1586A00DE7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C43" i="1"/>
  <c r="D43" i="1" s="1"/>
  <c r="C44" i="1"/>
  <c r="D44" i="1" s="1"/>
  <c r="C45" i="1"/>
  <c r="D45" i="1" s="1"/>
  <c r="C46" i="1"/>
  <c r="D46" i="1" s="1"/>
  <c r="C47" i="1"/>
  <c r="D47" i="1" s="1"/>
  <c r="C42" i="1"/>
  <c r="D42" i="1" s="1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B15" i="1"/>
  <c r="D18" i="1"/>
  <c r="C35" i="1"/>
  <c r="D35" i="1" s="1"/>
  <c r="C31" i="1"/>
  <c r="D31" i="1" s="1"/>
  <c r="C32" i="1"/>
  <c r="D32" i="1" s="1"/>
  <c r="C33" i="1"/>
  <c r="D33" i="1" s="1"/>
  <c r="C34" i="1"/>
  <c r="D34" i="1" s="1"/>
  <c r="C30" i="1"/>
  <c r="D30" i="1" s="1"/>
  <c r="D25" i="1"/>
  <c r="D26" i="1" s="1"/>
  <c r="D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Elder Silva Matos</author>
  </authors>
  <commentList>
    <comment ref="B15" authorId="0" shapeId="0" xr:uid="{4F7BC2AE-DFCB-4DCC-A426-C20074964120}">
      <text>
        <r>
          <rPr>
            <b/>
            <sz val="9"/>
            <color indexed="81"/>
            <rFont val="Segoe UI"/>
            <charset val="1"/>
          </rPr>
          <t xml:space="preserve">Dica: 
</t>
        </r>
        <r>
          <rPr>
            <sz val="9"/>
            <color indexed="81"/>
            <rFont val="Segoe UI"/>
            <family val="2"/>
          </rPr>
          <t>Insira aqui as informações de ganhos para o cálculo de sugestão em investimetos.</t>
        </r>
      </text>
    </comment>
    <comment ref="B21" authorId="0" shapeId="0" xr:uid="{3922F607-6E21-4012-9373-653D599C61CA}">
      <text>
        <r>
          <rPr>
            <b/>
            <sz val="9"/>
            <color indexed="81"/>
            <rFont val="Segoe UI"/>
            <family val="2"/>
          </rPr>
          <t xml:space="preserve">Dica:
</t>
        </r>
        <r>
          <rPr>
            <sz val="9"/>
            <color indexed="81"/>
            <rFont val="Segoe UI"/>
            <family val="2"/>
          </rPr>
          <t xml:space="preserve">Informe o valor a ser investido e o período.
</t>
        </r>
      </text>
    </comment>
    <comment ref="B38" authorId="0" shapeId="0" xr:uid="{E52654BB-AF0A-44AF-AC0E-975D63D991AB}">
      <text>
        <r>
          <rPr>
            <b/>
            <sz val="9"/>
            <color indexed="81"/>
            <rFont val="Segoe UI"/>
            <family val="2"/>
          </rPr>
          <t xml:space="preserve">Dica: </t>
        </r>
        <r>
          <rPr>
            <sz val="9"/>
            <color indexed="81"/>
            <rFont val="Segoe UI"/>
            <family val="2"/>
          </rPr>
          <t>Para mais detalhes de como investir e qual o seu perfil adequado, acesse o portal.
https://www.gov.br/investidor/pt-br</t>
        </r>
      </text>
    </comment>
    <comment ref="C38" authorId="0" shapeId="0" xr:uid="{14A13C1B-B3E2-4EB8-96A8-EA3A6F53050C}">
      <text>
        <r>
          <rPr>
            <b/>
            <sz val="9"/>
            <color indexed="81"/>
            <rFont val="Segoe UI"/>
            <family val="2"/>
          </rPr>
          <t xml:space="preserve">Dica: </t>
        </r>
        <r>
          <rPr>
            <sz val="9"/>
            <color indexed="81"/>
            <rFont val="Segoe UI"/>
            <family val="2"/>
          </rPr>
          <t xml:space="preserve">Informe o seu perfil de investidor e valor a ser aplicado.
</t>
        </r>
      </text>
    </comment>
  </commentList>
</comments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<sst xmlns="http://schemas.openxmlformats.org/spreadsheetml/2006/main" count="69" uniqueCount="33">
  <si>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</si>
  <si>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</si>
  <si>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</si>
  <si>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</si>
  <si>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</si>
  <si>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</si>
  <si>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</si>
  <si>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Cenários</t>
  </si>
  <si>
    <t>Quanto em 5 Anos?</t>
  </si>
  <si>
    <t>Quanto em 10 Anos?</t>
  </si>
  <si>
    <t>Quanto em 15 Anos?</t>
  </si>
  <si>
    <t>Quanto em 20 Anos?</t>
  </si>
  <si>
    <t>Dividendo</t>
  </si>
  <si>
    <t>Quanto em 30 Anos?</t>
  </si>
  <si>
    <t>Salário</t>
  </si>
  <si>
    <t>Rendimento Carteira</t>
  </si>
  <si>
    <t>Moderado</t>
  </si>
  <si>
    <t>Conservador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</si>
  <si>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</si>
  <si>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</si>
  <si>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</si>
  <si>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</si>
  <si>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</si>
  <si>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</si>
  <si>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</si>
  <si>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</si>
  <si>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</si>
  <si>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</si>
  <si>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</si>
  <si>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</si>
  <si>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</si>
  <si>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Agressivo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</si>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</sst>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5" tint="-0.249977111117893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2"/>
      <color theme="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8" fontId="0" fillId="3" borderId="17" xfId="0" applyNumberFormat="1" applyFill="1" applyBorder="1" applyAlignment="1">
      <alignment horizontal="left"/>
    </xf>
    <xf numFmtId="8" fontId="0" fillId="3" borderId="18" xfId="0" applyNumberFormat="1" applyFill="1" applyBorder="1" applyAlignment="1">
      <alignment horizontal="left"/>
    </xf>
    <xf numFmtId="8" fontId="3" fillId="3" borderId="10" xfId="0" applyNumberFormat="1" applyFont="1" applyFill="1" applyBorder="1" applyAlignment="1">
      <alignment horizontal="left"/>
    </xf>
    <xf numFmtId="8" fontId="3" fillId="3" borderId="13" xfId="0" applyNumberFormat="1" applyFont="1" applyFill="1" applyBorder="1" applyAlignment="1">
      <alignment horizontal="left"/>
    </xf>
    <xf numFmtId="8" fontId="3" fillId="3" borderId="11" xfId="0" applyNumberFormat="1" applyFont="1" applyFill="1" applyBorder="1" applyAlignment="1">
      <alignment horizontal="left"/>
    </xf>
    <xf numFmtId="8" fontId="3" fillId="3" borderId="15" xfId="0" applyNumberFormat="1" applyFont="1" applyFill="1" applyBorder="1" applyAlignment="1">
      <alignment horizontal="left"/>
    </xf>
    <xf numFmtId="165" fontId="4" fillId="0" borderId="13" xfId="1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8" fontId="4" fillId="3" borderId="15" xfId="0" applyNumberFormat="1" applyFont="1" applyFill="1" applyBorder="1" applyAlignment="1">
      <alignment horizontal="center" vertical="center"/>
    </xf>
    <xf numFmtId="8" fontId="4" fillId="3" borderId="18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indent="1"/>
    </xf>
    <xf numFmtId="0" fontId="3" fillId="0" borderId="10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0" fontId="4" fillId="3" borderId="14" xfId="0" applyFont="1" applyFill="1" applyBorder="1" applyAlignment="1">
      <alignment horizontal="left" indent="1"/>
    </xf>
    <xf numFmtId="0" fontId="4" fillId="3" borderId="11" xfId="0" applyFont="1" applyFill="1" applyBorder="1" applyAlignment="1">
      <alignment horizontal="left" indent="1"/>
    </xf>
    <xf numFmtId="0" fontId="4" fillId="3" borderId="16" xfId="0" applyFont="1" applyFill="1" applyBorder="1" applyAlignment="1">
      <alignment horizontal="left" indent="1"/>
    </xf>
    <xf numFmtId="0" fontId="4" fillId="3" borderId="17" xfId="0" applyFont="1" applyFill="1" applyBorder="1" applyAlignment="1">
      <alignment horizontal="left" indent="1"/>
    </xf>
    <xf numFmtId="0" fontId="3" fillId="3" borderId="12" xfId="0" applyFont="1" applyFill="1" applyBorder="1" applyAlignment="1">
      <alignment horizontal="left" indent="1"/>
    </xf>
    <xf numFmtId="0" fontId="3" fillId="3" borderId="14" xfId="0" applyFont="1" applyFill="1" applyBorder="1" applyAlignment="1">
      <alignment horizontal="left" indent="1"/>
    </xf>
    <xf numFmtId="0" fontId="3" fillId="3" borderId="16" xfId="0" applyFont="1" applyFill="1" applyBorder="1" applyAlignment="1">
      <alignment horizontal="left" indent="1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indent="1"/>
    </xf>
    <xf numFmtId="0" fontId="3" fillId="6" borderId="19" xfId="0" applyFont="1" applyFill="1" applyBorder="1" applyAlignment="1">
      <alignment horizontal="left" indent="1"/>
    </xf>
    <xf numFmtId="165" fontId="3" fillId="5" borderId="5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indent="1"/>
    </xf>
    <xf numFmtId="0" fontId="3" fillId="6" borderId="20" xfId="0" applyFont="1" applyFill="1" applyBorder="1" applyAlignment="1">
      <alignment horizontal="left" indent="1"/>
    </xf>
    <xf numFmtId="10" fontId="3" fillId="5" borderId="7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indent="1"/>
    </xf>
    <xf numFmtId="0" fontId="3" fillId="6" borderId="21" xfId="0" applyFont="1" applyFill="1" applyBorder="1" applyAlignment="1">
      <alignment horizontal="left" indent="1"/>
    </xf>
    <xf numFmtId="165" fontId="3" fillId="5" borderId="9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0" borderId="0" xfId="0" applyFont="1"/>
    <xf numFmtId="165" fontId="6" fillId="0" borderId="0" xfId="0" applyNumberFormat="1" applyFont="1" applyAlignment="1">
      <alignment horizontal="center" vertical="center"/>
    </xf>
    <xf numFmtId="0" fontId="7" fillId="6" borderId="0" xfId="0" applyFont="1" applyFill="1"/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65" fontId="7" fillId="6" borderId="0" xfId="0" applyNumberFormat="1" applyFont="1" applyFill="1" applyAlignment="1">
      <alignment horizontal="center" vertical="center"/>
    </xf>
    <xf numFmtId="0" fontId="13" fillId="7" borderId="0" xfId="2" applyFont="1" applyFill="1"/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Planilha1!$C$41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Planilha1!$C$42:$C$47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0.08</c:v>
                </c:pt>
                <c:pt idx="3">
                  <c:v>0.08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D84-A2C6-2F9C95E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horz" anchor="b" anchorCtr="1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579783</xdr:colOff>
      <xdr:row>50</xdr:row>
      <xdr:rowOff>160680</xdr:rowOff>
    </xdr:from>
    <xdr:to>
      <xdr:col>4</xdr:col>
      <xdr:colOff>74543</xdr:colOff>
      <xdr:row>68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4BAE85-59E5-4B9E-33C6-A49DB74C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604632</xdr:colOff>
      <xdr:row>1</xdr:row>
      <xdr:rowOff>41415</xdr:rowOff>
    </xdr:from>
    <xdr:to>
      <xdr:col>4</xdr:col>
      <xdr:colOff>8282</xdr:colOff>
      <xdr:row>12</xdr:row>
      <xdr:rowOff>49695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F885F36-20EB-D0A2-C8A8-65060D2E9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32" y="231915"/>
          <a:ext cx="6038020" cy="21037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gov.br/investidor/pt-b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6E2A-52EA-4B45-BAB5-D78A25490A63}">
  <dimension ref="A14:K59"/>
  <sheetViews>
    <sheetView showGridLines="0" showRowColHeaders="0" tabSelected="1" topLeftCell="A36" zoomScale="130" zoomScaleNormal="130" workbookViewId="0">
      <selection activeCell="C39" sqref="C39:D39"/>
    </sheetView>
  </sheetViews>
  <sheetFormatPr defaultColWidth="0" defaultRowHeight="15" x14ac:dyDescent="0.25"/>
  <cols>
    <col min="1" max="1" width="9.140625" customWidth="1"/>
    <col min="2" max="2" width="39.5703125" bestFit="1" customWidth="1"/>
    <col min="3" max="3" width="34.140625" bestFit="1" customWidth="1"/>
    <col min="4" max="4" width="16.5703125" customWidth="1"/>
    <col min="5" max="5" width="23.7109375" customWidth="1"/>
    <col min="6" max="8" width="9.140625" hidden="1" customWidth="1"/>
    <col min="9" max="11" width="9.140625" hidden="1"/>
  </cols>
  <sheetData>
    <row r="14" spans="2:4" ht="15.75" thickBot="1" x14ac:dyDescent="0.3"/>
    <row r="15" spans="2:4" ht="25.5" x14ac:dyDescent="0.25">
      <c r="B15" s="27" t="str">
        <f>UPPER("Configurações")</f>
        <v>CONFIGURAÇÕES</v>
      </c>
      <c r="C15" s="28"/>
      <c r="D15" s="29"/>
    </row>
    <row r="16" spans="2:4" ht="16.5" thickBot="1" x14ac:dyDescent="0.3">
      <c r="B16" s="30" t="s">
        <v>14</v>
      </c>
      <c r="C16" s="31"/>
      <c r="D16" s="32">
        <v>5000</v>
      </c>
    </row>
    <row r="17" spans="1:4" ht="16.5" thickBot="1" x14ac:dyDescent="0.3">
      <c r="B17" s="33" t="s">
        <v>15</v>
      </c>
      <c r="C17" s="34"/>
      <c r="D17" s="35">
        <v>8.8999999999999999E-3</v>
      </c>
    </row>
    <row r="18" spans="1:4" ht="16.5" thickBot="1" x14ac:dyDescent="0.3">
      <c r="B18" s="36" t="s">
        <v>32</v>
      </c>
      <c r="C18" s="37"/>
      <c r="D18" s="38">
        <f>D16*30%</f>
        <v>1500</v>
      </c>
    </row>
    <row r="20" spans="1:4" ht="15.75" thickBot="1" x14ac:dyDescent="0.3"/>
    <row r="21" spans="1:4" ht="24" customHeight="1" x14ac:dyDescent="0.25">
      <c r="B21" s="24" t="s">
        <v>5</v>
      </c>
      <c r="C21" s="26"/>
      <c r="D21" s="25"/>
    </row>
    <row r="22" spans="1:4" ht="16.5" thickBot="1" x14ac:dyDescent="0.3">
      <c r="B22" s="13" t="s">
        <v>0</v>
      </c>
      <c r="C22" s="14"/>
      <c r="D22" s="8">
        <v>300</v>
      </c>
    </row>
    <row r="23" spans="1:4" ht="16.5" thickBot="1" x14ac:dyDescent="0.3">
      <c r="B23" s="15" t="s">
        <v>1</v>
      </c>
      <c r="C23" s="16"/>
      <c r="D23" s="9">
        <v>3</v>
      </c>
    </row>
    <row r="24" spans="1:4" ht="16.5" thickBot="1" x14ac:dyDescent="0.3">
      <c r="B24" s="15" t="s">
        <v>2</v>
      </c>
      <c r="C24" s="16"/>
      <c r="D24" s="10">
        <v>1.0789999999999999E-2</v>
      </c>
    </row>
    <row r="25" spans="1:4" ht="16.5" thickBot="1" x14ac:dyDescent="0.3">
      <c r="B25" s="17" t="s">
        <v>3</v>
      </c>
      <c r="C25" s="18"/>
      <c r="D25" s="11">
        <f>FV(D24,D23*12,D22*-1)</f>
        <v>13112.512206906633</v>
      </c>
    </row>
    <row r="26" spans="1:4" ht="16.5" thickBot="1" x14ac:dyDescent="0.3">
      <c r="B26" s="19" t="s">
        <v>4</v>
      </c>
      <c r="C26" s="20"/>
      <c r="D26" s="12">
        <f>D25*1%</f>
        <v>131.12512206906632</v>
      </c>
    </row>
    <row r="28" spans="1:4" ht="15.75" thickBot="1" x14ac:dyDescent="0.3"/>
    <row r="29" spans="1:4" ht="25.5" x14ac:dyDescent="0.25">
      <c r="B29" s="24" t="s">
        <v>7</v>
      </c>
      <c r="C29" s="26"/>
      <c r="D29" s="39" t="s">
        <v>12</v>
      </c>
    </row>
    <row r="30" spans="1:4" ht="16.5" thickBot="1" x14ac:dyDescent="0.3">
      <c r="A30" s="1">
        <v>2</v>
      </c>
      <c r="B30" s="21" t="s">
        <v>6</v>
      </c>
      <c r="C30" s="4">
        <f>FV($D$24,$A30*12,$D$22*-1)</f>
        <v>8168.2881892935648</v>
      </c>
      <c r="D30" s="5">
        <f>C30*$D$17</f>
        <v>72.697764884712726</v>
      </c>
    </row>
    <row r="31" spans="1:4" ht="16.5" thickBot="1" x14ac:dyDescent="0.3">
      <c r="A31" s="1">
        <v>5</v>
      </c>
      <c r="B31" s="22" t="s">
        <v>8</v>
      </c>
      <c r="C31" s="6">
        <f>FV($D$24,$A31*12,$D$22*-1)</f>
        <v>25133.074199546292</v>
      </c>
      <c r="D31" s="7">
        <f>C31*$D$17</f>
        <v>223.684360375962</v>
      </c>
    </row>
    <row r="32" spans="1:4" ht="16.5" thickBot="1" x14ac:dyDescent="0.3">
      <c r="A32" s="1">
        <v>10</v>
      </c>
      <c r="B32" s="22" t="s">
        <v>9</v>
      </c>
      <c r="C32" s="6">
        <f>FV($D$24,$A32*12,$D$22*-1)</f>
        <v>72985.263759051653</v>
      </c>
      <c r="D32" s="7">
        <f>C32*$D$17</f>
        <v>649.56884745555976</v>
      </c>
    </row>
    <row r="33" spans="1:5" ht="16.5" thickBot="1" x14ac:dyDescent="0.3">
      <c r="A33" s="1">
        <v>15</v>
      </c>
      <c r="B33" s="22" t="s">
        <v>10</v>
      </c>
      <c r="C33" s="6">
        <f>FV($D$24,$A33*12,$D$22*-1)</f>
        <v>164093.57894001628</v>
      </c>
      <c r="D33" s="7">
        <f>C33*$D$17</f>
        <v>1460.4328525661449</v>
      </c>
    </row>
    <row r="34" spans="1:5" ht="16.5" thickBot="1" x14ac:dyDescent="0.3">
      <c r="A34" s="1">
        <v>20</v>
      </c>
      <c r="B34" s="22" t="s">
        <v>11</v>
      </c>
      <c r="C34" s="6">
        <f>FV($D$24,$A34*12,$D$22*-1)</f>
        <v>337559.52002912416</v>
      </c>
      <c r="D34" s="7">
        <f>C34*$D$17</f>
        <v>3004.2797282592051</v>
      </c>
    </row>
    <row r="35" spans="1:5" ht="16.5" thickBot="1" x14ac:dyDescent="0.3">
      <c r="A35" s="1">
        <v>30</v>
      </c>
      <c r="B35" s="23" t="s">
        <v>13</v>
      </c>
      <c r="C35" s="2">
        <f>FV($D$24,$A35*12,$D$22*-1)</f>
        <v>1296650.8965014142</v>
      </c>
      <c r="D35" s="3">
        <f>C35*$D$17</f>
        <v>11540.192978862588</v>
      </c>
    </row>
    <row r="37" spans="1:5" ht="17.25" x14ac:dyDescent="0.3">
      <c r="A37" s="40"/>
      <c r="B37" s="40"/>
      <c r="C37" s="40"/>
      <c r="D37" s="40"/>
      <c r="E37" s="40"/>
    </row>
    <row r="38" spans="1:5" ht="17.25" x14ac:dyDescent="0.3">
      <c r="A38" s="40"/>
      <c r="B38" s="52" t="s">
        <v>18</v>
      </c>
      <c r="C38" s="50" t="s">
        <v>17</v>
      </c>
      <c r="D38" s="50"/>
      <c r="E38" s="40"/>
    </row>
    <row r="39" spans="1:5" ht="17.25" x14ac:dyDescent="0.3">
      <c r="A39" s="40"/>
      <c r="B39" s="42" t="s">
        <v>19</v>
      </c>
      <c r="C39" s="51">
        <v>500</v>
      </c>
      <c r="D39" s="51"/>
      <c r="E39" s="40"/>
    </row>
    <row r="40" spans="1:5" ht="17.25" x14ac:dyDescent="0.3">
      <c r="A40" s="40"/>
      <c r="B40" s="53"/>
      <c r="C40" s="53"/>
      <c r="D40" s="53"/>
      <c r="E40" s="40"/>
    </row>
    <row r="41" spans="1:5" ht="17.25" x14ac:dyDescent="0.3">
      <c r="A41" s="40"/>
      <c r="B41" s="46" t="s">
        <v>20</v>
      </c>
      <c r="C41" s="46" t="s">
        <v>21</v>
      </c>
      <c r="D41" s="46" t="s">
        <v>22</v>
      </c>
      <c r="E41" s="40"/>
    </row>
    <row r="42" spans="1:5" ht="17.25" x14ac:dyDescent="0.3">
      <c r="A42" s="40"/>
      <c r="B42" s="43" t="s">
        <v>23</v>
      </c>
      <c r="C42" s="44">
        <f>VLOOKUP($C$38&amp;"-"&amp;B42,Planilha2!$A:$D,4,)</f>
        <v>0.3</v>
      </c>
      <c r="D42" s="41">
        <f>C42*$C$39</f>
        <v>150</v>
      </c>
      <c r="E42" s="40"/>
    </row>
    <row r="43" spans="1:5" ht="17.25" x14ac:dyDescent="0.3">
      <c r="A43" s="40"/>
      <c r="B43" s="43" t="s">
        <v>24</v>
      </c>
      <c r="C43" s="44">
        <f>VLOOKUP($C$38&amp;"-"&amp;B43,Planilha2!$A:$D,4,)</f>
        <v>0.5</v>
      </c>
      <c r="D43" s="41">
        <f>C43*$C$39</f>
        <v>250</v>
      </c>
      <c r="E43" s="40"/>
    </row>
    <row r="44" spans="1:5" ht="17.25" x14ac:dyDescent="0.3">
      <c r="A44" s="40"/>
      <c r="B44" s="43" t="s">
        <v>25</v>
      </c>
      <c r="C44" s="44">
        <f>VLOOKUP($C$38&amp;"-"&amp;B44,Planilha2!$A:$D,4,)</f>
        <v>0.08</v>
      </c>
      <c r="D44" s="41">
        <f>C44*$C$39</f>
        <v>40</v>
      </c>
      <c r="E44" s="40"/>
    </row>
    <row r="45" spans="1:5" ht="17.25" x14ac:dyDescent="0.3">
      <c r="A45" s="40"/>
      <c r="B45" s="43" t="s">
        <v>26</v>
      </c>
      <c r="C45" s="44">
        <f>VLOOKUP($C$38&amp;"-"&amp;B45,Planilha2!$A:$D,4,)</f>
        <v>0.08</v>
      </c>
      <c r="D45" s="41">
        <f>C45*$C$39</f>
        <v>40</v>
      </c>
      <c r="E45" s="40"/>
    </row>
    <row r="46" spans="1:5" ht="17.25" x14ac:dyDescent="0.3">
      <c r="A46" s="40"/>
      <c r="B46" s="43" t="s">
        <v>27</v>
      </c>
      <c r="C46" s="44">
        <f>VLOOKUP($C$38&amp;"-"&amp;B46,Planilha2!$A:$D,4,)</f>
        <v>0.02</v>
      </c>
      <c r="D46" s="41">
        <f>C46*$C$39</f>
        <v>10</v>
      </c>
      <c r="E46" s="40"/>
    </row>
    <row r="47" spans="1:5" ht="17.25" x14ac:dyDescent="0.3">
      <c r="A47" s="40"/>
      <c r="B47" s="43" t="s">
        <v>28</v>
      </c>
      <c r="C47" s="44">
        <f>VLOOKUP($C$38&amp;"-"&amp;B47,Planilha2!$A:$D,4,)</f>
        <v>0.02</v>
      </c>
      <c r="D47" s="41">
        <f>C47*$C$39</f>
        <v>10</v>
      </c>
      <c r="E47" s="40"/>
    </row>
    <row r="48" spans="1:5" ht="17.25" x14ac:dyDescent="0.3">
      <c r="A48" s="40"/>
      <c r="B48" s="45"/>
      <c r="C48" s="45"/>
      <c r="D48" s="47">
        <f>SUM(D42:D47)</f>
        <v>500</v>
      </c>
      <c r="E48" s="40"/>
    </row>
    <row r="49" spans="1:5" ht="17.25" x14ac:dyDescent="0.3">
      <c r="A49" s="40"/>
      <c r="B49" s="43"/>
      <c r="C49" s="43"/>
      <c r="D49" s="43"/>
      <c r="E49" s="40"/>
    </row>
    <row r="50" spans="1:5" ht="17.25" x14ac:dyDescent="0.3">
      <c r="A50" s="40"/>
      <c r="B50" s="54" t="str">
        <f>("Perfil "&amp;$C$38)</f>
        <v>Perfil Conservador</v>
      </c>
      <c r="C50" s="54"/>
      <c r="D50" s="54"/>
      <c r="E50" s="40"/>
    </row>
    <row r="51" spans="1:5" ht="17.25" x14ac:dyDescent="0.3">
      <c r="A51" s="40"/>
      <c r="B51" s="40"/>
      <c r="C51" s="40"/>
      <c r="D51" s="40"/>
      <c r="E51" s="40"/>
    </row>
    <row r="52" spans="1:5" ht="17.25" x14ac:dyDescent="0.3">
      <c r="A52" s="40"/>
      <c r="B52" s="40"/>
      <c r="C52" s="40"/>
      <c r="D52" s="40"/>
      <c r="E52" s="40"/>
    </row>
    <row r="53" spans="1:5" ht="17.25" x14ac:dyDescent="0.3">
      <c r="A53" s="40"/>
      <c r="B53" s="40"/>
      <c r="C53" s="40"/>
      <c r="D53" s="40"/>
      <c r="E53" s="40"/>
    </row>
    <row r="54" spans="1:5" ht="17.25" x14ac:dyDescent="0.3">
      <c r="A54" s="40"/>
      <c r="B54" s="40"/>
      <c r="C54" s="40"/>
      <c r="D54" s="40"/>
      <c r="E54" s="40"/>
    </row>
    <row r="55" spans="1:5" ht="17.25" x14ac:dyDescent="0.3">
      <c r="A55" s="40"/>
      <c r="B55" s="40"/>
      <c r="C55" s="40"/>
      <c r="D55" s="40"/>
      <c r="E55" s="40"/>
    </row>
    <row r="56" spans="1:5" ht="17.25" x14ac:dyDescent="0.3">
      <c r="A56" s="40"/>
      <c r="B56" s="40"/>
      <c r="C56" s="40"/>
      <c r="D56" s="40"/>
      <c r="E56" s="40"/>
    </row>
    <row r="57" spans="1:5" ht="17.25" x14ac:dyDescent="0.3">
      <c r="A57" s="40"/>
      <c r="B57" s="40"/>
      <c r="C57" s="40"/>
      <c r="D57" s="40"/>
      <c r="E57" s="40"/>
    </row>
    <row r="58" spans="1:5" ht="17.25" x14ac:dyDescent="0.3">
      <c r="A58" s="40"/>
      <c r="B58" s="40"/>
      <c r="C58" s="40"/>
      <c r="D58" s="40"/>
      <c r="E58" s="40"/>
    </row>
    <row r="59" spans="1:5" ht="17.25" x14ac:dyDescent="0.3">
      <c r="A59" s="40"/>
      <c r="B59" s="40"/>
      <c r="C59" s="40"/>
      <c r="D59" s="40"/>
      <c r="E59" s="40"/>
    </row>
  </sheetData>
  <mergeCells count="15">
    <mergeCell ref="C38:D38"/>
    <mergeCell ref="C39:D39"/>
    <mergeCell ref="B50:D50"/>
    <mergeCell ref="B40:D40"/>
    <mergeCell ref="B23:C23"/>
    <mergeCell ref="B24:C24"/>
    <mergeCell ref="B25:C25"/>
    <mergeCell ref="B26:C26"/>
    <mergeCell ref="B15:D15"/>
    <mergeCell ref="B21:D21"/>
    <mergeCell ref="B29:C29"/>
    <mergeCell ref="B16:C16"/>
    <mergeCell ref="B17:C17"/>
    <mergeCell ref="B18:C18"/>
    <mergeCell ref="B22:C22"/>
  </mergeCells>
  <dataValidations count="1">
    <dataValidation type="list" allowBlank="1" showInputMessage="1" showErrorMessage="1" sqref="C38" xr:uid="{CF3161FF-7B40-4B6D-A098-D9A1096BF556}">
      <formula1>"Conservador, Moderado, Agressivo"</formula1>
    </dataValidation>
  </dataValidations>
  <hyperlinks>
    <hyperlink ref="B38" r:id="rId1" xr:uid="{8BF55AA9-8F5E-4913-AF3B-E0D84BE2F991}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2B6F-9F33-4224-A849-C880A62AF574}">
  <dimension ref="A2:D20"/>
  <sheetViews>
    <sheetView workbookViewId="0">
      <selection activeCell="D9" sqref="D9"/>
    </sheetView>
  </sheetViews>
  <sheetFormatPr defaultRowHeight="15" x14ac:dyDescent="0.25"/>
  <cols>
    <col min="1" max="1" width="30.85546875" bestFit="1" customWidth="1"/>
    <col min="2" max="2" width="13.42578125" customWidth="1"/>
    <col min="3" max="3" width="18.5703125" bestFit="1" customWidth="1"/>
    <col min="4" max="4" width="9.140625" style="48"/>
  </cols>
  <sheetData>
    <row r="2" spans="1:4" x14ac:dyDescent="0.25">
      <c r="A2" t="s">
        <v>30</v>
      </c>
      <c r="B2" t="s">
        <v>18</v>
      </c>
      <c r="C2" t="s">
        <v>20</v>
      </c>
      <c r="D2" s="48" t="s">
        <v>29</v>
      </c>
    </row>
    <row r="3" spans="1:4" ht="17.25" x14ac:dyDescent="0.25">
      <c r="A3" t="str">
        <f>B3&amp;"-"&amp;C3</f>
        <v>Conservador-PAPEL</v>
      </c>
      <c r="B3" t="s">
        <v>17</v>
      </c>
      <c r="C3" t="s">
        <v>23</v>
      </c>
      <c r="D3" s="44">
        <v>0.3</v>
      </c>
    </row>
    <row r="4" spans="1:4" ht="17.25" x14ac:dyDescent="0.25">
      <c r="A4" t="str">
        <f t="shared" ref="A4:A20" si="0">B4&amp;"-"&amp;C4</f>
        <v>Conservador-TIJOLO</v>
      </c>
      <c r="B4" t="s">
        <v>17</v>
      </c>
      <c r="C4" t="s">
        <v>24</v>
      </c>
      <c r="D4" s="44">
        <v>0.5</v>
      </c>
    </row>
    <row r="5" spans="1:4" ht="17.25" x14ac:dyDescent="0.25">
      <c r="A5" t="str">
        <f t="shared" si="0"/>
        <v>Conservador-HÍBRIDOS</v>
      </c>
      <c r="B5" t="s">
        <v>17</v>
      </c>
      <c r="C5" t="s">
        <v>25</v>
      </c>
      <c r="D5" s="44">
        <v>0.08</v>
      </c>
    </row>
    <row r="6" spans="1:4" ht="17.25" x14ac:dyDescent="0.25">
      <c r="A6" t="str">
        <f t="shared" si="0"/>
        <v>Conservador-FOFs</v>
      </c>
      <c r="B6" t="s">
        <v>17</v>
      </c>
      <c r="C6" t="s">
        <v>26</v>
      </c>
      <c r="D6" s="44">
        <v>0.08</v>
      </c>
    </row>
    <row r="7" spans="1:4" ht="17.25" x14ac:dyDescent="0.25">
      <c r="A7" t="str">
        <f t="shared" si="0"/>
        <v>Conservador-DESENVOLVIMENTO</v>
      </c>
      <c r="B7" t="s">
        <v>17</v>
      </c>
      <c r="C7" t="s">
        <v>27</v>
      </c>
      <c r="D7" s="44">
        <v>0.02</v>
      </c>
    </row>
    <row r="8" spans="1:4" ht="17.25" x14ac:dyDescent="0.25">
      <c r="A8" t="str">
        <f t="shared" si="0"/>
        <v>Conservador-HOTELARIAS</v>
      </c>
      <c r="B8" t="s">
        <v>17</v>
      </c>
      <c r="C8" t="s">
        <v>28</v>
      </c>
      <c r="D8" s="44">
        <v>0.02</v>
      </c>
    </row>
    <row r="9" spans="1:4" x14ac:dyDescent="0.25">
      <c r="A9" t="str">
        <f t="shared" si="0"/>
        <v>Moderado-PAPEL</v>
      </c>
      <c r="B9" t="s">
        <v>16</v>
      </c>
      <c r="C9" t="s">
        <v>23</v>
      </c>
      <c r="D9" s="49">
        <v>0.32</v>
      </c>
    </row>
    <row r="10" spans="1:4" x14ac:dyDescent="0.25">
      <c r="A10" t="str">
        <f t="shared" si="0"/>
        <v>Moderado-TIJOLO</v>
      </c>
      <c r="B10" t="s">
        <v>16</v>
      </c>
      <c r="C10" t="s">
        <v>24</v>
      </c>
      <c r="D10" s="49">
        <v>0.35</v>
      </c>
    </row>
    <row r="11" spans="1:4" x14ac:dyDescent="0.25">
      <c r="A11" t="str">
        <f t="shared" si="0"/>
        <v>Moderado-HÍBRIDOS</v>
      </c>
      <c r="B11" t="s">
        <v>16</v>
      </c>
      <c r="C11" t="s">
        <v>25</v>
      </c>
      <c r="D11" s="49">
        <v>0.08</v>
      </c>
    </row>
    <row r="12" spans="1:4" x14ac:dyDescent="0.25">
      <c r="A12" t="str">
        <f t="shared" si="0"/>
        <v>Moderado-FOFs</v>
      </c>
      <c r="B12" t="s">
        <v>16</v>
      </c>
      <c r="C12" t="s">
        <v>26</v>
      </c>
      <c r="D12" s="49">
        <v>0.05</v>
      </c>
    </row>
    <row r="13" spans="1:4" x14ac:dyDescent="0.25">
      <c r="A13" t="str">
        <f t="shared" si="0"/>
        <v>Moderado-DESENVOLVIMENTO</v>
      </c>
      <c r="B13" t="s">
        <v>16</v>
      </c>
      <c r="C13" t="s">
        <v>27</v>
      </c>
      <c r="D13" s="49">
        <v>0.1</v>
      </c>
    </row>
    <row r="14" spans="1:4" x14ac:dyDescent="0.25">
      <c r="A14" t="str">
        <f t="shared" si="0"/>
        <v>Moderado-HOTELARIAS</v>
      </c>
      <c r="B14" t="s">
        <v>16</v>
      </c>
      <c r="C14" t="s">
        <v>28</v>
      </c>
      <c r="D14" s="49">
        <v>0.1</v>
      </c>
    </row>
    <row r="15" spans="1:4" x14ac:dyDescent="0.25">
      <c r="A15" t="str">
        <f t="shared" si="0"/>
        <v>Agressivo-PAPEL</v>
      </c>
      <c r="B15" t="s">
        <v>31</v>
      </c>
      <c r="C15" t="s">
        <v>23</v>
      </c>
      <c r="D15" s="49">
        <v>0.5</v>
      </c>
    </row>
    <row r="16" spans="1:4" x14ac:dyDescent="0.25">
      <c r="A16" t="str">
        <f t="shared" si="0"/>
        <v>Agressivo-TIJOLO</v>
      </c>
      <c r="B16" t="s">
        <v>31</v>
      </c>
      <c r="C16" t="s">
        <v>24</v>
      </c>
      <c r="D16" s="49">
        <v>0.1</v>
      </c>
    </row>
    <row r="17" spans="1:4" x14ac:dyDescent="0.25">
      <c r="A17" t="str">
        <f t="shared" si="0"/>
        <v>Agressivo-HÍBRIDOS</v>
      </c>
      <c r="B17" t="s">
        <v>31</v>
      </c>
      <c r="C17" t="s">
        <v>25</v>
      </c>
      <c r="D17" s="49">
        <v>0.05</v>
      </c>
    </row>
    <row r="18" spans="1:4" x14ac:dyDescent="0.25">
      <c r="A18" t="str">
        <f t="shared" si="0"/>
        <v>Agressivo-FOFs</v>
      </c>
      <c r="B18" t="s">
        <v>31</v>
      </c>
      <c r="C18" t="s">
        <v>26</v>
      </c>
      <c r="D18" s="49">
        <v>0.05</v>
      </c>
    </row>
    <row r="19" spans="1:4" x14ac:dyDescent="0.25">
      <c r="A19" t="str">
        <f t="shared" si="0"/>
        <v>Agressivo-DESENVOLVIMENTO</v>
      </c>
      <c r="B19" t="s">
        <v>31</v>
      </c>
      <c r="C19" t="s">
        <v>27</v>
      </c>
      <c r="D19" s="49">
        <v>0.2</v>
      </c>
    </row>
    <row r="20" spans="1:4" x14ac:dyDescent="0.25">
      <c r="A20" t="str">
        <f t="shared" si="0"/>
        <v>Agressivo-HOTELARIAS</v>
      </c>
      <c r="B20" t="s">
        <v>31</v>
      </c>
      <c r="C20" t="s">
        <v>28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Silva Matos</dc:creator>
  <cp:lastModifiedBy>Elder Silva Matos</cp:lastModifiedBy>
  <dcterms:created xsi:type="dcterms:W3CDTF">2025-05-30T19:34:09Z</dcterms:created>
  <dcterms:modified xsi:type="dcterms:W3CDTF">2025-06-02T19:55:19Z</dcterms:modified>
</cp:coreProperties>
</file>