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통계\8.청년통계\2020\작업\★최종자료_인턴작업\1125_청년통계\"/>
    </mc:Choice>
  </mc:AlternateContent>
  <bookViews>
    <workbookView xWindow="-360" yWindow="510" windowWidth="18315" windowHeight="12030" tabRatio="870" firstSheet="15" activeTab="28"/>
  </bookViews>
  <sheets>
    <sheet name="Sheet1" sheetId="1" r:id="rId1"/>
    <sheet name="1_1~4" sheetId="2" r:id="rId2"/>
    <sheet name="1_5~9" sheetId="3" r:id="rId3"/>
    <sheet name="1_10~11" sheetId="4" r:id="rId4"/>
    <sheet name="1_12~14" sheetId="32" r:id="rId5"/>
    <sheet name="1_15~18" sheetId="5" r:id="rId6"/>
    <sheet name="1_19~22" sheetId="6" r:id="rId7"/>
    <sheet name="1_23~2_1" sheetId="7" r:id="rId8"/>
    <sheet name="2_2~2_3" sheetId="8" r:id="rId9"/>
    <sheet name="2_4~5" sheetId="9" r:id="rId10"/>
    <sheet name="2_6~3_1" sheetId="10" r:id="rId11"/>
    <sheet name="3_2~3" sheetId="13" r:id="rId12"/>
    <sheet name="3_4~5" sheetId="14" r:id="rId13"/>
    <sheet name="3_6~7" sheetId="15" r:id="rId14"/>
    <sheet name="3_8~9" sheetId="16" r:id="rId15"/>
    <sheet name="4_1~4" sheetId="17" r:id="rId16"/>
    <sheet name="4_5~7" sheetId="34" r:id="rId17"/>
    <sheet name="4_8~10" sheetId="35" r:id="rId18"/>
    <sheet name="4_11~12" sheetId="12" r:id="rId19"/>
    <sheet name="4_13~15" sheetId="19" r:id="rId20"/>
    <sheet name="4_16~17" sheetId="20" r:id="rId21"/>
    <sheet name="4_18~19" sheetId="21" r:id="rId22"/>
    <sheet name="5_1~2" sheetId="22" r:id="rId23"/>
    <sheet name="5_3~4" sheetId="23" r:id="rId24"/>
    <sheet name="5_5~6" sheetId="24" r:id="rId25"/>
    <sheet name="5_7~8" sheetId="25" r:id="rId26"/>
    <sheet name="5_9~10" sheetId="26" r:id="rId27"/>
    <sheet name="5_11~13" sheetId="27" r:id="rId28"/>
    <sheet name="5_14~5_16" sheetId="29" r:id="rId29"/>
    <sheet name="5_17~5_21" sheetId="33" r:id="rId30"/>
  </sheets>
  <definedNames>
    <definedName name="_xlnm.Print_Area" localSheetId="1">'1_1~4'!$A$1:$K$47</definedName>
    <definedName name="_xlnm.Print_Area" localSheetId="11">'3_2~3'!$A$1:$G$31</definedName>
    <definedName name="_xlnm.Print_Area" localSheetId="12">'3_4~5'!$A$1:$L$42</definedName>
    <definedName name="_xlnm.Print_Area" localSheetId="14">'3_8~9'!$A$1:$K$34</definedName>
    <definedName name="_xlnm.Print_Area" localSheetId="17">'4_8~10'!$A$1:$K$38</definedName>
    <definedName name="_xlnm.Print_Titles" localSheetId="0">Sheet1!$2:$2</definedName>
  </definedNames>
  <calcPr calcId="152511"/>
</workbook>
</file>

<file path=xl/calcChain.xml><?xml version="1.0" encoding="utf-8"?>
<calcChain xmlns="http://schemas.openxmlformats.org/spreadsheetml/2006/main">
  <c r="F6" i="29" l="1"/>
  <c r="F7" i="29"/>
  <c r="F8" i="29"/>
  <c r="F5" i="29"/>
  <c r="L38" i="27"/>
  <c r="K38" i="27"/>
  <c r="K37" i="27"/>
  <c r="D42" i="12" l="1"/>
  <c r="D46" i="12"/>
  <c r="D45" i="12"/>
  <c r="D44" i="12"/>
  <c r="D43" i="12"/>
  <c r="G21" i="12"/>
  <c r="I7" i="19" l="1"/>
  <c r="J7" i="19"/>
  <c r="K7" i="19"/>
  <c r="H7" i="19"/>
  <c r="I6" i="19"/>
  <c r="J6" i="19"/>
  <c r="K6" i="19"/>
  <c r="H6" i="19"/>
  <c r="I5" i="19"/>
  <c r="J5" i="19"/>
  <c r="K5" i="19"/>
  <c r="H5" i="19"/>
  <c r="G24" i="12"/>
  <c r="G25" i="12"/>
  <c r="G26" i="12"/>
  <c r="G23" i="12"/>
  <c r="H22" i="12"/>
  <c r="I22" i="12"/>
  <c r="G22" i="12"/>
  <c r="F34" i="12"/>
  <c r="E34" i="12"/>
  <c r="D34" i="12"/>
  <c r="C34" i="12"/>
  <c r="F28" i="12"/>
  <c r="E28" i="12"/>
  <c r="D28" i="12"/>
  <c r="C28" i="12"/>
  <c r="D54" i="29" l="1"/>
  <c r="G27" i="29"/>
  <c r="G26" i="29"/>
  <c r="E26" i="29"/>
  <c r="E31" i="29"/>
  <c r="E34" i="29"/>
  <c r="D34" i="29"/>
  <c r="D31" i="29"/>
  <c r="D26" i="29"/>
  <c r="F4" i="29"/>
  <c r="M46" i="27"/>
  <c r="M47" i="27"/>
  <c r="J38" i="27"/>
  <c r="I38" i="27"/>
  <c r="E19" i="22" l="1"/>
  <c r="F19" i="22"/>
  <c r="G19" i="22"/>
  <c r="D19" i="22"/>
  <c r="H18" i="22"/>
  <c r="D12" i="22"/>
  <c r="C12" i="22"/>
  <c r="I9" i="22"/>
  <c r="I6" i="22"/>
  <c r="F15" i="20"/>
  <c r="K27" i="35"/>
  <c r="L27" i="35"/>
  <c r="M27" i="35"/>
  <c r="N27" i="35"/>
  <c r="J27" i="35"/>
  <c r="L25" i="35"/>
  <c r="M25" i="35"/>
  <c r="N25" i="35"/>
  <c r="K25" i="35"/>
  <c r="L23" i="35"/>
  <c r="M23" i="35"/>
  <c r="N23" i="35"/>
  <c r="K23" i="35"/>
  <c r="I5" i="35"/>
  <c r="H5" i="35"/>
  <c r="F32" i="34"/>
  <c r="H18" i="17" l="1"/>
  <c r="H17" i="17"/>
  <c r="K5" i="15" l="1"/>
  <c r="L5" i="15"/>
  <c r="M5" i="15"/>
  <c r="N5" i="15"/>
  <c r="O5" i="15"/>
  <c r="J5" i="15"/>
  <c r="I5" i="14"/>
  <c r="G31" i="13"/>
  <c r="J41" i="7" l="1"/>
  <c r="H35" i="7"/>
  <c r="J13" i="5"/>
  <c r="J4" i="5"/>
  <c r="K4" i="5"/>
  <c r="L4" i="5"/>
  <c r="M4" i="5"/>
  <c r="I4" i="5"/>
  <c r="J3" i="5"/>
  <c r="K3" i="5"/>
  <c r="L3" i="5"/>
  <c r="M3" i="5"/>
  <c r="I3" i="5"/>
  <c r="K16" i="32"/>
  <c r="K15" i="32"/>
  <c r="L39" i="4"/>
  <c r="J16" i="8" l="1"/>
  <c r="J15" i="4" l="1"/>
  <c r="J20" i="4"/>
  <c r="J25" i="4"/>
  <c r="J30" i="4"/>
  <c r="J10" i="4"/>
  <c r="I23" i="3" l="1"/>
  <c r="C23" i="3"/>
  <c r="J5" i="8" l="1"/>
  <c r="K5" i="8"/>
  <c r="L5" i="8"/>
  <c r="M5" i="8"/>
  <c r="N5" i="8"/>
  <c r="J6" i="8"/>
  <c r="K6" i="8"/>
  <c r="L6" i="8"/>
  <c r="M6" i="8"/>
  <c r="N6" i="8"/>
  <c r="J7" i="8"/>
  <c r="K7" i="8"/>
  <c r="L7" i="8"/>
  <c r="M7" i="8"/>
  <c r="N7" i="8"/>
  <c r="J8" i="8"/>
  <c r="K8" i="8"/>
  <c r="L8" i="8"/>
  <c r="M8" i="8"/>
  <c r="N8" i="8"/>
  <c r="J9" i="8"/>
  <c r="K9" i="8"/>
  <c r="L9" i="8"/>
  <c r="M9" i="8"/>
  <c r="N9" i="8"/>
  <c r="J10" i="8"/>
  <c r="K10" i="8"/>
  <c r="L10" i="8"/>
  <c r="M10" i="8"/>
  <c r="N10" i="8"/>
  <c r="J11" i="8"/>
  <c r="K11" i="8"/>
  <c r="L11" i="8"/>
  <c r="M11" i="8"/>
  <c r="N11" i="8"/>
  <c r="J12" i="8"/>
  <c r="K12" i="8"/>
  <c r="L12" i="8"/>
  <c r="M12" i="8"/>
  <c r="N12" i="8"/>
  <c r="J13" i="8"/>
  <c r="K13" i="8"/>
  <c r="L13" i="8"/>
  <c r="M13" i="8"/>
  <c r="N13" i="8"/>
  <c r="K4" i="8"/>
  <c r="L4" i="8"/>
  <c r="M4" i="8"/>
  <c r="N4" i="8"/>
  <c r="J4" i="8"/>
  <c r="H52" i="3" l="1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40" i="3"/>
  <c r="I4" i="23" l="1"/>
  <c r="H39" i="19" l="1"/>
  <c r="H38" i="19"/>
  <c r="H33" i="19"/>
  <c r="H25" i="19"/>
  <c r="H24" i="19"/>
  <c r="H16" i="19"/>
  <c r="C41" i="35"/>
  <c r="C42" i="35"/>
  <c r="C43" i="35"/>
  <c r="C44" i="35"/>
  <c r="C40" i="35"/>
  <c r="J25" i="35"/>
  <c r="J23" i="35"/>
  <c r="J21" i="35"/>
  <c r="I13" i="35"/>
  <c r="I12" i="35"/>
  <c r="H13" i="35"/>
  <c r="H12" i="35"/>
  <c r="H35" i="17"/>
  <c r="H34" i="17"/>
  <c r="H28" i="17"/>
  <c r="K31" i="16"/>
  <c r="H16" i="16"/>
  <c r="G16" i="16"/>
  <c r="H42" i="7"/>
  <c r="F45" i="33" l="1"/>
  <c r="F36" i="33" l="1"/>
  <c r="F32" i="33"/>
  <c r="F12" i="33"/>
  <c r="E14" i="33"/>
  <c r="E13" i="33"/>
  <c r="D14" i="33"/>
  <c r="D13" i="33"/>
  <c r="D12" i="33"/>
  <c r="D36" i="33" l="1"/>
  <c r="D37" i="33"/>
  <c r="D38" i="33"/>
  <c r="D32" i="33"/>
  <c r="D33" i="33"/>
  <c r="D34" i="33"/>
  <c r="D35" i="33"/>
  <c r="D31" i="33"/>
  <c r="B35" i="33"/>
  <c r="C35" i="33"/>
  <c r="D21" i="33"/>
  <c r="D22" i="33"/>
  <c r="D23" i="33"/>
  <c r="D24" i="33"/>
  <c r="D25" i="33"/>
  <c r="D20" i="33"/>
  <c r="D32" i="4" l="1"/>
  <c r="D33" i="4"/>
  <c r="D34" i="4"/>
  <c r="D31" i="4"/>
  <c r="D27" i="4"/>
  <c r="D28" i="4"/>
  <c r="D29" i="4"/>
  <c r="D26" i="4"/>
  <c r="D22" i="4"/>
  <c r="D23" i="4"/>
  <c r="D24" i="4"/>
  <c r="D21" i="4"/>
  <c r="D17" i="4"/>
  <c r="D18" i="4"/>
  <c r="D19" i="4"/>
  <c r="D16" i="4"/>
  <c r="D12" i="4"/>
  <c r="D13" i="4"/>
  <c r="D14" i="4"/>
  <c r="D11" i="4"/>
  <c r="D7" i="4"/>
  <c r="D8" i="4"/>
  <c r="D9" i="4"/>
  <c r="D6" i="4"/>
  <c r="F5" i="4"/>
  <c r="H17" i="2"/>
  <c r="D20" i="4" l="1"/>
  <c r="E5" i="4"/>
  <c r="K46" i="27" l="1"/>
  <c r="J46" i="27"/>
  <c r="I46" i="27"/>
  <c r="J47" i="27"/>
  <c r="K47" i="27"/>
  <c r="I47" i="27"/>
  <c r="J37" i="27"/>
  <c r="I37" i="27"/>
  <c r="K35" i="7" l="1"/>
  <c r="L35" i="7"/>
  <c r="J35" i="7"/>
  <c r="H43" i="7"/>
  <c r="H44" i="7"/>
  <c r="H45" i="7"/>
  <c r="H46" i="7"/>
  <c r="H41" i="7"/>
  <c r="H40" i="7"/>
  <c r="E39" i="7"/>
  <c r="E38" i="7"/>
  <c r="E37" i="7"/>
  <c r="E36" i="7"/>
  <c r="P34" i="2" l="1"/>
  <c r="O34" i="2"/>
  <c r="P33" i="2"/>
  <c r="O33" i="2"/>
  <c r="O29" i="2"/>
  <c r="P29" i="2"/>
  <c r="P28" i="2"/>
  <c r="O28" i="2"/>
  <c r="N34" i="2" l="1"/>
  <c r="M34" i="2"/>
  <c r="N33" i="2"/>
  <c r="M33" i="2"/>
  <c r="N28" i="2"/>
  <c r="M28" i="2"/>
  <c r="C17" i="22" l="1"/>
  <c r="J18" i="25" l="1"/>
  <c r="K18" i="25"/>
  <c r="L18" i="25"/>
  <c r="M18" i="25"/>
  <c r="I18" i="25"/>
  <c r="B26" i="25"/>
  <c r="B25" i="25"/>
  <c r="B24" i="25"/>
  <c r="B23" i="25"/>
  <c r="B22" i="25"/>
  <c r="B21" i="25"/>
  <c r="B20" i="25"/>
  <c r="B19" i="25"/>
  <c r="H18" i="25"/>
  <c r="G18" i="25"/>
  <c r="F18" i="25"/>
  <c r="E18" i="25"/>
  <c r="D18" i="25"/>
  <c r="B18" i="25" s="1"/>
  <c r="C18" i="25"/>
  <c r="I4" i="25" l="1"/>
  <c r="J4" i="25"/>
  <c r="K4" i="25"/>
  <c r="L4" i="25"/>
  <c r="H4" i="25"/>
  <c r="J19" i="24"/>
  <c r="J20" i="24"/>
  <c r="J18" i="24"/>
  <c r="I18" i="24"/>
  <c r="I8" i="24"/>
  <c r="I9" i="24"/>
  <c r="I10" i="24"/>
  <c r="I11" i="24"/>
  <c r="I12" i="24"/>
  <c r="I7" i="24"/>
  <c r="I4" i="24"/>
  <c r="D39" i="23" l="1"/>
  <c r="E39" i="23"/>
  <c r="F39" i="23"/>
  <c r="G39" i="23"/>
  <c r="H39" i="23"/>
  <c r="I39" i="23"/>
  <c r="J39" i="23"/>
  <c r="K39" i="23"/>
  <c r="C39" i="23"/>
  <c r="H8" i="23"/>
  <c r="H7" i="23"/>
  <c r="H10" i="23"/>
  <c r="H17" i="23"/>
  <c r="H18" i="23"/>
  <c r="H19" i="23"/>
  <c r="H20" i="23"/>
  <c r="H21" i="23"/>
  <c r="H16" i="23"/>
  <c r="H11" i="23"/>
  <c r="H12" i="23"/>
  <c r="H13" i="23"/>
  <c r="H14" i="23"/>
  <c r="J5" i="23"/>
  <c r="K5" i="23"/>
  <c r="L5" i="23"/>
  <c r="I5" i="23"/>
  <c r="H5" i="23"/>
  <c r="H25" i="17"/>
  <c r="H26" i="17"/>
  <c r="H27" i="17"/>
  <c r="H24" i="17"/>
  <c r="I23" i="17"/>
  <c r="J23" i="17"/>
  <c r="K23" i="17"/>
  <c r="L23" i="17"/>
  <c r="H23" i="17"/>
  <c r="I11" i="17" l="1"/>
  <c r="J11" i="17"/>
  <c r="K11" i="17"/>
  <c r="L11" i="17"/>
  <c r="H11" i="17"/>
  <c r="G5" i="17"/>
  <c r="G4" i="17"/>
  <c r="F5" i="17"/>
  <c r="F4" i="17"/>
  <c r="F3" i="17"/>
  <c r="B12" i="25" l="1"/>
  <c r="B11" i="25"/>
  <c r="B10" i="25"/>
  <c r="B9" i="25"/>
  <c r="B8" i="25"/>
  <c r="B7" i="25"/>
  <c r="B6" i="25"/>
  <c r="B5" i="25"/>
  <c r="G4" i="25"/>
  <c r="F4" i="25"/>
  <c r="E4" i="25"/>
  <c r="D4" i="25"/>
  <c r="C4" i="25"/>
  <c r="B4" i="25"/>
  <c r="B26" i="24"/>
  <c r="B25" i="24"/>
  <c r="B24" i="24"/>
  <c r="B23" i="24"/>
  <c r="B22" i="24"/>
  <c r="B21" i="24"/>
  <c r="B20" i="24"/>
  <c r="B19" i="24"/>
  <c r="H18" i="24"/>
  <c r="G18" i="24"/>
  <c r="F18" i="24"/>
  <c r="E18" i="24"/>
  <c r="D18" i="24"/>
  <c r="C18" i="24"/>
  <c r="B18" i="24" s="1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H4" i="24"/>
  <c r="G4" i="24"/>
  <c r="F4" i="24"/>
  <c r="E4" i="24"/>
  <c r="D4" i="24"/>
  <c r="C4" i="24"/>
  <c r="B36" i="23"/>
  <c r="B35" i="23"/>
  <c r="B34" i="23"/>
  <c r="B33" i="23"/>
  <c r="B32" i="23"/>
  <c r="B31" i="23"/>
  <c r="B30" i="23"/>
  <c r="B29" i="23"/>
  <c r="B28" i="23" s="1"/>
  <c r="K28" i="23"/>
  <c r="J28" i="23"/>
  <c r="I28" i="23"/>
  <c r="H28" i="23"/>
  <c r="G28" i="23"/>
  <c r="F28" i="23"/>
  <c r="E28" i="23"/>
  <c r="D28" i="23"/>
  <c r="C28" i="23"/>
  <c r="C21" i="23"/>
  <c r="C20" i="23"/>
  <c r="C19" i="23"/>
  <c r="C18" i="23"/>
  <c r="C17" i="23"/>
  <c r="C16" i="23"/>
  <c r="C14" i="23"/>
  <c r="C13" i="23"/>
  <c r="C12" i="23"/>
  <c r="C11" i="23"/>
  <c r="C10" i="23"/>
  <c r="C8" i="23"/>
  <c r="C7" i="23"/>
  <c r="G5" i="23"/>
  <c r="F5" i="23"/>
  <c r="E5" i="23"/>
  <c r="D5" i="23"/>
  <c r="B5" i="23"/>
  <c r="B4" i="24" l="1"/>
  <c r="C5" i="23"/>
  <c r="B28" i="17"/>
  <c r="B27" i="17"/>
  <c r="B26" i="17"/>
  <c r="B25" i="17"/>
  <c r="B24" i="17"/>
  <c r="C23" i="17"/>
  <c r="G23" i="17"/>
  <c r="F17" i="34" l="1"/>
  <c r="E17" i="34"/>
  <c r="B37" i="34"/>
  <c r="B36" i="34"/>
  <c r="B35" i="34"/>
  <c r="B34" i="34"/>
  <c r="B33" i="34"/>
  <c r="E36" i="17" l="1"/>
  <c r="F36" i="17"/>
  <c r="G36" i="17"/>
  <c r="D36" i="17"/>
  <c r="C36" i="17"/>
  <c r="E7" i="34" l="1"/>
  <c r="E6" i="34"/>
  <c r="F5" i="34"/>
  <c r="E5" i="34"/>
  <c r="F30" i="27" l="1"/>
  <c r="F31" i="27"/>
  <c r="E31" i="27"/>
  <c r="E30" i="27"/>
  <c r="F22" i="27"/>
  <c r="E22" i="27"/>
  <c r="H6" i="27"/>
  <c r="I6" i="27"/>
  <c r="J6" i="27"/>
  <c r="K6" i="27"/>
  <c r="H15" i="27"/>
  <c r="H14" i="27"/>
  <c r="H5" i="27"/>
  <c r="E13" i="29" l="1"/>
  <c r="E12" i="29"/>
  <c r="E8" i="29"/>
  <c r="E7" i="29"/>
  <c r="E6" i="29"/>
  <c r="E5" i="29"/>
  <c r="E4" i="29"/>
  <c r="E22" i="2" l="1"/>
  <c r="H11" i="2"/>
  <c r="H10" i="2"/>
  <c r="H9" i="2"/>
  <c r="H8" i="2"/>
  <c r="H7" i="2"/>
  <c r="H6" i="2"/>
  <c r="H5" i="2"/>
  <c r="H4" i="2"/>
  <c r="F11" i="2"/>
  <c r="F10" i="2"/>
  <c r="F9" i="2"/>
  <c r="F8" i="2"/>
  <c r="F7" i="2"/>
  <c r="F6" i="2"/>
  <c r="F5" i="2"/>
  <c r="F4" i="2"/>
  <c r="E11" i="2"/>
  <c r="E10" i="2"/>
  <c r="E9" i="2"/>
  <c r="E8" i="2"/>
  <c r="E7" i="2"/>
  <c r="E6" i="2"/>
  <c r="E5" i="2"/>
  <c r="E4" i="2"/>
  <c r="C11" i="2"/>
  <c r="C10" i="2"/>
  <c r="C9" i="2"/>
  <c r="C8" i="2"/>
  <c r="C7" i="2"/>
  <c r="C6" i="2"/>
  <c r="C5" i="2"/>
  <c r="C4" i="2"/>
  <c r="K34" i="35" l="1"/>
  <c r="K35" i="35"/>
  <c r="K36" i="35"/>
  <c r="K37" i="35"/>
  <c r="K33" i="35"/>
  <c r="E27" i="35"/>
  <c r="F27" i="35"/>
  <c r="G27" i="35"/>
  <c r="D27" i="35"/>
  <c r="H7" i="35"/>
  <c r="H8" i="35"/>
  <c r="H9" i="35"/>
  <c r="H6" i="35"/>
  <c r="E32" i="16"/>
  <c r="F32" i="16"/>
  <c r="G32" i="16"/>
  <c r="H32" i="16"/>
  <c r="I32" i="16"/>
  <c r="D32" i="16"/>
  <c r="K30" i="16"/>
  <c r="K22" i="16"/>
  <c r="J33" i="15" l="1"/>
  <c r="J32" i="15"/>
  <c r="E34" i="15"/>
  <c r="F34" i="15"/>
  <c r="G34" i="15"/>
  <c r="H34" i="15"/>
  <c r="I34" i="15"/>
  <c r="D34" i="15"/>
  <c r="J24" i="15"/>
  <c r="E15" i="15"/>
  <c r="F15" i="15"/>
  <c r="G15" i="15"/>
  <c r="H15" i="15"/>
  <c r="I15" i="15"/>
  <c r="D15" i="15"/>
  <c r="D35" i="14"/>
  <c r="E35" i="14"/>
  <c r="F35" i="14"/>
  <c r="G35" i="14"/>
  <c r="H35" i="14"/>
  <c r="D36" i="14"/>
  <c r="E36" i="14"/>
  <c r="F36" i="14"/>
  <c r="G36" i="14"/>
  <c r="H36" i="14"/>
  <c r="D37" i="14"/>
  <c r="E37" i="14"/>
  <c r="F37" i="14"/>
  <c r="G37" i="14"/>
  <c r="H37" i="14"/>
  <c r="D38" i="14"/>
  <c r="E38" i="14"/>
  <c r="F38" i="14"/>
  <c r="G38" i="14"/>
  <c r="H38" i="14"/>
  <c r="E34" i="14"/>
  <c r="F34" i="14"/>
  <c r="G34" i="14"/>
  <c r="H34" i="14"/>
  <c r="D34" i="14"/>
  <c r="J33" i="14"/>
  <c r="J32" i="14"/>
  <c r="J24" i="14"/>
  <c r="D15" i="35" l="1"/>
  <c r="C15" i="35"/>
  <c r="D14" i="35"/>
  <c r="C14" i="35"/>
  <c r="D13" i="35"/>
  <c r="C13" i="35"/>
  <c r="D12" i="35"/>
  <c r="C12" i="35"/>
  <c r="D11" i="35"/>
  <c r="C11" i="35"/>
  <c r="D10" i="35"/>
  <c r="C10" i="35"/>
  <c r="D9" i="35"/>
  <c r="C9" i="35"/>
  <c r="D8" i="35"/>
  <c r="C8" i="35"/>
  <c r="D7" i="35"/>
  <c r="C7" i="35"/>
  <c r="D6" i="35"/>
  <c r="C6" i="35"/>
  <c r="D5" i="35"/>
  <c r="C5" i="35"/>
  <c r="D4" i="35"/>
  <c r="C4" i="35"/>
  <c r="G25" i="13" l="1"/>
  <c r="G24" i="13"/>
  <c r="G23" i="13"/>
  <c r="G22" i="13"/>
  <c r="G29" i="13"/>
  <c r="G30" i="13"/>
  <c r="G21" i="13"/>
  <c r="E14" i="12" l="1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J5" i="12" s="1"/>
  <c r="E4" i="12"/>
  <c r="D4" i="12"/>
  <c r="I31" i="16" l="1"/>
  <c r="I30" i="16"/>
  <c r="I29" i="16"/>
  <c r="I28" i="16"/>
  <c r="I27" i="16"/>
  <c r="I26" i="16"/>
  <c r="I25" i="16"/>
  <c r="I24" i="16"/>
  <c r="I23" i="16"/>
  <c r="I22" i="16"/>
  <c r="I21" i="16"/>
  <c r="I14" i="16"/>
  <c r="I13" i="16"/>
  <c r="I12" i="16"/>
  <c r="I11" i="16"/>
  <c r="I10" i="16"/>
  <c r="I9" i="16"/>
  <c r="I8" i="16"/>
  <c r="I7" i="16"/>
  <c r="I6" i="16"/>
  <c r="I5" i="16"/>
  <c r="I4" i="16"/>
  <c r="I33" i="15" l="1"/>
  <c r="I32" i="15"/>
  <c r="I31" i="15"/>
  <c r="I30" i="15"/>
  <c r="I29" i="15"/>
  <c r="I28" i="15"/>
  <c r="I27" i="15"/>
  <c r="I26" i="15"/>
  <c r="I25" i="15"/>
  <c r="I24" i="15"/>
  <c r="I23" i="15"/>
  <c r="I14" i="15"/>
  <c r="I13" i="15"/>
  <c r="I12" i="15"/>
  <c r="I11" i="15"/>
  <c r="I10" i="15"/>
  <c r="I9" i="15"/>
  <c r="I8" i="15"/>
  <c r="I7" i="15"/>
  <c r="I6" i="15"/>
  <c r="I5" i="15"/>
  <c r="I4" i="15"/>
  <c r="C28" i="7" l="1"/>
  <c r="C27" i="7"/>
  <c r="C26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G27" i="7"/>
  <c r="F27" i="7"/>
  <c r="E27" i="7"/>
  <c r="D27" i="7"/>
  <c r="G26" i="7"/>
  <c r="F26" i="7"/>
  <c r="E26" i="7"/>
  <c r="D26" i="7"/>
  <c r="C13" i="7"/>
  <c r="C12" i="7"/>
  <c r="C11" i="7"/>
  <c r="C10" i="7"/>
  <c r="G14" i="7"/>
  <c r="F14" i="7"/>
  <c r="E14" i="7"/>
  <c r="D14" i="7"/>
  <c r="C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41" i="6"/>
  <c r="F41" i="6"/>
  <c r="E41" i="6"/>
  <c r="D41" i="6"/>
  <c r="C41" i="6"/>
  <c r="B41" i="6"/>
  <c r="G39" i="6"/>
  <c r="F39" i="6"/>
  <c r="E39" i="6"/>
  <c r="D39" i="6"/>
  <c r="C39" i="6"/>
  <c r="B39" i="6"/>
  <c r="I33" i="6"/>
  <c r="H33" i="6"/>
  <c r="G33" i="6"/>
  <c r="F33" i="6"/>
  <c r="E33" i="6"/>
  <c r="D33" i="6"/>
  <c r="C33" i="6"/>
  <c r="I21" i="6"/>
  <c r="H21" i="6"/>
  <c r="G21" i="6"/>
  <c r="F21" i="6"/>
  <c r="E21" i="6"/>
  <c r="D21" i="6"/>
  <c r="C21" i="6"/>
  <c r="C47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D31" i="5"/>
  <c r="E31" i="5"/>
  <c r="F31" i="5"/>
  <c r="G31" i="5"/>
  <c r="C31" i="5"/>
  <c r="G30" i="5"/>
  <c r="F30" i="5"/>
  <c r="E30" i="5"/>
  <c r="D30" i="5"/>
  <c r="C30" i="5"/>
  <c r="D17" i="5"/>
  <c r="E17" i="5"/>
  <c r="F17" i="5"/>
  <c r="G17" i="5"/>
  <c r="H17" i="5"/>
  <c r="I17" i="5"/>
  <c r="C17" i="5"/>
  <c r="H22" i="7" l="1"/>
  <c r="H27" i="7" s="1"/>
  <c r="H6" i="7"/>
  <c r="H11" i="7" s="1"/>
  <c r="E5" i="6" l="1"/>
  <c r="E4" i="6"/>
  <c r="E9" i="6"/>
  <c r="E8" i="6"/>
  <c r="E7" i="6"/>
  <c r="E6" i="6"/>
  <c r="C5" i="6"/>
  <c r="C4" i="6"/>
  <c r="C9" i="6"/>
  <c r="C8" i="6"/>
  <c r="C7" i="6"/>
  <c r="C6" i="6"/>
  <c r="H46" i="5" l="1"/>
  <c r="H51" i="5" s="1"/>
  <c r="H45" i="5"/>
  <c r="H50" i="5" s="1"/>
  <c r="H44" i="5"/>
  <c r="H49" i="5" s="1"/>
  <c r="H43" i="5"/>
  <c r="H48" i="5" s="1"/>
  <c r="H29" i="5" l="1"/>
  <c r="H34" i="5" s="1"/>
  <c r="H28" i="5"/>
  <c r="H33" i="5" s="1"/>
  <c r="H27" i="5"/>
  <c r="H32" i="5" s="1"/>
  <c r="H26" i="5"/>
  <c r="H31" i="5" s="1"/>
  <c r="K6" i="12" l="1"/>
  <c r="J6" i="12"/>
  <c r="E9" i="29" l="1"/>
  <c r="E35" i="7" l="1"/>
  <c r="G30" i="3" l="1"/>
  <c r="E30" i="3"/>
  <c r="C30" i="3"/>
  <c r="C29" i="2" l="1"/>
  <c r="N29" i="2" s="1"/>
  <c r="B29" i="2"/>
  <c r="M29" i="2" s="1"/>
  <c r="G19" i="2"/>
  <c r="G20" i="2"/>
  <c r="G21" i="2"/>
  <c r="G18" i="2"/>
  <c r="E19" i="2"/>
  <c r="E20" i="2"/>
  <c r="E21" i="2"/>
  <c r="E18" i="2"/>
  <c r="C19" i="2"/>
  <c r="C20" i="2"/>
  <c r="C21" i="2"/>
  <c r="C18" i="2"/>
  <c r="B32" i="34" l="1"/>
  <c r="E32" i="34" s="1"/>
  <c r="B31" i="34"/>
  <c r="E31" i="34" s="1"/>
  <c r="D30" i="34"/>
  <c r="C30" i="34"/>
  <c r="B30" i="34" l="1"/>
  <c r="E30" i="34" s="1"/>
  <c r="F30" i="34" l="1"/>
  <c r="K5" i="12"/>
  <c r="D23" i="17" l="1"/>
  <c r="E23" i="17"/>
  <c r="E11" i="29" l="1"/>
  <c r="E10" i="29"/>
  <c r="G22" i="2" l="1"/>
  <c r="E3" i="29" l="1"/>
  <c r="C18" i="22"/>
  <c r="C16" i="22"/>
  <c r="F23" i="17"/>
  <c r="B23" i="17" s="1"/>
  <c r="K14" i="12"/>
  <c r="J14" i="12"/>
  <c r="K13" i="12"/>
  <c r="J13" i="12"/>
  <c r="K12" i="12"/>
  <c r="J12" i="12"/>
  <c r="K11" i="12"/>
  <c r="J11" i="12"/>
  <c r="K9" i="12"/>
  <c r="J9" i="12"/>
  <c r="K8" i="12"/>
  <c r="J8" i="12"/>
  <c r="K7" i="12"/>
  <c r="J7" i="12"/>
  <c r="K4" i="12"/>
  <c r="J4" i="12"/>
  <c r="E46" i="7"/>
  <c r="E45" i="7"/>
  <c r="E44" i="7"/>
  <c r="E43" i="7"/>
  <c r="E42" i="7"/>
  <c r="E41" i="7"/>
  <c r="E40" i="7"/>
  <c r="H25" i="7"/>
  <c r="H30" i="7" s="1"/>
  <c r="H24" i="7"/>
  <c r="H29" i="7" s="1"/>
  <c r="H23" i="7"/>
  <c r="H28" i="7" s="1"/>
  <c r="H21" i="7"/>
  <c r="H20" i="7"/>
  <c r="H19" i="7"/>
  <c r="H26" i="7" s="1"/>
  <c r="H9" i="7"/>
  <c r="H14" i="7" s="1"/>
  <c r="H8" i="7"/>
  <c r="H13" i="7" s="1"/>
  <c r="H7" i="7"/>
  <c r="H12" i="7" s="1"/>
  <c r="H5" i="7"/>
  <c r="H4" i="7"/>
  <c r="H3" i="7"/>
  <c r="H10" i="7" s="1"/>
  <c r="H42" i="5"/>
  <c r="H41" i="5"/>
  <c r="H40" i="5"/>
  <c r="H47" i="5" s="1"/>
  <c r="H25" i="5"/>
  <c r="H24" i="5"/>
  <c r="H23" i="5"/>
  <c r="H30" i="5" s="1"/>
  <c r="I34" i="4"/>
  <c r="H34" i="4"/>
  <c r="G34" i="4"/>
  <c r="I33" i="4"/>
  <c r="H33" i="4"/>
  <c r="G33" i="4"/>
  <c r="I32" i="4"/>
  <c r="H32" i="4"/>
  <c r="G32" i="4"/>
  <c r="I31" i="4"/>
  <c r="H31" i="4"/>
  <c r="G31" i="4"/>
  <c r="F30" i="4"/>
  <c r="E30" i="4"/>
  <c r="D30" i="4"/>
  <c r="C30" i="4"/>
  <c r="I29" i="4"/>
  <c r="H29" i="4"/>
  <c r="G29" i="4"/>
  <c r="I28" i="4"/>
  <c r="H28" i="4"/>
  <c r="G28" i="4"/>
  <c r="I27" i="4"/>
  <c r="H27" i="4"/>
  <c r="G27" i="4"/>
  <c r="I26" i="4"/>
  <c r="H26" i="4"/>
  <c r="G26" i="4"/>
  <c r="F25" i="4"/>
  <c r="E25" i="4"/>
  <c r="D25" i="4"/>
  <c r="C25" i="4"/>
  <c r="I24" i="4"/>
  <c r="H24" i="4"/>
  <c r="G24" i="4"/>
  <c r="I23" i="4"/>
  <c r="H23" i="4"/>
  <c r="G23" i="4"/>
  <c r="I22" i="4"/>
  <c r="H22" i="4"/>
  <c r="G22" i="4"/>
  <c r="I21" i="4"/>
  <c r="H21" i="4"/>
  <c r="G21" i="4"/>
  <c r="F20" i="4"/>
  <c r="E20" i="4"/>
  <c r="C20" i="4"/>
  <c r="I19" i="4"/>
  <c r="H19" i="4"/>
  <c r="G19" i="4"/>
  <c r="I18" i="4"/>
  <c r="H18" i="4"/>
  <c r="G18" i="4"/>
  <c r="I17" i="4"/>
  <c r="H17" i="4"/>
  <c r="G17" i="4"/>
  <c r="I16" i="4"/>
  <c r="H16" i="4"/>
  <c r="G16" i="4"/>
  <c r="F15" i="4"/>
  <c r="E15" i="4"/>
  <c r="D15" i="4"/>
  <c r="C15" i="4"/>
  <c r="I14" i="4"/>
  <c r="H14" i="4"/>
  <c r="G14" i="4"/>
  <c r="I13" i="4"/>
  <c r="H13" i="4"/>
  <c r="G13" i="4"/>
  <c r="I12" i="4"/>
  <c r="H12" i="4"/>
  <c r="G12" i="4"/>
  <c r="I11" i="4"/>
  <c r="H11" i="4"/>
  <c r="G11" i="4"/>
  <c r="F10" i="4"/>
  <c r="E10" i="4"/>
  <c r="D10" i="4"/>
  <c r="C10" i="4"/>
  <c r="I9" i="4"/>
  <c r="H9" i="4"/>
  <c r="G9" i="4"/>
  <c r="I8" i="4"/>
  <c r="H8" i="4"/>
  <c r="G8" i="4"/>
  <c r="I7" i="4"/>
  <c r="H7" i="4"/>
  <c r="G7" i="4"/>
  <c r="I6" i="4"/>
  <c r="H6" i="4"/>
  <c r="G6" i="4"/>
  <c r="D5" i="4"/>
  <c r="C5" i="4"/>
  <c r="H22" i="2"/>
  <c r="H21" i="2"/>
  <c r="H20" i="2"/>
  <c r="H19" i="2"/>
  <c r="H18" i="2"/>
  <c r="L13" i="12" l="1"/>
  <c r="I5" i="4"/>
  <c r="I15" i="4"/>
  <c r="G20" i="4"/>
  <c r="G15" i="4"/>
  <c r="I20" i="4"/>
  <c r="I25" i="4"/>
  <c r="I30" i="4"/>
  <c r="H10" i="4"/>
  <c r="G25" i="4"/>
  <c r="H5" i="4"/>
  <c r="H15" i="4"/>
  <c r="G5" i="4"/>
  <c r="I10" i="4"/>
  <c r="H25" i="4"/>
  <c r="H30" i="4"/>
  <c r="H20" i="4"/>
  <c r="G10" i="4"/>
  <c r="G30" i="4"/>
</calcChain>
</file>

<file path=xl/sharedStrings.xml><?xml version="1.0" encoding="utf-8"?>
<sst xmlns="http://schemas.openxmlformats.org/spreadsheetml/2006/main" count="1936" uniqueCount="1139">
  <si>
    <t>구분</t>
    <phoneticPr fontId="3" type="noConversion"/>
  </si>
  <si>
    <t>1_2</t>
  </si>
  <si>
    <t>1_3</t>
  </si>
  <si>
    <t>1_4</t>
  </si>
  <si>
    <t>1_5</t>
  </si>
  <si>
    <t>1_6</t>
  </si>
  <si>
    <t>모(母)의 연령별 출산율</t>
    <phoneticPr fontId="3" type="noConversion"/>
  </si>
  <si>
    <t>1_7</t>
  </si>
  <si>
    <t>1_8</t>
  </si>
  <si>
    <t>1_9</t>
  </si>
  <si>
    <t>1_10</t>
  </si>
  <si>
    <t>청년가구 규모(1인가구 포함)</t>
    <phoneticPr fontId="3" type="noConversion"/>
  </si>
  <si>
    <t>2017년 인구주택총조사</t>
    <phoneticPr fontId="3" type="noConversion"/>
  </si>
  <si>
    <t>1_11</t>
  </si>
  <si>
    <t>월평균 가구소득</t>
    <phoneticPr fontId="3" type="noConversion"/>
  </si>
  <si>
    <t>2017년 대전시 사회조사</t>
    <phoneticPr fontId="3" type="noConversion"/>
  </si>
  <si>
    <t>1_12</t>
  </si>
  <si>
    <t>소득수준 만족도</t>
    <phoneticPr fontId="3" type="noConversion"/>
  </si>
  <si>
    <t>1_13</t>
  </si>
  <si>
    <t>월평균 소비지출액</t>
    <phoneticPr fontId="3" type="noConversion"/>
  </si>
  <si>
    <t>1_14</t>
  </si>
  <si>
    <t>청년 전입자 규모</t>
    <phoneticPr fontId="3" type="noConversion"/>
  </si>
  <si>
    <t>국내이동통계</t>
    <phoneticPr fontId="3" type="noConversion"/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</si>
  <si>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</si>
  <si>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</si>
  <si>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</si>
  <si>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</si>
  <si>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</si>
  <si>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</si>
  <si>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</si>
  <si>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</si>
  <si>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</si>
  <si>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</si>
  <si>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주택
(2)</t>
    <phoneticPr fontId="3" type="noConversion"/>
  </si>
  <si>
    <t>2_1</t>
    <phoneticPr fontId="3" type="noConversion"/>
  </si>
  <si>
    <t>2017년 재산세 자료</t>
    <phoneticPr fontId="3" type="noConversion"/>
  </si>
  <si>
    <t>2_2</t>
  </si>
  <si>
    <t>청년가구주의 주택유형</t>
    <phoneticPr fontId="3" type="noConversion"/>
  </si>
  <si>
    <t>2017년 주택총조사</t>
    <phoneticPr fontId="3" type="noConversion"/>
  </si>
  <si>
    <t>2_3</t>
  </si>
  <si>
    <t>대전거주기간 및 현 거주지 거주기간</t>
    <phoneticPr fontId="3" type="noConversion"/>
  </si>
  <si>
    <t>2_4</t>
  </si>
  <si>
    <t xml:space="preserve">거주지 선택시 고려사항 </t>
    <phoneticPr fontId="3" type="noConversion"/>
  </si>
  <si>
    <t>2_5</t>
  </si>
  <si>
    <t>주거환경 만족도</t>
    <phoneticPr fontId="3" type="noConversion"/>
  </si>
  <si>
    <t>건강
(3)</t>
    <phoneticPr fontId="3" type="noConversion"/>
  </si>
  <si>
    <t>3_1</t>
    <phoneticPr fontId="3" type="noConversion"/>
  </si>
  <si>
    <t>건강지표</t>
    <phoneticPr fontId="3" type="noConversion"/>
  </si>
  <si>
    <t>보건복지부</t>
    <phoneticPr fontId="3" type="noConversion"/>
  </si>
  <si>
    <t>2017 지역사회 건강통계</t>
    <phoneticPr fontId="3" type="noConversion"/>
  </si>
  <si>
    <t>3_2</t>
  </si>
  <si>
    <t>3_3</t>
  </si>
  <si>
    <t>3_4</t>
  </si>
  <si>
    <t>3_5</t>
  </si>
  <si>
    <t>3_6</t>
  </si>
  <si>
    <t>주요 중증질환 진료인원</t>
    <phoneticPr fontId="3" type="noConversion"/>
  </si>
  <si>
    <t>3_7</t>
  </si>
  <si>
    <t>주요 중증질환 연간 진료비</t>
    <phoneticPr fontId="3" type="noConversion"/>
  </si>
  <si>
    <t>3_8</t>
  </si>
  <si>
    <t>3_9</t>
  </si>
  <si>
    <t>정신 및 행동장애 진료인원</t>
    <phoneticPr fontId="3" type="noConversion"/>
  </si>
  <si>
    <t>정신 및 행동장애 연간 진료비</t>
    <phoneticPr fontId="3" type="noConversion"/>
  </si>
  <si>
    <t>복지
(4)</t>
    <phoneticPr fontId="3" type="noConversion"/>
  </si>
  <si>
    <t>4_1</t>
    <phoneticPr fontId="3" type="noConversion"/>
  </si>
  <si>
    <t>연령별 기초생활보장 수급자 규모</t>
    <phoneticPr fontId="3" type="noConversion"/>
  </si>
  <si>
    <t>2017년 국민기초생활보장 수급자료</t>
    <phoneticPr fontId="3" type="noConversion"/>
  </si>
  <si>
    <t>4_2</t>
  </si>
  <si>
    <t>수급자 구분별  청년 기초생활보장 수급자규모</t>
    <phoneticPr fontId="3" type="noConversion"/>
  </si>
  <si>
    <t>4_3</t>
  </si>
  <si>
    <t>4_4</t>
  </si>
  <si>
    <t xml:space="preserve">연령별 장애인등록인구 </t>
    <phoneticPr fontId="3" type="noConversion"/>
  </si>
  <si>
    <t>4_5</t>
  </si>
  <si>
    <t>장애등급별 장애인등록인구(청년)</t>
    <phoneticPr fontId="3" type="noConversion"/>
  </si>
  <si>
    <t>대전시&amp;보건복지부</t>
    <phoneticPr fontId="3" type="noConversion"/>
  </si>
  <si>
    <t>2017년 장애인등록자료</t>
    <phoneticPr fontId="3" type="noConversion"/>
  </si>
  <si>
    <t>4_6</t>
  </si>
  <si>
    <t>4_7</t>
  </si>
  <si>
    <t>장애등급별 장애인연금 청년 수급자 규모</t>
    <phoneticPr fontId="3" type="noConversion"/>
  </si>
  <si>
    <t>4_8</t>
  </si>
  <si>
    <t>장애등급별 장애수당 청년 수급자 규모</t>
    <phoneticPr fontId="3" type="noConversion"/>
  </si>
  <si>
    <t>4_9</t>
  </si>
  <si>
    <t>성별, 연령별 국민연금 가입규모</t>
    <phoneticPr fontId="3" type="noConversion"/>
  </si>
  <si>
    <t>국민연금공단</t>
    <phoneticPr fontId="3" type="noConversion"/>
  </si>
  <si>
    <t>2017년 국민연금통계</t>
    <phoneticPr fontId="3" type="noConversion"/>
  </si>
  <si>
    <t>4_10</t>
  </si>
  <si>
    <t>청년층 국민연금 가입기간별 규모</t>
    <phoneticPr fontId="3" type="noConversion"/>
  </si>
  <si>
    <t>4_11</t>
  </si>
  <si>
    <t>공무원연금 가입규모</t>
    <phoneticPr fontId="3" type="noConversion"/>
  </si>
  <si>
    <t>공무원연금공단</t>
    <phoneticPr fontId="3" type="noConversion"/>
  </si>
  <si>
    <t>2017년 공무원연금관련자료</t>
    <phoneticPr fontId="3" type="noConversion"/>
  </si>
  <si>
    <t>4_12</t>
  </si>
  <si>
    <t>사학연금 가입규모</t>
    <phoneticPr fontId="3" type="noConversion"/>
  </si>
  <si>
    <t>사학연금공단</t>
    <phoneticPr fontId="3" type="noConversion"/>
  </si>
  <si>
    <t>2017년 사학연금관련자료</t>
    <phoneticPr fontId="3" type="noConversion"/>
  </si>
  <si>
    <t>4_13</t>
  </si>
  <si>
    <t xml:space="preserve">향후 필요한 복지서비스 </t>
    <phoneticPr fontId="3" type="noConversion"/>
  </si>
  <si>
    <t>2017년 대전시 사회조사</t>
  </si>
  <si>
    <t>4_14</t>
  </si>
  <si>
    <t>4_15</t>
  </si>
  <si>
    <t>가계부채 사유</t>
    <phoneticPr fontId="3" type="noConversion"/>
  </si>
  <si>
    <t>4_16</t>
  </si>
  <si>
    <t>2017년 통계청 사회조사</t>
    <phoneticPr fontId="3" type="noConversion"/>
  </si>
  <si>
    <t>연령별 경제활동인구</t>
    <phoneticPr fontId="3" type="noConversion"/>
  </si>
  <si>
    <t>5_2</t>
  </si>
  <si>
    <t xml:space="preserve">연도별 구직신청인구 </t>
    <phoneticPr fontId="3" type="noConversion"/>
  </si>
  <si>
    <t>2017년 고용노동통계자료</t>
    <phoneticPr fontId="3" type="noConversion"/>
  </si>
  <si>
    <t>5_3</t>
  </si>
  <si>
    <t>5_4</t>
  </si>
  <si>
    <t>구직희망직종</t>
    <phoneticPr fontId="3" type="noConversion"/>
  </si>
  <si>
    <t>5_5</t>
  </si>
  <si>
    <t>5_6</t>
  </si>
  <si>
    <t>5_7</t>
  </si>
  <si>
    <t>5_8</t>
  </si>
  <si>
    <t>5_9</t>
  </si>
  <si>
    <t>5_10</t>
  </si>
  <si>
    <t>선호직장을 선택한 이유</t>
    <phoneticPr fontId="3" type="noConversion"/>
  </si>
  <si>
    <t>5_11</t>
  </si>
  <si>
    <t>5_12</t>
  </si>
  <si>
    <t>고용보험 자격 취득, 상실 건수</t>
    <phoneticPr fontId="3" type="noConversion"/>
  </si>
  <si>
    <t>5_13</t>
  </si>
  <si>
    <t>5_14</t>
  </si>
  <si>
    <t>5_15</t>
  </si>
  <si>
    <t>5_16</t>
  </si>
  <si>
    <t>5_17</t>
  </si>
  <si>
    <t>청년 대표자 사업체 및 종사자 규모</t>
    <phoneticPr fontId="3" type="noConversion"/>
  </si>
  <si>
    <t>2017년기준 사업체조사
(잠정자료)</t>
    <phoneticPr fontId="3" type="noConversion"/>
  </si>
  <si>
    <t>5_18</t>
  </si>
  <si>
    <t>5_19</t>
  </si>
  <si>
    <t>5_20</t>
  </si>
  <si>
    <t>5_21</t>
  </si>
  <si>
    <t>(단위 : 명, %)</t>
    <phoneticPr fontId="3" type="noConversion"/>
  </si>
  <si>
    <t>구분</t>
    <phoneticPr fontId="3" type="noConversion"/>
  </si>
  <si>
    <t>대전 전체 인구</t>
    <phoneticPr fontId="3" type="noConversion"/>
  </si>
  <si>
    <t>구성비</t>
    <phoneticPr fontId="3" type="noConversion"/>
  </si>
  <si>
    <t>전체</t>
    <phoneticPr fontId="3" type="noConversion"/>
  </si>
  <si>
    <t>남성</t>
    <phoneticPr fontId="3" type="noConversion"/>
  </si>
  <si>
    <t>여성</t>
    <phoneticPr fontId="3" type="noConversion"/>
  </si>
  <si>
    <t>동구</t>
  </si>
  <si>
    <t>중구</t>
  </si>
  <si>
    <t>서구</t>
  </si>
  <si>
    <t>유성구</t>
  </si>
  <si>
    <t>대덕구</t>
  </si>
  <si>
    <t>연령별</t>
    <phoneticPr fontId="3" type="noConversion"/>
  </si>
  <si>
    <t>남자</t>
    <phoneticPr fontId="3" type="noConversion"/>
  </si>
  <si>
    <t>여자</t>
    <phoneticPr fontId="3" type="noConversion"/>
  </si>
  <si>
    <t>15~39세</t>
    <phoneticPr fontId="3" type="noConversion"/>
  </si>
  <si>
    <t>15~19세</t>
    <phoneticPr fontId="3" type="noConversion"/>
  </si>
  <si>
    <t>20~24세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</si>
  <si>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</si>
  <si>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</si>
  <si>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</si>
  <si>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15~29세</t>
    <phoneticPr fontId="3" type="noConversion"/>
  </si>
  <si>
    <t>19~39세</t>
    <phoneticPr fontId="3" type="noConversion"/>
  </si>
  <si>
    <t>연령별</t>
  </si>
  <si>
    <t>남자</t>
  </si>
  <si>
    <t>여자</t>
  </si>
  <si>
    <t>20~24세</t>
  </si>
  <si>
    <t>25~29세</t>
  </si>
  <si>
    <t>30~34세</t>
  </si>
  <si>
    <t>35~39세</t>
  </si>
  <si>
    <t>19~39세</t>
  </si>
  <si>
    <t>(단위 : 명, %)</t>
    <phoneticPr fontId="3" type="noConversion"/>
  </si>
  <si>
    <t>구분</t>
    <phoneticPr fontId="3" type="noConversion"/>
  </si>
  <si>
    <t>연령별</t>
    <phoneticPr fontId="3" type="noConversion"/>
  </si>
  <si>
    <t>남자</t>
    <phoneticPr fontId="3" type="noConversion"/>
  </si>
  <si>
    <t>성비</t>
    <phoneticPr fontId="3" type="noConversion"/>
  </si>
  <si>
    <t>구성비</t>
    <phoneticPr fontId="3" type="noConversion"/>
  </si>
  <si>
    <t>30~34세</t>
    <phoneticPr fontId="3" type="noConversion"/>
  </si>
  <si>
    <t>35~39세</t>
    <phoneticPr fontId="3" type="noConversion"/>
  </si>
  <si>
    <t>15~29세</t>
    <phoneticPr fontId="3" type="noConversion"/>
  </si>
  <si>
    <t>19~39세</t>
    <phoneticPr fontId="3" type="noConversion"/>
  </si>
  <si>
    <t>표1_3) 연령별 혼인 및 이혼 규모</t>
    <phoneticPr fontId="3" type="noConversion"/>
  </si>
  <si>
    <t>(단위 : 건, %)</t>
    <phoneticPr fontId="3" type="noConversion"/>
  </si>
  <si>
    <t>혼인건수</t>
    <phoneticPr fontId="3" type="noConversion"/>
  </si>
  <si>
    <t>혼인율</t>
    <phoneticPr fontId="3" type="noConversion"/>
  </si>
  <si>
    <t>이혼건수</t>
    <phoneticPr fontId="3" type="noConversion"/>
  </si>
  <si>
    <t>이혼율</t>
    <phoneticPr fontId="3" type="noConversion"/>
  </si>
  <si>
    <t>남편</t>
    <phoneticPr fontId="3" type="noConversion"/>
  </si>
  <si>
    <t>아내</t>
    <phoneticPr fontId="3" type="noConversion"/>
  </si>
  <si>
    <t>(단위 : 세)</t>
    <phoneticPr fontId="3" type="noConversion"/>
  </si>
  <si>
    <t>시도별</t>
  </si>
  <si>
    <t>2013</t>
  </si>
  <si>
    <t>2014</t>
  </si>
  <si>
    <t>2015</t>
  </si>
  <si>
    <t>2016</t>
  </si>
  <si>
    <t>2017</t>
  </si>
  <si>
    <t>남편</t>
  </si>
  <si>
    <t>아내</t>
  </si>
  <si>
    <t>대전광역시</t>
  </si>
  <si>
    <t>(단위 : 건)</t>
    <phoneticPr fontId="3" type="noConversion"/>
  </si>
  <si>
    <t>남편의 연령별</t>
  </si>
  <si>
    <t>아내의 연령</t>
    <phoneticPr fontId="3" type="noConversion"/>
  </si>
  <si>
    <t>15 - 19세</t>
  </si>
  <si>
    <t>20 - 24세</t>
  </si>
  <si>
    <t>25 - 29세</t>
  </si>
  <si>
    <t>30 - 34세</t>
  </si>
  <si>
    <t>35 - 39세</t>
  </si>
  <si>
    <t>표1_6) 모의 연령별 출산율</t>
    <phoneticPr fontId="3" type="noConversion"/>
  </si>
  <si>
    <t>(단위 : %)</t>
    <phoneticPr fontId="3" type="noConversion"/>
  </si>
  <si>
    <t>시군구별</t>
  </si>
  <si>
    <t>20-24세</t>
  </si>
  <si>
    <t>25-29세</t>
  </si>
  <si>
    <t>30-34세</t>
  </si>
  <si>
    <t>35-39세</t>
  </si>
  <si>
    <t>　　　동구</t>
  </si>
  <si>
    <t>　　　중구</t>
  </si>
  <si>
    <t>　　　서구</t>
  </si>
  <si>
    <t>　　　유성구</t>
  </si>
  <si>
    <t>　　　대덕구</t>
  </si>
  <si>
    <t>(단위 :명)</t>
    <phoneticPr fontId="3" type="noConversion"/>
  </si>
  <si>
    <t>출생아수</t>
    <phoneticPr fontId="3" type="noConversion"/>
  </si>
  <si>
    <t>25-29세</t>
    <phoneticPr fontId="3" type="noConversion"/>
  </si>
  <si>
    <t>30-34세</t>
    <phoneticPr fontId="3" type="noConversion"/>
  </si>
  <si>
    <t>35-39세</t>
    <phoneticPr fontId="3" type="noConversion"/>
  </si>
  <si>
    <t>연령(5세)별</t>
  </si>
  <si>
    <t>계</t>
  </si>
  <si>
    <t>사망 (명)</t>
  </si>
  <si>
    <t>사망률 (십만명당)</t>
  </si>
  <si>
    <t>전연령</t>
    <phoneticPr fontId="3" type="noConversion"/>
  </si>
  <si>
    <t>사망원인별(103항목)</t>
  </si>
  <si>
    <t>특정 감염성 및 기생충성 질환 (A00-B99)</t>
  </si>
  <si>
    <t>신생물 (C00-D48)</t>
  </si>
  <si>
    <t>혈액 및 조혈기관질환과 면역메커니즘을 침범하는 특정장애 (D50-D89) (명)</t>
  </si>
  <si>
    <t>내분비, 영양 및 대사 질환 (E00-E88)</t>
  </si>
  <si>
    <t>정신 및 행동장애 (F01-F99)</t>
  </si>
  <si>
    <t>신경계통의 질환 (G00-G98)</t>
  </si>
  <si>
    <t>순환계통 질환 (I00-I99)</t>
  </si>
  <si>
    <t>호흡계통의 질환 (J00-J98,U04)</t>
  </si>
  <si>
    <t>소화계통의 질환 (K00-K92)</t>
  </si>
  <si>
    <t>비뇨생식계통의 질환 (N00-N98)</t>
  </si>
  <si>
    <t>임신, 출산 및 산후기 (O00-O99)</t>
  </si>
  <si>
    <t>질병이환 및 사망의 외인 (V01-Y89)</t>
  </si>
  <si>
    <t>기타질병</t>
    <phoneticPr fontId="13" type="noConversion"/>
  </si>
  <si>
    <t xml:space="preserve">표1_10) 대전시 청년가구 </t>
    <phoneticPr fontId="3" type="noConversion"/>
  </si>
  <si>
    <t>구별</t>
    <phoneticPr fontId="3" type="noConversion"/>
  </si>
  <si>
    <t>가구주
연령별</t>
    <phoneticPr fontId="3" type="noConversion"/>
  </si>
  <si>
    <t>일반가구</t>
    <phoneticPr fontId="3" type="noConversion"/>
  </si>
  <si>
    <t>1인가구(성별)</t>
    <phoneticPr fontId="13" type="noConversion"/>
  </si>
  <si>
    <t>1인가구비중</t>
    <phoneticPr fontId="13" type="noConversion"/>
  </si>
  <si>
    <t>구성비</t>
    <phoneticPr fontId="13" type="noConversion"/>
  </si>
  <si>
    <t>남자</t>
    <phoneticPr fontId="13" type="noConversion"/>
  </si>
  <si>
    <t>여자</t>
    <phoneticPr fontId="13" type="noConversion"/>
  </si>
  <si>
    <t>대전광역시</t>
    <phoneticPr fontId="13" type="noConversion"/>
  </si>
  <si>
    <t>20~24</t>
  </si>
  <si>
    <t/>
  </si>
  <si>
    <t>25~29</t>
  </si>
  <si>
    <t>30~34</t>
  </si>
  <si>
    <t>35~39</t>
  </si>
  <si>
    <t>동구</t>
    <phoneticPr fontId="3" type="noConversion"/>
  </si>
  <si>
    <t>소계</t>
    <phoneticPr fontId="13" type="noConversion"/>
  </si>
  <si>
    <t>중구</t>
    <phoneticPr fontId="13" type="noConversion"/>
  </si>
  <si>
    <t>서구</t>
    <phoneticPr fontId="13" type="noConversion"/>
  </si>
  <si>
    <t>유성구</t>
    <phoneticPr fontId="13" type="noConversion"/>
  </si>
  <si>
    <t>대덕구</t>
    <phoneticPr fontId="13" type="noConversion"/>
  </si>
  <si>
    <t>비중</t>
  </si>
  <si>
    <t>19~24세</t>
    <phoneticPr fontId="3" type="noConversion"/>
  </si>
  <si>
    <t>표1_15)</t>
    <phoneticPr fontId="3" type="noConversion"/>
  </si>
  <si>
    <t>자치구별 청년 전입자 규모</t>
    <phoneticPr fontId="3" type="noConversion"/>
  </si>
  <si>
    <t>계</t>
    <phoneticPr fontId="3" type="noConversion"/>
  </si>
  <si>
    <t>동구</t>
    <phoneticPr fontId="3" type="noConversion"/>
  </si>
  <si>
    <t>중구</t>
    <phoneticPr fontId="3" type="noConversion"/>
  </si>
  <si>
    <t>서구</t>
    <phoneticPr fontId="3" type="noConversion"/>
  </si>
  <si>
    <t>유성구</t>
    <phoneticPr fontId="3" type="noConversion"/>
  </si>
  <si>
    <t>대덕구</t>
    <phoneticPr fontId="3" type="noConversion"/>
  </si>
  <si>
    <t>1년간이동</t>
    <phoneticPr fontId="3" type="noConversion"/>
  </si>
  <si>
    <t>3년간이동</t>
    <phoneticPr fontId="3" type="noConversion"/>
  </si>
  <si>
    <t>표1_16)</t>
    <phoneticPr fontId="3" type="noConversion"/>
  </si>
  <si>
    <t>3년내 전입인구</t>
    <phoneticPr fontId="3" type="noConversion"/>
  </si>
  <si>
    <t>직업</t>
    <phoneticPr fontId="3" type="noConversion"/>
  </si>
  <si>
    <t>가족</t>
    <phoneticPr fontId="3" type="noConversion"/>
  </si>
  <si>
    <t>주택</t>
    <phoneticPr fontId="3" type="noConversion"/>
  </si>
  <si>
    <t>교육</t>
    <phoneticPr fontId="3" type="noConversion"/>
  </si>
  <si>
    <t>주거환경</t>
    <phoneticPr fontId="3" type="noConversion"/>
  </si>
  <si>
    <t>자연환경</t>
    <phoneticPr fontId="3" type="noConversion"/>
  </si>
  <si>
    <t>기타*</t>
    <phoneticPr fontId="3" type="noConversion"/>
  </si>
  <si>
    <t>표1_17)</t>
    <phoneticPr fontId="3" type="noConversion"/>
  </si>
  <si>
    <t>충남</t>
    <phoneticPr fontId="3" type="noConversion"/>
  </si>
  <si>
    <t>경기</t>
    <phoneticPr fontId="3" type="noConversion"/>
  </si>
  <si>
    <t>서울</t>
    <phoneticPr fontId="3" type="noConversion"/>
  </si>
  <si>
    <t>충북</t>
    <phoneticPr fontId="3" type="noConversion"/>
  </si>
  <si>
    <t>세종</t>
    <phoneticPr fontId="3" type="noConversion"/>
  </si>
  <si>
    <t>표1_18)</t>
    <phoneticPr fontId="3" type="noConversion"/>
  </si>
  <si>
    <t>1년내 전입인구</t>
    <phoneticPr fontId="3" type="noConversion"/>
  </si>
  <si>
    <t>기타</t>
    <phoneticPr fontId="3" type="noConversion"/>
  </si>
  <si>
    <t>표1_19)</t>
    <phoneticPr fontId="3" type="noConversion"/>
  </si>
  <si>
    <t>청년 전출자 규모</t>
    <phoneticPr fontId="3" type="noConversion"/>
  </si>
  <si>
    <t>3년내 전출인구</t>
  </si>
  <si>
    <t>1년내 전출인구</t>
  </si>
  <si>
    <t>19~24세</t>
    <phoneticPr fontId="3" type="noConversion"/>
  </si>
  <si>
    <t>표1_20)</t>
    <phoneticPr fontId="3" type="noConversion"/>
  </si>
  <si>
    <t>3년내 전출인구</t>
    <phoneticPr fontId="3" type="noConversion"/>
  </si>
  <si>
    <t>표1_21)</t>
    <phoneticPr fontId="3" type="noConversion"/>
  </si>
  <si>
    <t>1년내 전출인구</t>
    <phoneticPr fontId="3" type="noConversion"/>
  </si>
  <si>
    <t>직업</t>
    <phoneticPr fontId="3" type="noConversion"/>
  </si>
  <si>
    <t>가족</t>
    <phoneticPr fontId="3" type="noConversion"/>
  </si>
  <si>
    <t>주택</t>
    <phoneticPr fontId="3" type="noConversion"/>
  </si>
  <si>
    <t>교육</t>
    <phoneticPr fontId="3" type="noConversion"/>
  </si>
  <si>
    <t>주거환경</t>
    <phoneticPr fontId="3" type="noConversion"/>
  </si>
  <si>
    <t>자연환경</t>
    <phoneticPr fontId="3" type="noConversion"/>
  </si>
  <si>
    <t>기타*</t>
    <phoneticPr fontId="3" type="noConversion"/>
  </si>
  <si>
    <t>19~39세</t>
    <phoneticPr fontId="3" type="noConversion"/>
  </si>
  <si>
    <t>남자</t>
    <phoneticPr fontId="3" type="noConversion"/>
  </si>
  <si>
    <t>여자</t>
    <phoneticPr fontId="3" type="noConversion"/>
  </si>
  <si>
    <t>19~24세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</si>
  <si>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</si>
  <si>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</si>
  <si>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</si>
  <si>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표1_22)</t>
    <phoneticPr fontId="3" type="noConversion"/>
  </si>
  <si>
    <t>계</t>
    <phoneticPr fontId="3" type="noConversion"/>
  </si>
  <si>
    <t>동구</t>
    <phoneticPr fontId="3" type="noConversion"/>
  </si>
  <si>
    <t>중구</t>
    <phoneticPr fontId="3" type="noConversion"/>
  </si>
  <si>
    <t>서구</t>
    <phoneticPr fontId="3" type="noConversion"/>
  </si>
  <si>
    <t>유성구</t>
    <phoneticPr fontId="3" type="noConversion"/>
  </si>
  <si>
    <t>대덕구</t>
    <phoneticPr fontId="3" type="noConversion"/>
  </si>
  <si>
    <t>1년간이동</t>
    <phoneticPr fontId="3" type="noConversion"/>
  </si>
  <si>
    <t>3년간이동</t>
    <phoneticPr fontId="3" type="noConversion"/>
  </si>
  <si>
    <t>3년내 전출인구</t>
    <phoneticPr fontId="3" type="noConversion"/>
  </si>
  <si>
    <t>충북</t>
    <phoneticPr fontId="3" type="noConversion"/>
  </si>
  <si>
    <t>기타*</t>
    <phoneticPr fontId="3" type="noConversion"/>
  </si>
  <si>
    <t>1년내 전출인구</t>
    <phoneticPr fontId="3" type="noConversion"/>
  </si>
  <si>
    <t>여자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</si>
  <si>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</si>
  <si>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</si>
  <si>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</si>
  <si>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소유인구</t>
    <phoneticPr fontId="3" type="noConversion"/>
  </si>
  <si>
    <t>단독주택</t>
    <phoneticPr fontId="3" type="noConversion"/>
  </si>
  <si>
    <t>아파트</t>
    <phoneticPr fontId="3" type="noConversion"/>
  </si>
  <si>
    <t>전체</t>
    <phoneticPr fontId="3" type="noConversion"/>
  </si>
  <si>
    <t>25~29</t>
    <phoneticPr fontId="3" type="noConversion"/>
  </si>
  <si>
    <t>30~34</t>
    <phoneticPr fontId="3" type="noConversion"/>
  </si>
  <si>
    <t>35~39</t>
    <phoneticPr fontId="3" type="noConversion"/>
  </si>
  <si>
    <t>*단독주택 : 단독주택+단독주택창고+다중주택+다가구주택</t>
    <phoneticPr fontId="3" type="noConversion"/>
  </si>
  <si>
    <t>구분</t>
    <phoneticPr fontId="3" type="noConversion"/>
  </si>
  <si>
    <t>가구주의 연령</t>
  </si>
  <si>
    <t>행정구역별(시군구)</t>
  </si>
  <si>
    <t>주택_계</t>
  </si>
  <si>
    <t>5년 미만</t>
  </si>
  <si>
    <t>5~10년 미만</t>
  </si>
  <si>
    <t>10~19년 미만</t>
  </si>
  <si>
    <t>20년 이상</t>
  </si>
  <si>
    <t>평균</t>
  </si>
  <si>
    <t>직장 또는 사업장</t>
  </si>
  <si>
    <t>주택가격 등 경제적 가치</t>
  </si>
  <si>
    <t>교통여건 및 근린생활시설</t>
  </si>
  <si>
    <t>경제적 여건</t>
  </si>
  <si>
    <t>자녀 교육 또는 본인 학업</t>
  </si>
  <si>
    <t>공원 및 주변 자연 환경</t>
  </si>
  <si>
    <t>자녀 육아 및 양육</t>
  </si>
  <si>
    <t>해당 지역 이미지</t>
  </si>
  <si>
    <t>기타</t>
  </si>
  <si>
    <t>구분</t>
    <phoneticPr fontId="3" type="noConversion"/>
  </si>
  <si>
    <t>청년가구</t>
    <phoneticPr fontId="3" type="noConversion"/>
  </si>
  <si>
    <t>전체(20~39세)</t>
    <phoneticPr fontId="3" type="noConversion"/>
  </si>
  <si>
    <t>계</t>
    <phoneticPr fontId="3" type="noConversion"/>
  </si>
  <si>
    <t>1 매우 만족</t>
  </si>
  <si>
    <t>2 약간 만족</t>
  </si>
  <si>
    <t>3 보통</t>
  </si>
  <si>
    <t>4 약간 불만족</t>
  </si>
  <si>
    <t>5 매우 불만족</t>
  </si>
  <si>
    <t>보통</t>
  </si>
  <si>
    <t>만족</t>
  </si>
  <si>
    <t>평균 (점)</t>
  </si>
  <si>
    <t>계</t>
    <phoneticPr fontId="3" type="noConversion"/>
  </si>
  <si>
    <t>보건의료시설(공공병원, 보건소 등)</t>
  </si>
  <si>
    <t>국공립어린이집(유치원)</t>
  </si>
  <si>
    <t>공원, 녹지, 산책로</t>
  </si>
  <si>
    <t>문화예술회관(시민회관 등)</t>
  </si>
  <si>
    <t>사회복지시설(장애인·노인복지시설 등)</t>
  </si>
  <si>
    <t>공영주차시설</t>
  </si>
  <si>
    <t>도서관</t>
  </si>
  <si>
    <t>체육시설 및 경기장</t>
  </si>
  <si>
    <t>표)3_1</t>
    <phoneticPr fontId="3" type="noConversion"/>
  </si>
  <si>
    <t>건강지표</t>
    <phoneticPr fontId="3" type="noConversion"/>
  </si>
  <si>
    <t>구분</t>
    <phoneticPr fontId="3" type="noConversion"/>
  </si>
  <si>
    <t>현재흡연율</t>
    <phoneticPr fontId="3" type="noConversion"/>
  </si>
  <si>
    <t>월간음주율</t>
    <phoneticPr fontId="3" type="noConversion"/>
  </si>
  <si>
    <t>비만율</t>
    <phoneticPr fontId="3" type="noConversion"/>
  </si>
  <si>
    <t>스트레스인지율</t>
    <phoneticPr fontId="3" type="noConversion"/>
  </si>
  <si>
    <t>우울감 경험률</t>
    <phoneticPr fontId="3" type="noConversion"/>
  </si>
  <si>
    <t>대전시
전체</t>
    <phoneticPr fontId="3" type="noConversion"/>
  </si>
  <si>
    <t>19~29세</t>
    <phoneticPr fontId="3" type="noConversion"/>
  </si>
  <si>
    <t>30~39세</t>
    <phoneticPr fontId="3" type="noConversion"/>
  </si>
  <si>
    <t>건강보험 적용인구(가+나)</t>
    <phoneticPr fontId="3" type="noConversion"/>
  </si>
  <si>
    <t>직장가입자(가)*</t>
    <phoneticPr fontId="3" type="noConversion"/>
  </si>
  <si>
    <t>지역가입자(나)</t>
    <phoneticPr fontId="3" type="noConversion"/>
  </si>
  <si>
    <t>가입자</t>
    <phoneticPr fontId="3" type="noConversion"/>
  </si>
  <si>
    <t>피부양자</t>
    <phoneticPr fontId="3" type="noConversion"/>
  </si>
  <si>
    <t>대전시 전체(전연령)</t>
    <phoneticPr fontId="3" type="noConversion"/>
  </si>
  <si>
    <t>성별</t>
    <phoneticPr fontId="3" type="noConversion"/>
  </si>
  <si>
    <t>연도별</t>
  </si>
  <si>
    <t>가입자격</t>
  </si>
  <si>
    <t>2015년</t>
  </si>
  <si>
    <t>의료급여</t>
    <phoneticPr fontId="3" type="noConversion"/>
  </si>
  <si>
    <t>2017년</t>
  </si>
  <si>
    <t>대전시전체</t>
    <phoneticPr fontId="3" type="noConversion"/>
  </si>
  <si>
    <t>진료 실인원*</t>
  </si>
  <si>
    <t>합계(가 + 나)</t>
    <phoneticPr fontId="3" type="noConversion"/>
  </si>
  <si>
    <t>의료기관(가)</t>
    <phoneticPr fontId="3" type="noConversion"/>
  </si>
  <si>
    <t>약국(나)</t>
    <phoneticPr fontId="3" type="noConversion"/>
  </si>
  <si>
    <t>1인당 진료비</t>
    <phoneticPr fontId="3" type="noConversion"/>
  </si>
  <si>
    <t>진료비</t>
    <phoneticPr fontId="3" type="noConversion"/>
  </si>
  <si>
    <t>급여비</t>
    <phoneticPr fontId="3" type="noConversion"/>
  </si>
  <si>
    <t>대전시 전체(전연령)</t>
    <phoneticPr fontId="3" type="noConversion"/>
  </si>
  <si>
    <t>성별</t>
    <phoneticPr fontId="3" type="noConversion"/>
  </si>
  <si>
    <t>청년15~39세(남성)</t>
    <phoneticPr fontId="3" type="noConversion"/>
  </si>
  <si>
    <t>청년15~39세(여성)</t>
    <phoneticPr fontId="3" type="noConversion"/>
  </si>
  <si>
    <t>청년19~39세(남성)</t>
    <phoneticPr fontId="3" type="noConversion"/>
  </si>
  <si>
    <t>청년19~39세(여성)</t>
    <phoneticPr fontId="3" type="noConversion"/>
  </si>
  <si>
    <t>(단위 : 명)</t>
    <phoneticPr fontId="3" type="noConversion"/>
  </si>
  <si>
    <t>합계*</t>
    <phoneticPr fontId="3" type="noConversion"/>
  </si>
  <si>
    <t>암 질환</t>
    <phoneticPr fontId="3" type="noConversion"/>
  </si>
  <si>
    <t>뇌혈관질환</t>
    <phoneticPr fontId="3" type="noConversion"/>
  </si>
  <si>
    <t>심장질환</t>
    <phoneticPr fontId="3" type="noConversion"/>
  </si>
  <si>
    <t>대전시 전체(전연령)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</si>
  <si>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</si>
  <si>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</si>
  <si>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</si>
  <si>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성별</t>
    <phoneticPr fontId="3" type="noConversion"/>
  </si>
  <si>
    <t>청년15~39세(남성)</t>
    <phoneticPr fontId="3" type="noConversion"/>
  </si>
  <si>
    <t>청년15~39세(여성)</t>
    <phoneticPr fontId="3" type="noConversion"/>
  </si>
  <si>
    <t>청년19~39세(남성)</t>
    <phoneticPr fontId="3" type="noConversion"/>
  </si>
  <si>
    <t>청년19~39세(여성)</t>
    <phoneticPr fontId="3" type="noConversion"/>
  </si>
  <si>
    <t>암 질환</t>
    <phoneticPr fontId="3" type="noConversion"/>
  </si>
  <si>
    <t>뇌혈관질환</t>
    <phoneticPr fontId="3" type="noConversion"/>
  </si>
  <si>
    <t>심장질환</t>
    <phoneticPr fontId="3" type="noConversion"/>
  </si>
  <si>
    <t>고혈압</t>
    <phoneticPr fontId="3" type="noConversion"/>
  </si>
  <si>
    <t>정신 및 행동장애</t>
    <phoneticPr fontId="3" type="noConversion"/>
  </si>
  <si>
    <t>간의 질환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</si>
  <si>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</si>
  <si>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</si>
  <si>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</si>
  <si>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성별</t>
    <phoneticPr fontId="3" type="noConversion"/>
  </si>
  <si>
    <r>
      <t>주</t>
    </r>
    <r>
      <rPr>
        <sz val="9"/>
        <color theme="1"/>
        <rFont val="함초롬바탕"/>
        <family val="1"/>
        <charset val="129"/>
      </rPr>
      <t xml:space="preserve">) </t>
    </r>
    <r>
      <rPr>
        <sz val="9"/>
        <color theme="1"/>
        <rFont val="맑은 고딕"/>
        <family val="3"/>
        <charset val="129"/>
        <scheme val="minor"/>
      </rPr>
      <t xml:space="preserve">질병코드 </t>
    </r>
    <r>
      <rPr>
        <sz val="9"/>
        <color theme="1"/>
        <rFont val="함초롬바탕"/>
        <family val="1"/>
        <charset val="129"/>
      </rPr>
      <t xml:space="preserve">: </t>
    </r>
    <r>
      <rPr>
        <sz val="9"/>
        <color theme="1"/>
        <rFont val="맑은 고딕"/>
        <family val="3"/>
        <charset val="129"/>
        <scheme val="minor"/>
      </rPr>
      <t>고혈압</t>
    </r>
    <r>
      <rPr>
        <sz val="9"/>
        <color theme="1"/>
        <rFont val="함초롬바탕"/>
        <family val="1"/>
        <charset val="129"/>
      </rPr>
      <t xml:space="preserve">(I10~I13, I15), </t>
    </r>
    <r>
      <rPr>
        <sz val="9"/>
        <color theme="1"/>
        <rFont val="맑은 고딕"/>
        <family val="3"/>
        <charset val="129"/>
        <scheme val="minor"/>
      </rPr>
      <t>당뇨병</t>
    </r>
    <r>
      <rPr>
        <sz val="9"/>
        <color theme="1"/>
        <rFont val="함초롬바탕"/>
        <family val="1"/>
        <charset val="129"/>
      </rPr>
      <t>(E10~E14, O24), 신경계질환(G00-G37, G43-G83), 정신 및 행동장애(F00-F99, G40-G41), 간의 질환(B18-B19, K70-K77)</t>
    </r>
    <phoneticPr fontId="3" type="noConversion"/>
  </si>
  <si>
    <t>** 대상 : 상위 5개 만성질환</t>
    <phoneticPr fontId="3" type="noConversion"/>
  </si>
  <si>
    <t>(단위 : 천원)</t>
    <phoneticPr fontId="3" type="noConversion"/>
  </si>
  <si>
    <t>구분</t>
    <phoneticPr fontId="3" type="noConversion"/>
  </si>
  <si>
    <t>합계*</t>
    <phoneticPr fontId="3" type="noConversion"/>
  </si>
  <si>
    <t>고혈압</t>
    <phoneticPr fontId="3" type="noConversion"/>
  </si>
  <si>
    <t>정신 및 행동장애</t>
    <phoneticPr fontId="3" type="noConversion"/>
  </si>
  <si>
    <t>간의 질환</t>
    <phoneticPr fontId="3" type="noConversion"/>
  </si>
  <si>
    <t>대전시 전체(전연령)</t>
    <phoneticPr fontId="3" type="noConversion"/>
  </si>
  <si>
    <r>
      <t>주</t>
    </r>
    <r>
      <rPr>
        <sz val="9"/>
        <color theme="1"/>
        <rFont val="함초롬바탕"/>
        <family val="1"/>
        <charset val="129"/>
      </rPr>
      <t xml:space="preserve">) </t>
    </r>
    <r>
      <rPr>
        <sz val="9"/>
        <color theme="1"/>
        <rFont val="맑은 고딕"/>
        <family val="3"/>
        <charset val="129"/>
        <scheme val="minor"/>
      </rPr>
      <t xml:space="preserve">질병코드 </t>
    </r>
    <r>
      <rPr>
        <sz val="9"/>
        <color theme="1"/>
        <rFont val="함초롬바탕"/>
        <family val="1"/>
        <charset val="129"/>
      </rPr>
      <t xml:space="preserve">: </t>
    </r>
    <r>
      <rPr>
        <sz val="9"/>
        <color theme="1"/>
        <rFont val="맑은 고딕"/>
        <family val="3"/>
        <charset val="129"/>
        <scheme val="minor"/>
      </rPr>
      <t>고혈압</t>
    </r>
    <r>
      <rPr>
        <sz val="9"/>
        <color theme="1"/>
        <rFont val="함초롬바탕"/>
        <family val="1"/>
        <charset val="129"/>
      </rPr>
      <t xml:space="preserve">(I10~I13, I15), </t>
    </r>
    <r>
      <rPr>
        <sz val="9"/>
        <color theme="1"/>
        <rFont val="맑은 고딕"/>
        <family val="3"/>
        <charset val="129"/>
        <scheme val="minor"/>
      </rPr>
      <t>당뇨병</t>
    </r>
    <r>
      <rPr>
        <sz val="9"/>
        <color theme="1"/>
        <rFont val="함초롬바탕"/>
        <family val="1"/>
        <charset val="129"/>
      </rPr>
      <t>(E10~E14, O24), 신경계질환(G00-G67, G43-G83), 정신 및 행동장애(F00-F99, G40-G41), 간의 질환(B18-B19, K70-K77)</t>
    </r>
    <phoneticPr fontId="3" type="noConversion"/>
  </si>
  <si>
    <t>** 대상 : 상위 5개 만성질환</t>
    <phoneticPr fontId="3" type="noConversion"/>
  </si>
  <si>
    <t>(단위: 명)</t>
    <phoneticPr fontId="3" type="noConversion"/>
  </si>
  <si>
    <t>갑상성암</t>
    <phoneticPr fontId="3" type="noConversion"/>
  </si>
  <si>
    <t>유방암</t>
    <phoneticPr fontId="3" type="noConversion"/>
  </si>
  <si>
    <t>위암</t>
    <phoneticPr fontId="3" type="noConversion"/>
  </si>
  <si>
    <t>대장암</t>
    <phoneticPr fontId="3" type="noConversion"/>
  </si>
  <si>
    <t>폐암</t>
    <phoneticPr fontId="3" type="noConversion"/>
  </si>
  <si>
    <t>그외_암</t>
    <phoneticPr fontId="3" type="noConversion"/>
  </si>
  <si>
    <t>주) 질병코드: 전체(C00~C97, D00-D09, D32-D33, D37-D48), 감상선암(C73), 유방암(C50), 위암(C16), 대장암(C18-C21), 폐암(C33,C34), 그외암(전체에서 앞의 질병을 제외한 암코드)</t>
    <phoneticPr fontId="3" type="noConversion"/>
  </si>
  <si>
    <t>(단위: 천원)</t>
    <phoneticPr fontId="3" type="noConversion"/>
  </si>
  <si>
    <t>합계*</t>
    <phoneticPr fontId="3" type="noConversion"/>
  </si>
  <si>
    <t>그외_암</t>
    <phoneticPr fontId="3" type="noConversion"/>
  </si>
  <si>
    <t>대전시 전체(전연령)</t>
    <phoneticPr fontId="3" type="noConversion"/>
  </si>
  <si>
    <t>연령별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</si>
  <si>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</si>
  <si>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</si>
  <si>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</si>
  <si>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성별</t>
    <phoneticPr fontId="3" type="noConversion"/>
  </si>
  <si>
    <t>(단위:명)</t>
    <phoneticPr fontId="3" type="noConversion"/>
  </si>
  <si>
    <t>진료 실인원
(F00-F99,G40-G41)</t>
    <phoneticPr fontId="3" type="noConversion"/>
  </si>
  <si>
    <t>알코올 사용에 의한
 정신 및 행동장애
(F10)</t>
    <phoneticPr fontId="3" type="noConversion"/>
  </si>
  <si>
    <t>정신분열병, 분열형
 및 망상성 장애
(F20-F29)</t>
    <phoneticPr fontId="3" type="noConversion"/>
  </si>
  <si>
    <t>기분(정동)장애
(F30-F39)</t>
    <phoneticPr fontId="3" type="noConversion"/>
  </si>
  <si>
    <t>신경증적, 스트레스와
 연관된 신체형 장애
(F40-F48)</t>
    <phoneticPr fontId="3" type="noConversion"/>
  </si>
  <si>
    <t>정신발달 장애 및
소아청소년기 행동 및 정서장애
(F80-F98)</t>
    <phoneticPr fontId="3" type="noConversion"/>
  </si>
  <si>
    <t>기타 정신 및 행동장애
(전체에서 앞의 질병을 제외한 코드)</t>
    <phoneticPr fontId="3" type="noConversion"/>
  </si>
  <si>
    <t>(단위:천원)</t>
    <phoneticPr fontId="3" type="noConversion"/>
  </si>
  <si>
    <t>진료비 합계
(F00-F99,G40-G41)</t>
    <phoneticPr fontId="3" type="noConversion"/>
  </si>
  <si>
    <t>알코올 사용에 의한
 정신 및 행동장애
(F10)</t>
    <phoneticPr fontId="3" type="noConversion"/>
  </si>
  <si>
    <t>정신분열병, 분열형
 및 망상성 장애
(F20-F29)</t>
    <phoneticPr fontId="3" type="noConversion"/>
  </si>
  <si>
    <t>기분(정동)장애
(F30-F39)</t>
    <phoneticPr fontId="3" type="noConversion"/>
  </si>
  <si>
    <t>신경증적, 스트레스와
 연관된 신체형 장애
(F40-F48)</t>
    <phoneticPr fontId="3" type="noConversion"/>
  </si>
  <si>
    <t>정신발달 장애 및
소아청소년기 행동 및 정서장애
(F80-F98)</t>
    <phoneticPr fontId="3" type="noConversion"/>
  </si>
  <si>
    <t>기타 정신 및 행동장애
(전체에서 앞의 질병을 제외한 코드)</t>
    <phoneticPr fontId="3" type="noConversion"/>
  </si>
  <si>
    <t>일반수급자</t>
    <phoneticPr fontId="3" type="noConversion"/>
  </si>
  <si>
    <t>조건부수급자</t>
    <phoneticPr fontId="3" type="noConversion"/>
  </si>
  <si>
    <t>특례수급자</t>
    <phoneticPr fontId="3" type="noConversion"/>
  </si>
  <si>
    <t>기타수급자</t>
    <phoneticPr fontId="3" type="noConversion"/>
  </si>
  <si>
    <t>시설수급자</t>
    <phoneticPr fontId="3" type="noConversion"/>
  </si>
  <si>
    <t>동구</t>
    <phoneticPr fontId="3" type="noConversion"/>
  </si>
  <si>
    <t>중구</t>
    <phoneticPr fontId="3" type="noConversion"/>
  </si>
  <si>
    <t>서구</t>
    <phoneticPr fontId="3" type="noConversion"/>
  </si>
  <si>
    <t>유성구</t>
    <phoneticPr fontId="3" type="noConversion"/>
  </si>
  <si>
    <t>대덕구</t>
    <phoneticPr fontId="3" type="noConversion"/>
  </si>
  <si>
    <t>남성</t>
    <phoneticPr fontId="3" type="noConversion"/>
  </si>
  <si>
    <t>여성</t>
    <phoneticPr fontId="3" type="noConversion"/>
  </si>
  <si>
    <t>생계급여</t>
    <phoneticPr fontId="3" type="noConversion"/>
  </si>
  <si>
    <t>주거급여</t>
    <phoneticPr fontId="3" type="noConversion"/>
  </si>
  <si>
    <t>교육급여</t>
    <phoneticPr fontId="3" type="noConversion"/>
  </si>
  <si>
    <t>표4_5) 장애등급별 장애인등록인구(청년)</t>
    <phoneticPr fontId="3" type="noConversion"/>
  </si>
  <si>
    <t>장애등급별</t>
    <phoneticPr fontId="3" type="noConversion"/>
  </si>
  <si>
    <t>(단위 : 명)</t>
    <phoneticPr fontId="3" type="noConversion"/>
  </si>
  <si>
    <t>5년미만</t>
    <phoneticPr fontId="3" type="noConversion"/>
  </si>
  <si>
    <t>5~10년미만</t>
    <phoneticPr fontId="3" type="noConversion"/>
  </si>
  <si>
    <t>10~15년미만</t>
    <phoneticPr fontId="3" type="noConversion"/>
  </si>
  <si>
    <t>15년이상</t>
    <phoneticPr fontId="3" type="noConversion"/>
  </si>
  <si>
    <t>*출처 : 2017년 국민연금통계연보 및 2017년 국민연금 가입자자료</t>
    <phoneticPr fontId="3" type="noConversion"/>
  </si>
  <si>
    <t>사업장가입자*
(가)</t>
    <phoneticPr fontId="3" type="noConversion"/>
  </si>
  <si>
    <t>지역가입자
(나)</t>
    <phoneticPr fontId="3" type="noConversion"/>
  </si>
  <si>
    <t>임의가입자
(다)</t>
    <phoneticPr fontId="3" type="noConversion"/>
  </si>
  <si>
    <t>대전시 전연령</t>
    <phoneticPr fontId="3" type="noConversion"/>
  </si>
  <si>
    <t>공무원연금
 가입자</t>
    <phoneticPr fontId="3" type="noConversion"/>
  </si>
  <si>
    <t>재직기간</t>
    <phoneticPr fontId="3" type="noConversion"/>
  </si>
  <si>
    <t>15~39세(남성)</t>
    <phoneticPr fontId="3" type="noConversion"/>
  </si>
  <si>
    <t>15~39세(여성)</t>
    <phoneticPr fontId="3" type="noConversion"/>
  </si>
  <si>
    <t>19~39세(남성)</t>
    <phoneticPr fontId="3" type="noConversion"/>
  </si>
  <si>
    <t>19~39세(여성)</t>
    <phoneticPr fontId="3" type="noConversion"/>
  </si>
  <si>
    <t>사학연금 
가입자</t>
    <phoneticPr fontId="3" type="noConversion"/>
  </si>
  <si>
    <t>고용(취업) 지원 서비스</t>
  </si>
  <si>
    <t>소득 지원 서비스</t>
  </si>
  <si>
    <t>보건의료 · 건강관리 서비스</t>
  </si>
  <si>
    <t>주거 관련 서비스</t>
  </si>
  <si>
    <t>보육 및 교육 관련 서비스</t>
  </si>
  <si>
    <t>안전 관련 서비스</t>
  </si>
  <si>
    <t>여가 · 문화 향유 지원 서비스</t>
  </si>
  <si>
    <t>계</t>
    <phoneticPr fontId="3" type="noConversion"/>
  </si>
  <si>
    <t>주택 임차 및 구입</t>
  </si>
  <si>
    <t>재테크 투자(주식, 부동산 등)</t>
  </si>
  <si>
    <t>교육비, 의료비를 제외한 기타생활비</t>
  </si>
  <si>
    <t>사업/영농자금(농기계구입, 시설투자, 자영업 등)</t>
  </si>
  <si>
    <t>교육비(자녀교육비, 사교육비 등)</t>
  </si>
  <si>
    <t>의료비</t>
  </si>
  <si>
    <t>연령</t>
  </si>
  <si>
    <t>특성별</t>
  </si>
  <si>
    <t>많이 좋아짐</t>
  </si>
  <si>
    <t>약간 좋아짐</t>
  </si>
  <si>
    <t>변화없음</t>
  </si>
  <si>
    <t>약간 나빠짐</t>
  </si>
  <si>
    <t>많이 나빠짐</t>
  </si>
  <si>
    <t>전체</t>
  </si>
  <si>
    <t>　　　19~29세</t>
  </si>
  <si>
    <t>　　　30~39세</t>
  </si>
  <si>
    <t>연령계층별</t>
  </si>
  <si>
    <t>15세이상인구 (천명)</t>
  </si>
  <si>
    <t>경제활동인구 (천명)</t>
  </si>
  <si>
    <t>비경제활동인구 (천명)</t>
  </si>
  <si>
    <t>경제활동참가율 (%)</t>
  </si>
  <si>
    <t>고용률 (%)</t>
  </si>
  <si>
    <t>20 - 29세</t>
  </si>
  <si>
    <t>30 - 39세</t>
  </si>
  <si>
    <t>표5_1) 연령별 경제활동인구</t>
    <phoneticPr fontId="3" type="noConversion"/>
  </si>
  <si>
    <t>전연령</t>
    <phoneticPr fontId="13" type="noConversion"/>
  </si>
  <si>
    <t xml:space="preserve">표5_2) 연도별 구직신청인구 </t>
    <phoneticPr fontId="3" type="noConversion"/>
  </si>
  <si>
    <t>구 분</t>
  </si>
  <si>
    <t>대전 20~39세이하 구직신청인구</t>
    <phoneticPr fontId="3" type="noConversion"/>
  </si>
  <si>
    <t>2015년</t>
    <phoneticPr fontId="3" type="noConversion"/>
  </si>
  <si>
    <t>&lt; 성 별 &gt;</t>
    <phoneticPr fontId="3" type="noConversion"/>
  </si>
  <si>
    <t>남 자</t>
  </si>
  <si>
    <t>여 자</t>
  </si>
  <si>
    <t>동 구</t>
    <phoneticPr fontId="3" type="noConversion"/>
  </si>
  <si>
    <t>대전 구직 신청인구
전체</t>
    <phoneticPr fontId="3" type="noConversion"/>
  </si>
  <si>
    <t>전문대졸</t>
    <phoneticPr fontId="3" type="noConversion"/>
  </si>
  <si>
    <t>대졸</t>
    <phoneticPr fontId="3" type="noConversion"/>
  </si>
  <si>
    <t>대학원졸</t>
    <phoneticPr fontId="3" type="noConversion"/>
  </si>
  <si>
    <t>표5_4) 구직희망직종</t>
    <phoneticPr fontId="3" type="noConversion"/>
  </si>
  <si>
    <t>관리,경영,금융,보험</t>
    <phoneticPr fontId="3" type="noConversion"/>
  </si>
  <si>
    <t>중졸이하</t>
  </si>
  <si>
    <t>고졸</t>
  </si>
  <si>
    <t>전문대졸</t>
  </si>
  <si>
    <t>대졸</t>
  </si>
  <si>
    <t>대학원졸</t>
  </si>
  <si>
    <t>표5_5) 구직 희망 직종의 경력</t>
    <phoneticPr fontId="3" type="noConversion"/>
  </si>
  <si>
    <t>5년이상
(라)</t>
    <phoneticPr fontId="3" type="noConversion"/>
  </si>
  <si>
    <t>표5_6) 구직 희망 고용형태</t>
    <phoneticPr fontId="3" type="noConversion"/>
  </si>
  <si>
    <t>기간의 정함이 없는 근로계약</t>
  </si>
  <si>
    <t>기간의 정함이 없는 근로계약(시간(선택)제)</t>
  </si>
  <si>
    <t>기간의 정함이 있는 근로계약</t>
  </si>
  <si>
    <t>기간의 정함이 있는 근로계약(시간(선택)제)</t>
  </si>
  <si>
    <t>일용직</t>
  </si>
  <si>
    <t>관계없음</t>
  </si>
  <si>
    <t>표5_7) 구직 희망 임금형태</t>
    <phoneticPr fontId="3" type="noConversion"/>
  </si>
  <si>
    <t>150만원미만</t>
    <phoneticPr fontId="3" type="noConversion"/>
  </si>
  <si>
    <t>150~200만원미만</t>
    <phoneticPr fontId="3" type="noConversion"/>
  </si>
  <si>
    <t>200~250만원미만</t>
    <phoneticPr fontId="3" type="noConversion"/>
  </si>
  <si>
    <t>250만원이상</t>
    <phoneticPr fontId="3" type="noConversion"/>
  </si>
  <si>
    <t>상관없음</t>
    <phoneticPr fontId="3" type="noConversion"/>
  </si>
  <si>
    <t>표5_8) 구직 희망 근무지역</t>
    <phoneticPr fontId="3" type="noConversion"/>
  </si>
  <si>
    <t>표5_9) 선호직장</t>
    <phoneticPr fontId="3" type="noConversion"/>
  </si>
  <si>
    <t>국가기관</t>
  </si>
  <si>
    <t>공기업(공사, 공단)</t>
  </si>
  <si>
    <t>대기업</t>
  </si>
  <si>
    <t>자영업(창업 등)</t>
  </si>
  <si>
    <t>전문직 기업(법률 회사 등)</t>
  </si>
  <si>
    <t>외국계 기업</t>
  </si>
  <si>
    <t>해외 취업</t>
  </si>
  <si>
    <t>벤처기업</t>
  </si>
  <si>
    <t>표5_10) 선호직장을 선택한 이유</t>
    <phoneticPr fontId="3" type="noConversion"/>
  </si>
  <si>
    <t>계</t>
    <phoneticPr fontId="3" type="noConversion"/>
  </si>
  <si>
    <t>고용의 안정성</t>
  </si>
  <si>
    <t>임금과 수입</t>
  </si>
  <si>
    <t>적성과 흥미</t>
  </si>
  <si>
    <t>사회적 공헌·봉사 및 사회적 인정</t>
  </si>
  <si>
    <t>자기 발전의 추구</t>
  </si>
  <si>
    <t>장래가 유망한 창의적·도전적 직장</t>
  </si>
  <si>
    <t>시간적 여유로움</t>
  </si>
  <si>
    <t>근로환경</t>
  </si>
  <si>
    <t>직장(일자리)까지 거리가 가까움</t>
  </si>
  <si>
    <t>표5_11) 가입기간별 고용보험 피보험자</t>
    <phoneticPr fontId="3" type="noConversion"/>
  </si>
  <si>
    <t>(단위 : 명)</t>
    <phoneticPr fontId="3" type="noConversion"/>
  </si>
  <si>
    <t>피보험자</t>
    <phoneticPr fontId="3" type="noConversion"/>
  </si>
  <si>
    <t>가입기간별</t>
    <phoneticPr fontId="3" type="noConversion"/>
  </si>
  <si>
    <t>1년미만</t>
    <phoneticPr fontId="3" type="noConversion"/>
  </si>
  <si>
    <t>5년이상</t>
    <phoneticPr fontId="3" type="noConversion"/>
  </si>
  <si>
    <t>대전시 전연령</t>
    <phoneticPr fontId="3" type="noConversion"/>
  </si>
  <si>
    <t>표5_12) 고용보험 자격 취득 ,상실 건수</t>
    <phoneticPr fontId="3" type="noConversion"/>
  </si>
  <si>
    <t>취득건수</t>
    <phoneticPr fontId="3" type="noConversion"/>
  </si>
  <si>
    <t>상실건수</t>
    <phoneticPr fontId="3" type="noConversion"/>
  </si>
  <si>
    <t>* 출처 : 고용노동부 2017년 고용보험 자료</t>
    <phoneticPr fontId="3" type="noConversion"/>
  </si>
  <si>
    <t>표5_13) 종사산업별 고용보험 자격 취득건수</t>
    <phoneticPr fontId="3" type="noConversion"/>
  </si>
  <si>
    <t>취득건수
(가+나+다+라)</t>
    <phoneticPr fontId="3" type="noConversion"/>
  </si>
  <si>
    <t>광업,제조업
(가)</t>
    <phoneticPr fontId="3" type="noConversion"/>
  </si>
  <si>
    <t>건설업
(나)</t>
    <phoneticPr fontId="3" type="noConversion"/>
  </si>
  <si>
    <t>서비스업
(다)</t>
    <phoneticPr fontId="3" type="noConversion"/>
  </si>
  <si>
    <t>기타
(라)</t>
    <phoneticPr fontId="3" type="noConversion"/>
  </si>
  <si>
    <t>* 서비스업
  - 전문, 과학 및 기술 서비스업(M)
  - 사업시설 관리, 사업 지원 및 임대 서비스업(N)
  - 교육 서비스업(P) 
  - 보건업 및 사회복지 서비스업(Q)
  - 예술, 스포츠 및 여가관련 서비스업(R)
  - 협회 및 단체, 수리 및 기타 개인 서비스업(S)</t>
    <phoneticPr fontId="3" type="noConversion"/>
  </si>
  <si>
    <t>▣ 추출기준</t>
    <phoneticPr fontId="3" type="noConversion"/>
  </si>
  <si>
    <t>• 1건 평균 수급금액 : 수급금액 / 수급건수</t>
    <phoneticPr fontId="3" type="noConversion"/>
  </si>
  <si>
    <r>
      <t xml:space="preserve">• 거주지 : </t>
    </r>
    <r>
      <rPr>
        <u/>
        <sz val="9"/>
        <color rgb="FFFF0000"/>
        <rFont val="굴림"/>
        <family val="3"/>
        <charset val="129"/>
      </rPr>
      <t>대전광역시</t>
    </r>
    <r>
      <rPr>
        <sz val="9"/>
        <color theme="1"/>
        <rFont val="굴림"/>
        <family val="3"/>
        <charset val="129"/>
      </rPr>
      <t xml:space="preserve"> 기준, 실업급여 신청서 상의 수급자 거주지 주소의 지역코드로 분류</t>
    </r>
    <phoneticPr fontId="3" type="noConversion"/>
  </si>
  <si>
    <t>• 임금근로자(상용, 일용), 자영업 포함</t>
    <phoneticPr fontId="3" type="noConversion"/>
  </si>
  <si>
    <t>실업급여지급자수(년)</t>
  </si>
  <si>
    <t>20세 미만</t>
  </si>
  <si>
    <t>20~29세</t>
  </si>
  <si>
    <t>30~39세</t>
  </si>
  <si>
    <t>표5_14) 고용보험 실업급여 수급규모</t>
    <phoneticPr fontId="3" type="noConversion"/>
  </si>
  <si>
    <t>(단위: 건,만원)</t>
    <phoneticPr fontId="3" type="noConversion"/>
  </si>
  <si>
    <t>수급건수</t>
    <phoneticPr fontId="3" type="noConversion"/>
  </si>
  <si>
    <t>수급금액</t>
    <phoneticPr fontId="3" type="noConversion"/>
  </si>
  <si>
    <t>1건 평균 수급금액</t>
    <phoneticPr fontId="3" type="noConversion"/>
  </si>
  <si>
    <t>사업등록자</t>
    <phoneticPr fontId="3" type="noConversion"/>
  </si>
  <si>
    <t>부채있음</t>
    <phoneticPr fontId="3" type="noConversion"/>
  </si>
  <si>
    <t>부채없음</t>
    <phoneticPr fontId="3" type="noConversion"/>
  </si>
  <si>
    <t>비중</t>
    <phoneticPr fontId="3" type="noConversion"/>
  </si>
  <si>
    <t>비중</t>
    <phoneticPr fontId="3" type="noConversion"/>
  </si>
  <si>
    <t>(단위 : 명)</t>
    <phoneticPr fontId="3" type="noConversion"/>
  </si>
  <si>
    <t>(단위 : 명,%)</t>
    <phoneticPr fontId="3" type="noConversion"/>
  </si>
  <si>
    <t>* 기타 : 연립주택,다세대주택,도시형생활주택,주거용오피스텔</t>
    <phoneticPr fontId="3" type="noConversion"/>
  </si>
  <si>
    <t xml:space="preserve">성별
</t>
    <phoneticPr fontId="3" type="noConversion"/>
  </si>
  <si>
    <t>(단위 : %)</t>
    <phoneticPr fontId="3" type="noConversion"/>
  </si>
  <si>
    <t>(단위 : %)</t>
    <phoneticPr fontId="3" type="noConversion"/>
  </si>
  <si>
    <t>(단위 : 명)</t>
    <phoneticPr fontId="3" type="noConversion"/>
  </si>
  <si>
    <t>(단위 : %)</t>
    <phoneticPr fontId="3" type="noConversion"/>
  </si>
  <si>
    <t>생활여건의 변화</t>
    <phoneticPr fontId="3" type="noConversion"/>
  </si>
  <si>
    <t>대전 구직신청인구
(전체)</t>
    <phoneticPr fontId="3" type="noConversion"/>
  </si>
  <si>
    <t>* 청년세대(만20~39세 인구)</t>
    <phoneticPr fontId="3" type="noConversion"/>
  </si>
  <si>
    <t>( 단위 : 건)</t>
    <phoneticPr fontId="3" type="noConversion"/>
  </si>
  <si>
    <t>(단위 :건)</t>
    <phoneticPr fontId="3" type="noConversion"/>
  </si>
  <si>
    <t>(단위 : 명)</t>
    <phoneticPr fontId="3" type="noConversion"/>
  </si>
  <si>
    <t>1) 현재흡연율: ｛평생 5갑(100개비) 이상 흡연한 사람 중에서 현재흡연자("매일 피움" 또는 "가끔피움")의 수 / 조사대상 응답자 수｝× 100</t>
    <phoneticPr fontId="3" type="noConversion"/>
  </si>
  <si>
    <t>2) 월간음주율: ｛최근 1년 동안 한 달에 1회 이상 술을 마신 적이 있는 사람의 수 /  조사대상 응답자 수｝ × 100</t>
    <phoneticPr fontId="3" type="noConversion"/>
  </si>
  <si>
    <t>3) 비만율: ｛체질량지수(㎏/㎡)가 25 이상인 사람의 수 /  조사대상 응답자 수｝× 100</t>
    <phoneticPr fontId="3" type="noConversion"/>
  </si>
  <si>
    <t>4) 스트레스 인지율: ｛평소 일상생활 중 스트레스를 "대단히 많이 느낀다" 또는 "많이 느끼는 편이다" 에 응답한 사람의 수 /  조사대상 응답자 수｝ × 100</t>
    <phoneticPr fontId="3" type="noConversion"/>
  </si>
  <si>
    <t>5) 우울감 경험률: ｛최근 1년 동안 연속적으로 2주 이상 일상생활에 지장이 있을 정도의 슬픔이나 절망감을 경험한 사람의 수 / 조사대상 응답자 수｝ × 100</t>
    <phoneticPr fontId="3" type="noConversion"/>
  </si>
  <si>
    <t>6) 중등도이상 신체활동 실천율: ｛최근 1주일 동안 격렬한 신체활동을 1일 20분 이상 주 3일 이상 실천한 사람의 수 또는 최근 1주일 동안 
    중등도 신체활동을 1일 30분 이상 주 5일 이상 실천한 사람의 수 / 조사대상 응답자 수｝ × 100</t>
    <phoneticPr fontId="3" type="noConversion"/>
  </si>
  <si>
    <t>(단위 : 명)</t>
  </si>
  <si>
    <t>구분</t>
  </si>
  <si>
    <t>국민연금 가입자</t>
  </si>
  <si>
    <t>가입기간별</t>
  </si>
  <si>
    <t>5년미만</t>
  </si>
  <si>
    <t>5~10년미만</t>
  </si>
  <si>
    <t>10~15년미만</t>
  </si>
  <si>
    <t>15년이상</t>
  </si>
  <si>
    <t>사업장가입자*</t>
  </si>
  <si>
    <t>지역가입자</t>
  </si>
  <si>
    <t>임의가입자</t>
  </si>
  <si>
    <t>*출처 : 2017년 국민연금통계연보 및 2017년 국민연금 가입자자료</t>
  </si>
  <si>
    <t>표4_1)</t>
  </si>
  <si>
    <t>연령별 기초생활보장 수급자 규모</t>
  </si>
  <si>
    <t>(단위: 명)</t>
  </si>
  <si>
    <t>대전시 전연령</t>
  </si>
  <si>
    <t>19~29세</t>
  </si>
  <si>
    <t>장애인연금
수급자</t>
    <phoneticPr fontId="3" type="noConversion"/>
  </si>
  <si>
    <t>장애수당
 수급자</t>
    <phoneticPr fontId="3" type="noConversion"/>
  </si>
  <si>
    <t>중등도이상
신체활동 실천율</t>
    <phoneticPr fontId="3" type="noConversion"/>
  </si>
  <si>
    <t>20 - 24세</t>
    <phoneticPr fontId="3" type="noConversion"/>
  </si>
  <si>
    <t>25 - 29세</t>
    <phoneticPr fontId="3" type="noConversion"/>
  </si>
  <si>
    <t>30 - 34세</t>
    <phoneticPr fontId="3" type="noConversion"/>
  </si>
  <si>
    <t>35 - 39세</t>
    <phoneticPr fontId="3" type="noConversion"/>
  </si>
  <si>
    <t>대전 거주 청년의 대전소재 주택 소유규모</t>
    <phoneticPr fontId="3" type="noConversion"/>
  </si>
  <si>
    <t>주요 만성질환 진료인원(상위 5개)</t>
    <phoneticPr fontId="3" type="noConversion"/>
  </si>
  <si>
    <t>주요 만성질환 연간진료비(상위 5개)</t>
    <phoneticPr fontId="3" type="noConversion"/>
  </si>
  <si>
    <t>주요 암 진료인원(상위 5개)</t>
    <phoneticPr fontId="3" type="noConversion"/>
  </si>
  <si>
    <t>주요 암 연간 진료비(상위 5개)</t>
    <phoneticPr fontId="3" type="noConversion"/>
  </si>
  <si>
    <t>기초수급자격별 청년 기초생활보장 수급자 규모</t>
    <phoneticPr fontId="3" type="noConversion"/>
  </si>
  <si>
    <t>장애인연금 및 장애수당 청년 수급자 규모</t>
    <phoneticPr fontId="3" type="noConversion"/>
  </si>
  <si>
    <t>일자리
(5)</t>
    <phoneticPr fontId="3" type="noConversion"/>
  </si>
  <si>
    <t>표2_1) 대전 거주 청년의 대전소재 주택 소유규모</t>
    <phoneticPr fontId="3" type="noConversion"/>
  </si>
  <si>
    <t>표4_3)  기초수급자격별  청년 기초생활보장수급자 규모</t>
    <phoneticPr fontId="3" type="noConversion"/>
  </si>
  <si>
    <t>표4_6)  장애인연금 및 장애수당 청년 수급자 규모</t>
    <phoneticPr fontId="3" type="noConversion"/>
  </si>
  <si>
    <t>(단위 :명,십만면당)</t>
    <phoneticPr fontId="3" type="noConversion"/>
  </si>
  <si>
    <t>* 3년내 : 2017년~2015년, 1년내 : 2017년   * 통계청 2017년 국내인구이동통계</t>
    <phoneticPr fontId="3" type="noConversion"/>
  </si>
  <si>
    <t>*기타 : 전북,강원,인천,경북, 경남, 전남, 부산, 대구, 광주, 제주 울산, * 3년내 : 2017년~2015년  * 통계청 2017년 국내인구이동통계</t>
    <phoneticPr fontId="3" type="noConversion"/>
  </si>
  <si>
    <t>*기타 : 전북,강원,인천,경북, 경남, 전남, 부산, 대구, 광주, 제주 울산, * 1년간 : 2017년  * 통계청 2017년 국내인구이동통계</t>
    <phoneticPr fontId="3" type="noConversion"/>
  </si>
  <si>
    <t>*기타 : 전북,강원,인천,경북, 경남, 전남, 부산, 대구, 광주, 제주 울산 * 통계청 2017년 국내인구이동통계</t>
    <phoneticPr fontId="3" type="noConversion"/>
  </si>
  <si>
    <t>구분</t>
    <phoneticPr fontId="3" type="noConversion"/>
  </si>
  <si>
    <t>구분</t>
    <phoneticPr fontId="3" type="noConversion"/>
  </si>
  <si>
    <t>합계</t>
    <phoneticPr fontId="3" type="noConversion"/>
  </si>
  <si>
    <t>연령별</t>
    <phoneticPr fontId="3" type="noConversion"/>
  </si>
  <si>
    <t>19~24세</t>
    <phoneticPr fontId="3" type="noConversion"/>
  </si>
  <si>
    <t>표1_11) 월평균 가구소득</t>
  </si>
  <si>
    <t>(단위 : %)</t>
  </si>
  <si>
    <t>100만원 미만</t>
  </si>
  <si>
    <t>100-200만원 미만</t>
  </si>
  <si>
    <t>200-300만원 미만</t>
  </si>
  <si>
    <t>300-400만원 미만</t>
  </si>
  <si>
    <t>400-500만원 미만</t>
  </si>
  <si>
    <t>500-600만원 미만</t>
  </si>
  <si>
    <t>600-700만원 미만</t>
  </si>
  <si>
    <t>700만원 이상</t>
  </si>
  <si>
    <t>전  체</t>
  </si>
  <si>
    <t>성별
(19~39세)</t>
  </si>
  <si>
    <t>표1_12) 소득수준 만족도</t>
  </si>
  <si>
    <t>(단위 : %,점)</t>
  </si>
  <si>
    <t>19-24세</t>
    <phoneticPr fontId="3" type="noConversion"/>
  </si>
  <si>
    <t>19~24세</t>
    <phoneticPr fontId="3" type="noConversion"/>
  </si>
  <si>
    <t>연령별</t>
    <phoneticPr fontId="3" type="noConversion"/>
  </si>
  <si>
    <t>연령별</t>
    <phoneticPr fontId="3" type="noConversion"/>
  </si>
  <si>
    <t>25-29세</t>
    <phoneticPr fontId="3" type="noConversion"/>
  </si>
  <si>
    <t>19-24세</t>
    <phoneticPr fontId="3" type="noConversion"/>
  </si>
  <si>
    <t>25-29세</t>
    <phoneticPr fontId="3" type="noConversion"/>
  </si>
  <si>
    <t>표1_13) 월평균 소비지출액</t>
    <phoneticPr fontId="3" type="noConversion"/>
  </si>
  <si>
    <t>구분</t>
    <phoneticPr fontId="3" type="noConversion"/>
  </si>
  <si>
    <t>상대표준오차(RSE)가 크면 신뢰도가 낮을 수 있으므로 이용 시 유의바람</t>
  </si>
  <si>
    <t>- 표기 없음 : 상대표준오차가 25% 미만인 경우 (신뢰도 높음)</t>
  </si>
  <si>
    <t>- * : 상대표준오차가 25% ~ 50% 미만인 경우 (신뢰도 다소 낮음)</t>
  </si>
  <si>
    <t>- ** : 상대표준오차가 50% 이상인 경우 (신뢰도 낮음)</t>
  </si>
  <si>
    <t>전체(20~39세)</t>
    <phoneticPr fontId="13" type="noConversion"/>
  </si>
  <si>
    <t>표5_17) 청년 대표자 사업체 및 종사자 규모</t>
  </si>
  <si>
    <t>사업체수p</t>
  </si>
  <si>
    <t>종사자수P</t>
  </si>
  <si>
    <t>20대</t>
  </si>
  <si>
    <t>30대</t>
  </si>
  <si>
    <t>20대p</t>
  </si>
  <si>
    <t>30대p</t>
  </si>
  <si>
    <t>표5_19)  청년 대표자 사업체의 자치구별 규모</t>
  </si>
  <si>
    <t>전체사업체p</t>
  </si>
  <si>
    <t>20~30대표자p</t>
  </si>
  <si>
    <t>표5_20)  청년 대표자 사업체의 조직형태별, 사업체구분별 규모</t>
  </si>
  <si>
    <t>개인사업체</t>
  </si>
  <si>
    <t>회사법인</t>
  </si>
  <si>
    <t>회사이외법인</t>
  </si>
  <si>
    <t>비법인단체*</t>
  </si>
  <si>
    <t>단독</t>
  </si>
  <si>
    <t>본사본점</t>
  </si>
  <si>
    <t>공장지사</t>
  </si>
  <si>
    <t>* 국가 지방자치단체 포함</t>
  </si>
  <si>
    <t>표5_21)  대전시 청년 대표자 사업체의 종사자규모별 규모</t>
  </si>
  <si>
    <t>20대P</t>
  </si>
  <si>
    <t>30대P</t>
  </si>
  <si>
    <t>1~4인</t>
  </si>
  <si>
    <t>5~9인</t>
  </si>
  <si>
    <t>10~19인</t>
  </si>
  <si>
    <t>20~49인</t>
  </si>
  <si>
    <t>50~99인</t>
  </si>
  <si>
    <t>100인이상</t>
  </si>
  <si>
    <t>표2_2) 청년가구주의 거주주택유형</t>
    <phoneticPr fontId="3" type="noConversion"/>
  </si>
  <si>
    <t>표2_4)거주지 선택시 고려사항</t>
    <phoneticPr fontId="3" type="noConversion"/>
  </si>
  <si>
    <t xml:space="preserve">표2_5) 주거환경 만족도 </t>
    <phoneticPr fontId="3" type="noConversion"/>
  </si>
  <si>
    <t>표2_6) 향후 필요한 공공시설</t>
    <phoneticPr fontId="3" type="noConversion"/>
  </si>
  <si>
    <t>구직희망 고용형태</t>
    <phoneticPr fontId="3" type="noConversion"/>
  </si>
  <si>
    <t>구분</t>
    <phoneticPr fontId="3" type="noConversion"/>
  </si>
  <si>
    <t>구분</t>
    <phoneticPr fontId="3" type="noConversion"/>
  </si>
  <si>
    <t>구분</t>
    <phoneticPr fontId="3" type="noConversion"/>
  </si>
  <si>
    <t>전체</t>
    <phoneticPr fontId="3" type="noConversion"/>
  </si>
  <si>
    <t>연령별</t>
    <phoneticPr fontId="3" type="noConversion"/>
  </si>
  <si>
    <t>주) 해당연령 여자인구 1천명당 명</t>
  </si>
  <si>
    <t>건강보험 적용인구</t>
  </si>
  <si>
    <t>연도별 건강보험  적용인구</t>
  </si>
  <si>
    <t>자치구별 건강보험 가입규모</t>
  </si>
  <si>
    <t>요양급여 실적</t>
  </si>
  <si>
    <t>2017 건강보험 등록자료</t>
    <phoneticPr fontId="3" type="noConversion"/>
  </si>
  <si>
    <t>건강보험공단</t>
    <phoneticPr fontId="3" type="noConversion"/>
  </si>
  <si>
    <t xml:space="preserve">건강보험공단 </t>
    <phoneticPr fontId="3" type="noConversion"/>
  </si>
  <si>
    <t>4_17</t>
  </si>
  <si>
    <t>4_18</t>
  </si>
  <si>
    <t>4_19</t>
  </si>
  <si>
    <t>4_20</t>
  </si>
  <si>
    <t>대전청년통계 주제별 통계표 현황</t>
    <phoneticPr fontId="3" type="noConversion"/>
  </si>
  <si>
    <t>표3_2) 주요 중증질환 진료인원</t>
    <phoneticPr fontId="3" type="noConversion"/>
  </si>
  <si>
    <t>표3_3) 주요 중증질환 연간 진료비</t>
    <phoneticPr fontId="3" type="noConversion"/>
  </si>
  <si>
    <t>표3_8) 정신 및 행동장애 상세 진료인원</t>
    <phoneticPr fontId="3" type="noConversion"/>
  </si>
  <si>
    <t>표3_9) 정신 및 행동장애 연간 진료비</t>
    <phoneticPr fontId="3" type="noConversion"/>
  </si>
  <si>
    <t>표1_1) 인구 규모</t>
    <phoneticPr fontId="3" type="noConversion"/>
  </si>
  <si>
    <t>표1_2) 성별 연령별 청년인구 규모</t>
    <phoneticPr fontId="3" type="noConversion"/>
  </si>
  <si>
    <t>연령별 혼인 및 이혼 규모</t>
    <phoneticPr fontId="3" type="noConversion"/>
  </si>
  <si>
    <t>표1_14) 청년 전입자 규모(연령별/성별)</t>
    <phoneticPr fontId="3" type="noConversion"/>
  </si>
  <si>
    <t>표 4_2 ) 수급자 구분별 청년 기초보장수급자 규모</t>
    <phoneticPr fontId="3" type="noConversion"/>
  </si>
  <si>
    <t>표4-4) 연령별 장애인등록인구</t>
    <phoneticPr fontId="3" type="noConversion"/>
  </si>
  <si>
    <t>표5_3) 성별, 자치구별, 학력별 구직신청인구</t>
    <phoneticPr fontId="3" type="noConversion"/>
  </si>
  <si>
    <t>전체(15~39세)</t>
  </si>
  <si>
    <t>대전시 전체(전연령)</t>
  </si>
  <si>
    <t>인구 규모</t>
    <phoneticPr fontId="3" type="noConversion"/>
  </si>
  <si>
    <t>청년(19~39세)</t>
    <phoneticPr fontId="3" type="noConversion"/>
  </si>
  <si>
    <t>청년(19~39세)</t>
    <phoneticPr fontId="3" type="noConversion"/>
  </si>
  <si>
    <t>청년(19~39세)</t>
    <phoneticPr fontId="3" type="noConversion"/>
  </si>
  <si>
    <t>19~39세(남성)</t>
    <phoneticPr fontId="3" type="noConversion"/>
  </si>
  <si>
    <t>19~39세(여성)</t>
    <phoneticPr fontId="3" type="noConversion"/>
  </si>
  <si>
    <t>청년인구(19~39세)</t>
    <phoneticPr fontId="3" type="noConversion"/>
  </si>
  <si>
    <t>청년인구 비중</t>
    <phoneticPr fontId="3" type="noConversion"/>
  </si>
  <si>
    <t>전체인구대비</t>
    <phoneticPr fontId="3" type="noConversion"/>
  </si>
  <si>
    <t>15~29세</t>
    <phoneticPr fontId="3" type="noConversion"/>
  </si>
  <si>
    <t>구성비</t>
    <phoneticPr fontId="3" type="noConversion"/>
  </si>
  <si>
    <t>19~24세</t>
    <phoneticPr fontId="3" type="noConversion"/>
  </si>
  <si>
    <t xml:space="preserve"> 모의 평균 출산 연령</t>
    <phoneticPr fontId="3" type="noConversion"/>
  </si>
  <si>
    <t>19 - 24세</t>
    <phoneticPr fontId="3" type="noConversion"/>
  </si>
  <si>
    <t>19 - 24세</t>
    <phoneticPr fontId="3" type="noConversion"/>
  </si>
  <si>
    <t>대전광역시</t>
    <phoneticPr fontId="3" type="noConversion"/>
  </si>
  <si>
    <t>표1_8) 19~39세 연령별 사망자 및 사망률</t>
    <phoneticPr fontId="3" type="noConversion"/>
  </si>
  <si>
    <t>표1_9) 15~39세 사망원인별 사망자규모</t>
    <phoneticPr fontId="3" type="noConversion"/>
  </si>
  <si>
    <t>19~24</t>
    <phoneticPr fontId="3" type="noConversion"/>
  </si>
  <si>
    <t>19~39세</t>
    <phoneticPr fontId="3" type="noConversion"/>
  </si>
  <si>
    <t>연령별</t>
    <phoneticPr fontId="3" type="noConversion"/>
  </si>
  <si>
    <t>19~24세</t>
    <phoneticPr fontId="3" type="noConversion"/>
  </si>
  <si>
    <t>연령별</t>
    <phoneticPr fontId="3" type="noConversion"/>
  </si>
  <si>
    <t>15~39세</t>
    <phoneticPr fontId="3" type="noConversion"/>
  </si>
  <si>
    <t>연령별</t>
    <phoneticPr fontId="3" type="noConversion"/>
  </si>
  <si>
    <t>전체(15~39세)</t>
    <phoneticPr fontId="3" type="noConversion"/>
  </si>
  <si>
    <t>성별</t>
    <phoneticPr fontId="3" type="noConversion"/>
  </si>
  <si>
    <t>성별</t>
    <phoneticPr fontId="3" type="noConversion"/>
  </si>
  <si>
    <t>19~24</t>
    <phoneticPr fontId="3" type="noConversion"/>
  </si>
  <si>
    <t>청년(19~39세)</t>
    <phoneticPr fontId="3" type="noConversion"/>
  </si>
  <si>
    <t>청년19~39세(남)</t>
    <phoneticPr fontId="3" type="noConversion"/>
  </si>
  <si>
    <t>15~39세(남)</t>
    <phoneticPr fontId="3" type="noConversion"/>
  </si>
  <si>
    <t>15~39세(여)</t>
    <phoneticPr fontId="3" type="noConversion"/>
  </si>
  <si>
    <t>15~39세(남)</t>
    <phoneticPr fontId="3" type="noConversion"/>
  </si>
  <si>
    <t>청년19~39세(여)</t>
    <phoneticPr fontId="3" type="noConversion"/>
  </si>
  <si>
    <t>전체</t>
    <phoneticPr fontId="3" type="noConversion"/>
  </si>
  <si>
    <t>남자</t>
    <phoneticPr fontId="3" type="noConversion"/>
  </si>
  <si>
    <t>여자</t>
    <phoneticPr fontId="3" type="noConversion"/>
  </si>
  <si>
    <t>청년(19~39세)</t>
    <phoneticPr fontId="3" type="noConversion"/>
  </si>
  <si>
    <t>청년(19~39세)</t>
    <phoneticPr fontId="3" type="noConversion"/>
  </si>
  <si>
    <t>전체 연령</t>
    <phoneticPr fontId="3" type="noConversion"/>
  </si>
  <si>
    <t>청년(19~39세)</t>
    <phoneticPr fontId="3" type="noConversion"/>
  </si>
  <si>
    <t>19~24세</t>
    <phoneticPr fontId="3" type="noConversion"/>
  </si>
  <si>
    <t>15~39세(남)</t>
    <phoneticPr fontId="3" type="noConversion"/>
  </si>
  <si>
    <t>청년19~39세(여)</t>
    <phoneticPr fontId="3" type="noConversion"/>
  </si>
  <si>
    <t>15~39세</t>
    <phoneticPr fontId="3" type="noConversion"/>
  </si>
  <si>
    <t>표5_15) 39세이하 연령 실업급여 지급규모</t>
    <phoneticPr fontId="3" type="noConversion"/>
  </si>
  <si>
    <t>여자</t>
    <phoneticPr fontId="3" type="noConversion"/>
  </si>
  <si>
    <t>3년내 전입</t>
    <phoneticPr fontId="3" type="noConversion"/>
  </si>
  <si>
    <t>1년내 전입</t>
    <phoneticPr fontId="3" type="noConversion"/>
  </si>
  <si>
    <t>여자</t>
    <phoneticPr fontId="3" type="noConversion"/>
  </si>
  <si>
    <t>자치구별</t>
    <phoneticPr fontId="3" type="noConversion"/>
  </si>
  <si>
    <t>남자</t>
    <phoneticPr fontId="3" type="noConversion"/>
  </si>
  <si>
    <t>여자</t>
    <phoneticPr fontId="3" type="noConversion"/>
  </si>
  <si>
    <t>청년(19~39세)</t>
    <phoneticPr fontId="3" type="noConversion"/>
  </si>
  <si>
    <t>주제</t>
    <phoneticPr fontId="3" type="noConversion"/>
  </si>
  <si>
    <t>일련
번호</t>
    <phoneticPr fontId="3" type="noConversion"/>
  </si>
  <si>
    <t>통계표명</t>
    <phoneticPr fontId="3" type="noConversion"/>
  </si>
  <si>
    <t>제공기관</t>
    <phoneticPr fontId="3" type="noConversion"/>
  </si>
  <si>
    <t>비고(출처)</t>
    <phoneticPr fontId="3" type="noConversion"/>
  </si>
  <si>
    <t>인구,가구
(1)</t>
    <phoneticPr fontId="3" type="noConversion"/>
  </si>
  <si>
    <t>1_1</t>
    <phoneticPr fontId="3" type="noConversion"/>
  </si>
  <si>
    <t>대전시</t>
    <phoneticPr fontId="3" type="noConversion"/>
  </si>
  <si>
    <t>2017년 주민등록인구</t>
    <phoneticPr fontId="3" type="noConversion"/>
  </si>
  <si>
    <t>성별 연령별 청년인구 규모</t>
    <phoneticPr fontId="3" type="noConversion"/>
  </si>
  <si>
    <t>통계청</t>
    <phoneticPr fontId="3" type="noConversion"/>
  </si>
  <si>
    <t>2017년 인구동향조사</t>
    <phoneticPr fontId="3" type="noConversion"/>
  </si>
  <si>
    <t>15~39세 사망원인별 사망자수</t>
    <phoneticPr fontId="3" type="noConversion"/>
  </si>
  <si>
    <t>청년 전출자규모</t>
    <phoneticPr fontId="3" type="noConversion"/>
  </si>
  <si>
    <t>가계부채 유무</t>
    <phoneticPr fontId="3" type="noConversion"/>
  </si>
  <si>
    <t>경제활동인구조사</t>
    <phoneticPr fontId="3" type="noConversion"/>
  </si>
  <si>
    <t>고용노동부</t>
    <phoneticPr fontId="3" type="noConversion"/>
  </si>
  <si>
    <t>성별,자치구별, 학력별 구직신청인구</t>
    <phoneticPr fontId="3" type="noConversion"/>
  </si>
  <si>
    <t>구직희망직종의 경력</t>
    <phoneticPr fontId="3" type="noConversion"/>
  </si>
  <si>
    <t>구직희망 임금형태</t>
    <phoneticPr fontId="3" type="noConversion"/>
  </si>
  <si>
    <t>구직 희망 근무지역</t>
    <phoneticPr fontId="3" type="noConversion"/>
  </si>
  <si>
    <t>선호직장</t>
    <phoneticPr fontId="3" type="noConversion"/>
  </si>
  <si>
    <t>가입기간별 고용보험 피보험자</t>
    <phoneticPr fontId="3" type="noConversion"/>
  </si>
  <si>
    <t>고용정보원</t>
    <phoneticPr fontId="3" type="noConversion"/>
  </si>
  <si>
    <t>종사산업별 고용보험 자격 취득건수</t>
    <phoneticPr fontId="3" type="noConversion"/>
  </si>
  <si>
    <t>고용보험 실업급여 수급규모</t>
    <phoneticPr fontId="3" type="noConversion"/>
  </si>
  <si>
    <t>실업급여 지급규모</t>
    <phoneticPr fontId="3" type="noConversion"/>
  </si>
  <si>
    <t>사업자등록 현황</t>
    <phoneticPr fontId="3" type="noConversion"/>
  </si>
  <si>
    <t>국세청</t>
    <phoneticPr fontId="3" type="noConversion"/>
  </si>
  <si>
    <t xml:space="preserve">2017년기준 국세청자료
(사업자등록) </t>
    <phoneticPr fontId="3" type="noConversion"/>
  </si>
  <si>
    <t>청년 대표자 사업체의 자치구별 규모</t>
    <phoneticPr fontId="3" type="noConversion"/>
  </si>
  <si>
    <t>청년 대표자 사업체의 조직형태별, 사업체구분별 규모</t>
    <phoneticPr fontId="3" type="noConversion"/>
  </si>
  <si>
    <t>청년 대표자 사업체의 종사자규모별 규모</t>
    <phoneticPr fontId="3" type="noConversion"/>
  </si>
  <si>
    <t>19~39세 전체</t>
    <phoneticPr fontId="3" type="noConversion"/>
  </si>
  <si>
    <t>19~39세 전체</t>
    <phoneticPr fontId="3" type="noConversion"/>
  </si>
  <si>
    <t>구분</t>
    <phoneticPr fontId="3" type="noConversion"/>
  </si>
  <si>
    <t>표1_5) 연령별 이혼건수</t>
    <phoneticPr fontId="3" type="noConversion"/>
  </si>
  <si>
    <t>연령별 이혼건수</t>
    <phoneticPr fontId="3" type="noConversion"/>
  </si>
  <si>
    <t>표1_7)  모의 연령별 출생아수</t>
    <phoneticPr fontId="3" type="noConversion"/>
  </si>
  <si>
    <t>모(母)의 연령별 출생아수</t>
    <phoneticPr fontId="3" type="noConversion"/>
  </si>
  <si>
    <t>연령별 사망자 및 사망률</t>
    <phoneticPr fontId="3" type="noConversion"/>
  </si>
  <si>
    <t>단독주택</t>
    <phoneticPr fontId="3" type="noConversion"/>
  </si>
  <si>
    <t>아파트</t>
    <phoneticPr fontId="3" type="noConversion"/>
  </si>
  <si>
    <t>연립주택</t>
    <phoneticPr fontId="3" type="noConversion"/>
  </si>
  <si>
    <t>다세대주택</t>
    <phoneticPr fontId="3" type="noConversion"/>
  </si>
  <si>
    <t>비거주용건물 내 주택</t>
    <phoneticPr fontId="3" type="noConversion"/>
  </si>
  <si>
    <t>(단위 : %, 년)</t>
    <phoneticPr fontId="3" type="noConversion"/>
  </si>
  <si>
    <t>표2_3) 지금사는곳 거주기간</t>
    <phoneticPr fontId="3" type="noConversion"/>
  </si>
  <si>
    <t>(단위 : %, 점)</t>
    <phoneticPr fontId="3" type="noConversion"/>
  </si>
  <si>
    <t>표3_4)주요 만성질환 진료인원</t>
    <phoneticPr fontId="3" type="noConversion"/>
  </si>
  <si>
    <t>표3_5) 주요 만성질환 연간진료비</t>
    <phoneticPr fontId="3" type="noConversion"/>
  </si>
  <si>
    <t>표3_6)주요 암 진료인원</t>
    <phoneticPr fontId="3" type="noConversion"/>
  </si>
  <si>
    <t>표3_7)주요 암 연간 진료비</t>
    <phoneticPr fontId="3" type="noConversion"/>
  </si>
  <si>
    <t>연령별</t>
    <phoneticPr fontId="3" type="noConversion"/>
  </si>
  <si>
    <t>5_1</t>
    <phoneticPr fontId="3" type="noConversion"/>
  </si>
  <si>
    <t>5_22</t>
  </si>
  <si>
    <r>
      <t xml:space="preserve">향후 필요한 공공시설 </t>
    </r>
    <r>
      <rPr>
        <sz val="11"/>
        <color rgb="FFFF0000"/>
        <rFont val="맑은 고딕"/>
        <family val="3"/>
        <charset val="129"/>
        <scheme val="minor"/>
      </rPr>
      <t xml:space="preserve"> </t>
    </r>
    <phoneticPr fontId="3" type="noConversion"/>
  </si>
  <si>
    <t>통계청</t>
    <phoneticPr fontId="3" type="noConversion"/>
  </si>
  <si>
    <t>대전시 평균 초혼 연령</t>
    <phoneticPr fontId="3" type="noConversion"/>
  </si>
  <si>
    <t>표1_4) 대전시 평균 초혼연령</t>
    <phoneticPr fontId="3" type="noConversion"/>
  </si>
  <si>
    <t>(단위 : 가구,%)</t>
    <phoneticPr fontId="3" type="noConversion"/>
  </si>
  <si>
    <t>(단위 : 명)</t>
    <phoneticPr fontId="3" type="noConversion"/>
  </si>
  <si>
    <t>비중(%)</t>
    <phoneticPr fontId="3" type="noConversion"/>
  </si>
  <si>
    <t>3년간 전출사유별 전출규모</t>
    <phoneticPr fontId="3" type="noConversion"/>
  </si>
  <si>
    <t>1년간 전출사유별 전출규모</t>
    <phoneticPr fontId="3" type="noConversion"/>
  </si>
  <si>
    <t>3년간 전입사유별 전입 규모</t>
    <phoneticPr fontId="3" type="noConversion"/>
  </si>
  <si>
    <t>3년간 전입전 거주지별 전입 규모</t>
    <phoneticPr fontId="3" type="noConversion"/>
  </si>
  <si>
    <t>1년간 전입전 거주지별 전입 규모</t>
    <phoneticPr fontId="3" type="noConversion"/>
  </si>
  <si>
    <t>3년간 전출사유별 전출 규모</t>
    <phoneticPr fontId="3" type="noConversion"/>
  </si>
  <si>
    <t>1년간 전출사유별 전출 규모</t>
    <phoneticPr fontId="3" type="noConversion"/>
  </si>
  <si>
    <t>3년간 전입전 거주지별 전입규모</t>
    <phoneticPr fontId="3" type="noConversion"/>
  </si>
  <si>
    <t>1년간 전입전 거주지별 전입규모</t>
    <phoneticPr fontId="3" type="noConversion"/>
  </si>
  <si>
    <t>자치구별 청년 전출 규모</t>
    <phoneticPr fontId="3" type="noConversion"/>
  </si>
  <si>
    <t>표1_23) 3년간 전출후 거주지별 전출 규모</t>
    <phoneticPr fontId="3" type="noConversion"/>
  </si>
  <si>
    <t>표1_24) 1년간 전출후 거주지별 전출 규모</t>
    <phoneticPr fontId="3" type="noConversion"/>
  </si>
  <si>
    <t>자치구별 청년 전입 규모</t>
    <phoneticPr fontId="3" type="noConversion"/>
  </si>
  <si>
    <t>3년간 전출후 거주지별 전출 규모</t>
    <phoneticPr fontId="3" type="noConversion"/>
  </si>
  <si>
    <t>1년간 전출후 거주지별 전출 규모</t>
    <phoneticPr fontId="3" type="noConversion"/>
  </si>
  <si>
    <t>(단위 : 가구)</t>
    <phoneticPr fontId="3" type="noConversion"/>
  </si>
  <si>
    <t>(단위 : 명, 천원)</t>
    <phoneticPr fontId="3" type="noConversion"/>
  </si>
  <si>
    <t>(단위 : 개,명)</t>
    <phoneticPr fontId="3" type="noConversion"/>
  </si>
  <si>
    <t>(단위 : 개)</t>
    <phoneticPr fontId="3" type="noConversion"/>
  </si>
  <si>
    <t>표5_18)   청년대표자 성별 사업체규모</t>
    <phoneticPr fontId="3" type="noConversion"/>
  </si>
  <si>
    <t>(단위 : 개, %)</t>
    <phoneticPr fontId="3" type="noConversion"/>
  </si>
  <si>
    <t>청년 대표자 성별 사업체 규모</t>
    <phoneticPr fontId="3" type="noConversion"/>
  </si>
  <si>
    <t>대전시 전체</t>
    <phoneticPr fontId="3" type="noConversion"/>
  </si>
  <si>
    <t>* 3년간 : 2019년~2017년, 1년간 : 2019년  * 통계청 2019년 국내인구이동통계</t>
    <phoneticPr fontId="3" type="noConversion"/>
  </si>
  <si>
    <t>서울</t>
  </si>
  <si>
    <t>충남</t>
  </si>
  <si>
    <t>충북</t>
  </si>
  <si>
    <t>경기</t>
    <phoneticPr fontId="3" type="noConversion"/>
  </si>
  <si>
    <t>세종</t>
    <phoneticPr fontId="3" type="noConversion"/>
  </si>
  <si>
    <t>비율</t>
    <phoneticPr fontId="3" type="noConversion"/>
  </si>
  <si>
    <t>19~24 비율</t>
    <phoneticPr fontId="3" type="noConversion"/>
  </si>
  <si>
    <t>25~29 비율</t>
    <phoneticPr fontId="3" type="noConversion"/>
  </si>
  <si>
    <t>30~34 비율</t>
    <phoneticPr fontId="3" type="noConversion"/>
  </si>
  <si>
    <t>35~39 비율</t>
    <phoneticPr fontId="3" type="noConversion"/>
  </si>
  <si>
    <t>1년간비중</t>
    <phoneticPr fontId="3" type="noConversion"/>
  </si>
  <si>
    <t>3년간비중</t>
    <phoneticPr fontId="3" type="noConversion"/>
  </si>
  <si>
    <t>신경계질환</t>
  </si>
  <si>
    <t>당뇨병</t>
  </si>
  <si>
    <t>갑상성암</t>
  </si>
  <si>
    <t>유방암</t>
  </si>
  <si>
    <t>위암</t>
  </si>
  <si>
    <t>대장암</t>
  </si>
  <si>
    <t>폐암</t>
  </si>
  <si>
    <t>19~24세</t>
    <phoneticPr fontId="3" type="noConversion"/>
  </si>
  <si>
    <t>25~29세</t>
    <phoneticPr fontId="3" type="noConversion"/>
  </si>
  <si>
    <t>30~34세</t>
    <phoneticPr fontId="3" type="noConversion"/>
  </si>
  <si>
    <t>35~39세</t>
    <phoneticPr fontId="3" type="noConversion"/>
  </si>
  <si>
    <t>15~29세</t>
    <phoneticPr fontId="3" type="noConversion"/>
  </si>
  <si>
    <t>성별</t>
    <phoneticPr fontId="3" type="noConversion"/>
  </si>
  <si>
    <t>청년19~39세(남)</t>
    <phoneticPr fontId="3" type="noConversion"/>
  </si>
  <si>
    <t>청년19~39세(여)</t>
    <phoneticPr fontId="3" type="noConversion"/>
  </si>
  <si>
    <t>15~39세(남)</t>
    <phoneticPr fontId="3" type="noConversion"/>
  </si>
  <si>
    <t>15~39세(여)</t>
    <phoneticPr fontId="3" type="noConversion"/>
  </si>
  <si>
    <t>* 사업장가입인구는 직장 소속지역(대전시)를 기준, 지역가입자는 대전시 거주</t>
    <phoneticPr fontId="3" type="noConversion"/>
  </si>
  <si>
    <t>(단위 : 명)</t>
    <phoneticPr fontId="3" type="noConversion"/>
  </si>
  <si>
    <t>청년(19~39세)</t>
    <phoneticPr fontId="3" type="noConversion"/>
  </si>
  <si>
    <t>19~24세</t>
    <phoneticPr fontId="3" type="noConversion"/>
  </si>
  <si>
    <t>35~39세</t>
    <phoneticPr fontId="3" type="noConversion"/>
  </si>
  <si>
    <t>15~39세</t>
    <phoneticPr fontId="3" type="noConversion"/>
  </si>
  <si>
    <t>직장가입자</t>
    <phoneticPr fontId="3" type="noConversion"/>
  </si>
  <si>
    <t>지역가입자</t>
    <phoneticPr fontId="3" type="noConversion"/>
  </si>
  <si>
    <t>2017년</t>
    <phoneticPr fontId="3" type="noConversion"/>
  </si>
  <si>
    <t>지역가입자</t>
    <phoneticPr fontId="3" type="noConversion"/>
  </si>
  <si>
    <t>2019년</t>
    <phoneticPr fontId="3" type="noConversion"/>
  </si>
  <si>
    <t>지역가입자</t>
    <phoneticPr fontId="3" type="noConversion"/>
  </si>
  <si>
    <t>(단위 : 명)</t>
    <phoneticPr fontId="3" type="noConversion"/>
  </si>
  <si>
    <t>구분</t>
    <phoneticPr fontId="3" type="noConversion"/>
  </si>
  <si>
    <t>구별</t>
    <phoneticPr fontId="3" type="noConversion"/>
  </si>
  <si>
    <t>청년(19~39세)</t>
    <phoneticPr fontId="3" type="noConversion"/>
  </si>
  <si>
    <t>건강보험
(직장+지역)</t>
    <phoneticPr fontId="3" type="noConversion"/>
  </si>
  <si>
    <t>대전시전체</t>
    <phoneticPr fontId="3" type="noConversion"/>
  </si>
  <si>
    <t>동구</t>
    <phoneticPr fontId="3" type="noConversion"/>
  </si>
  <si>
    <t>중구</t>
    <phoneticPr fontId="3" type="noConversion"/>
  </si>
  <si>
    <t>서구</t>
    <phoneticPr fontId="3" type="noConversion"/>
  </si>
  <si>
    <t>유성구</t>
    <phoneticPr fontId="3" type="noConversion"/>
  </si>
  <si>
    <t>대덕구</t>
    <phoneticPr fontId="3" type="noConversion"/>
  </si>
  <si>
    <t>40세 이상</t>
  </si>
  <si>
    <t>40세 이상</t>
    <phoneticPr fontId="3" type="noConversion"/>
  </si>
  <si>
    <t>* 출처 : 한국고용정보원 고용보험시스템 (2019년 고용행정통계)</t>
    <phoneticPr fontId="3" type="noConversion"/>
  </si>
  <si>
    <t>1~3년미만</t>
    <phoneticPr fontId="3" type="noConversion"/>
  </si>
  <si>
    <t>3~5년미만</t>
    <phoneticPr fontId="3" type="noConversion"/>
  </si>
  <si>
    <t>* 출처 : 고용노동부 2019년 고용보험 자료</t>
    <phoneticPr fontId="3" type="noConversion"/>
  </si>
  <si>
    <r>
      <t xml:space="preserve">• </t>
    </r>
    <r>
      <rPr>
        <u/>
        <sz val="9"/>
        <color rgb="FFFF0000"/>
        <rFont val="굴림"/>
        <family val="3"/>
        <charset val="129"/>
      </rPr>
      <t>2019년 실업급여 연통계</t>
    </r>
    <r>
      <rPr>
        <sz val="9"/>
        <color theme="1"/>
        <rFont val="굴림"/>
        <family val="3"/>
        <charset val="129"/>
      </rPr>
      <t xml:space="preserve"> 기준</t>
    </r>
    <phoneticPr fontId="3" type="noConversion"/>
  </si>
  <si>
    <t>심한장애</t>
    <phoneticPr fontId="3" type="noConversion"/>
  </si>
  <si>
    <t>심하지 않은 장애</t>
  </si>
  <si>
    <t>심한장애</t>
  </si>
  <si>
    <t>자활급여</t>
    <phoneticPr fontId="3" type="noConversion"/>
  </si>
  <si>
    <t>대전 청년세대
구직 신청인구
(20~39세)</t>
    <phoneticPr fontId="3" type="noConversion"/>
  </si>
  <si>
    <t>35~39세</t>
    <phoneticPr fontId="3" type="noConversion"/>
  </si>
  <si>
    <t>&lt; 지역별 &gt;</t>
  </si>
  <si>
    <t>중 구</t>
    <phoneticPr fontId="3" type="noConversion"/>
  </si>
  <si>
    <t>서 구</t>
    <phoneticPr fontId="3" type="noConversion"/>
  </si>
  <si>
    <t>유성구</t>
    <phoneticPr fontId="3" type="noConversion"/>
  </si>
  <si>
    <t>대덕구</t>
    <phoneticPr fontId="3" type="noConversion"/>
  </si>
  <si>
    <t>&lt; 학력별 &gt;</t>
    <phoneticPr fontId="3" type="noConversion"/>
  </si>
  <si>
    <t>중졸이하</t>
    <phoneticPr fontId="3" type="noConversion"/>
  </si>
  <si>
    <t>고졸</t>
    <phoneticPr fontId="3" type="noConversion"/>
  </si>
  <si>
    <t>주1) 구직등록기간 : 2019년 1월 1일 ~ 2019년 12월 31일(1년간)</t>
    <phoneticPr fontId="3" type="noConversion"/>
  </si>
  <si>
    <r>
      <t>주2) 최종학력
 - 고등학교 졸업이하 : 초등학교</t>
    </r>
    <r>
      <rPr>
        <sz val="9"/>
        <color theme="1"/>
        <rFont val="맑은 고딕"/>
        <family val="3"/>
        <charset val="129"/>
      </rPr>
      <t>∙</t>
    </r>
    <r>
      <rPr>
        <sz val="9"/>
        <color theme="1"/>
        <rFont val="맑은 고딕"/>
        <family val="2"/>
        <charset val="129"/>
        <scheme val="minor"/>
      </rPr>
      <t>중학교∙고등학교 졸업, 중퇴, 대학교 중퇴
 - 대학교 재학 : 대학교 재학, 휴학
 - 대학교 졸업 : 대학교 졸업(예정)
 - 대학원 : 대학원 수료(석∙박사 학위를 이수 하지 못한 경우), 대학원 졸업(석∙박사 학위를 이수한 경우)
 - 기타 : 검정고시, 독학사 등</t>
    </r>
  </si>
  <si>
    <t>청년(20~39세)
구직신청인구</t>
  </si>
  <si>
    <t>교육,연구,법률,보건</t>
    <phoneticPr fontId="3" type="noConversion"/>
  </si>
  <si>
    <t>사회복지,문화,예술,방송</t>
    <phoneticPr fontId="3" type="noConversion"/>
  </si>
  <si>
    <t>운송,영업,판매,경비</t>
    <phoneticPr fontId="3" type="noConversion"/>
  </si>
  <si>
    <t>미용,숙박,여행,스포츠,음식</t>
    <phoneticPr fontId="3" type="noConversion"/>
  </si>
  <si>
    <t>건설,기계,재료,화학, 섬유</t>
    <phoneticPr fontId="3" type="noConversion"/>
  </si>
  <si>
    <t>전기,전자,정보통신</t>
    <phoneticPr fontId="3" type="noConversion"/>
  </si>
  <si>
    <t>식품,환경,농림어업,군인</t>
    <phoneticPr fontId="3" type="noConversion"/>
  </si>
  <si>
    <t>주1) 구직등록기간 : 2019년 1월 1일 ~ 2019년 12월 31일(1년간)</t>
    <phoneticPr fontId="3" type="noConversion"/>
  </si>
  <si>
    <t>경력있음
(가+나+다+라)</t>
    <phoneticPr fontId="3" type="noConversion"/>
  </si>
  <si>
    <t>1년미만
(가)</t>
    <phoneticPr fontId="3" type="noConversion"/>
  </si>
  <si>
    <t>1~3년미만
(나)</t>
    <phoneticPr fontId="3" type="noConversion"/>
  </si>
  <si>
    <t>3~5년미만
(다)</t>
    <phoneticPr fontId="3" type="noConversion"/>
  </si>
  <si>
    <t>경력없음
(신규)</t>
    <phoneticPr fontId="3" type="noConversion"/>
  </si>
  <si>
    <t>전체</t>
    <phoneticPr fontId="3" type="noConversion"/>
  </si>
  <si>
    <t>여자</t>
    <phoneticPr fontId="3" type="noConversion"/>
  </si>
  <si>
    <t>주1) 구직등록기간 : 2019년 1월 1일 ~ 2019년 12월 31일(1년간)</t>
    <phoneticPr fontId="3" type="noConversion"/>
  </si>
  <si>
    <t>주1) 구직등록기간 : 2019년 1월 1일 ~ 2019년 12월 31일(1년간)</t>
    <phoneticPr fontId="3" type="noConversion"/>
  </si>
  <si>
    <t>(단위 : 건수)</t>
    <phoneticPr fontId="3" type="noConversion"/>
  </si>
  <si>
    <t>대전</t>
    <phoneticPr fontId="3" type="noConversion"/>
  </si>
  <si>
    <t>세종</t>
    <phoneticPr fontId="3" type="noConversion"/>
  </si>
  <si>
    <t>주1) 구직등록기간 : 2019년 1월 1일 ~ 2019년 12월 31일(1년간)</t>
    <phoneticPr fontId="3" type="noConversion"/>
  </si>
  <si>
    <t>2019년</t>
    <phoneticPr fontId="3" type="noConversion"/>
  </si>
  <si>
    <t>연앙인구</t>
    <phoneticPr fontId="3" type="noConversion"/>
  </si>
  <si>
    <t>남</t>
    <phoneticPr fontId="3" type="noConversion"/>
  </si>
  <si>
    <t>여</t>
    <phoneticPr fontId="3" type="noConversion"/>
  </si>
  <si>
    <t>주) 통계청 "2019년 인구동향조사"</t>
    <phoneticPr fontId="3" type="noConversion"/>
  </si>
  <si>
    <t>혼인율</t>
    <phoneticPr fontId="3" type="noConversion"/>
  </si>
  <si>
    <t>이혼율</t>
    <phoneticPr fontId="3" type="noConversion"/>
  </si>
  <si>
    <t>점유형태</t>
    <phoneticPr fontId="3" type="noConversion"/>
  </si>
  <si>
    <t>자가</t>
    <phoneticPr fontId="3" type="noConversion"/>
  </si>
  <si>
    <t>전세</t>
    <phoneticPr fontId="3" type="noConversion"/>
  </si>
  <si>
    <t>월세</t>
    <phoneticPr fontId="3" type="noConversion"/>
  </si>
  <si>
    <t>무상 및 기타</t>
    <phoneticPr fontId="3" type="noConversion"/>
  </si>
  <si>
    <t>(3.12)</t>
  </si>
  <si>
    <t>(3.10)</t>
  </si>
  <si>
    <t>(3.15)</t>
  </si>
  <si>
    <t>(2.99)</t>
  </si>
  <si>
    <t>(3.08)</t>
  </si>
  <si>
    <t>(3.17)</t>
  </si>
  <si>
    <t>*출처 : 2019년 대전시 사회조사, N=882명</t>
    <phoneticPr fontId="3" type="noConversion"/>
  </si>
  <si>
    <t>*출처 : 2019년 대전시 사회조사, N=2,280명(소득없음 1,329명)</t>
    <phoneticPr fontId="3" type="noConversion"/>
  </si>
  <si>
    <t>불만</t>
    <phoneticPr fontId="3" type="noConversion"/>
  </si>
  <si>
    <t>*출처 : 2019년 대전시 사회조사, N=882명</t>
    <phoneticPr fontId="3" type="noConversion"/>
  </si>
  <si>
    <t>*출처 : 2019년 대전시 사회조사, N=3,609명</t>
    <phoneticPr fontId="3" type="noConversion"/>
  </si>
  <si>
    <t>불만</t>
    <phoneticPr fontId="3" type="noConversion"/>
  </si>
  <si>
    <t>*출처 : 2019년 대전시 사회조사, N=3,609명</t>
    <phoneticPr fontId="3" type="noConversion"/>
  </si>
  <si>
    <t>*출처 : 2019년 대전시 사회조사, N=882명</t>
    <phoneticPr fontId="3" type="noConversion"/>
  </si>
  <si>
    <t>중소기업
(벤처기업 제외)</t>
  </si>
  <si>
    <t>*출처 : 2019년 대전시 사회조사, N=3,609명</t>
    <phoneticPr fontId="3" type="noConversion"/>
  </si>
  <si>
    <t>*출처 : 2019년 대전시 사회조사, N=3,609명</t>
    <phoneticPr fontId="3" type="noConversion"/>
  </si>
  <si>
    <t>30.0</t>
    <phoneticPr fontId="3" type="noConversion"/>
  </si>
  <si>
    <t>*출처 : 2019년 대전시 사회조사, N=450,687명</t>
    <phoneticPr fontId="3" type="noConversion"/>
  </si>
  <si>
    <t>2019년</t>
    <phoneticPr fontId="3" type="noConversion"/>
  </si>
  <si>
    <t>(단위: 명, %)</t>
    <phoneticPr fontId="3" type="noConversion"/>
  </si>
  <si>
    <t>전월</t>
    <phoneticPr fontId="3" type="noConversion"/>
  </si>
  <si>
    <t>전년 동월</t>
    <phoneticPr fontId="3" type="noConversion"/>
  </si>
  <si>
    <t>증감률</t>
    <phoneticPr fontId="3" type="noConversion"/>
  </si>
  <si>
    <t>증감률</t>
    <phoneticPr fontId="3" type="noConversion"/>
  </si>
  <si>
    <t>2018년
6월</t>
    <phoneticPr fontId="3" type="noConversion"/>
  </si>
  <si>
    <t>대전광역시</t>
    <phoneticPr fontId="3" type="noConversion"/>
  </si>
  <si>
    <t>청년</t>
    <phoneticPr fontId="3" type="noConversion"/>
  </si>
  <si>
    <t>30세 미만</t>
    <phoneticPr fontId="3" type="noConversion"/>
  </si>
  <si>
    <t>30세 이상</t>
    <phoneticPr fontId="3" type="noConversion"/>
  </si>
  <si>
    <t>1.0</t>
    <phoneticPr fontId="3" type="noConversion"/>
  </si>
  <si>
    <t>2019년
6월</t>
    <phoneticPr fontId="3" type="noConversion"/>
  </si>
  <si>
    <t>2.0</t>
    <phoneticPr fontId="3" type="noConversion"/>
  </si>
  <si>
    <t>2020년
6월</t>
    <phoneticPr fontId="3" type="noConversion"/>
  </si>
  <si>
    <t>7.0</t>
    <phoneticPr fontId="3" type="noConversion"/>
  </si>
  <si>
    <t>*출처 : 국세청 사업체등록 자료</t>
    <phoneticPr fontId="3" type="noConversion"/>
  </si>
  <si>
    <t>*30세 미만: 29세까지, 30세 이상: 30~39세까지임</t>
    <phoneticPr fontId="3" type="noConversion"/>
  </si>
  <si>
    <t>2019년 19~39세 연령 모의 출생아수</t>
    <phoneticPr fontId="13" type="noConversion"/>
  </si>
  <si>
    <t>주) 2019년 인구총조사</t>
    <phoneticPr fontId="3" type="noConversion"/>
  </si>
  <si>
    <t>1인당 급여비</t>
    <phoneticPr fontId="3" type="noConversion"/>
  </si>
  <si>
    <t>* 2018년기준 전국사업체조사 잠정결과</t>
    <phoneticPr fontId="3" type="noConversion"/>
  </si>
  <si>
    <t>* 2018년기준 전국사업체조사 잠정결과</t>
    <phoneticPr fontId="3" type="noConversion"/>
  </si>
  <si>
    <t>*출처 : 2019년 대전시 사회조사, N=450,687명</t>
    <phoneticPr fontId="3" type="noConversion"/>
  </si>
  <si>
    <t>*출처 : 국민건강보험공단 "2019년 건강보험등록자료"       *합계 : 중복제거</t>
    <phoneticPr fontId="3" type="noConversion"/>
  </si>
  <si>
    <t xml:space="preserve">*출처 : 국민건강보험공단 "2019년 건강보험등록자료"     </t>
    <phoneticPr fontId="3" type="noConversion"/>
  </si>
  <si>
    <t>* 2019.12.31. 수진기준 산정</t>
    <phoneticPr fontId="3" type="noConversion"/>
  </si>
  <si>
    <t xml:space="preserve">*출처 : 국민건강보험공단 "2019년 건강보험등록자료"      </t>
    <phoneticPr fontId="3" type="noConversion"/>
  </si>
  <si>
    <t xml:space="preserve">*출처 : 국민건강보험공단 "2019년 건강보험등록자료" </t>
    <phoneticPr fontId="3" type="noConversion"/>
  </si>
  <si>
    <t>* 2019.12.31. 수진기준 산정</t>
    <phoneticPr fontId="3" type="noConversion"/>
  </si>
  <si>
    <t>*출처:대전광역시 2019년 국민기초생활보장, 보건복지부 사회보장통계</t>
    <phoneticPr fontId="3" type="noConversion"/>
  </si>
  <si>
    <t>*출처:대전광역시 2019년 국민기초생활보장, 보건복지부 사회보장통계</t>
    <phoneticPr fontId="3" type="noConversion"/>
  </si>
  <si>
    <t>35~39세</t>
    <phoneticPr fontId="3" type="noConversion"/>
  </si>
  <si>
    <t>*출처 : 국민건강보험공단 2019년 건강보험등록자료</t>
    <phoneticPr fontId="3" type="noConversion"/>
  </si>
  <si>
    <t>*출처 : 국민건강보험공단 "2015년~2019년 건강보험등록자료"</t>
    <phoneticPr fontId="3" type="noConversion"/>
  </si>
  <si>
    <t>*출처 : 국민건강보험공단 "2019년 건강보험등록자료"</t>
    <phoneticPr fontId="3" type="noConversion"/>
  </si>
  <si>
    <t>*  2019년도 공무원연금 통계</t>
    <phoneticPr fontId="3" type="noConversion"/>
  </si>
  <si>
    <t>*  2019년도 사학연금공단 통계</t>
    <phoneticPr fontId="3" type="noConversion"/>
  </si>
  <si>
    <t>*출처 : 2019년 대전시 사회조사, N=62,661명</t>
    <phoneticPr fontId="3" type="noConversion"/>
  </si>
  <si>
    <t>* 2019년 경제활동인구조사</t>
    <phoneticPr fontId="3" type="noConversion"/>
  </si>
  <si>
    <t>* 워크넷 등록기관 기준, 고용노동부 2015~2019년 구직신청자료</t>
    <phoneticPr fontId="3" type="noConversion"/>
  </si>
  <si>
    <t>주)2019년 주택총조사</t>
    <phoneticPr fontId="3" type="noConversion"/>
  </si>
  <si>
    <t>표5_16) 사업등록자 최근 3년 비교</t>
    <phoneticPr fontId="3" type="noConversion"/>
  </si>
  <si>
    <t>주) 2020년 5월말 주민등록인구(외국인 제외)</t>
    <phoneticPr fontId="3" type="noConversion"/>
  </si>
  <si>
    <t>표4-7 ) 장애등급별 장애수당 청년 수급자 규모</t>
    <phoneticPr fontId="3" type="noConversion"/>
  </si>
  <si>
    <t>표4_8)  건강보험 적용인구</t>
    <phoneticPr fontId="3" type="noConversion"/>
  </si>
  <si>
    <t>표4_9)  연도별 건강보험 적용인구</t>
    <phoneticPr fontId="3" type="noConversion"/>
  </si>
  <si>
    <t>표4_10) 자치구별 건강보험 가입규모</t>
    <phoneticPr fontId="3" type="noConversion"/>
  </si>
  <si>
    <t>표4_11) 요양급여실적</t>
    <phoneticPr fontId="3" type="noConversion"/>
  </si>
  <si>
    <t>표4_12) 성별, 연령별 국민연금 가입규모</t>
    <phoneticPr fontId="3" type="noConversion"/>
  </si>
  <si>
    <t>표4_13) 청년층 국민연금 가입기간별 가입규모</t>
    <phoneticPr fontId="3" type="noConversion"/>
  </si>
  <si>
    <t>표4_14) 공무원연금 가입규모 (성별, 연령별, 재직기간별)</t>
    <phoneticPr fontId="3" type="noConversion"/>
  </si>
  <si>
    <t>표 4_15 ) 사학연금 가입규모(성별, 연령별, 재직기간별)</t>
    <phoneticPr fontId="3" type="noConversion"/>
  </si>
  <si>
    <t xml:space="preserve">표4_16)  향후 필요한 복지서비스 </t>
    <phoneticPr fontId="3" type="noConversion"/>
  </si>
  <si>
    <t>표4_17) 가계부채 유무</t>
    <phoneticPr fontId="3" type="noConversion"/>
  </si>
  <si>
    <t xml:space="preserve">표4_18) 가계부채 사유 </t>
    <phoneticPr fontId="3" type="noConversion"/>
  </si>
  <si>
    <t>* 기타 : 그밖의 사유, 위에 열거된 요인중 어디에도 속하지 않는 경우, * 3년내 : 2019년~2017년  * 통계청 2017년 국내인구이동통계</t>
    <phoneticPr fontId="3" type="noConversion"/>
  </si>
  <si>
    <t>* 3년내 : 2019년~2017년, 1년내 : 2019년 * 통계청 2019년 국내인구이동통계</t>
    <phoneticPr fontId="3" type="noConversion"/>
  </si>
  <si>
    <t>* 기타 : 그밖의 사유, 위에 열거된 요인중 어디에도 속하지 않는 경우 * 통계청 2019년 국내인구이동통계</t>
    <phoneticPr fontId="3" type="noConversion"/>
  </si>
  <si>
    <t>* 기타 : 그밖의 사유, 위에 열거된 요인중 어디에도 속하지 않는 경우, 1년내 : 2019년 * 통계청 2019년 국내인구이동통계</t>
    <phoneticPr fontId="3" type="noConversion"/>
  </si>
  <si>
    <t>* 통계청 2017~2019년 국내인구이동통계</t>
    <phoneticPr fontId="3" type="noConversion"/>
  </si>
  <si>
    <t xml:space="preserve">                                                           </t>
    <phoneticPr fontId="3" type="noConversion"/>
  </si>
  <si>
    <t>*자료:행정안전부 주민등록자료, 대전광역시 2020년 재산세자료(주택부문)</t>
    <phoneticPr fontId="3" type="noConversion"/>
  </si>
  <si>
    <t>자료 : 보건복지부 질병관리본부(2019년 지역사회 건강통계)
1) 현재흡연율: ｛평생 5갑(100개비) 이상 흡연한 사람 중에서 현재흡연자("매일 피움" 또는 "가끔피움")의 수 / 조사대상 응답자 수｝</t>
    <phoneticPr fontId="3" type="noConversion"/>
  </si>
  <si>
    <t xml:space="preserve">*출처 : 국민건강보험공단 "2019년 건강보험등록자료"    </t>
    <phoneticPr fontId="3" type="noConversion"/>
  </si>
  <si>
    <t>4.8*</t>
    <phoneticPr fontId="3" type="noConversion"/>
  </si>
  <si>
    <t>2.6*</t>
    <phoneticPr fontId="3" type="noConversion"/>
  </si>
  <si>
    <t>5.6*</t>
    <phoneticPr fontId="3" type="noConversion"/>
  </si>
  <si>
    <t>4.0*</t>
    <phoneticPr fontId="3" type="noConversion"/>
  </si>
  <si>
    <t>2.1*</t>
    <phoneticPr fontId="3" type="noConversion"/>
  </si>
  <si>
    <t>5.2*</t>
    <phoneticPr fontId="13" type="noConversion"/>
  </si>
  <si>
    <t>10.8*</t>
    <phoneticPr fontId="13" type="noConversion"/>
  </si>
  <si>
    <t>2.5*</t>
    <phoneticPr fontId="13" type="noConversion"/>
  </si>
  <si>
    <t>3.0*</t>
    <phoneticPr fontId="13" type="noConversion"/>
  </si>
  <si>
    <t>* 통계청 2017년,2019년 사회조사</t>
    <phoneticPr fontId="3" type="noConversion"/>
  </si>
  <si>
    <t>표4_19) 생활여건의 변화</t>
    <phoneticPr fontId="3" type="noConversion"/>
  </si>
  <si>
    <t>국민연금 가입자
(가+나+다)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</si>
</sst>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.0_);[Red]\(#,##0.0\)"/>
    <numFmt numFmtId="178" formatCode="0.0_ "/>
    <numFmt numFmtId="179" formatCode="#,##0_ "/>
    <numFmt numFmtId="180" formatCode="#,##0.0_ "/>
    <numFmt numFmtId="181" formatCode="#,##0.0"/>
    <numFmt numFmtId="182" formatCode="0.0"/>
    <numFmt numFmtId="183" formatCode="#,##0;\(#,##0\)"/>
    <numFmt numFmtId="184" formatCode="0.0_);[Red]\(0.0\)"/>
    <numFmt numFmtId="185" formatCode="_-* #,##0.0_-;\-* #,##0.0_-;_-* &quot;-&quot;_-;_-@_-"/>
    <numFmt numFmtId="186" formatCode="_-* #,##0.0_-;\-* #,##0.0_-;_-* &quot;-&quot;??_-;_-@_-"/>
    <numFmt numFmtId="187" formatCode="0.0%"/>
    <numFmt numFmtId="188" formatCode="0.00000000000000_ "/>
    <numFmt numFmtId="189" formatCode="#,##0.00000000000000_ "/>
  </numFmts>
  <fonts count="4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11"/>
      <color indexed="8"/>
      <name val="맑은 고딕"/>
      <family val="2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ÈÞ¸Õ¸ðÀ½T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굴림"/>
      <family val="3"/>
      <charset val="129"/>
    </font>
    <font>
      <sz val="10"/>
      <name val="ÈÞ¸Õ¸ðÀ½T"/>
      <family val="3"/>
      <charset val="129"/>
    </font>
    <font>
      <sz val="8"/>
      <name val="µ¸¿ò"/>
      <family val="3"/>
      <charset val="129"/>
    </font>
    <font>
      <sz val="11"/>
      <name val="ÈÞ¸Õ¸ðÀ½T"/>
      <family val="3"/>
      <charset val="129"/>
    </font>
    <font>
      <sz val="11"/>
      <color theme="1"/>
      <name val="굴림"/>
      <family val="3"/>
      <charset val="129"/>
    </font>
    <font>
      <sz val="9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color theme="1"/>
      <name val="함초롬바탕"/>
      <family val="1"/>
      <charset val="129"/>
    </font>
    <font>
      <sz val="10"/>
      <color theme="1"/>
      <name val="굴림"/>
      <family val="3"/>
      <charset val="129"/>
    </font>
    <font>
      <sz val="8"/>
      <color theme="1"/>
      <name val="µ¸¿ò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u/>
      <sz val="9"/>
      <color rgb="FFFF0000"/>
      <name val="굴림"/>
      <family val="3"/>
      <charset val="129"/>
    </font>
    <font>
      <b/>
      <sz val="9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14"/>
      <name val="ÈÞ¸Õ¸ðÀ½T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9"/>
      <color indexed="8"/>
      <name val="굴림"/>
      <family val="3"/>
      <charset val="129"/>
    </font>
    <font>
      <sz val="9"/>
      <color theme="1"/>
      <name val="맑은 고딕"/>
      <family val="3"/>
      <charset val="129"/>
    </font>
    <font>
      <b/>
      <sz val="8"/>
      <name val="µ¸¿ò"/>
      <family val="3"/>
      <charset val="129"/>
    </font>
    <font>
      <b/>
      <sz val="8"/>
      <color theme="1"/>
      <name val="맑은 고딕"/>
      <family val="2"/>
      <charset val="129"/>
      <scheme val="minor"/>
    </font>
    <font>
      <sz val="9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/>
        <bgColor indexed="11"/>
      </patternFill>
    </fill>
    <fill>
      <patternFill patternType="solid">
        <fgColor theme="6" tint="0.79998168889431442"/>
        <bgColor indexed="11"/>
      </patternFill>
    </fill>
    <fill>
      <patternFill patternType="solid">
        <fgColor rgb="FFFFFF00"/>
        <bgColor indexed="64"/>
      </patternFill>
    </fill>
  </fills>
  <borders count="2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indexed="64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theme="1"/>
      </right>
      <top style="medium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double">
        <color theme="1"/>
      </bottom>
      <diagonal/>
    </border>
    <border>
      <left style="thin">
        <color theme="1"/>
      </left>
      <right/>
      <top style="medium">
        <color theme="1"/>
      </top>
      <bottom style="double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thin">
        <color rgb="FFC00000"/>
      </right>
      <top style="medium">
        <color auto="1"/>
      </top>
      <bottom style="double">
        <color auto="1"/>
      </bottom>
      <diagonal/>
    </border>
    <border>
      <left style="thin">
        <color rgb="FFC00000"/>
      </left>
      <right/>
      <top style="medium">
        <color auto="1"/>
      </top>
      <bottom style="double">
        <color auto="1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double">
        <color auto="1"/>
      </bottom>
      <diagonal/>
    </border>
    <border>
      <left/>
      <right style="thin">
        <color rgb="FFC00000"/>
      </right>
      <top style="double">
        <color auto="1"/>
      </top>
      <bottom style="dashed">
        <color auto="1"/>
      </bottom>
      <diagonal/>
    </border>
    <border>
      <left style="thin">
        <color rgb="FFC00000"/>
      </left>
      <right style="thin">
        <color rgb="FFC00000"/>
      </right>
      <top style="double">
        <color auto="1"/>
      </top>
      <bottom style="dashed">
        <color auto="1"/>
      </bottom>
      <diagonal/>
    </border>
    <border>
      <left style="thin">
        <color rgb="FFC00000"/>
      </left>
      <right/>
      <top style="double">
        <color auto="1"/>
      </top>
      <bottom style="dashed">
        <color auto="1"/>
      </bottom>
      <diagonal/>
    </border>
    <border>
      <left style="thin">
        <color theme="9"/>
      </left>
      <right style="thin">
        <color theme="9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thin">
        <color rgb="FFC00000"/>
      </right>
      <top/>
      <bottom style="medium">
        <color auto="1"/>
      </bottom>
      <diagonal/>
    </border>
    <border>
      <left style="thin">
        <color rgb="FFC00000"/>
      </left>
      <right style="thin">
        <color rgb="FFC00000"/>
      </right>
      <top/>
      <bottom style="medium">
        <color auto="1"/>
      </bottom>
      <diagonal/>
    </border>
    <border>
      <left style="thin">
        <color rgb="FFC00000"/>
      </left>
      <right/>
      <top/>
      <bottom style="medium">
        <color auto="1"/>
      </bottom>
      <diagonal/>
    </border>
    <border>
      <left style="thin">
        <color theme="9"/>
      </left>
      <right style="thin">
        <color theme="9"/>
      </right>
      <top/>
      <bottom style="medium">
        <color auto="1"/>
      </bottom>
      <diagonal/>
    </border>
    <border>
      <left/>
      <right style="thin">
        <color theme="5"/>
      </right>
      <top style="thick">
        <color theme="5"/>
      </top>
      <bottom/>
      <diagonal/>
    </border>
    <border>
      <left style="thin">
        <color theme="5"/>
      </left>
      <right style="thin">
        <color theme="5"/>
      </right>
      <top style="thick">
        <color theme="5"/>
      </top>
      <bottom/>
      <diagonal/>
    </border>
    <border>
      <left/>
      <right style="thin">
        <color theme="5"/>
      </right>
      <top/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 style="double">
        <color theme="5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thin">
        <color theme="5"/>
      </right>
      <top style="medium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hair">
        <color theme="5"/>
      </bottom>
      <diagonal/>
    </border>
    <border>
      <left/>
      <right/>
      <top style="thin">
        <color theme="5"/>
      </top>
      <bottom style="hair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hair">
        <color theme="5"/>
      </bottom>
      <diagonal/>
    </border>
    <border>
      <left/>
      <right style="thin">
        <color theme="5"/>
      </right>
      <top style="hair">
        <color theme="5"/>
      </top>
      <bottom style="medium">
        <color theme="5"/>
      </bottom>
      <diagonal/>
    </border>
    <border>
      <left/>
      <right/>
      <top style="hair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hair">
        <color theme="5"/>
      </top>
      <bottom style="medium">
        <color theme="5"/>
      </bottom>
      <diagonal/>
    </border>
    <border>
      <left/>
      <right style="thin">
        <color theme="5"/>
      </right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 style="thin">
        <color theme="5"/>
      </left>
      <right style="thin">
        <color theme="5"/>
      </right>
      <top style="hair">
        <color theme="5"/>
      </top>
      <bottom style="hair">
        <color theme="5"/>
      </bottom>
      <diagonal/>
    </border>
    <border>
      <left/>
      <right style="thin">
        <color rgb="FFC00000"/>
      </right>
      <top/>
      <bottom style="hair">
        <color theme="3"/>
      </bottom>
      <diagonal/>
    </border>
    <border>
      <left style="thin">
        <color theme="5"/>
      </left>
      <right style="thin">
        <color theme="5"/>
      </right>
      <top/>
      <bottom style="hair">
        <color theme="5"/>
      </bottom>
      <diagonal/>
    </border>
    <border>
      <left/>
      <right/>
      <top/>
      <bottom style="hair">
        <color theme="5"/>
      </bottom>
      <diagonal/>
    </border>
    <border>
      <left/>
      <right style="thin">
        <color theme="5"/>
      </right>
      <top/>
      <bottom style="hair">
        <color theme="5"/>
      </bottom>
      <diagonal/>
    </border>
    <border>
      <left/>
      <right style="thin">
        <color rgb="FFC00000"/>
      </right>
      <top style="hair">
        <color theme="3"/>
      </top>
      <bottom style="hair">
        <color theme="3"/>
      </bottom>
      <diagonal/>
    </border>
    <border>
      <left/>
      <right style="thin">
        <color rgb="FFC00000"/>
      </right>
      <top style="hair">
        <color theme="3"/>
      </top>
      <bottom/>
      <diagonal/>
    </border>
    <border>
      <left style="thin">
        <color theme="5"/>
      </left>
      <right style="thin">
        <color theme="5"/>
      </right>
      <top style="hair">
        <color theme="5"/>
      </top>
      <bottom/>
      <diagonal/>
    </border>
    <border>
      <left/>
      <right/>
      <top style="hair">
        <color theme="5"/>
      </top>
      <bottom/>
      <diagonal/>
    </border>
    <border>
      <left/>
      <right style="thin">
        <color theme="5"/>
      </right>
      <top style="hair">
        <color theme="5"/>
      </top>
      <bottom/>
      <diagonal/>
    </border>
    <border>
      <left/>
      <right style="thin">
        <color rgb="FFC00000"/>
      </right>
      <top style="hair">
        <color theme="3"/>
      </top>
      <bottom style="thick">
        <color theme="5"/>
      </bottom>
      <diagonal/>
    </border>
    <border>
      <left style="thin">
        <color theme="5"/>
      </left>
      <right style="thin">
        <color theme="5"/>
      </right>
      <top style="hair">
        <color theme="5"/>
      </top>
      <bottom style="thick">
        <color theme="5"/>
      </bottom>
      <diagonal/>
    </border>
    <border>
      <left/>
      <right/>
      <top style="hair">
        <color theme="5"/>
      </top>
      <bottom style="thick">
        <color theme="5"/>
      </bottom>
      <diagonal/>
    </border>
    <border>
      <left/>
      <right style="thin">
        <color theme="5"/>
      </right>
      <top style="hair">
        <color theme="5"/>
      </top>
      <bottom style="thick">
        <color theme="5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theme="1"/>
      </right>
      <top style="medium">
        <color theme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double">
        <color auto="1"/>
      </bottom>
      <diagonal/>
    </border>
    <border>
      <left style="thin">
        <color theme="1"/>
      </left>
      <right/>
      <top style="medium">
        <color theme="1"/>
      </top>
      <bottom style="double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auto="1"/>
      </left>
      <right style="thin">
        <color indexed="64"/>
      </right>
      <top style="thin">
        <color theme="1"/>
      </top>
      <bottom style="thin">
        <color indexed="11"/>
      </bottom>
      <diagonal/>
    </border>
    <border>
      <left/>
      <right/>
      <top style="thin">
        <color theme="1"/>
      </top>
      <bottom style="thin">
        <color indexed="1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1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 style="thin">
        <color theme="5"/>
      </left>
      <right style="thin">
        <color theme="5"/>
      </right>
      <top style="double">
        <color theme="5"/>
      </top>
      <bottom style="medium">
        <color theme="5"/>
      </bottom>
      <diagonal/>
    </border>
    <border>
      <left style="thin">
        <color rgb="FFC00000"/>
      </left>
      <right style="thin">
        <color theme="5"/>
      </right>
      <top style="thin">
        <color theme="5"/>
      </top>
      <bottom style="hair">
        <color rgb="FFC00000"/>
      </bottom>
      <diagonal/>
    </border>
    <border>
      <left style="thin">
        <color rgb="FFC00000"/>
      </left>
      <right style="thin">
        <color theme="5"/>
      </right>
      <top style="hair">
        <color rgb="FFC00000"/>
      </top>
      <bottom style="hair">
        <color rgb="FFC00000"/>
      </bottom>
      <diagonal/>
    </border>
    <border>
      <left style="thin">
        <color rgb="FFC00000"/>
      </left>
      <right style="thin">
        <color theme="5"/>
      </right>
      <top style="hair">
        <color rgb="FFC00000"/>
      </top>
      <bottom style="thick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/>
      <right style="thin">
        <color rgb="FFC00000"/>
      </right>
      <top style="dashed">
        <color auto="1"/>
      </top>
      <bottom style="hair">
        <color auto="1"/>
      </bottom>
      <diagonal/>
    </border>
    <border>
      <left style="thin">
        <color rgb="FFC00000"/>
      </left>
      <right style="thin">
        <color rgb="FFC00000"/>
      </right>
      <top style="dashed">
        <color auto="1"/>
      </top>
      <bottom style="hair">
        <color auto="1"/>
      </bottom>
      <diagonal/>
    </border>
    <border>
      <left style="thin">
        <color rgb="FFC00000"/>
      </left>
      <right/>
      <top style="dashed">
        <color auto="1"/>
      </top>
      <bottom style="hair">
        <color auto="1"/>
      </bottom>
      <diagonal/>
    </border>
    <border>
      <left style="thin">
        <color theme="9"/>
      </left>
      <right style="thin">
        <color theme="9"/>
      </right>
      <top style="dashed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8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3" borderId="9" xfId="0" applyFill="1" applyBorder="1">
      <alignment vertical="center"/>
    </xf>
    <xf numFmtId="0" fontId="0" fillId="0" borderId="0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>
      <alignment vertical="center"/>
    </xf>
    <xf numFmtId="3" fontId="11" fillId="3" borderId="49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/>
    <xf numFmtId="3" fontId="0" fillId="0" borderId="0" xfId="0" applyNumberFormat="1" applyFill="1" applyBorder="1" applyAlignment="1">
      <alignment horizontal="right"/>
    </xf>
    <xf numFmtId="0" fontId="0" fillId="0" borderId="29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81" fontId="12" fillId="0" borderId="6" xfId="0" applyNumberFormat="1" applyFont="1" applyFill="1" applyBorder="1" applyAlignment="1">
      <alignment horizontal="right"/>
    </xf>
    <xf numFmtId="181" fontId="12" fillId="0" borderId="31" xfId="0" applyNumberFormat="1" applyFont="1" applyFill="1" applyBorder="1" applyAlignment="1">
      <alignment horizontal="right"/>
    </xf>
    <xf numFmtId="0" fontId="4" fillId="0" borderId="32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12" fillId="3" borderId="0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Fill="1" applyBorder="1">
      <alignment vertical="center"/>
    </xf>
    <xf numFmtId="0" fontId="7" fillId="3" borderId="0" xfId="0" applyFont="1" applyFill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>
      <alignment vertical="center"/>
    </xf>
    <xf numFmtId="0" fontId="6" fillId="0" borderId="37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179" fontId="4" fillId="0" borderId="0" xfId="0" applyNumberFormat="1" applyFont="1" applyBorder="1">
      <alignment vertical="center"/>
    </xf>
    <xf numFmtId="0" fontId="14" fillId="0" borderId="15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54" xfId="0" applyFont="1" applyBorder="1" applyAlignment="1">
      <alignment horizontal="center" vertical="center"/>
    </xf>
    <xf numFmtId="179" fontId="7" fillId="0" borderId="0" xfId="0" applyNumberFormat="1" applyFont="1" applyBorder="1">
      <alignment vertical="center"/>
    </xf>
    <xf numFmtId="0" fontId="7" fillId="0" borderId="15" xfId="0" applyFont="1" applyFill="1" applyBorder="1" applyAlignment="1">
      <alignment vertical="top"/>
    </xf>
    <xf numFmtId="0" fontId="0" fillId="0" borderId="0" xfId="0" applyAlignment="1">
      <alignment vertical="top"/>
    </xf>
    <xf numFmtId="0" fontId="5" fillId="3" borderId="0" xfId="0" applyFont="1" applyFill="1">
      <alignment vertical="center"/>
    </xf>
    <xf numFmtId="179" fontId="0" fillId="0" borderId="0" xfId="0" applyNumberFormat="1" applyBorder="1">
      <alignment vertical="center"/>
    </xf>
    <xf numFmtId="0" fontId="0" fillId="3" borderId="0" xfId="0" applyFill="1" applyBorder="1">
      <alignment vertical="center"/>
    </xf>
    <xf numFmtId="179" fontId="0" fillId="3" borderId="0" xfId="0" applyNumberFormat="1" applyFill="1" applyBorder="1" applyAlignment="1"/>
    <xf numFmtId="179" fontId="0" fillId="3" borderId="0" xfId="0" applyNumberFormat="1" applyFill="1" applyBorder="1">
      <alignment vertical="center"/>
    </xf>
    <xf numFmtId="0" fontId="5" fillId="0" borderId="29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3" fontId="16" fillId="7" borderId="58" xfId="0" applyNumberFormat="1" applyFont="1" applyFill="1" applyBorder="1" applyAlignment="1">
      <alignment horizontal="center" vertical="center" wrapText="1"/>
    </xf>
    <xf numFmtId="3" fontId="16" fillId="7" borderId="59" xfId="0" applyNumberFormat="1" applyFont="1" applyFill="1" applyBorder="1" applyAlignment="1">
      <alignment horizontal="center" vertical="center" wrapText="1"/>
    </xf>
    <xf numFmtId="180" fontId="16" fillId="3" borderId="62" xfId="0" applyNumberFormat="1" applyFont="1" applyFill="1" applyBorder="1" applyAlignment="1">
      <alignment horizontal="right" vertical="center" wrapText="1"/>
    </xf>
    <xf numFmtId="181" fontId="16" fillId="3" borderId="6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180" fontId="16" fillId="3" borderId="67" xfId="0" applyNumberFormat="1" applyFont="1" applyFill="1" applyBorder="1" applyAlignment="1">
      <alignment horizontal="right" vertical="center" wrapText="1"/>
    </xf>
    <xf numFmtId="3" fontId="16" fillId="7" borderId="2" xfId="0" applyNumberFormat="1" applyFont="1" applyFill="1" applyBorder="1" applyAlignment="1">
      <alignment horizontal="center" vertical="center" wrapText="1"/>
    </xf>
    <xf numFmtId="3" fontId="16" fillId="7" borderId="3" xfId="0" applyNumberFormat="1" applyFont="1" applyFill="1" applyBorder="1" applyAlignment="1">
      <alignment horizontal="center" vertical="center" wrapText="1"/>
    </xf>
    <xf numFmtId="181" fontId="16" fillId="3" borderId="9" xfId="0" applyNumberFormat="1" applyFont="1" applyFill="1" applyBorder="1" applyAlignment="1">
      <alignment horizontal="right" vertical="center" wrapText="1"/>
    </xf>
    <xf numFmtId="181" fontId="16" fillId="3" borderId="0" xfId="0" applyNumberFormat="1" applyFont="1" applyFill="1" applyBorder="1" applyAlignment="1">
      <alignment horizontal="right" vertical="center" wrapText="1"/>
    </xf>
    <xf numFmtId="4" fontId="17" fillId="3" borderId="0" xfId="0" applyNumberFormat="1" applyFont="1" applyFill="1" applyBorder="1" applyAlignment="1">
      <alignment vertical="center" wrapText="1"/>
    </xf>
    <xf numFmtId="0" fontId="0" fillId="3" borderId="0" xfId="0" applyFill="1" applyAlignment="1">
      <alignment wrapText="1"/>
    </xf>
    <xf numFmtId="4" fontId="15" fillId="3" borderId="0" xfId="0" applyNumberFormat="1" applyFont="1" applyFill="1" applyBorder="1" applyAlignment="1">
      <alignment vertical="center" wrapText="1"/>
    </xf>
    <xf numFmtId="0" fontId="0" fillId="0" borderId="56" xfId="0" applyBorder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0" xfId="0" applyNumberFormat="1" applyFont="1" applyBorder="1">
      <alignment vertical="center"/>
    </xf>
    <xf numFmtId="0" fontId="7" fillId="0" borderId="21" xfId="0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9" fillId="0" borderId="74" xfId="0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41" fontId="6" fillId="0" borderId="0" xfId="1" applyFont="1" applyBorder="1" applyAlignment="1">
      <alignment horizontal="center" vertical="center"/>
    </xf>
    <xf numFmtId="41" fontId="6" fillId="0" borderId="0" xfId="1" applyFont="1" applyBorder="1">
      <alignment vertical="center"/>
    </xf>
    <xf numFmtId="0" fontId="7" fillId="0" borderId="56" xfId="0" applyFont="1" applyBorder="1" applyAlignment="1">
      <alignment horizontal="center" vertical="center"/>
    </xf>
    <xf numFmtId="0" fontId="7" fillId="0" borderId="56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3" xfId="0" applyFont="1" applyFill="1" applyBorder="1" applyAlignment="1">
      <alignment horizontal="center" vertical="center"/>
    </xf>
    <xf numFmtId="41" fontId="22" fillId="0" borderId="0" xfId="1" applyFont="1" applyBorder="1">
      <alignment vertical="center"/>
    </xf>
    <xf numFmtId="0" fontId="12" fillId="0" borderId="0" xfId="0" applyFont="1" applyAlignment="1">
      <alignment vertical="center"/>
    </xf>
    <xf numFmtId="0" fontId="0" fillId="0" borderId="15" xfId="0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69" xfId="0" applyFill="1" applyBorder="1" applyAlignment="1">
      <alignment vertical="center"/>
    </xf>
    <xf numFmtId="0" fontId="0" fillId="3" borderId="0" xfId="0" applyNumberFormat="1" applyFill="1" applyBorder="1">
      <alignment vertical="center"/>
    </xf>
    <xf numFmtId="0" fontId="0" fillId="0" borderId="3" xfId="0" applyBorder="1" applyAlignment="1">
      <alignment horizontal="center" vertical="center" wrapText="1"/>
    </xf>
    <xf numFmtId="176" fontId="0" fillId="0" borderId="0" xfId="0" applyNumberFormat="1" applyFont="1" applyBorder="1">
      <alignment vertical="center"/>
    </xf>
    <xf numFmtId="3" fontId="25" fillId="7" borderId="77" xfId="0" applyNumberFormat="1" applyFont="1" applyFill="1" applyBorder="1" applyAlignment="1">
      <alignment horizontal="center" vertical="center" wrapText="1"/>
    </xf>
    <xf numFmtId="3" fontId="25" fillId="7" borderId="78" xfId="0" applyNumberFormat="1" applyFont="1" applyFill="1" applyBorder="1" applyAlignment="1">
      <alignment horizontal="center" vertical="center" wrapText="1"/>
    </xf>
    <xf numFmtId="180" fontId="25" fillId="3" borderId="62" xfId="0" applyNumberFormat="1" applyFont="1" applyFill="1" applyBorder="1" applyAlignment="1">
      <alignment horizontal="right" vertical="center" wrapText="1"/>
    </xf>
    <xf numFmtId="180" fontId="25" fillId="3" borderId="67" xfId="0" applyNumberFormat="1" applyFont="1" applyFill="1" applyBorder="1" applyAlignment="1">
      <alignment horizontal="right" vertical="center" wrapText="1"/>
    </xf>
    <xf numFmtId="181" fontId="25" fillId="3" borderId="0" xfId="0" applyNumberFormat="1" applyFont="1" applyFill="1" applyBorder="1" applyAlignment="1">
      <alignment horizontal="right" vertical="center" wrapText="1"/>
    </xf>
    <xf numFmtId="3" fontId="16" fillId="7" borderId="77" xfId="0" applyNumberFormat="1" applyFont="1" applyFill="1" applyBorder="1" applyAlignment="1">
      <alignment horizontal="center" vertical="center" wrapText="1"/>
    </xf>
    <xf numFmtId="3" fontId="16" fillId="7" borderId="78" xfId="0" applyNumberFormat="1" applyFont="1" applyFill="1" applyBorder="1" applyAlignment="1">
      <alignment horizontal="center" vertical="center" wrapText="1"/>
    </xf>
    <xf numFmtId="180" fontId="16" fillId="7" borderId="77" xfId="0" applyNumberFormat="1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center"/>
    </xf>
    <xf numFmtId="181" fontId="12" fillId="0" borderId="11" xfId="0" applyNumberFormat="1" applyFont="1" applyFill="1" applyBorder="1" applyAlignment="1">
      <alignment horizontal="right"/>
    </xf>
    <xf numFmtId="3" fontId="12" fillId="0" borderId="11" xfId="0" applyNumberFormat="1" applyFont="1" applyFill="1" applyBorder="1" applyAlignment="1">
      <alignment horizontal="right"/>
    </xf>
    <xf numFmtId="3" fontId="12" fillId="0" borderId="33" xfId="0" applyNumberFormat="1" applyFont="1" applyFill="1" applyBorder="1" applyAlignment="1">
      <alignment horizontal="right"/>
    </xf>
    <xf numFmtId="181" fontId="12" fillId="0" borderId="21" xfId="0" applyNumberFormat="1" applyFont="1" applyFill="1" applyBorder="1" applyAlignment="1">
      <alignment horizontal="right"/>
    </xf>
    <xf numFmtId="3" fontId="12" fillId="0" borderId="21" xfId="0" applyNumberFormat="1" applyFont="1" applyFill="1" applyBorder="1" applyAlignment="1">
      <alignment horizontal="right"/>
    </xf>
    <xf numFmtId="3" fontId="12" fillId="0" borderId="43" xfId="0" applyNumberFormat="1" applyFont="1" applyFill="1" applyBorder="1" applyAlignment="1">
      <alignment horizontal="right"/>
    </xf>
    <xf numFmtId="3" fontId="0" fillId="0" borderId="0" xfId="0" applyNumberFormat="1" applyBorder="1" applyAlignment="1">
      <alignment horizontal="right"/>
    </xf>
    <xf numFmtId="181" fontId="0" fillId="0" borderId="0" xfId="0" applyNumberFormat="1" applyBorder="1" applyAlignment="1">
      <alignment horizontal="right"/>
    </xf>
    <xf numFmtId="0" fontId="26" fillId="2" borderId="80" xfId="3" applyFont="1" applyFill="1" applyBorder="1" applyAlignment="1">
      <alignment horizontal="center" vertical="center" wrapText="1"/>
    </xf>
    <xf numFmtId="0" fontId="26" fillId="2" borderId="81" xfId="3" applyFont="1" applyFill="1" applyBorder="1" applyAlignment="1">
      <alignment horizontal="center" vertical="center" wrapText="1"/>
    </xf>
    <xf numFmtId="0" fontId="27" fillId="2" borderId="81" xfId="3" applyFont="1" applyFill="1" applyBorder="1" applyAlignment="1">
      <alignment horizontal="center" vertical="center"/>
    </xf>
    <xf numFmtId="0" fontId="0" fillId="2" borderId="82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27" fillId="0" borderId="83" xfId="3" applyFont="1" applyBorder="1" applyAlignment="1">
      <alignment horizontal="center" vertical="center"/>
    </xf>
    <xf numFmtId="0" fontId="27" fillId="0" borderId="88" xfId="3" applyFont="1" applyBorder="1" applyAlignment="1">
      <alignment horizontal="center" vertical="center"/>
    </xf>
    <xf numFmtId="0" fontId="5" fillId="0" borderId="0" xfId="3">
      <alignment vertical="center"/>
    </xf>
    <xf numFmtId="0" fontId="29" fillId="0" borderId="0" xfId="3" applyFont="1" applyBorder="1" applyAlignment="1">
      <alignment horizontal="right" vertical="center"/>
    </xf>
    <xf numFmtId="0" fontId="27" fillId="0" borderId="96" xfId="3" applyFont="1" applyBorder="1" applyAlignment="1">
      <alignment horizontal="center" vertical="center"/>
    </xf>
    <xf numFmtId="0" fontId="27" fillId="0" borderId="97" xfId="3" applyFont="1" applyBorder="1" applyAlignment="1">
      <alignment horizontal="center" vertical="center"/>
    </xf>
    <xf numFmtId="0" fontId="27" fillId="0" borderId="102" xfId="3" applyFont="1" applyBorder="1" applyAlignment="1">
      <alignment horizontal="center" vertical="center"/>
    </xf>
    <xf numFmtId="0" fontId="27" fillId="0" borderId="105" xfId="3" applyFont="1" applyBorder="1" applyAlignment="1">
      <alignment horizontal="center" vertical="center"/>
    </xf>
    <xf numFmtId="0" fontId="27" fillId="0" borderId="108" xfId="3" applyFont="1" applyBorder="1" applyAlignment="1">
      <alignment horizontal="center" vertical="center"/>
    </xf>
    <xf numFmtId="0" fontId="27" fillId="0" borderId="101" xfId="3" applyFont="1" applyBorder="1" applyAlignment="1">
      <alignment horizontal="center" vertical="center"/>
    </xf>
    <xf numFmtId="0" fontId="27" fillId="0" borderId="111" xfId="3" applyFont="1" applyBorder="1" applyAlignment="1">
      <alignment horizontal="center" vertical="center"/>
    </xf>
    <xf numFmtId="0" fontId="27" fillId="0" borderId="115" xfId="3" applyFont="1" applyBorder="1" applyAlignment="1">
      <alignment horizontal="center" vertical="center"/>
    </xf>
    <xf numFmtId="0" fontId="27" fillId="0" borderId="116" xfId="3" applyFont="1" applyBorder="1" applyAlignment="1">
      <alignment horizontal="center" vertical="center"/>
    </xf>
    <xf numFmtId="0" fontId="27" fillId="0" borderId="120" xfId="3" applyFont="1" applyBorder="1" applyAlignment="1">
      <alignment horizontal="center" vertical="center"/>
    </xf>
    <xf numFmtId="0" fontId="10" fillId="3" borderId="0" xfId="3" applyFont="1" applyFill="1" applyAlignment="1">
      <alignment vertical="center"/>
    </xf>
    <xf numFmtId="0" fontId="28" fillId="3" borderId="0" xfId="3" applyFont="1" applyFill="1" applyAlignment="1">
      <alignment vertical="center"/>
    </xf>
    <xf numFmtId="0" fontId="5" fillId="3" borderId="0" xfId="3" applyFill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30" fillId="3" borderId="0" xfId="0" applyFont="1" applyFill="1" applyAlignment="1">
      <alignment horizontal="left" vertical="center"/>
    </xf>
    <xf numFmtId="180" fontId="16" fillId="0" borderId="6" xfId="0" applyNumberFormat="1" applyFont="1" applyBorder="1" applyAlignment="1">
      <alignment horizontal="right" vertical="center" wrapText="1"/>
    </xf>
    <xf numFmtId="180" fontId="16" fillId="0" borderId="21" xfId="0" applyNumberFormat="1" applyFont="1" applyBorder="1" applyAlignment="1">
      <alignment horizontal="right" vertical="center" wrapText="1"/>
    </xf>
    <xf numFmtId="180" fontId="16" fillId="3" borderId="61" xfId="0" applyNumberFormat="1" applyFont="1" applyFill="1" applyBorder="1" applyAlignment="1">
      <alignment horizontal="right" vertical="center" wrapText="1"/>
    </xf>
    <xf numFmtId="180" fontId="16" fillId="3" borderId="125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7" fillId="0" borderId="0" xfId="1" applyFont="1" applyFill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31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/>
    </xf>
    <xf numFmtId="0" fontId="0" fillId="5" borderId="12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8" xfId="0" applyFill="1" applyBorder="1" applyAlignment="1">
      <alignment horizontal="center"/>
    </xf>
    <xf numFmtId="0" fontId="0" fillId="5" borderId="132" xfId="0" applyFill="1" applyBorder="1" applyAlignment="1">
      <alignment horizontal="center"/>
    </xf>
    <xf numFmtId="0" fontId="0" fillId="6" borderId="134" xfId="0" applyFill="1" applyBorder="1" applyAlignment="1"/>
    <xf numFmtId="0" fontId="0" fillId="6" borderId="53" xfId="0" applyFill="1" applyBorder="1" applyAlignment="1"/>
    <xf numFmtId="3" fontId="11" fillId="3" borderId="0" xfId="0" applyNumberFormat="1" applyFont="1" applyFill="1" applyBorder="1" applyAlignment="1">
      <alignment vertical="center" wrapText="1"/>
    </xf>
    <xf numFmtId="0" fontId="0" fillId="6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6" xfId="0" applyFill="1" applyBorder="1" applyAlignment="1"/>
    <xf numFmtId="0" fontId="0" fillId="6" borderId="36" xfId="0" applyFill="1" applyBorder="1" applyAlignment="1"/>
    <xf numFmtId="0" fontId="21" fillId="3" borderId="0" xfId="0" applyFont="1" applyFill="1">
      <alignment vertical="center"/>
    </xf>
    <xf numFmtId="0" fontId="14" fillId="0" borderId="0" xfId="0" applyFont="1" applyFill="1" applyBorder="1">
      <alignment vertical="center"/>
    </xf>
    <xf numFmtId="0" fontId="9" fillId="0" borderId="69" xfId="0" applyFont="1" applyBorder="1">
      <alignment vertical="center"/>
    </xf>
    <xf numFmtId="0" fontId="14" fillId="0" borderId="69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3" fontId="35" fillId="7" borderId="58" xfId="0" applyNumberFormat="1" applyFont="1" applyFill="1" applyBorder="1" applyAlignment="1">
      <alignment horizontal="center" vertical="center" wrapText="1"/>
    </xf>
    <xf numFmtId="3" fontId="35" fillId="7" borderId="59" xfId="0" applyNumberFormat="1" applyFont="1" applyFill="1" applyBorder="1" applyAlignment="1">
      <alignment horizontal="center" vertical="center" wrapText="1"/>
    </xf>
    <xf numFmtId="180" fontId="35" fillId="3" borderId="62" xfId="0" applyNumberFormat="1" applyFont="1" applyFill="1" applyBorder="1" applyAlignment="1">
      <alignment horizontal="right" vertical="center" wrapText="1"/>
    </xf>
    <xf numFmtId="4" fontId="11" fillId="3" borderId="0" xfId="0" applyNumberFormat="1" applyFont="1" applyFill="1" applyBorder="1" applyAlignment="1">
      <alignment vertical="center" wrapText="1"/>
    </xf>
    <xf numFmtId="0" fontId="21" fillId="3" borderId="0" xfId="3" applyFont="1" applyFill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183" fontId="34" fillId="0" borderId="0" xfId="0" applyNumberFormat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left" vertical="top"/>
    </xf>
    <xf numFmtId="0" fontId="0" fillId="0" borderId="0" xfId="0">
      <alignment vertical="center"/>
    </xf>
    <xf numFmtId="0" fontId="0" fillId="3" borderId="0" xfId="0" applyFill="1">
      <alignment vertical="center"/>
    </xf>
    <xf numFmtId="179" fontId="0" fillId="3" borderId="0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0" fontId="0" fillId="0" borderId="0" xfId="0">
      <alignment vertical="center"/>
    </xf>
    <xf numFmtId="0" fontId="7" fillId="0" borderId="12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2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79" fontId="0" fillId="3" borderId="0" xfId="0" applyNumberForma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9" fontId="0" fillId="0" borderId="0" xfId="0" applyNumberFormat="1" applyBorder="1">
      <alignment vertical="center"/>
    </xf>
    <xf numFmtId="0" fontId="0" fillId="0" borderId="5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>
      <alignment vertical="center"/>
    </xf>
    <xf numFmtId="0" fontId="10" fillId="3" borderId="9" xfId="0" applyFont="1" applyFill="1" applyBorder="1">
      <alignment vertical="center"/>
    </xf>
    <xf numFmtId="179" fontId="0" fillId="0" borderId="3" xfId="0" applyNumberFormat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4" fontId="11" fillId="0" borderId="0" xfId="0" applyNumberFormat="1" applyFont="1" applyBorder="1" applyAlignment="1">
      <alignment horizontal="left" vertical="center" wrapText="1"/>
    </xf>
    <xf numFmtId="3" fontId="16" fillId="7" borderId="3" xfId="0" applyNumberFormat="1" applyFont="1" applyFill="1" applyBorder="1" applyAlignment="1">
      <alignment horizontal="center" vertical="center" wrapText="1"/>
    </xf>
    <xf numFmtId="181" fontId="16" fillId="3" borderId="6" xfId="0" applyNumberFormat="1" applyFont="1" applyFill="1" applyBorder="1" applyAlignment="1">
      <alignment horizontal="right" vertical="center" wrapText="1"/>
    </xf>
    <xf numFmtId="0" fontId="0" fillId="0" borderId="0" xfId="0">
      <alignment vertical="center"/>
    </xf>
    <xf numFmtId="0" fontId="0" fillId="0" borderId="0" xfId="0" applyAlignment="1">
      <alignment wrapText="1"/>
    </xf>
    <xf numFmtId="3" fontId="16" fillId="7" borderId="2" xfId="0" applyNumberFormat="1" applyFont="1" applyFill="1" applyBorder="1" applyAlignment="1">
      <alignment horizontal="center" vertical="center" wrapText="1"/>
    </xf>
    <xf numFmtId="3" fontId="16" fillId="7" borderId="62" xfId="0" applyNumberFormat="1" applyFont="1" applyFill="1" applyBorder="1" applyAlignment="1">
      <alignment horizontal="left" vertical="center" wrapText="1"/>
    </xf>
    <xf numFmtId="3" fontId="16" fillId="7" borderId="67" xfId="0" applyNumberFormat="1" applyFont="1" applyFill="1" applyBorder="1" applyAlignment="1">
      <alignment horizontal="left" vertical="center" wrapText="1"/>
    </xf>
    <xf numFmtId="181" fontId="16" fillId="3" borderId="61" xfId="0" applyNumberFormat="1" applyFont="1" applyFill="1" applyBorder="1" applyAlignment="1">
      <alignment horizontal="right" vertical="center" wrapText="1"/>
    </xf>
    <xf numFmtId="4" fontId="37" fillId="0" borderId="0" xfId="0" applyNumberFormat="1" applyFont="1" applyBorder="1" applyAlignment="1">
      <alignment vertical="center" wrapText="1"/>
    </xf>
    <xf numFmtId="180" fontId="16" fillId="3" borderId="6" xfId="0" applyNumberFormat="1" applyFont="1" applyFill="1" applyBorder="1" applyAlignment="1">
      <alignment horizontal="right" vertical="center" wrapText="1"/>
    </xf>
    <xf numFmtId="180" fontId="16" fillId="3" borderId="21" xfId="0" applyNumberFormat="1" applyFont="1" applyFill="1" applyBorder="1" applyAlignment="1">
      <alignment horizontal="right" vertical="center" wrapText="1"/>
    </xf>
    <xf numFmtId="3" fontId="16" fillId="7" borderId="137" xfId="0" applyNumberFormat="1" applyFont="1" applyFill="1" applyBorder="1" applyAlignment="1">
      <alignment horizontal="center" vertical="center" wrapText="1"/>
    </xf>
    <xf numFmtId="3" fontId="16" fillId="7" borderId="138" xfId="0" applyNumberFormat="1" applyFont="1" applyFill="1" applyBorder="1" applyAlignment="1">
      <alignment horizontal="center" vertical="center" wrapText="1"/>
    </xf>
    <xf numFmtId="3" fontId="16" fillId="7" borderId="139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3" fontId="16" fillId="7" borderId="2" xfId="0" applyNumberFormat="1" applyFont="1" applyFill="1" applyBorder="1" applyAlignment="1">
      <alignment horizontal="center" vertical="center" wrapText="1"/>
    </xf>
    <xf numFmtId="3" fontId="16" fillId="7" borderId="62" xfId="0" applyNumberFormat="1" applyFont="1" applyFill="1" applyBorder="1" applyAlignment="1">
      <alignment horizontal="left" vertical="center" wrapText="1"/>
    </xf>
    <xf numFmtId="3" fontId="16" fillId="7" borderId="67" xfId="0" applyNumberFormat="1" applyFont="1" applyFill="1" applyBorder="1" applyAlignment="1">
      <alignment horizontal="left" vertical="center" wrapText="1"/>
    </xf>
    <xf numFmtId="3" fontId="16" fillId="7" borderId="77" xfId="0" applyNumberFormat="1" applyFont="1" applyFill="1" applyBorder="1" applyAlignment="1">
      <alignment horizontal="center" vertical="center" wrapText="1"/>
    </xf>
    <xf numFmtId="3" fontId="16" fillId="7" borderId="78" xfId="0" applyNumberFormat="1" applyFont="1" applyFill="1" applyBorder="1" applyAlignment="1">
      <alignment horizontal="center" vertical="center" wrapText="1"/>
    </xf>
    <xf numFmtId="180" fontId="16" fillId="3" borderId="6" xfId="0" applyNumberFormat="1" applyFont="1" applyFill="1" applyBorder="1" applyAlignment="1">
      <alignment horizontal="right" vertical="center" wrapText="1"/>
    </xf>
    <xf numFmtId="180" fontId="16" fillId="3" borderId="21" xfId="0" applyNumberFormat="1" applyFont="1" applyFill="1" applyBorder="1" applyAlignment="1">
      <alignment horizontal="right" vertical="center" wrapText="1"/>
    </xf>
    <xf numFmtId="3" fontId="16" fillId="7" borderId="0" xfId="0" applyNumberFormat="1" applyFont="1" applyFill="1" applyBorder="1" applyAlignment="1">
      <alignment horizontal="left" vertical="center" wrapText="1"/>
    </xf>
    <xf numFmtId="4" fontId="11" fillId="0" borderId="0" xfId="0" applyNumberFormat="1" applyFont="1" applyBorder="1" applyAlignment="1">
      <alignment vertical="center" wrapText="1"/>
    </xf>
    <xf numFmtId="0" fontId="7" fillId="0" borderId="52" xfId="0" applyFont="1" applyBorder="1" applyAlignment="1">
      <alignment horizontal="center" vertical="center"/>
    </xf>
    <xf numFmtId="3" fontId="16" fillId="7" borderId="145" xfId="0" applyNumberFormat="1" applyFont="1" applyFill="1" applyBorder="1" applyAlignment="1">
      <alignment horizontal="center" vertical="center" wrapText="1"/>
    </xf>
    <xf numFmtId="0" fontId="0" fillId="0" borderId="13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0" xfId="0" applyAlignment="1">
      <alignment horizontal="left"/>
    </xf>
    <xf numFmtId="41" fontId="19" fillId="0" borderId="0" xfId="1" applyFont="1" applyFill="1" applyBorder="1" applyAlignment="1">
      <alignment horizontal="center" vertical="center"/>
    </xf>
    <xf numFmtId="41" fontId="7" fillId="0" borderId="0" xfId="1" applyFont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>
      <alignment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Border="1" applyAlignment="1"/>
    <xf numFmtId="0" fontId="0" fillId="0" borderId="0" xfId="0">
      <alignment vertical="center"/>
    </xf>
    <xf numFmtId="179" fontId="0" fillId="0" borderId="0" xfId="0" applyNumberFormat="1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Border="1" applyAlignment="1"/>
    <xf numFmtId="178" fontId="0" fillId="0" borderId="0" xfId="0" applyNumberFormat="1" applyBorder="1">
      <alignment vertical="center"/>
    </xf>
    <xf numFmtId="0" fontId="0" fillId="0" borderId="0" xfId="0">
      <alignment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24" xfId="0" applyFill="1" applyBorder="1">
      <alignment vertical="center"/>
    </xf>
    <xf numFmtId="0" fontId="0" fillId="0" borderId="0" xfId="0">
      <alignment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>
      <alignment vertical="center"/>
    </xf>
    <xf numFmtId="0" fontId="12" fillId="0" borderId="15" xfId="0" applyFont="1" applyFill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3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2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16" fillId="7" borderId="9" xfId="0" applyNumberFormat="1" applyFont="1" applyFill="1" applyBorder="1" applyAlignment="1">
      <alignment horizontal="center" vertical="center" wrapText="1"/>
    </xf>
    <xf numFmtId="3" fontId="16" fillId="7" borderId="142" xfId="0" applyNumberFormat="1" applyFont="1" applyFill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9" fontId="7" fillId="0" borderId="16" xfId="0" applyNumberFormat="1" applyFont="1" applyBorder="1" applyAlignment="1">
      <alignment horizontal="center" vertical="center"/>
    </xf>
    <xf numFmtId="179" fontId="7" fillId="0" borderId="32" xfId="0" applyNumberFormat="1" applyFont="1" applyBorder="1" applyAlignment="1">
      <alignment horizontal="center" vertical="center"/>
    </xf>
    <xf numFmtId="179" fontId="7" fillId="0" borderId="15" xfId="0" applyNumberFormat="1" applyFont="1" applyBorder="1" applyAlignment="1">
      <alignment horizontal="center" vertical="center"/>
    </xf>
    <xf numFmtId="179" fontId="7" fillId="0" borderId="5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16" fillId="7" borderId="62" xfId="0" applyNumberFormat="1" applyFont="1" applyFill="1" applyBorder="1" applyAlignment="1">
      <alignment horizontal="center" vertical="center" wrapText="1"/>
    </xf>
    <xf numFmtId="3" fontId="16" fillId="7" borderId="22" xfId="0" applyNumberFormat="1" applyFont="1" applyFill="1" applyBorder="1" applyAlignment="1">
      <alignment horizontal="center" vertical="center" wrapText="1"/>
    </xf>
    <xf numFmtId="3" fontId="16" fillId="7" borderId="67" xfId="0" applyNumberFormat="1" applyFont="1" applyFill="1" applyBorder="1" applyAlignment="1">
      <alignment horizontal="center" vertical="center" wrapText="1"/>
    </xf>
    <xf numFmtId="3" fontId="25" fillId="7" borderId="62" xfId="0" applyNumberFormat="1" applyFont="1" applyFill="1" applyBorder="1" applyAlignment="1">
      <alignment horizontal="center" vertical="center" wrapText="1"/>
    </xf>
    <xf numFmtId="3" fontId="25" fillId="7" borderId="67" xfId="0" applyNumberFormat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0" borderId="69" xfId="0" applyBorder="1">
      <alignment vertical="center"/>
    </xf>
    <xf numFmtId="0" fontId="6" fillId="0" borderId="157" xfId="0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21" fillId="3" borderId="0" xfId="0" applyFon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4" fontId="35" fillId="3" borderId="0" xfId="0" applyNumberFormat="1" applyFont="1" applyFill="1" applyBorder="1" applyAlignment="1">
      <alignment horizontal="right" vertical="center" wrapText="1"/>
    </xf>
    <xf numFmtId="0" fontId="10" fillId="3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0" fontId="0" fillId="5" borderId="127" xfId="0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3" borderId="56" xfId="0" applyFill="1" applyBorder="1">
      <alignment vertical="center"/>
    </xf>
    <xf numFmtId="0" fontId="7" fillId="0" borderId="157" xfId="0" applyFont="1" applyBorder="1" applyAlignment="1">
      <alignment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5" borderId="157" xfId="0" applyFill="1" applyBorder="1" applyAlignment="1"/>
    <xf numFmtId="0" fontId="0" fillId="5" borderId="156" xfId="0" applyFill="1" applyBorder="1" applyAlignment="1"/>
    <xf numFmtId="0" fontId="0" fillId="3" borderId="0" xfId="0" applyFill="1" applyBorder="1" applyAlignment="1"/>
    <xf numFmtId="3" fontId="35" fillId="3" borderId="0" xfId="0" applyNumberFormat="1" applyFont="1" applyFill="1" applyBorder="1" applyAlignment="1">
      <alignment vertical="center" wrapText="1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3" fontId="35" fillId="7" borderId="61" xfId="0" applyNumberFormat="1" applyFont="1" applyFill="1" applyBorder="1" applyAlignment="1">
      <alignment horizontal="center" vertical="center" wrapText="1"/>
    </xf>
    <xf numFmtId="180" fontId="35" fillId="3" borderId="61" xfId="0" applyNumberFormat="1" applyFont="1" applyFill="1" applyBorder="1" applyAlignment="1">
      <alignment horizontal="right" vertical="center" wrapText="1"/>
    </xf>
    <xf numFmtId="3" fontId="35" fillId="7" borderId="165" xfId="0" applyNumberFormat="1" applyFont="1" applyFill="1" applyBorder="1" applyAlignment="1">
      <alignment horizontal="center" vertical="center" wrapText="1"/>
    </xf>
    <xf numFmtId="180" fontId="35" fillId="3" borderId="165" xfId="0" applyNumberFormat="1" applyFont="1" applyFill="1" applyBorder="1" applyAlignment="1">
      <alignment horizontal="right" vertical="center" wrapText="1"/>
    </xf>
    <xf numFmtId="3" fontId="35" fillId="7" borderId="167" xfId="0" applyNumberFormat="1" applyFont="1" applyFill="1" applyBorder="1" applyAlignment="1">
      <alignment horizontal="center" vertical="center" wrapText="1"/>
    </xf>
    <xf numFmtId="180" fontId="35" fillId="3" borderId="167" xfId="0" applyNumberFormat="1" applyFont="1" applyFill="1" applyBorder="1" applyAlignment="1">
      <alignment horizontal="right" vertical="center" wrapText="1"/>
    </xf>
    <xf numFmtId="3" fontId="35" fillId="7" borderId="125" xfId="0" applyNumberFormat="1" applyFont="1" applyFill="1" applyBorder="1" applyAlignment="1">
      <alignment horizontal="center" vertical="center" wrapText="1"/>
    </xf>
    <xf numFmtId="180" fontId="35" fillId="3" borderId="125" xfId="0" applyNumberFormat="1" applyFont="1" applyFill="1" applyBorder="1" applyAlignment="1">
      <alignment horizontal="right" vertical="center" wrapText="1"/>
    </xf>
    <xf numFmtId="3" fontId="36" fillId="7" borderId="61" xfId="0" applyNumberFormat="1" applyFont="1" applyFill="1" applyBorder="1" applyAlignment="1">
      <alignment horizontal="center" vertical="center" wrapText="1"/>
    </xf>
    <xf numFmtId="3" fontId="36" fillId="7" borderId="165" xfId="0" applyNumberFormat="1" applyFont="1" applyFill="1" applyBorder="1" applyAlignment="1">
      <alignment horizontal="center" vertical="center" wrapText="1"/>
    </xf>
    <xf numFmtId="181" fontId="16" fillId="3" borderId="11" xfId="0" applyNumberFormat="1" applyFont="1" applyFill="1" applyBorder="1" applyAlignment="1">
      <alignment horizontal="right" vertical="center" wrapText="1"/>
    </xf>
    <xf numFmtId="3" fontId="16" fillId="7" borderId="165" xfId="0" applyNumberFormat="1" applyFont="1" applyFill="1" applyBorder="1" applyAlignment="1">
      <alignment horizontal="center" vertical="center" wrapText="1"/>
    </xf>
    <xf numFmtId="3" fontId="16" fillId="7" borderId="13" xfId="0" applyNumberFormat="1" applyFont="1" applyFill="1" applyBorder="1" applyAlignment="1">
      <alignment horizontal="center" vertical="center" wrapText="1"/>
    </xf>
    <xf numFmtId="181" fontId="16" fillId="3" borderId="13" xfId="0" applyNumberFormat="1" applyFont="1" applyFill="1" applyBorder="1" applyAlignment="1">
      <alignment horizontal="right" vertical="center" wrapText="1"/>
    </xf>
    <xf numFmtId="3" fontId="16" fillId="7" borderId="21" xfId="0" applyNumberFormat="1" applyFont="1" applyFill="1" applyBorder="1" applyAlignment="1">
      <alignment horizontal="center" vertical="center" wrapText="1"/>
    </xf>
    <xf numFmtId="181" fontId="16" fillId="3" borderId="21" xfId="0" applyNumberFormat="1" applyFont="1" applyFill="1" applyBorder="1" applyAlignment="1">
      <alignment horizontal="right" vertical="center" wrapText="1"/>
    </xf>
    <xf numFmtId="181" fontId="16" fillId="3" borderId="165" xfId="0" applyNumberFormat="1" applyFont="1" applyFill="1" applyBorder="1" applyAlignment="1">
      <alignment horizontal="right" vertical="center" wrapText="1"/>
    </xf>
    <xf numFmtId="3" fontId="16" fillId="7" borderId="167" xfId="0" applyNumberFormat="1" applyFont="1" applyFill="1" applyBorder="1" applyAlignment="1">
      <alignment horizontal="center" vertical="center" wrapText="1"/>
    </xf>
    <xf numFmtId="181" fontId="16" fillId="3" borderId="167" xfId="0" applyNumberFormat="1" applyFont="1" applyFill="1" applyBorder="1" applyAlignment="1">
      <alignment horizontal="right" vertical="center" wrapText="1"/>
    </xf>
    <xf numFmtId="3" fontId="16" fillId="7" borderId="125" xfId="0" applyNumberFormat="1" applyFont="1" applyFill="1" applyBorder="1" applyAlignment="1">
      <alignment horizontal="center" vertical="center" wrapText="1"/>
    </xf>
    <xf numFmtId="181" fontId="16" fillId="3" borderId="125" xfId="0" applyNumberFormat="1" applyFont="1" applyFill="1" applyBorder="1" applyAlignment="1">
      <alignment horizontal="right" vertical="center" wrapText="1"/>
    </xf>
    <xf numFmtId="180" fontId="16" fillId="3" borderId="165" xfId="0" applyNumberFormat="1" applyFont="1" applyFill="1" applyBorder="1" applyAlignment="1">
      <alignment horizontal="right" vertical="center" wrapText="1"/>
    </xf>
    <xf numFmtId="180" fontId="16" fillId="3" borderId="167" xfId="0" applyNumberFormat="1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17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3" fontId="36" fillId="7" borderId="62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183" fontId="33" fillId="0" borderId="0" xfId="0" applyNumberFormat="1" applyFont="1" applyFill="1" applyBorder="1" applyAlignment="1">
      <alignment horizontal="right" vertical="center"/>
    </xf>
    <xf numFmtId="0" fontId="33" fillId="0" borderId="62" xfId="0" applyFont="1" applyFill="1" applyBorder="1" applyAlignment="1">
      <alignment horizontal="center" vertical="center"/>
    </xf>
    <xf numFmtId="0" fontId="34" fillId="0" borderId="62" xfId="0" applyFont="1" applyFill="1" applyBorder="1" applyAlignment="1">
      <alignment horizontal="left" vertical="top"/>
    </xf>
    <xf numFmtId="0" fontId="33" fillId="0" borderId="57" xfId="0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0" fontId="33" fillId="0" borderId="59" xfId="0" applyFont="1" applyFill="1" applyBorder="1" applyAlignment="1">
      <alignment horizontal="center" vertical="center"/>
    </xf>
    <xf numFmtId="0" fontId="34" fillId="2" borderId="62" xfId="0" applyFont="1" applyFill="1" applyBorder="1" applyAlignment="1">
      <alignment horizontal="left" vertical="top"/>
    </xf>
    <xf numFmtId="0" fontId="10" fillId="0" borderId="163" xfId="0" applyFont="1" applyBorder="1">
      <alignment vertical="center"/>
    </xf>
    <xf numFmtId="0" fontId="0" fillId="0" borderId="11" xfId="0" applyFill="1" applyBorder="1" applyAlignment="1"/>
    <xf numFmtId="0" fontId="0" fillId="0" borderId="13" xfId="0" applyFill="1" applyBorder="1" applyAlignment="1"/>
    <xf numFmtId="4" fontId="0" fillId="0" borderId="6" xfId="0" applyNumberFormat="1" applyBorder="1" applyAlignment="1">
      <alignment horizontal="right"/>
    </xf>
    <xf numFmtId="0" fontId="0" fillId="0" borderId="156" xfId="0" applyFill="1" applyBorder="1" applyAlignment="1">
      <alignment horizontal="center"/>
    </xf>
    <xf numFmtId="0" fontId="0" fillId="0" borderId="157" xfId="0" applyFill="1" applyBorder="1" applyAlignment="1">
      <alignment horizontal="center"/>
    </xf>
    <xf numFmtId="4" fontId="0" fillId="0" borderId="11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0" fontId="0" fillId="0" borderId="6" xfId="0" applyFill="1" applyBorder="1" applyAlignment="1"/>
    <xf numFmtId="0" fontId="0" fillId="0" borderId="8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3" fontId="16" fillId="8" borderId="137" xfId="0" applyNumberFormat="1" applyFont="1" applyFill="1" applyBorder="1" applyAlignment="1">
      <alignment horizontal="center" vertical="center" wrapText="1"/>
    </xf>
    <xf numFmtId="3" fontId="16" fillId="8" borderId="58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179" fontId="6" fillId="9" borderId="6" xfId="0" applyNumberFormat="1" applyFont="1" applyFill="1" applyBorder="1">
      <alignment vertical="center"/>
    </xf>
    <xf numFmtId="179" fontId="6" fillId="9" borderId="31" xfId="0" applyNumberFormat="1" applyFont="1" applyFill="1" applyBorder="1">
      <alignment vertical="center"/>
    </xf>
    <xf numFmtId="179" fontId="6" fillId="9" borderId="22" xfId="0" applyNumberFormat="1" applyFont="1" applyFill="1" applyBorder="1">
      <alignment vertical="center"/>
    </xf>
    <xf numFmtId="179" fontId="6" fillId="9" borderId="38" xfId="0" applyNumberFormat="1" applyFont="1" applyFill="1" applyBorder="1">
      <alignment vertical="center"/>
    </xf>
    <xf numFmtId="179" fontId="7" fillId="9" borderId="11" xfId="0" applyNumberFormat="1" applyFont="1" applyFill="1" applyBorder="1">
      <alignment vertical="center"/>
    </xf>
    <xf numFmtId="179" fontId="7" fillId="9" borderId="6" xfId="0" applyNumberFormat="1" applyFont="1" applyFill="1" applyBorder="1">
      <alignment vertical="center"/>
    </xf>
    <xf numFmtId="179" fontId="7" fillId="9" borderId="31" xfId="0" applyNumberFormat="1" applyFont="1" applyFill="1" applyBorder="1">
      <alignment vertical="center"/>
    </xf>
    <xf numFmtId="179" fontId="7" fillId="9" borderId="13" xfId="0" applyNumberFormat="1" applyFont="1" applyFill="1" applyBorder="1">
      <alignment vertical="center"/>
    </xf>
    <xf numFmtId="179" fontId="7" fillId="9" borderId="42" xfId="0" applyNumberFormat="1" applyFont="1" applyFill="1" applyBorder="1">
      <alignment vertical="center"/>
    </xf>
    <xf numFmtId="179" fontId="4" fillId="9" borderId="21" xfId="0" applyNumberFormat="1" applyFont="1" applyFill="1" applyBorder="1">
      <alignment vertical="center"/>
    </xf>
    <xf numFmtId="179" fontId="4" fillId="9" borderId="43" xfId="0" applyNumberFormat="1" applyFont="1" applyFill="1" applyBorder="1">
      <alignment vertical="center"/>
    </xf>
    <xf numFmtId="179" fontId="7" fillId="9" borderId="33" xfId="0" applyNumberFormat="1" applyFont="1" applyFill="1" applyBorder="1">
      <alignment vertical="center"/>
    </xf>
    <xf numFmtId="179" fontId="7" fillId="9" borderId="43" xfId="0" applyNumberFormat="1" applyFont="1" applyFill="1" applyBorder="1">
      <alignment vertical="center"/>
    </xf>
    <xf numFmtId="179" fontId="7" fillId="9" borderId="21" xfId="0" applyNumberFormat="1" applyFont="1" applyFill="1" applyBorder="1">
      <alignment vertical="center"/>
    </xf>
    <xf numFmtId="179" fontId="4" fillId="9" borderId="0" xfId="0" applyNumberFormat="1" applyFont="1" applyFill="1">
      <alignment vertical="center"/>
    </xf>
    <xf numFmtId="179" fontId="7" fillId="9" borderId="49" xfId="0" applyNumberFormat="1" applyFont="1" applyFill="1" applyBorder="1">
      <alignment vertical="center"/>
    </xf>
    <xf numFmtId="179" fontId="7" fillId="9" borderId="55" xfId="0" applyNumberFormat="1" applyFont="1" applyFill="1" applyBorder="1">
      <alignment vertical="center"/>
    </xf>
    <xf numFmtId="179" fontId="4" fillId="9" borderId="11" xfId="0" applyNumberFormat="1" applyFont="1" applyFill="1" applyBorder="1">
      <alignment vertical="center"/>
    </xf>
    <xf numFmtId="179" fontId="7" fillId="9" borderId="0" xfId="0" applyNumberFormat="1" applyFont="1" applyFill="1" applyBorder="1">
      <alignment vertical="center"/>
    </xf>
    <xf numFmtId="179" fontId="4" fillId="9" borderId="0" xfId="0" applyNumberFormat="1" applyFont="1" applyFill="1" applyBorder="1">
      <alignment vertical="center"/>
    </xf>
    <xf numFmtId="180" fontId="4" fillId="9" borderId="0" xfId="0" applyNumberFormat="1" applyFont="1" applyFill="1" applyBorder="1">
      <alignment vertical="center"/>
    </xf>
    <xf numFmtId="179" fontId="7" fillId="9" borderId="56" xfId="0" applyNumberFormat="1" applyFont="1" applyFill="1" applyBorder="1">
      <alignment vertical="center"/>
    </xf>
    <xf numFmtId="176" fontId="7" fillId="9" borderId="6" xfId="0" applyNumberFormat="1" applyFont="1" applyFill="1" applyBorder="1">
      <alignment vertical="center"/>
    </xf>
    <xf numFmtId="177" fontId="7" fillId="9" borderId="6" xfId="0" applyNumberFormat="1" applyFont="1" applyFill="1" applyBorder="1">
      <alignment vertical="center"/>
    </xf>
    <xf numFmtId="177" fontId="7" fillId="9" borderId="31" xfId="0" applyNumberFormat="1" applyFont="1" applyFill="1" applyBorder="1">
      <alignment vertical="center"/>
    </xf>
    <xf numFmtId="176" fontId="7" fillId="9" borderId="11" xfId="0" applyNumberFormat="1" applyFont="1" applyFill="1" applyBorder="1">
      <alignment vertical="center"/>
    </xf>
    <xf numFmtId="177" fontId="7" fillId="9" borderId="11" xfId="0" applyNumberFormat="1" applyFont="1" applyFill="1" applyBorder="1">
      <alignment vertical="center"/>
    </xf>
    <xf numFmtId="177" fontId="7" fillId="9" borderId="33" xfId="0" applyNumberFormat="1" applyFont="1" applyFill="1" applyBorder="1">
      <alignment vertical="center"/>
    </xf>
    <xf numFmtId="176" fontId="7" fillId="9" borderId="13" xfId="0" applyNumberFormat="1" applyFont="1" applyFill="1" applyBorder="1">
      <alignment vertical="center"/>
    </xf>
    <xf numFmtId="177" fontId="7" fillId="9" borderId="13" xfId="0" applyNumberFormat="1" applyFont="1" applyFill="1" applyBorder="1">
      <alignment vertical="center"/>
    </xf>
    <xf numFmtId="177" fontId="7" fillId="9" borderId="42" xfId="0" applyNumberFormat="1" applyFont="1" applyFill="1" applyBorder="1">
      <alignment vertical="center"/>
    </xf>
    <xf numFmtId="176" fontId="7" fillId="9" borderId="21" xfId="0" applyNumberFormat="1" applyFont="1" applyFill="1" applyBorder="1">
      <alignment vertical="center"/>
    </xf>
    <xf numFmtId="177" fontId="7" fillId="9" borderId="21" xfId="0" applyNumberFormat="1" applyFont="1" applyFill="1" applyBorder="1">
      <alignment vertical="center"/>
    </xf>
    <xf numFmtId="177" fontId="7" fillId="9" borderId="43" xfId="0" applyNumberFormat="1" applyFont="1" applyFill="1" applyBorder="1">
      <alignment vertical="center"/>
    </xf>
    <xf numFmtId="178" fontId="7" fillId="9" borderId="31" xfId="0" applyNumberFormat="1" applyFont="1" applyFill="1" applyBorder="1">
      <alignment vertical="center"/>
    </xf>
    <xf numFmtId="178" fontId="7" fillId="9" borderId="33" xfId="0" applyNumberFormat="1" applyFont="1" applyFill="1" applyBorder="1">
      <alignment vertical="center"/>
    </xf>
    <xf numFmtId="178" fontId="7" fillId="9" borderId="42" xfId="0" applyNumberFormat="1" applyFont="1" applyFill="1" applyBorder="1">
      <alignment vertical="center"/>
    </xf>
    <xf numFmtId="176" fontId="0" fillId="9" borderId="21" xfId="0" applyNumberFormat="1" applyFill="1" applyBorder="1">
      <alignment vertical="center"/>
    </xf>
    <xf numFmtId="178" fontId="7" fillId="9" borderId="43" xfId="0" applyNumberFormat="1" applyFont="1" applyFill="1" applyBorder="1">
      <alignment vertical="center"/>
    </xf>
    <xf numFmtId="0" fontId="6" fillId="0" borderId="15" xfId="0" applyFont="1" applyBorder="1" applyAlignment="1">
      <alignment horizontal="center" vertical="center"/>
    </xf>
    <xf numFmtId="180" fontId="6" fillId="9" borderId="13" xfId="0" applyNumberFormat="1" applyFont="1" applyFill="1" applyBorder="1">
      <alignment vertical="center"/>
    </xf>
    <xf numFmtId="180" fontId="6" fillId="9" borderId="42" xfId="0" applyNumberFormat="1" applyFont="1" applyFill="1" applyBorder="1">
      <alignment vertical="center"/>
    </xf>
    <xf numFmtId="41" fontId="6" fillId="9" borderId="6" xfId="1" applyFont="1" applyFill="1" applyBorder="1">
      <alignment vertical="center"/>
    </xf>
    <xf numFmtId="41" fontId="6" fillId="9" borderId="9" xfId="1" applyFont="1" applyFill="1" applyBorder="1">
      <alignment vertical="center"/>
    </xf>
    <xf numFmtId="41" fontId="6" fillId="9" borderId="18" xfId="1" applyFont="1" applyFill="1" applyBorder="1">
      <alignment vertical="center"/>
    </xf>
    <xf numFmtId="41" fontId="6" fillId="9" borderId="13" xfId="1" applyFont="1" applyFill="1" applyBorder="1">
      <alignment vertical="center"/>
    </xf>
    <xf numFmtId="41" fontId="6" fillId="9" borderId="42" xfId="1" applyFont="1" applyFill="1" applyBorder="1">
      <alignment vertical="center"/>
    </xf>
    <xf numFmtId="41" fontId="6" fillId="9" borderId="0" xfId="1" applyFont="1" applyFill="1" applyBorder="1">
      <alignment vertical="center"/>
    </xf>
    <xf numFmtId="41" fontId="6" fillId="9" borderId="31" xfId="1" applyFont="1" applyFill="1" applyBorder="1">
      <alignment vertical="center"/>
    </xf>
    <xf numFmtId="41" fontId="6" fillId="9" borderId="49" xfId="1" applyFont="1" applyFill="1" applyBorder="1">
      <alignment vertical="center"/>
    </xf>
    <xf numFmtId="41" fontId="6" fillId="9" borderId="11" xfId="1" applyFont="1" applyFill="1" applyBorder="1">
      <alignment vertical="center"/>
    </xf>
    <xf numFmtId="41" fontId="6" fillId="9" borderId="33" xfId="1" applyFont="1" applyFill="1" applyBorder="1">
      <alignment vertical="center"/>
    </xf>
    <xf numFmtId="41" fontId="6" fillId="9" borderId="55" xfId="1" applyFont="1" applyFill="1" applyBorder="1">
      <alignment vertical="center"/>
    </xf>
    <xf numFmtId="41" fontId="6" fillId="9" borderId="21" xfId="1" applyFont="1" applyFill="1" applyBorder="1">
      <alignment vertical="center"/>
    </xf>
    <xf numFmtId="41" fontId="6" fillId="9" borderId="56" xfId="1" applyFont="1" applyFill="1" applyBorder="1">
      <alignment vertical="center"/>
    </xf>
    <xf numFmtId="41" fontId="6" fillId="9" borderId="40" xfId="1" applyFont="1" applyFill="1" applyBorder="1">
      <alignment vertical="center"/>
    </xf>
    <xf numFmtId="41" fontId="22" fillId="9" borderId="6" xfId="1" applyFont="1" applyFill="1" applyBorder="1">
      <alignment vertical="center"/>
    </xf>
    <xf numFmtId="41" fontId="22" fillId="9" borderId="31" xfId="1" applyFont="1" applyFill="1" applyBorder="1">
      <alignment vertical="center"/>
    </xf>
    <xf numFmtId="41" fontId="22" fillId="9" borderId="13" xfId="1" applyFont="1" applyFill="1" applyBorder="1">
      <alignment vertical="center"/>
    </xf>
    <xf numFmtId="41" fontId="22" fillId="9" borderId="42" xfId="1" applyFont="1" applyFill="1" applyBorder="1">
      <alignment vertical="center"/>
    </xf>
    <xf numFmtId="41" fontId="22" fillId="9" borderId="9" xfId="1" applyFont="1" applyFill="1" applyBorder="1">
      <alignment vertical="center"/>
    </xf>
    <xf numFmtId="41" fontId="22" fillId="9" borderId="18" xfId="1" applyFont="1" applyFill="1" applyBorder="1">
      <alignment vertical="center"/>
    </xf>
    <xf numFmtId="41" fontId="22" fillId="9" borderId="11" xfId="1" applyFont="1" applyFill="1" applyBorder="1">
      <alignment vertical="center"/>
    </xf>
    <xf numFmtId="41" fontId="22" fillId="9" borderId="33" xfId="1" applyFont="1" applyFill="1" applyBorder="1">
      <alignment vertical="center"/>
    </xf>
    <xf numFmtId="41" fontId="22" fillId="9" borderId="21" xfId="1" applyFont="1" applyFill="1" applyBorder="1">
      <alignment vertical="center"/>
    </xf>
    <xf numFmtId="41" fontId="22" fillId="9" borderId="43" xfId="1" applyFont="1" applyFill="1" applyBorder="1">
      <alignment vertical="center"/>
    </xf>
    <xf numFmtId="41" fontId="22" fillId="9" borderId="13" xfId="1" applyFont="1" applyFill="1" applyBorder="1" applyAlignment="1">
      <alignment horizontal="right" vertical="center"/>
    </xf>
    <xf numFmtId="41" fontId="22" fillId="9" borderId="42" xfId="1" applyFont="1" applyFill="1" applyBorder="1" applyAlignment="1">
      <alignment horizontal="right" vertical="center"/>
    </xf>
    <xf numFmtId="41" fontId="22" fillId="9" borderId="11" xfId="1" applyFont="1" applyFill="1" applyBorder="1" applyAlignment="1">
      <alignment horizontal="right" vertical="center"/>
    </xf>
    <xf numFmtId="41" fontId="22" fillId="9" borderId="33" xfId="1" applyFont="1" applyFill="1" applyBorder="1" applyAlignment="1">
      <alignment horizontal="right" vertical="center"/>
    </xf>
    <xf numFmtId="41" fontId="22" fillId="9" borderId="6" xfId="1" applyFont="1" applyFill="1" applyBorder="1" applyAlignment="1">
      <alignment horizontal="right" vertical="center"/>
    </xf>
    <xf numFmtId="41" fontId="22" fillId="9" borderId="31" xfId="1" applyFont="1" applyFill="1" applyBorder="1" applyAlignment="1">
      <alignment horizontal="right" vertical="center"/>
    </xf>
    <xf numFmtId="41" fontId="22" fillId="9" borderId="21" xfId="1" applyFont="1" applyFill="1" applyBorder="1" applyAlignment="1">
      <alignment horizontal="right" vertical="center"/>
    </xf>
    <xf numFmtId="41" fontId="22" fillId="9" borderId="43" xfId="1" applyFont="1" applyFill="1" applyBorder="1" applyAlignment="1">
      <alignment horizontal="right" vertical="center"/>
    </xf>
    <xf numFmtId="41" fontId="7" fillId="0" borderId="0" xfId="0" applyNumberFormat="1" applyFont="1" applyBorder="1" applyAlignment="1">
      <alignment vertical="center"/>
    </xf>
    <xf numFmtId="41" fontId="7" fillId="9" borderId="6" xfId="1" applyFont="1" applyFill="1" applyBorder="1" applyAlignment="1">
      <alignment horizontal="center" vertical="center"/>
    </xf>
    <xf numFmtId="41" fontId="7" fillId="9" borderId="31" xfId="1" applyFont="1" applyFill="1" applyBorder="1" applyAlignment="1">
      <alignment horizontal="center" vertical="center"/>
    </xf>
    <xf numFmtId="176" fontId="7" fillId="9" borderId="0" xfId="0" applyNumberFormat="1" applyFont="1" applyFill="1" applyBorder="1">
      <alignment vertical="center"/>
    </xf>
    <xf numFmtId="41" fontId="7" fillId="9" borderId="13" xfId="1" applyFont="1" applyFill="1" applyBorder="1">
      <alignment vertical="center"/>
    </xf>
    <xf numFmtId="41" fontId="7" fillId="9" borderId="42" xfId="1" applyFont="1" applyFill="1" applyBorder="1">
      <alignment vertical="center"/>
    </xf>
    <xf numFmtId="176" fontId="7" fillId="9" borderId="55" xfId="0" applyNumberFormat="1" applyFont="1" applyFill="1" applyBorder="1">
      <alignment vertical="center"/>
    </xf>
    <xf numFmtId="41" fontId="7" fillId="9" borderId="11" xfId="1" applyFont="1" applyFill="1" applyBorder="1">
      <alignment vertical="center"/>
    </xf>
    <xf numFmtId="41" fontId="7" fillId="9" borderId="33" xfId="1" applyFont="1" applyFill="1" applyBorder="1">
      <alignment vertical="center"/>
    </xf>
    <xf numFmtId="176" fontId="7" fillId="9" borderId="49" xfId="0" applyNumberFormat="1" applyFont="1" applyFill="1" applyBorder="1">
      <alignment vertical="center"/>
    </xf>
    <xf numFmtId="41" fontId="7" fillId="9" borderId="6" xfId="1" applyFont="1" applyFill="1" applyBorder="1">
      <alignment vertical="center"/>
    </xf>
    <xf numFmtId="41" fontId="7" fillId="9" borderId="31" xfId="1" applyFont="1" applyFill="1" applyBorder="1">
      <alignment vertical="center"/>
    </xf>
    <xf numFmtId="41" fontId="7" fillId="9" borderId="50" xfId="1" applyFont="1" applyFill="1" applyBorder="1">
      <alignment vertical="center"/>
    </xf>
    <xf numFmtId="41" fontId="7" fillId="9" borderId="9" xfId="1" applyFont="1" applyFill="1" applyBorder="1">
      <alignment vertical="center"/>
    </xf>
    <xf numFmtId="41" fontId="7" fillId="9" borderId="21" xfId="1" applyFont="1" applyFill="1" applyBorder="1">
      <alignment vertical="center"/>
    </xf>
    <xf numFmtId="41" fontId="7" fillId="9" borderId="43" xfId="1" applyFont="1" applyFill="1" applyBorder="1">
      <alignment vertical="center"/>
    </xf>
    <xf numFmtId="41" fontId="7" fillId="9" borderId="18" xfId="1" applyFont="1" applyFill="1" applyBorder="1">
      <alignment vertical="center"/>
    </xf>
    <xf numFmtId="176" fontId="7" fillId="9" borderId="56" xfId="0" applyNumberFormat="1" applyFont="1" applyFill="1" applyBorder="1">
      <alignment vertical="center"/>
    </xf>
    <xf numFmtId="179" fontId="7" fillId="9" borderId="0" xfId="0" applyNumberFormat="1" applyFont="1" applyFill="1">
      <alignment vertical="center"/>
    </xf>
    <xf numFmtId="41" fontId="6" fillId="9" borderId="6" xfId="1" applyFont="1" applyFill="1" applyBorder="1" applyAlignment="1">
      <alignment horizontal="center" vertical="center"/>
    </xf>
    <xf numFmtId="41" fontId="6" fillId="9" borderId="13" xfId="1" applyFont="1" applyFill="1" applyBorder="1" applyAlignment="1">
      <alignment horizontal="center" vertical="center"/>
    </xf>
    <xf numFmtId="41" fontId="6" fillId="9" borderId="11" xfId="1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41" fontId="6" fillId="9" borderId="9" xfId="1" applyFont="1" applyFill="1" applyBorder="1" applyAlignment="1">
      <alignment horizontal="center" vertical="center"/>
    </xf>
    <xf numFmtId="41" fontId="6" fillId="9" borderId="21" xfId="1" applyFont="1" applyFill="1" applyBorder="1" applyAlignment="1">
      <alignment horizontal="center" vertical="center"/>
    </xf>
    <xf numFmtId="41" fontId="6" fillId="9" borderId="43" xfId="1" applyFont="1" applyFill="1" applyBorder="1">
      <alignment vertical="center"/>
    </xf>
    <xf numFmtId="179" fontId="7" fillId="9" borderId="9" xfId="0" applyNumberFormat="1" applyFont="1" applyFill="1" applyBorder="1">
      <alignment vertical="center"/>
    </xf>
    <xf numFmtId="179" fontId="7" fillId="9" borderId="18" xfId="0" applyNumberFormat="1" applyFont="1" applyFill="1" applyBorder="1">
      <alignment vertical="center"/>
    </xf>
    <xf numFmtId="179" fontId="7" fillId="9" borderId="13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7" fillId="0" borderId="156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7" fillId="9" borderId="51" xfId="0" applyNumberFormat="1" applyFont="1" applyFill="1" applyBorder="1">
      <alignment vertical="center"/>
    </xf>
    <xf numFmtId="41" fontId="19" fillId="9" borderId="44" xfId="1" applyFont="1" applyFill="1" applyBorder="1">
      <alignment vertical="center"/>
    </xf>
    <xf numFmtId="41" fontId="19" fillId="9" borderId="45" xfId="1" applyFont="1" applyFill="1" applyBorder="1">
      <alignment vertical="center"/>
    </xf>
    <xf numFmtId="176" fontId="7" fillId="9" borderId="44" xfId="0" applyNumberFormat="1" applyFont="1" applyFill="1" applyBorder="1">
      <alignment vertical="center"/>
    </xf>
    <xf numFmtId="41" fontId="19" fillId="9" borderId="13" xfId="1" applyFont="1" applyFill="1" applyBorder="1">
      <alignment vertical="center"/>
    </xf>
    <xf numFmtId="41" fontId="19" fillId="9" borderId="42" xfId="1" applyFont="1" applyFill="1" applyBorder="1">
      <alignment vertical="center"/>
    </xf>
    <xf numFmtId="41" fontId="19" fillId="9" borderId="21" xfId="1" applyFont="1" applyFill="1" applyBorder="1">
      <alignment vertical="center"/>
    </xf>
    <xf numFmtId="41" fontId="19" fillId="9" borderId="43" xfId="1" applyFont="1" applyFill="1" applyBorder="1">
      <alignment vertical="center"/>
    </xf>
    <xf numFmtId="41" fontId="22" fillId="9" borderId="0" xfId="1" applyFont="1" applyFill="1" applyBorder="1">
      <alignment vertical="center"/>
    </xf>
    <xf numFmtId="185" fontId="22" fillId="9" borderId="0" xfId="1" applyNumberFormat="1" applyFont="1" applyFill="1" applyBorder="1">
      <alignment vertical="center"/>
    </xf>
    <xf numFmtId="185" fontId="22" fillId="9" borderId="0" xfId="1" applyNumberFormat="1" applyFont="1" applyFill="1" applyBorder="1" applyAlignment="1">
      <alignment horizontal="right" vertical="center"/>
    </xf>
    <xf numFmtId="185" fontId="19" fillId="0" borderId="0" xfId="1" applyNumberFormat="1" applyFont="1" applyFill="1" applyBorder="1" applyAlignment="1">
      <alignment horizontal="center" vertical="center"/>
    </xf>
    <xf numFmtId="41" fontId="7" fillId="9" borderId="0" xfId="1" applyFont="1" applyFill="1" applyBorder="1">
      <alignment vertical="center"/>
    </xf>
    <xf numFmtId="182" fontId="0" fillId="0" borderId="0" xfId="0" applyNumberFormat="1">
      <alignment vertical="center"/>
    </xf>
    <xf numFmtId="176" fontId="7" fillId="9" borderId="9" xfId="0" applyNumberFormat="1" applyFont="1" applyFill="1" applyBorder="1">
      <alignment vertical="center"/>
    </xf>
    <xf numFmtId="176" fontId="7" fillId="9" borderId="18" xfId="0" applyNumberFormat="1" applyFont="1" applyFill="1" applyBorder="1">
      <alignment vertical="center"/>
    </xf>
    <xf numFmtId="176" fontId="7" fillId="9" borderId="42" xfId="0" applyNumberFormat="1" applyFont="1" applyFill="1" applyBorder="1" applyAlignment="1">
      <alignment horizontal="right" vertical="center"/>
    </xf>
    <xf numFmtId="176" fontId="7" fillId="9" borderId="42" xfId="0" applyNumberFormat="1" applyFont="1" applyFill="1" applyBorder="1">
      <alignment vertical="center"/>
    </xf>
    <xf numFmtId="176" fontId="7" fillId="9" borderId="31" xfId="0" applyNumberFormat="1" applyFont="1" applyFill="1" applyBorder="1">
      <alignment vertical="center"/>
    </xf>
    <xf numFmtId="176" fontId="7" fillId="9" borderId="33" xfId="0" applyNumberFormat="1" applyFont="1" applyFill="1" applyBorder="1">
      <alignment vertical="center"/>
    </xf>
    <xf numFmtId="176" fontId="7" fillId="9" borderId="43" xfId="0" applyNumberFormat="1" applyFont="1" applyFill="1" applyBorder="1">
      <alignment vertical="center"/>
    </xf>
    <xf numFmtId="3" fontId="0" fillId="9" borderId="6" xfId="0" applyNumberFormat="1" applyFill="1" applyBorder="1" applyAlignment="1">
      <alignment horizontal="right"/>
    </xf>
    <xf numFmtId="181" fontId="0" fillId="9" borderId="6" xfId="0" applyNumberFormat="1" applyFill="1" applyBorder="1" applyAlignment="1">
      <alignment horizontal="right"/>
    </xf>
    <xf numFmtId="181" fontId="0" fillId="9" borderId="31" xfId="0" applyNumberFormat="1" applyFill="1" applyBorder="1" applyAlignment="1">
      <alignment horizontal="right"/>
    </xf>
    <xf numFmtId="3" fontId="0" fillId="9" borderId="9" xfId="0" applyNumberFormat="1" applyFill="1" applyBorder="1" applyAlignment="1">
      <alignment horizontal="right"/>
    </xf>
    <xf numFmtId="181" fontId="0" fillId="9" borderId="9" xfId="0" applyNumberFormat="1" applyFill="1" applyBorder="1" applyAlignment="1">
      <alignment horizontal="right"/>
    </xf>
    <xf numFmtId="181" fontId="0" fillId="9" borderId="18" xfId="0" applyNumberFormat="1" applyFill="1" applyBorder="1" applyAlignment="1">
      <alignment horizontal="right"/>
    </xf>
    <xf numFmtId="3" fontId="0" fillId="9" borderId="11" xfId="0" applyNumberFormat="1" applyFill="1" applyBorder="1" applyAlignment="1">
      <alignment horizontal="right"/>
    </xf>
    <xf numFmtId="181" fontId="0" fillId="9" borderId="11" xfId="0" applyNumberFormat="1" applyFill="1" applyBorder="1" applyAlignment="1">
      <alignment horizontal="right"/>
    </xf>
    <xf numFmtId="181" fontId="0" fillId="9" borderId="33" xfId="0" applyNumberFormat="1" applyFill="1" applyBorder="1" applyAlignment="1">
      <alignment horizontal="right"/>
    </xf>
    <xf numFmtId="3" fontId="0" fillId="9" borderId="21" xfId="0" applyNumberFormat="1" applyFill="1" applyBorder="1" applyAlignment="1">
      <alignment horizontal="right"/>
    </xf>
    <xf numFmtId="181" fontId="0" fillId="9" borderId="21" xfId="0" applyNumberFormat="1" applyFill="1" applyBorder="1" applyAlignment="1">
      <alignment horizontal="right"/>
    </xf>
    <xf numFmtId="181" fontId="0" fillId="9" borderId="43" xfId="0" applyNumberFormat="1" applyFill="1" applyBorder="1" applyAlignment="1">
      <alignment horizontal="right"/>
    </xf>
    <xf numFmtId="183" fontId="33" fillId="9" borderId="63" xfId="0" applyNumberFormat="1" applyFont="1" applyFill="1" applyBorder="1" applyAlignment="1">
      <alignment horizontal="right" vertical="center"/>
    </xf>
    <xf numFmtId="183" fontId="33" fillId="9" borderId="65" xfId="0" applyNumberFormat="1" applyFont="1" applyFill="1" applyBorder="1" applyAlignment="1">
      <alignment horizontal="right" vertical="center"/>
    </xf>
    <xf numFmtId="183" fontId="34" fillId="9" borderId="65" xfId="0" applyNumberFormat="1" applyFont="1" applyFill="1" applyBorder="1" applyAlignment="1">
      <alignment horizontal="right" vertical="center"/>
    </xf>
    <xf numFmtId="0" fontId="34" fillId="2" borderId="165" xfId="0" applyFont="1" applyFill="1" applyBorder="1" applyAlignment="1">
      <alignment horizontal="left" vertical="top"/>
    </xf>
    <xf numFmtId="183" fontId="34" fillId="9" borderId="164" xfId="0" applyNumberFormat="1" applyFont="1" applyFill="1" applyBorder="1" applyAlignment="1">
      <alignment horizontal="right" vertical="center"/>
    </xf>
    <xf numFmtId="183" fontId="34" fillId="9" borderId="68" xfId="0" applyNumberFormat="1" applyFont="1" applyFill="1" applyBorder="1" applyAlignment="1">
      <alignment horizontal="right" vertical="center"/>
    </xf>
    <xf numFmtId="0" fontId="34" fillId="0" borderId="67" xfId="0" applyFont="1" applyFill="1" applyBorder="1" applyAlignment="1">
      <alignment horizontal="left" vertical="top"/>
    </xf>
    <xf numFmtId="0" fontId="7" fillId="0" borderId="156" xfId="0" applyFont="1" applyBorder="1" applyAlignment="1">
      <alignment horizontal="center" vertical="center" wrapText="1"/>
    </xf>
    <xf numFmtId="0" fontId="7" fillId="0" borderId="179" xfId="0" applyFont="1" applyBorder="1" applyAlignment="1">
      <alignment horizontal="center" vertical="center" wrapText="1"/>
    </xf>
    <xf numFmtId="41" fontId="7" fillId="9" borderId="47" xfId="1" applyFont="1" applyFill="1" applyBorder="1">
      <alignment vertical="center"/>
    </xf>
    <xf numFmtId="41" fontId="7" fillId="9" borderId="8" xfId="1" applyFont="1" applyFill="1" applyBorder="1">
      <alignment vertical="center"/>
    </xf>
    <xf numFmtId="41" fontId="7" fillId="9" borderId="10" xfId="1" applyFont="1" applyFill="1" applyBorder="1">
      <alignment vertical="center"/>
    </xf>
    <xf numFmtId="41" fontId="7" fillId="9" borderId="12" xfId="1" applyFont="1" applyFill="1" applyBorder="1">
      <alignment vertical="center"/>
    </xf>
    <xf numFmtId="0" fontId="7" fillId="0" borderId="4" xfId="0" applyFont="1" applyBorder="1" applyAlignment="1">
      <alignment horizontal="center" vertical="center" wrapText="1"/>
    </xf>
    <xf numFmtId="41" fontId="7" fillId="9" borderId="13" xfId="1" applyFont="1" applyFill="1" applyBorder="1" applyAlignment="1">
      <alignment vertical="center"/>
    </xf>
    <xf numFmtId="41" fontId="7" fillId="9" borderId="40" xfId="1" applyFont="1" applyFill="1" applyBorder="1">
      <alignment vertical="center"/>
    </xf>
    <xf numFmtId="182" fontId="7" fillId="9" borderId="31" xfId="0" applyNumberFormat="1" applyFont="1" applyFill="1" applyBorder="1" applyAlignment="1">
      <alignment vertical="center"/>
    </xf>
    <xf numFmtId="182" fontId="7" fillId="9" borderId="18" xfId="0" applyNumberFormat="1" applyFont="1" applyFill="1" applyBorder="1" applyAlignment="1">
      <alignment vertical="center"/>
    </xf>
    <xf numFmtId="182" fontId="7" fillId="9" borderId="33" xfId="0" applyNumberFormat="1" applyFont="1" applyFill="1" applyBorder="1">
      <alignment vertical="center"/>
    </xf>
    <xf numFmtId="182" fontId="7" fillId="9" borderId="31" xfId="0" applyNumberFormat="1" applyFont="1" applyFill="1" applyBorder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3" fontId="39" fillId="9" borderId="6" xfId="2" applyNumberFormat="1" applyFont="1" applyFill="1" applyBorder="1" applyAlignment="1">
      <alignment horizontal="right" vertical="center"/>
    </xf>
    <xf numFmtId="177" fontId="7" fillId="9" borderId="6" xfId="0" applyNumberFormat="1" applyFont="1" applyFill="1" applyBorder="1" applyAlignment="1">
      <alignment vertical="center"/>
    </xf>
    <xf numFmtId="3" fontId="7" fillId="9" borderId="6" xfId="0" applyNumberFormat="1" applyFont="1" applyFill="1" applyBorder="1" applyAlignment="1">
      <alignment vertical="center"/>
    </xf>
    <xf numFmtId="180" fontId="7" fillId="9" borderId="6" xfId="0" applyNumberFormat="1" applyFont="1" applyFill="1" applyBorder="1" applyAlignment="1">
      <alignment vertical="center"/>
    </xf>
    <xf numFmtId="3" fontId="7" fillId="9" borderId="9" xfId="0" applyNumberFormat="1" applyFont="1" applyFill="1" applyBorder="1" applyAlignment="1">
      <alignment vertical="center"/>
    </xf>
    <xf numFmtId="180" fontId="7" fillId="9" borderId="9" xfId="0" applyNumberFormat="1" applyFont="1" applyFill="1" applyBorder="1" applyAlignment="1">
      <alignment vertical="center"/>
    </xf>
    <xf numFmtId="3" fontId="7" fillId="9" borderId="22" xfId="0" applyNumberFormat="1" applyFont="1" applyFill="1" applyBorder="1" applyAlignment="1">
      <alignment vertical="center"/>
    </xf>
    <xf numFmtId="180" fontId="7" fillId="9" borderId="22" xfId="0" applyNumberFormat="1" applyFont="1" applyFill="1" applyBorder="1" applyAlignment="1">
      <alignment vertical="center"/>
    </xf>
    <xf numFmtId="180" fontId="7" fillId="9" borderId="163" xfId="0" applyNumberFormat="1" applyFont="1" applyFill="1" applyBorder="1" applyAlignment="1">
      <alignment vertical="center"/>
    </xf>
    <xf numFmtId="176" fontId="39" fillId="9" borderId="11" xfId="2" applyNumberFormat="1" applyFont="1" applyFill="1" applyBorder="1" applyAlignment="1">
      <alignment horizontal="right" vertical="center"/>
    </xf>
    <xf numFmtId="177" fontId="7" fillId="9" borderId="13" xfId="0" applyNumberFormat="1" applyFont="1" applyFill="1" applyBorder="1" applyAlignment="1">
      <alignment vertical="center"/>
    </xf>
    <xf numFmtId="176" fontId="39" fillId="9" borderId="6" xfId="2" applyNumberFormat="1" applyFont="1" applyFill="1" applyBorder="1" applyAlignment="1">
      <alignment horizontal="right" vertical="center"/>
    </xf>
    <xf numFmtId="3" fontId="39" fillId="9" borderId="11" xfId="2" applyNumberFormat="1" applyFont="1" applyFill="1" applyBorder="1" applyAlignment="1">
      <alignment vertical="center"/>
    </xf>
    <xf numFmtId="177" fontId="7" fillId="9" borderId="11" xfId="0" applyNumberFormat="1" applyFont="1" applyFill="1" applyBorder="1" applyAlignment="1">
      <alignment vertical="center"/>
    </xf>
    <xf numFmtId="3" fontId="39" fillId="9" borderId="6" xfId="2" applyNumberFormat="1" applyFont="1" applyFill="1" applyBorder="1" applyAlignment="1">
      <alignment vertical="center"/>
    </xf>
    <xf numFmtId="176" fontId="7" fillId="9" borderId="16" xfId="0" applyNumberFormat="1" applyFont="1" applyFill="1" applyBorder="1" applyAlignment="1">
      <alignment vertical="center"/>
    </xf>
    <xf numFmtId="184" fontId="7" fillId="9" borderId="31" xfId="0" applyNumberFormat="1" applyFont="1" applyFill="1" applyBorder="1" applyAlignment="1">
      <alignment vertical="center"/>
    </xf>
    <xf numFmtId="176" fontId="7" fillId="9" borderId="32" xfId="0" applyNumberFormat="1" applyFont="1" applyFill="1" applyBorder="1" applyAlignment="1">
      <alignment vertical="center"/>
    </xf>
    <xf numFmtId="184" fontId="7" fillId="9" borderId="33" xfId="0" applyNumberFormat="1" applyFont="1" applyFill="1" applyBorder="1" applyAlignment="1">
      <alignment vertical="center"/>
    </xf>
    <xf numFmtId="176" fontId="7" fillId="9" borderId="36" xfId="0" applyNumberFormat="1" applyFont="1" applyFill="1" applyBorder="1" applyAlignment="1">
      <alignment vertical="center"/>
    </xf>
    <xf numFmtId="184" fontId="7" fillId="9" borderId="18" xfId="0" applyNumberFormat="1" applyFont="1" applyFill="1" applyBorder="1" applyAlignment="1">
      <alignment vertical="center"/>
    </xf>
    <xf numFmtId="176" fontId="7" fillId="9" borderId="134" xfId="0" applyNumberFormat="1" applyFont="1" applyFill="1" applyBorder="1" applyAlignment="1">
      <alignment vertical="center"/>
    </xf>
    <xf numFmtId="184" fontId="7" fillId="9" borderId="38" xfId="0" applyNumberFormat="1" applyFont="1" applyFill="1" applyBorder="1" applyAlignment="1">
      <alignment vertical="center"/>
    </xf>
    <xf numFmtId="176" fontId="39" fillId="9" borderId="40" xfId="2" applyNumberFormat="1" applyFont="1" applyFill="1" applyBorder="1" applyAlignment="1">
      <alignment horizontal="right" vertical="center"/>
    </xf>
    <xf numFmtId="177" fontId="7" fillId="9" borderId="40" xfId="0" applyNumberFormat="1" applyFont="1" applyFill="1" applyBorder="1" applyAlignment="1">
      <alignment vertical="center"/>
    </xf>
    <xf numFmtId="3" fontId="39" fillId="9" borderId="40" xfId="2" applyNumberFormat="1" applyFont="1" applyFill="1" applyBorder="1" applyAlignment="1">
      <alignment vertical="center"/>
    </xf>
    <xf numFmtId="176" fontId="39" fillId="9" borderId="163" xfId="2" applyNumberFormat="1" applyFont="1" applyFill="1" applyBorder="1" applyAlignment="1">
      <alignment horizontal="right" vertical="center"/>
    </xf>
    <xf numFmtId="177" fontId="7" fillId="9" borderId="163" xfId="0" applyNumberFormat="1" applyFont="1" applyFill="1" applyBorder="1" applyAlignment="1">
      <alignment vertical="center"/>
    </xf>
    <xf numFmtId="3" fontId="39" fillId="9" borderId="163" xfId="2" applyNumberFormat="1" applyFont="1" applyFill="1" applyBorder="1" applyAlignment="1">
      <alignment vertical="center"/>
    </xf>
    <xf numFmtId="176" fontId="39" fillId="9" borderId="13" xfId="2" applyNumberFormat="1" applyFont="1" applyFill="1" applyBorder="1" applyAlignment="1">
      <alignment horizontal="right" vertical="center"/>
    </xf>
    <xf numFmtId="3" fontId="39" fillId="9" borderId="13" xfId="2" applyNumberFormat="1" applyFont="1" applyFill="1" applyBorder="1" applyAlignment="1">
      <alignment vertical="center"/>
    </xf>
    <xf numFmtId="178" fontId="7" fillId="9" borderId="41" xfId="0" applyNumberFormat="1" applyFont="1" applyFill="1" applyBorder="1" applyAlignment="1">
      <alignment vertical="center"/>
    </xf>
    <xf numFmtId="178" fontId="7" fillId="9" borderId="42" xfId="0" applyNumberFormat="1" applyFont="1" applyFill="1" applyBorder="1" applyAlignment="1">
      <alignment vertical="center"/>
    </xf>
    <xf numFmtId="178" fontId="7" fillId="9" borderId="133" xfId="0" applyNumberFormat="1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4" xfId="0" applyFont="1" applyFill="1" applyBorder="1" applyAlignment="1">
      <alignment horizontal="center" vertical="center"/>
    </xf>
    <xf numFmtId="41" fontId="7" fillId="9" borderId="23" xfId="1" applyFont="1" applyFill="1" applyBorder="1">
      <alignment vertical="center"/>
    </xf>
    <xf numFmtId="41" fontId="7" fillId="9" borderId="14" xfId="1" applyFont="1" applyFill="1" applyBorder="1">
      <alignment vertical="center"/>
    </xf>
    <xf numFmtId="41" fontId="7" fillId="9" borderId="8" xfId="1" applyFont="1" applyFill="1" applyBorder="1" applyAlignment="1">
      <alignment vertical="center"/>
    </xf>
    <xf numFmtId="41" fontId="7" fillId="9" borderId="33" xfId="1" applyFont="1" applyFill="1" applyBorder="1" applyAlignment="1">
      <alignment vertical="center"/>
    </xf>
    <xf numFmtId="41" fontId="7" fillId="9" borderId="11" xfId="1" applyFont="1" applyFill="1" applyBorder="1" applyAlignment="1">
      <alignment vertical="center"/>
    </xf>
    <xf numFmtId="182" fontId="7" fillId="9" borderId="33" xfId="0" applyNumberFormat="1" applyFont="1" applyFill="1" applyBorder="1" applyAlignment="1">
      <alignment vertical="center"/>
    </xf>
    <xf numFmtId="182" fontId="7" fillId="9" borderId="42" xfId="0" applyNumberFormat="1" applyFont="1" applyFill="1" applyBorder="1" applyAlignment="1">
      <alignment vertical="center"/>
    </xf>
    <xf numFmtId="41" fontId="7" fillId="9" borderId="42" xfId="1" applyFont="1" applyFill="1" applyBorder="1" applyAlignment="1">
      <alignment vertical="center"/>
    </xf>
    <xf numFmtId="182" fontId="7" fillId="9" borderId="43" xfId="0" applyNumberFormat="1" applyFont="1" applyFill="1" applyBorder="1">
      <alignment vertical="center"/>
    </xf>
    <xf numFmtId="179" fontId="0" fillId="9" borderId="6" xfId="0" applyNumberFormat="1" applyFill="1" applyBorder="1">
      <alignment vertical="center"/>
    </xf>
    <xf numFmtId="179" fontId="10" fillId="9" borderId="6" xfId="0" applyNumberFormat="1" applyFont="1" applyFill="1" applyBorder="1" applyAlignment="1"/>
    <xf numFmtId="179" fontId="10" fillId="9" borderId="31" xfId="0" applyNumberFormat="1" applyFont="1" applyFill="1" applyBorder="1" applyAlignment="1"/>
    <xf numFmtId="179" fontId="0" fillId="9" borderId="11" xfId="0" applyNumberFormat="1" applyFill="1" applyBorder="1">
      <alignment vertical="center"/>
    </xf>
    <xf numFmtId="179" fontId="0" fillId="9" borderId="11" xfId="0" applyNumberFormat="1" applyFill="1" applyBorder="1" applyAlignment="1"/>
    <xf numFmtId="179" fontId="0" fillId="9" borderId="33" xfId="0" applyNumberFormat="1" applyFill="1" applyBorder="1" applyAlignment="1"/>
    <xf numFmtId="179" fontId="0" fillId="9" borderId="6" xfId="0" applyNumberFormat="1" applyFill="1" applyBorder="1" applyAlignment="1"/>
    <xf numFmtId="179" fontId="0" fillId="9" borderId="31" xfId="0" applyNumberFormat="1" applyFill="1" applyBorder="1" applyAlignment="1"/>
    <xf numFmtId="179" fontId="0" fillId="9" borderId="13" xfId="0" applyNumberFormat="1" applyFill="1" applyBorder="1" applyAlignment="1"/>
    <xf numFmtId="179" fontId="0" fillId="9" borderId="21" xfId="0" applyNumberFormat="1" applyFill="1" applyBorder="1" applyAlignment="1"/>
    <xf numFmtId="41" fontId="0" fillId="9" borderId="11" xfId="1" applyFont="1" applyFill="1" applyBorder="1">
      <alignment vertical="center"/>
    </xf>
    <xf numFmtId="41" fontId="0" fillId="9" borderId="33" xfId="1" applyFont="1" applyFill="1" applyBorder="1">
      <alignment vertical="center"/>
    </xf>
    <xf numFmtId="41" fontId="0" fillId="9" borderId="13" xfId="1" applyFont="1" applyFill="1" applyBorder="1">
      <alignment vertical="center"/>
    </xf>
    <xf numFmtId="41" fontId="0" fillId="9" borderId="42" xfId="1" applyFont="1" applyFill="1" applyBorder="1">
      <alignment vertical="center"/>
    </xf>
    <xf numFmtId="41" fontId="0" fillId="9" borderId="21" xfId="1" applyFont="1" applyFill="1" applyBorder="1">
      <alignment vertical="center"/>
    </xf>
    <xf numFmtId="41" fontId="0" fillId="9" borderId="43" xfId="1" applyFont="1" applyFill="1" applyBorder="1">
      <alignment vertical="center"/>
    </xf>
    <xf numFmtId="179" fontId="0" fillId="9" borderId="21" xfId="0" applyNumberFormat="1" applyFill="1" applyBorder="1">
      <alignment vertical="center"/>
    </xf>
    <xf numFmtId="179" fontId="0" fillId="9" borderId="31" xfId="0" applyNumberFormat="1" applyFill="1" applyBorder="1">
      <alignment vertical="center"/>
    </xf>
    <xf numFmtId="179" fontId="0" fillId="9" borderId="33" xfId="0" applyNumberFormat="1" applyFill="1" applyBorder="1">
      <alignment vertical="center"/>
    </xf>
    <xf numFmtId="179" fontId="0" fillId="9" borderId="43" xfId="0" applyNumberForma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82" fontId="0" fillId="0" borderId="0" xfId="0" applyNumberFormat="1" applyFill="1" applyBorder="1" applyAlignment="1">
      <alignment vertical="center"/>
    </xf>
    <xf numFmtId="179" fontId="0" fillId="9" borderId="13" xfId="0" applyNumberFormat="1" applyFill="1" applyBorder="1">
      <alignment vertical="center"/>
    </xf>
    <xf numFmtId="179" fontId="0" fillId="9" borderId="42" xfId="0" applyNumberFormat="1" applyFill="1" applyBorder="1">
      <alignment vertical="center"/>
    </xf>
    <xf numFmtId="41" fontId="0" fillId="9" borderId="6" xfId="1" applyFont="1" applyFill="1" applyBorder="1">
      <alignment vertical="center"/>
    </xf>
    <xf numFmtId="41" fontId="0" fillId="9" borderId="31" xfId="1" applyFont="1" applyFill="1" applyBorder="1">
      <alignment vertical="center"/>
    </xf>
    <xf numFmtId="41" fontId="0" fillId="9" borderId="13" xfId="1" applyFont="1" applyFill="1" applyBorder="1" applyAlignment="1"/>
    <xf numFmtId="41" fontId="0" fillId="9" borderId="21" xfId="1" applyFont="1" applyFill="1" applyBorder="1" applyAlignment="1"/>
    <xf numFmtId="186" fontId="0" fillId="0" borderId="0" xfId="0" applyNumberFormat="1">
      <alignment vertical="center"/>
    </xf>
    <xf numFmtId="0" fontId="7" fillId="0" borderId="19" xfId="0" applyFont="1" applyBorder="1" applyAlignment="1">
      <alignment horizontal="center" vertical="center"/>
    </xf>
    <xf numFmtId="179" fontId="0" fillId="9" borderId="6" xfId="0" applyNumberFormat="1" applyFill="1" applyBorder="1" applyAlignment="1">
      <alignment horizontal="right" vertical="center"/>
    </xf>
    <xf numFmtId="179" fontId="0" fillId="9" borderId="31" xfId="0" applyNumberFormat="1" applyFill="1" applyBorder="1" applyAlignment="1">
      <alignment horizontal="right" vertical="center"/>
    </xf>
    <xf numFmtId="179" fontId="0" fillId="9" borderId="11" xfId="0" applyNumberFormat="1" applyFill="1" applyBorder="1" applyAlignment="1">
      <alignment horizontal="right" vertical="center"/>
    </xf>
    <xf numFmtId="179" fontId="0" fillId="9" borderId="33" xfId="0" applyNumberFormat="1" applyFill="1" applyBorder="1" applyAlignment="1">
      <alignment horizontal="right" vertical="center"/>
    </xf>
    <xf numFmtId="179" fontId="0" fillId="9" borderId="13" xfId="0" applyNumberFormat="1" applyFill="1" applyBorder="1" applyAlignment="1">
      <alignment horizontal="right" vertical="center"/>
    </xf>
    <xf numFmtId="179" fontId="0" fillId="9" borderId="42" xfId="0" applyNumberFormat="1" applyFill="1" applyBorder="1" applyAlignment="1">
      <alignment horizontal="right" vertical="center"/>
    </xf>
    <xf numFmtId="179" fontId="0" fillId="9" borderId="21" xfId="0" applyNumberFormat="1" applyFill="1" applyBorder="1" applyAlignment="1">
      <alignment horizontal="right" vertical="center"/>
    </xf>
    <xf numFmtId="179" fontId="0" fillId="9" borderId="43" xfId="0" applyNumberFormat="1" applyFill="1" applyBorder="1" applyAlignment="1">
      <alignment horizontal="right" vertical="center"/>
    </xf>
    <xf numFmtId="179" fontId="0" fillId="9" borderId="40" xfId="0" applyNumberFormat="1" applyFill="1" applyBorder="1">
      <alignment vertical="center"/>
    </xf>
    <xf numFmtId="179" fontId="0" fillId="9" borderId="41" xfId="0" applyNumberFormat="1" applyFill="1" applyBorder="1">
      <alignment vertical="center"/>
    </xf>
    <xf numFmtId="0" fontId="0" fillId="9" borderId="33" xfId="0" applyFill="1" applyBorder="1">
      <alignment vertical="center"/>
    </xf>
    <xf numFmtId="0" fontId="0" fillId="9" borderId="42" xfId="0" applyFill="1" applyBorder="1">
      <alignment vertical="center"/>
    </xf>
    <xf numFmtId="0" fontId="0" fillId="9" borderId="31" xfId="0" applyFill="1" applyBorder="1">
      <alignment vertical="center"/>
    </xf>
    <xf numFmtId="41" fontId="27" fillId="9" borderId="182" xfId="1" applyFont="1" applyFill="1" applyBorder="1" applyAlignment="1">
      <alignment horizontal="center" vertical="center"/>
    </xf>
    <xf numFmtId="0" fontId="27" fillId="9" borderId="98" xfId="3" applyFont="1" applyFill="1" applyBorder="1" applyAlignment="1">
      <alignment horizontal="center" vertical="center"/>
    </xf>
    <xf numFmtId="0" fontId="27" fillId="9" borderId="99" xfId="3" applyFont="1" applyFill="1" applyBorder="1" applyAlignment="1">
      <alignment vertical="center"/>
    </xf>
    <xf numFmtId="0" fontId="27" fillId="9" borderId="100" xfId="3" applyFont="1" applyFill="1" applyBorder="1" applyAlignment="1">
      <alignment vertical="center"/>
    </xf>
    <xf numFmtId="0" fontId="27" fillId="9" borderId="101" xfId="3" applyFont="1" applyFill="1" applyBorder="1" applyAlignment="1">
      <alignment vertical="center"/>
    </xf>
    <xf numFmtId="0" fontId="0" fillId="9" borderId="97" xfId="0" applyFill="1" applyBorder="1">
      <alignment vertical="center"/>
    </xf>
    <xf numFmtId="41" fontId="27" fillId="9" borderId="103" xfId="1" applyFont="1" applyFill="1" applyBorder="1" applyAlignment="1">
      <alignment horizontal="center" vertical="center"/>
    </xf>
    <xf numFmtId="41" fontId="27" fillId="9" borderId="104" xfId="1" applyFont="1" applyFill="1" applyBorder="1" applyAlignment="1">
      <alignment horizontal="center" vertical="center"/>
    </xf>
    <xf numFmtId="41" fontId="27" fillId="9" borderId="102" xfId="1" applyFont="1" applyFill="1" applyBorder="1" applyAlignment="1">
      <alignment horizontal="center" vertical="center"/>
    </xf>
    <xf numFmtId="41" fontId="27" fillId="9" borderId="106" xfId="1" applyFont="1" applyFill="1" applyBorder="1" applyAlignment="1">
      <alignment horizontal="center" vertical="center"/>
    </xf>
    <xf numFmtId="41" fontId="27" fillId="9" borderId="107" xfId="1" applyFont="1" applyFill="1" applyBorder="1" applyAlignment="1">
      <alignment horizontal="center" vertical="center"/>
    </xf>
    <xf numFmtId="41" fontId="27" fillId="9" borderId="105" xfId="1" applyFont="1" applyFill="1" applyBorder="1" applyAlignment="1">
      <alignment horizontal="center" vertical="center"/>
    </xf>
    <xf numFmtId="0" fontId="0" fillId="9" borderId="96" xfId="0" applyFill="1" applyBorder="1">
      <alignment vertical="center"/>
    </xf>
    <xf numFmtId="41" fontId="27" fillId="9" borderId="109" xfId="1" applyFont="1" applyFill="1" applyBorder="1" applyAlignment="1">
      <alignment horizontal="center" vertical="center"/>
    </xf>
    <xf numFmtId="41" fontId="27" fillId="9" borderId="110" xfId="1" applyFont="1" applyFill="1" applyBorder="1" applyAlignment="1">
      <alignment horizontal="center" vertical="center"/>
    </xf>
    <xf numFmtId="41" fontId="27" fillId="9" borderId="108" xfId="1" applyFont="1" applyFill="1" applyBorder="1" applyAlignment="1">
      <alignment horizontal="center" vertical="center"/>
    </xf>
    <xf numFmtId="0" fontId="27" fillId="9" borderId="100" xfId="3" applyFont="1" applyFill="1" applyBorder="1" applyAlignment="1">
      <alignment horizontal="center" vertical="center"/>
    </xf>
    <xf numFmtId="0" fontId="0" fillId="9" borderId="101" xfId="0" applyFill="1" applyBorder="1">
      <alignment vertical="center"/>
    </xf>
    <xf numFmtId="41" fontId="27" fillId="9" borderId="183" xfId="1" applyFont="1" applyFill="1" applyBorder="1" applyAlignment="1">
      <alignment horizontal="center" vertical="center"/>
    </xf>
    <xf numFmtId="41" fontId="27" fillId="9" borderId="112" xfId="1" applyFont="1" applyFill="1" applyBorder="1" applyAlignment="1">
      <alignment horizontal="center" vertical="center"/>
    </xf>
    <xf numFmtId="41" fontId="27" fillId="9" borderId="113" xfId="1" applyFont="1" applyFill="1" applyBorder="1" applyAlignment="1">
      <alignment horizontal="center" vertical="center"/>
    </xf>
    <xf numFmtId="41" fontId="27" fillId="9" borderId="114" xfId="1" applyFont="1" applyFill="1" applyBorder="1" applyAlignment="1">
      <alignment horizontal="center" vertical="center"/>
    </xf>
    <xf numFmtId="41" fontId="27" fillId="9" borderId="184" xfId="1" applyFont="1" applyFill="1" applyBorder="1" applyAlignment="1">
      <alignment horizontal="center" vertical="center"/>
    </xf>
    <xf numFmtId="41" fontId="27" fillId="9" borderId="117" xfId="1" applyFont="1" applyFill="1" applyBorder="1" applyAlignment="1">
      <alignment horizontal="center" vertical="center"/>
    </xf>
    <xf numFmtId="41" fontId="27" fillId="9" borderId="118" xfId="1" applyFont="1" applyFill="1" applyBorder="1" applyAlignment="1">
      <alignment horizontal="center" vertical="center"/>
    </xf>
    <xf numFmtId="41" fontId="27" fillId="9" borderId="119" xfId="1" applyFont="1" applyFill="1" applyBorder="1" applyAlignment="1">
      <alignment horizontal="center" vertical="center"/>
    </xf>
    <xf numFmtId="41" fontId="27" fillId="9" borderId="185" xfId="1" applyFont="1" applyFill="1" applyBorder="1" applyAlignment="1">
      <alignment horizontal="center" vertical="center"/>
    </xf>
    <xf numFmtId="41" fontId="27" fillId="9" borderId="121" xfId="1" applyFont="1" applyFill="1" applyBorder="1" applyAlignment="1">
      <alignment horizontal="center" vertical="center"/>
    </xf>
    <xf numFmtId="41" fontId="27" fillId="9" borderId="122" xfId="1" applyFont="1" applyFill="1" applyBorder="1" applyAlignment="1">
      <alignment horizontal="center" vertical="center"/>
    </xf>
    <xf numFmtId="41" fontId="27" fillId="9" borderId="123" xfId="1" applyFont="1" applyFill="1" applyBorder="1" applyAlignment="1">
      <alignment horizontal="center" vertical="center"/>
    </xf>
    <xf numFmtId="0" fontId="7" fillId="0" borderId="186" xfId="0" applyFont="1" applyBorder="1" applyAlignment="1">
      <alignment horizontal="center" vertical="center"/>
    </xf>
    <xf numFmtId="0" fontId="7" fillId="0" borderId="187" xfId="0" applyFont="1" applyBorder="1" applyAlignment="1">
      <alignment horizontal="center" vertical="center"/>
    </xf>
    <xf numFmtId="0" fontId="6" fillId="0" borderId="13" xfId="3" applyFont="1" applyBorder="1" applyAlignment="1">
      <alignment horizontal="center" vertical="center"/>
    </xf>
    <xf numFmtId="0" fontId="6" fillId="0" borderId="124" xfId="3" applyFont="1" applyBorder="1" applyAlignment="1">
      <alignment horizontal="center" vertical="center"/>
    </xf>
    <xf numFmtId="0" fontId="6" fillId="0" borderId="21" xfId="3" applyFont="1" applyBorder="1" applyAlignment="1">
      <alignment horizontal="center" vertical="center"/>
    </xf>
    <xf numFmtId="41" fontId="7" fillId="9" borderId="13" xfId="0" applyNumberFormat="1" applyFont="1" applyFill="1" applyBorder="1">
      <alignment vertical="center"/>
    </xf>
    <xf numFmtId="41" fontId="7" fillId="9" borderId="186" xfId="0" applyNumberFormat="1" applyFont="1" applyFill="1" applyBorder="1">
      <alignment vertical="center"/>
    </xf>
    <xf numFmtId="41" fontId="7" fillId="9" borderId="187" xfId="0" applyNumberFormat="1" applyFont="1" applyFill="1" applyBorder="1">
      <alignment vertical="center"/>
    </xf>
    <xf numFmtId="41" fontId="7" fillId="9" borderId="124" xfId="0" applyNumberFormat="1" applyFont="1" applyFill="1" applyBorder="1">
      <alignment vertical="center"/>
    </xf>
    <xf numFmtId="41" fontId="7" fillId="9" borderId="21" xfId="0" applyNumberFormat="1" applyFont="1" applyFill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188" xfId="0" applyFont="1" applyBorder="1" applyAlignment="1">
      <alignment horizontal="center" vertical="center"/>
    </xf>
    <xf numFmtId="0" fontId="6" fillId="0" borderId="188" xfId="3" applyFont="1" applyBorder="1" applyAlignment="1">
      <alignment horizontal="center" vertical="center"/>
    </xf>
    <xf numFmtId="0" fontId="6" fillId="0" borderId="189" xfId="3" applyFont="1" applyBorder="1" applyAlignment="1">
      <alignment horizontal="center" vertical="center"/>
    </xf>
    <xf numFmtId="41" fontId="7" fillId="9" borderId="188" xfId="1" applyFont="1" applyFill="1" applyBorder="1">
      <alignment vertical="center"/>
    </xf>
    <xf numFmtId="41" fontId="7" fillId="9" borderId="187" xfId="1" applyFont="1" applyFill="1" applyBorder="1">
      <alignment vertical="center"/>
    </xf>
    <xf numFmtId="41" fontId="7" fillId="9" borderId="124" xfId="1" applyFont="1" applyFill="1" applyBorder="1">
      <alignment vertical="center"/>
    </xf>
    <xf numFmtId="41" fontId="7" fillId="9" borderId="124" xfId="1" applyFont="1" applyFill="1" applyBorder="1" applyAlignment="1">
      <alignment vertical="center"/>
    </xf>
    <xf numFmtId="41" fontId="7" fillId="9" borderId="189" xfId="1" applyFont="1" applyFill="1" applyBorder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190" xfId="0" applyFont="1" applyBorder="1" applyAlignment="1">
      <alignment horizontal="center" vertical="center"/>
    </xf>
    <xf numFmtId="0" fontId="6" fillId="0" borderId="190" xfId="3" applyFont="1" applyBorder="1" applyAlignment="1">
      <alignment horizontal="center" vertical="center"/>
    </xf>
    <xf numFmtId="0" fontId="6" fillId="0" borderId="191" xfId="3" applyFont="1" applyBorder="1" applyAlignment="1">
      <alignment horizontal="center" vertical="center"/>
    </xf>
    <xf numFmtId="0" fontId="6" fillId="0" borderId="192" xfId="3" applyFont="1" applyBorder="1" applyAlignment="1">
      <alignment horizontal="center" vertical="center"/>
    </xf>
    <xf numFmtId="41" fontId="7" fillId="9" borderId="186" xfId="1" applyFont="1" applyFill="1" applyBorder="1">
      <alignment vertical="center"/>
    </xf>
    <xf numFmtId="180" fontId="0" fillId="9" borderId="42" xfId="0" applyNumberFormat="1" applyFill="1" applyBorder="1">
      <alignment vertical="center"/>
    </xf>
    <xf numFmtId="185" fontId="27" fillId="9" borderId="193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19" xfId="0" applyFont="1" applyBorder="1" applyAlignment="1">
      <alignment horizontal="center" vertical="center"/>
    </xf>
    <xf numFmtId="185" fontId="7" fillId="9" borderId="13" xfId="1" applyNumberFormat="1" applyFont="1" applyFill="1" applyBorder="1">
      <alignment vertical="center"/>
    </xf>
    <xf numFmtId="0" fontId="7" fillId="0" borderId="195" xfId="0" applyFont="1" applyBorder="1" applyAlignment="1">
      <alignment horizontal="center" vertical="center"/>
    </xf>
    <xf numFmtId="41" fontId="0" fillId="9" borderId="10" xfId="1" applyFont="1" applyFill="1" applyBorder="1">
      <alignment vertical="center"/>
    </xf>
    <xf numFmtId="41" fontId="0" fillId="9" borderId="186" xfId="1" applyFont="1" applyFill="1" applyBorder="1">
      <alignment vertical="center"/>
    </xf>
    <xf numFmtId="41" fontId="0" fillId="9" borderId="194" xfId="1" applyFont="1" applyFill="1" applyBorder="1">
      <alignment vertical="center"/>
    </xf>
    <xf numFmtId="41" fontId="0" fillId="9" borderId="124" xfId="1" applyFont="1" applyFill="1" applyBorder="1">
      <alignment vertical="center"/>
    </xf>
    <xf numFmtId="41" fontId="0" fillId="9" borderId="196" xfId="1" applyFont="1" applyFill="1" applyBorder="1">
      <alignment vertical="center"/>
    </xf>
    <xf numFmtId="41" fontId="0" fillId="9" borderId="189" xfId="1" applyFont="1" applyFill="1" applyBorder="1">
      <alignment vertical="center"/>
    </xf>
    <xf numFmtId="41" fontId="0" fillId="9" borderId="197" xfId="1" applyFont="1" applyFill="1" applyBorder="1">
      <alignment vertical="center"/>
    </xf>
    <xf numFmtId="185" fontId="0" fillId="9" borderId="42" xfId="1" applyNumberFormat="1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27" fillId="0" borderId="199" xfId="3" applyFont="1" applyBorder="1" applyAlignment="1">
      <alignment horizontal="center" vertical="center"/>
    </xf>
    <xf numFmtId="41" fontId="27" fillId="9" borderId="84" xfId="1" applyFont="1" applyFill="1" applyBorder="1" applyAlignment="1">
      <alignment horizontal="center" vertical="center"/>
    </xf>
    <xf numFmtId="41" fontId="27" fillId="9" borderId="85" xfId="1" applyFont="1" applyFill="1" applyBorder="1" applyAlignment="1">
      <alignment horizontal="center" vertical="center"/>
    </xf>
    <xf numFmtId="41" fontId="0" fillId="9" borderId="86" xfId="1" applyFont="1" applyFill="1" applyBorder="1">
      <alignment vertical="center"/>
    </xf>
    <xf numFmtId="41" fontId="0" fillId="9" borderId="87" xfId="1" applyFont="1" applyFill="1" applyBorder="1">
      <alignment vertical="center"/>
    </xf>
    <xf numFmtId="41" fontId="27" fillId="9" borderId="200" xfId="1" applyFont="1" applyFill="1" applyBorder="1" applyAlignment="1">
      <alignment horizontal="center" vertical="center"/>
    </xf>
    <xf numFmtId="41" fontId="27" fillId="9" borderId="201" xfId="1" applyFont="1" applyFill="1" applyBorder="1" applyAlignment="1">
      <alignment horizontal="center" vertical="center"/>
    </xf>
    <xf numFmtId="41" fontId="0" fillId="9" borderId="202" xfId="1" applyFont="1" applyFill="1" applyBorder="1">
      <alignment vertical="center"/>
    </xf>
    <xf numFmtId="41" fontId="0" fillId="9" borderId="198" xfId="1" applyFont="1" applyFill="1" applyBorder="1">
      <alignment vertical="center"/>
    </xf>
    <xf numFmtId="41" fontId="27" fillId="9" borderId="89" xfId="1" applyFont="1" applyFill="1" applyBorder="1" applyAlignment="1">
      <alignment horizontal="center" vertical="center"/>
    </xf>
    <xf numFmtId="41" fontId="27" fillId="9" borderId="90" xfId="1" applyFont="1" applyFill="1" applyBorder="1" applyAlignment="1">
      <alignment horizontal="center" vertical="center"/>
    </xf>
    <xf numFmtId="41" fontId="0" fillId="9" borderId="91" xfId="1" applyFont="1" applyFill="1" applyBorder="1">
      <alignment vertical="center"/>
    </xf>
    <xf numFmtId="41" fontId="0" fillId="9" borderId="56" xfId="1" applyFont="1" applyFill="1" applyBorder="1">
      <alignment vertical="center"/>
    </xf>
    <xf numFmtId="176" fontId="0" fillId="9" borderId="9" xfId="0" applyNumberFormat="1" applyFill="1" applyBorder="1">
      <alignment vertical="center"/>
    </xf>
    <xf numFmtId="41" fontId="0" fillId="0" borderId="0" xfId="1" applyFont="1">
      <alignment vertical="center"/>
    </xf>
    <xf numFmtId="0" fontId="7" fillId="9" borderId="13" xfId="0" applyFont="1" applyFill="1" applyBorder="1">
      <alignment vertical="center"/>
    </xf>
    <xf numFmtId="184" fontId="7" fillId="9" borderId="8" xfId="0" applyNumberFormat="1" applyFont="1" applyFill="1" applyBorder="1">
      <alignment vertical="center"/>
    </xf>
    <xf numFmtId="0" fontId="7" fillId="9" borderId="6" xfId="0" applyFont="1" applyFill="1" applyBorder="1">
      <alignment vertical="center"/>
    </xf>
    <xf numFmtId="184" fontId="7" fillId="9" borderId="10" xfId="0" applyNumberFormat="1" applyFont="1" applyFill="1" applyBorder="1">
      <alignment vertical="center"/>
    </xf>
    <xf numFmtId="178" fontId="7" fillId="9" borderId="40" xfId="0" applyNumberFormat="1" applyFont="1" applyFill="1" applyBorder="1">
      <alignment vertical="center"/>
    </xf>
    <xf numFmtId="184" fontId="7" fillId="9" borderId="47" xfId="0" applyNumberFormat="1" applyFont="1" applyFill="1" applyBorder="1">
      <alignment vertical="center"/>
    </xf>
    <xf numFmtId="182" fontId="7" fillId="9" borderId="13" xfId="0" applyNumberFormat="1" applyFont="1" applyFill="1" applyBorder="1">
      <alignment vertical="center"/>
    </xf>
    <xf numFmtId="178" fontId="7" fillId="9" borderId="9" xfId="0" applyNumberFormat="1" applyFont="1" applyFill="1" applyBorder="1">
      <alignment vertical="center"/>
    </xf>
    <xf numFmtId="184" fontId="7" fillId="9" borderId="14" xfId="0" applyNumberFormat="1" applyFont="1" applyFill="1" applyBorder="1">
      <alignment vertical="center"/>
    </xf>
    <xf numFmtId="0" fontId="7" fillId="9" borderId="42" xfId="0" applyFont="1" applyFill="1" applyBorder="1">
      <alignment vertical="center"/>
    </xf>
    <xf numFmtId="0" fontId="7" fillId="9" borderId="31" xfId="0" applyFont="1" applyFill="1" applyBorder="1">
      <alignment vertical="center"/>
    </xf>
    <xf numFmtId="179" fontId="0" fillId="9" borderId="48" xfId="0" applyNumberFormat="1" applyFill="1" applyBorder="1">
      <alignment vertical="center"/>
    </xf>
    <xf numFmtId="176" fontId="7" fillId="9" borderId="16" xfId="0" applyNumberFormat="1" applyFont="1" applyFill="1" applyBorder="1">
      <alignment vertical="center"/>
    </xf>
    <xf numFmtId="176" fontId="7" fillId="9" borderId="15" xfId="0" applyNumberFormat="1" applyFont="1" applyFill="1" applyBorder="1">
      <alignment vertical="center"/>
    </xf>
    <xf numFmtId="176" fontId="0" fillId="9" borderId="36" xfId="0" applyNumberFormat="1" applyFill="1" applyBorder="1">
      <alignment vertical="center"/>
    </xf>
    <xf numFmtId="178" fontId="7" fillId="9" borderId="41" xfId="0" applyNumberFormat="1" applyFont="1" applyFill="1" applyBorder="1">
      <alignment vertical="center"/>
    </xf>
    <xf numFmtId="182" fontId="7" fillId="9" borderId="42" xfId="0" applyNumberFormat="1" applyFont="1" applyFill="1" applyBorder="1">
      <alignment vertical="center"/>
    </xf>
    <xf numFmtId="178" fontId="7" fillId="9" borderId="18" xfId="0" applyNumberFormat="1" applyFont="1" applyFill="1" applyBorder="1">
      <alignment vertical="center"/>
    </xf>
    <xf numFmtId="0" fontId="7" fillId="0" borderId="203" xfId="0" applyFont="1" applyFill="1" applyBorder="1" applyAlignment="1">
      <alignment horizontal="center" vertical="center"/>
    </xf>
    <xf numFmtId="176" fontId="7" fillId="9" borderId="204" xfId="0" applyNumberFormat="1" applyFont="1" applyFill="1" applyBorder="1">
      <alignment vertical="center"/>
    </xf>
    <xf numFmtId="178" fontId="7" fillId="9" borderId="204" xfId="0" applyNumberFormat="1" applyFont="1" applyFill="1" applyBorder="1">
      <alignment vertical="center"/>
    </xf>
    <xf numFmtId="178" fontId="7" fillId="9" borderId="205" xfId="0" applyNumberFormat="1" applyFont="1" applyFill="1" applyBorder="1">
      <alignment vertical="center"/>
    </xf>
    <xf numFmtId="176" fontId="7" fillId="9" borderId="203" xfId="0" applyNumberFormat="1" applyFont="1" applyFill="1" applyBorder="1">
      <alignment vertical="center"/>
    </xf>
    <xf numFmtId="178" fontId="0" fillId="9" borderId="204" xfId="0" applyNumberFormat="1" applyFill="1" applyBorder="1">
      <alignment vertical="center"/>
    </xf>
    <xf numFmtId="178" fontId="0" fillId="9" borderId="206" xfId="0" applyNumberFormat="1" applyFill="1" applyBorder="1">
      <alignment vertical="center"/>
    </xf>
    <xf numFmtId="4" fontId="0" fillId="9" borderId="6" xfId="0" applyNumberFormat="1" applyFill="1" applyBorder="1" applyAlignment="1">
      <alignment horizontal="right"/>
    </xf>
    <xf numFmtId="4" fontId="0" fillId="9" borderId="11" xfId="0" applyNumberFormat="1" applyFill="1" applyBorder="1" applyAlignment="1">
      <alignment horizontal="right"/>
    </xf>
    <xf numFmtId="4" fontId="0" fillId="9" borderId="13" xfId="0" applyNumberFormat="1" applyFill="1" applyBorder="1" applyAlignment="1">
      <alignment horizontal="right"/>
    </xf>
    <xf numFmtId="3" fontId="0" fillId="9" borderId="18" xfId="0" applyNumberFormat="1" applyFill="1" applyBorder="1" applyAlignment="1">
      <alignment horizontal="right"/>
    </xf>
    <xf numFmtId="3" fontId="0" fillId="9" borderId="128" xfId="0" applyNumberFormat="1" applyFill="1" applyBorder="1" applyAlignment="1">
      <alignment horizontal="right"/>
    </xf>
    <xf numFmtId="3" fontId="0" fillId="9" borderId="133" xfId="0" applyNumberFormat="1" applyFill="1" applyBorder="1" applyAlignment="1">
      <alignment horizontal="right"/>
    </xf>
    <xf numFmtId="179" fontId="0" fillId="9" borderId="28" xfId="0" applyNumberFormat="1" applyFill="1" applyBorder="1" applyAlignment="1"/>
    <xf numFmtId="179" fontId="0" fillId="9" borderId="30" xfId="0" applyNumberFormat="1" applyFill="1" applyBorder="1">
      <alignment vertical="center"/>
    </xf>
    <xf numFmtId="187" fontId="0" fillId="0" borderId="0" xfId="4" applyNumberFormat="1" applyFont="1">
      <alignment vertical="center"/>
    </xf>
    <xf numFmtId="3" fontId="41" fillId="7" borderId="6" xfId="0" applyNumberFormat="1" applyFont="1" applyFill="1" applyBorder="1" applyAlignment="1">
      <alignment horizontal="center" vertical="center" wrapText="1"/>
    </xf>
    <xf numFmtId="180" fontId="41" fillId="3" borderId="6" xfId="0" applyNumberFormat="1" applyFont="1" applyFill="1" applyBorder="1" applyAlignment="1">
      <alignment horizontal="right" vertical="center" wrapText="1"/>
    </xf>
    <xf numFmtId="3" fontId="41" fillId="7" borderId="9" xfId="0" applyNumberFormat="1" applyFont="1" applyFill="1" applyBorder="1" applyAlignment="1">
      <alignment horizontal="center" vertical="center" wrapText="1"/>
    </xf>
    <xf numFmtId="3" fontId="41" fillId="7" borderId="207" xfId="0" applyNumberFormat="1" applyFont="1" applyFill="1" applyBorder="1" applyAlignment="1">
      <alignment horizontal="center" vertical="center" wrapText="1"/>
    </xf>
    <xf numFmtId="180" fontId="41" fillId="3" borderId="21" xfId="0" applyNumberFormat="1" applyFont="1" applyFill="1" applyBorder="1" applyAlignment="1">
      <alignment horizontal="right" vertical="center" wrapText="1"/>
    </xf>
    <xf numFmtId="181" fontId="16" fillId="9" borderId="6" xfId="0" applyNumberFormat="1" applyFont="1" applyFill="1" applyBorder="1" applyAlignment="1">
      <alignment horizontal="right" vertical="center" wrapText="1"/>
    </xf>
    <xf numFmtId="181" fontId="16" fillId="9" borderId="31" xfId="0" applyNumberFormat="1" applyFont="1" applyFill="1" applyBorder="1" applyAlignment="1">
      <alignment horizontal="right" vertical="center" wrapText="1"/>
    </xf>
    <xf numFmtId="181" fontId="16" fillId="9" borderId="9" xfId="0" applyNumberFormat="1" applyFont="1" applyFill="1" applyBorder="1" applyAlignment="1">
      <alignment horizontal="right" vertical="center" wrapText="1"/>
    </xf>
    <xf numFmtId="181" fontId="16" fillId="9" borderId="18" xfId="0" applyNumberFormat="1" applyFont="1" applyFill="1" applyBorder="1" applyAlignment="1">
      <alignment horizontal="right" vertical="center" wrapText="1"/>
    </xf>
    <xf numFmtId="182" fontId="9" fillId="9" borderId="9" xfId="0" applyNumberFormat="1" applyFont="1" applyFill="1" applyBorder="1">
      <alignment vertical="center"/>
    </xf>
    <xf numFmtId="182" fontId="9" fillId="9" borderId="18" xfId="0" applyNumberFormat="1" applyFont="1" applyFill="1" applyBorder="1">
      <alignment vertical="center"/>
    </xf>
    <xf numFmtId="3" fontId="16" fillId="9" borderId="9" xfId="0" applyNumberFormat="1" applyFont="1" applyFill="1" applyBorder="1" applyAlignment="1">
      <alignment horizontal="right" vertical="center" wrapText="1"/>
    </xf>
    <xf numFmtId="181" fontId="16" fillId="9" borderId="142" xfId="0" applyNumberFormat="1" applyFont="1" applyFill="1" applyBorder="1" applyAlignment="1">
      <alignment horizontal="right" vertical="center" wrapText="1"/>
    </xf>
    <xf numFmtId="181" fontId="16" fillId="9" borderId="133" xfId="0" applyNumberFormat="1" applyFont="1" applyFill="1" applyBorder="1" applyAlignment="1">
      <alignment horizontal="right" vertical="center" wrapText="1"/>
    </xf>
    <xf numFmtId="182" fontId="42" fillId="9" borderId="6" xfId="0" applyNumberFormat="1" applyFont="1" applyFill="1" applyBorder="1">
      <alignment vertical="center"/>
    </xf>
    <xf numFmtId="182" fontId="42" fillId="9" borderId="31" xfId="0" applyNumberFormat="1" applyFont="1" applyFill="1" applyBorder="1">
      <alignment vertical="center"/>
    </xf>
    <xf numFmtId="181" fontId="41" fillId="9" borderId="9" xfId="0" applyNumberFormat="1" applyFont="1" applyFill="1" applyBorder="1" applyAlignment="1">
      <alignment horizontal="right" vertical="center" wrapText="1"/>
    </xf>
    <xf numFmtId="3" fontId="41" fillId="9" borderId="9" xfId="0" applyNumberFormat="1" applyFont="1" applyFill="1" applyBorder="1" applyAlignment="1">
      <alignment horizontal="right" vertical="center" wrapText="1"/>
    </xf>
    <xf numFmtId="181" fontId="41" fillId="9" borderId="18" xfId="0" applyNumberFormat="1" applyFont="1" applyFill="1" applyBorder="1" applyAlignment="1">
      <alignment horizontal="right" vertical="center" wrapText="1"/>
    </xf>
    <xf numFmtId="181" fontId="41" fillId="9" borderId="207" xfId="0" applyNumberFormat="1" applyFont="1" applyFill="1" applyBorder="1" applyAlignment="1">
      <alignment horizontal="right" vertical="center" wrapText="1"/>
    </xf>
    <xf numFmtId="181" fontId="41" fillId="9" borderId="206" xfId="0" applyNumberFormat="1" applyFont="1" applyFill="1" applyBorder="1" applyAlignment="1">
      <alignment horizontal="right" vertical="center" wrapText="1"/>
    </xf>
    <xf numFmtId="181" fontId="16" fillId="9" borderId="61" xfId="0" applyNumberFormat="1" applyFont="1" applyFill="1" applyBorder="1" applyAlignment="1">
      <alignment horizontal="right" vertical="center" wrapText="1"/>
    </xf>
    <xf numFmtId="4" fontId="16" fillId="9" borderId="63" xfId="0" applyNumberFormat="1" applyFont="1" applyFill="1" applyBorder="1" applyAlignment="1">
      <alignment horizontal="right" vertical="center" wrapText="1"/>
    </xf>
    <xf numFmtId="181" fontId="16" fillId="9" borderId="62" xfId="0" applyNumberFormat="1" applyFont="1" applyFill="1" applyBorder="1" applyAlignment="1">
      <alignment horizontal="right" vertical="center" wrapText="1"/>
    </xf>
    <xf numFmtId="4" fontId="16" fillId="9" borderId="65" xfId="0" applyNumberFormat="1" applyFont="1" applyFill="1" applyBorder="1" applyAlignment="1">
      <alignment horizontal="right" vertical="center" wrapText="1"/>
    </xf>
    <xf numFmtId="181" fontId="16" fillId="9" borderId="143" xfId="0" applyNumberFormat="1" applyFont="1" applyFill="1" applyBorder="1" applyAlignment="1">
      <alignment horizontal="right" vertical="center" wrapText="1"/>
    </xf>
    <xf numFmtId="181" fontId="16" fillId="9" borderId="141" xfId="0" applyNumberFormat="1" applyFont="1" applyFill="1" applyBorder="1" applyAlignment="1">
      <alignment horizontal="right" vertical="center" wrapText="1"/>
    </xf>
    <xf numFmtId="4" fontId="16" fillId="9" borderId="140" xfId="0" applyNumberFormat="1" applyFont="1" applyFill="1" applyBorder="1" applyAlignment="1">
      <alignment horizontal="right" vertical="center" wrapText="1"/>
    </xf>
    <xf numFmtId="181" fontId="16" fillId="9" borderId="67" xfId="0" applyNumberFormat="1" applyFont="1" applyFill="1" applyBorder="1" applyAlignment="1">
      <alignment horizontal="right" vertical="center" wrapText="1"/>
    </xf>
    <xf numFmtId="4" fontId="16" fillId="9" borderId="68" xfId="0" applyNumberFormat="1" applyFont="1" applyFill="1" applyBorder="1" applyAlignment="1">
      <alignment horizontal="right" vertical="center" wrapText="1"/>
    </xf>
    <xf numFmtId="181" fontId="16" fillId="9" borderId="144" xfId="0" applyNumberFormat="1" applyFont="1" applyFill="1" applyBorder="1" applyAlignment="1">
      <alignment horizontal="right" vertical="center" wrapText="1"/>
    </xf>
    <xf numFmtId="181" fontId="16" fillId="9" borderId="65" xfId="0" applyNumberFormat="1" applyFont="1" applyFill="1" applyBorder="1" applyAlignment="1">
      <alignment horizontal="right" vertical="center" wrapText="1"/>
    </xf>
    <xf numFmtId="181" fontId="16" fillId="9" borderId="146" xfId="0" applyNumberFormat="1" applyFont="1" applyFill="1" applyBorder="1" applyAlignment="1">
      <alignment horizontal="right" vertical="center" wrapText="1"/>
    </xf>
    <xf numFmtId="181" fontId="16" fillId="9" borderId="149" xfId="0" applyNumberFormat="1" applyFont="1" applyFill="1" applyBorder="1" applyAlignment="1">
      <alignment horizontal="right" vertical="center" wrapText="1"/>
    </xf>
    <xf numFmtId="181" fontId="16" fillId="9" borderId="147" xfId="0" applyNumberFormat="1" applyFont="1" applyFill="1" applyBorder="1" applyAlignment="1">
      <alignment horizontal="right" vertical="center" wrapText="1"/>
    </xf>
    <xf numFmtId="181" fontId="16" fillId="9" borderId="64" xfId="0" applyNumberFormat="1" applyFont="1" applyFill="1" applyBorder="1" applyAlignment="1">
      <alignment horizontal="right" vertical="center" wrapText="1"/>
    </xf>
    <xf numFmtId="181" fontId="16" fillId="9" borderId="150" xfId="0" applyNumberFormat="1" applyFont="1" applyFill="1" applyBorder="1" applyAlignment="1">
      <alignment horizontal="right" vertical="center" wrapText="1"/>
    </xf>
    <xf numFmtId="181" fontId="16" fillId="9" borderId="148" xfId="0" applyNumberFormat="1" applyFont="1" applyFill="1" applyBorder="1" applyAlignment="1">
      <alignment horizontal="right" vertical="center" wrapText="1"/>
    </xf>
    <xf numFmtId="181" fontId="16" fillId="9" borderId="68" xfId="0" applyNumberFormat="1" applyFont="1" applyFill="1" applyBorder="1" applyAlignment="1">
      <alignment horizontal="right" vertical="center" wrapText="1"/>
    </xf>
    <xf numFmtId="181" fontId="35" fillId="9" borderId="61" xfId="0" applyNumberFormat="1" applyFont="1" applyFill="1" applyBorder="1" applyAlignment="1">
      <alignment horizontal="right" vertical="center" wrapText="1"/>
    </xf>
    <xf numFmtId="180" fontId="35" fillId="9" borderId="63" xfId="0" applyNumberFormat="1" applyFont="1" applyFill="1" applyBorder="1" applyAlignment="1">
      <alignment horizontal="right" vertical="center" wrapText="1"/>
    </xf>
    <xf numFmtId="181" fontId="35" fillId="9" borderId="165" xfId="0" applyNumberFormat="1" applyFont="1" applyFill="1" applyBorder="1" applyAlignment="1">
      <alignment horizontal="right" vertical="center" wrapText="1"/>
    </xf>
    <xf numFmtId="180" fontId="35" fillId="9" borderId="164" xfId="0" applyNumberFormat="1" applyFont="1" applyFill="1" applyBorder="1" applyAlignment="1">
      <alignment horizontal="right" vertical="center" wrapText="1"/>
    </xf>
    <xf numFmtId="181" fontId="35" fillId="9" borderId="167" xfId="0" applyNumberFormat="1" applyFont="1" applyFill="1" applyBorder="1" applyAlignment="1">
      <alignment horizontal="right" vertical="center" wrapText="1"/>
    </xf>
    <xf numFmtId="180" fontId="35" fillId="9" borderId="166" xfId="0" applyNumberFormat="1" applyFont="1" applyFill="1" applyBorder="1" applyAlignment="1">
      <alignment horizontal="right" vertical="center" wrapText="1"/>
    </xf>
    <xf numFmtId="181" fontId="35" fillId="9" borderId="125" xfId="0" applyNumberFormat="1" applyFont="1" applyFill="1" applyBorder="1" applyAlignment="1">
      <alignment horizontal="right" vertical="center" wrapText="1"/>
    </xf>
    <xf numFmtId="180" fontId="35" fillId="9" borderId="168" xfId="0" applyNumberFormat="1" applyFont="1" applyFill="1" applyBorder="1" applyAlignment="1">
      <alignment horizontal="right" vertical="center" wrapText="1"/>
    </xf>
    <xf numFmtId="181" fontId="16" fillId="9" borderId="11" xfId="0" applyNumberFormat="1" applyFont="1" applyFill="1" applyBorder="1" applyAlignment="1">
      <alignment horizontal="right" vertical="center" wrapText="1"/>
    </xf>
    <xf numFmtId="181" fontId="16" fillId="9" borderId="33" xfId="0" applyNumberFormat="1" applyFont="1" applyFill="1" applyBorder="1" applyAlignment="1">
      <alignment horizontal="right" vertical="center" wrapText="1"/>
    </xf>
    <xf numFmtId="181" fontId="16" fillId="9" borderId="13" xfId="0" applyNumberFormat="1" applyFont="1" applyFill="1" applyBorder="1" applyAlignment="1">
      <alignment horizontal="right" vertical="center" wrapText="1"/>
    </xf>
    <xf numFmtId="181" fontId="16" fillId="9" borderId="42" xfId="0" applyNumberFormat="1" applyFont="1" applyFill="1" applyBorder="1" applyAlignment="1">
      <alignment horizontal="right" vertical="center" wrapText="1"/>
    </xf>
    <xf numFmtId="181" fontId="16" fillId="9" borderId="21" xfId="0" applyNumberFormat="1" applyFont="1" applyFill="1" applyBorder="1" applyAlignment="1">
      <alignment horizontal="right" vertical="center" wrapText="1"/>
    </xf>
    <xf numFmtId="181" fontId="16" fillId="9" borderId="43" xfId="0" applyNumberFormat="1" applyFont="1" applyFill="1" applyBorder="1" applyAlignment="1">
      <alignment horizontal="right" vertical="center" wrapText="1"/>
    </xf>
    <xf numFmtId="181" fontId="16" fillId="9" borderId="165" xfId="0" applyNumberFormat="1" applyFont="1" applyFill="1" applyBorder="1" applyAlignment="1">
      <alignment horizontal="right" vertical="center" wrapText="1"/>
    </xf>
    <xf numFmtId="4" fontId="16" fillId="9" borderId="164" xfId="0" applyNumberFormat="1" applyFont="1" applyFill="1" applyBorder="1" applyAlignment="1">
      <alignment horizontal="right" vertical="center" wrapText="1"/>
    </xf>
    <xf numFmtId="181" fontId="16" fillId="9" borderId="167" xfId="0" applyNumberFormat="1" applyFont="1" applyFill="1" applyBorder="1" applyAlignment="1">
      <alignment horizontal="right" vertical="center" wrapText="1"/>
    </xf>
    <xf numFmtId="4" fontId="16" fillId="9" borderId="166" xfId="0" applyNumberFormat="1" applyFont="1" applyFill="1" applyBorder="1" applyAlignment="1">
      <alignment horizontal="right" vertical="center" wrapText="1"/>
    </xf>
    <xf numFmtId="181" fontId="16" fillId="9" borderId="125" xfId="0" applyNumberFormat="1" applyFont="1" applyFill="1" applyBorder="1" applyAlignment="1">
      <alignment horizontal="right" vertical="center" wrapText="1"/>
    </xf>
    <xf numFmtId="4" fontId="16" fillId="9" borderId="168" xfId="0" applyNumberFormat="1" applyFont="1" applyFill="1" applyBorder="1" applyAlignment="1">
      <alignment horizontal="right" vertical="center" wrapText="1"/>
    </xf>
    <xf numFmtId="181" fontId="16" fillId="9" borderId="63" xfId="0" applyNumberFormat="1" applyFont="1" applyFill="1" applyBorder="1" applyAlignment="1">
      <alignment horizontal="right" vertical="center" wrapText="1"/>
    </xf>
    <xf numFmtId="181" fontId="16" fillId="9" borderId="164" xfId="0" applyNumberFormat="1" applyFont="1" applyFill="1" applyBorder="1" applyAlignment="1">
      <alignment horizontal="right" vertical="center" wrapText="1"/>
    </xf>
    <xf numFmtId="181" fontId="16" fillId="9" borderId="166" xfId="0" applyNumberFormat="1" applyFont="1" applyFill="1" applyBorder="1" applyAlignment="1">
      <alignment horizontal="right" vertical="center" wrapText="1"/>
    </xf>
    <xf numFmtId="181" fontId="16" fillId="9" borderId="168" xfId="0" applyNumberFormat="1" applyFont="1" applyFill="1" applyBorder="1" applyAlignment="1">
      <alignment horizontal="right" vertical="center" wrapText="1"/>
    </xf>
    <xf numFmtId="181" fontId="25" fillId="9" borderId="62" xfId="0" applyNumberFormat="1" applyFont="1" applyFill="1" applyBorder="1" applyAlignment="1">
      <alignment horizontal="right" vertical="center" wrapText="1"/>
    </xf>
    <xf numFmtId="181" fontId="25" fillId="9" borderId="65" xfId="0" applyNumberFormat="1" applyFont="1" applyFill="1" applyBorder="1" applyAlignment="1">
      <alignment horizontal="right" vertical="center" wrapText="1"/>
    </xf>
    <xf numFmtId="181" fontId="16" fillId="9" borderId="126" xfId="0" applyNumberFormat="1" applyFont="1" applyFill="1" applyBorder="1" applyAlignment="1">
      <alignment horizontal="right" vertical="center" wrapText="1"/>
    </xf>
    <xf numFmtId="181" fontId="25" fillId="9" borderId="67" xfId="0" applyNumberFormat="1" applyFont="1" applyFill="1" applyBorder="1" applyAlignment="1">
      <alignment horizontal="right" vertical="center" wrapText="1"/>
    </xf>
    <xf numFmtId="181" fontId="25" fillId="9" borderId="68" xfId="0" applyNumberFormat="1" applyFont="1" applyFill="1" applyBorder="1" applyAlignment="1">
      <alignment horizontal="right" vertical="center" wrapText="1"/>
    </xf>
    <xf numFmtId="184" fontId="16" fillId="9" borderId="62" xfId="0" applyNumberFormat="1" applyFont="1" applyFill="1" applyBorder="1" applyAlignment="1">
      <alignment horizontal="right" vertical="center" wrapText="1"/>
    </xf>
    <xf numFmtId="184" fontId="16" fillId="9" borderId="65" xfId="0" applyNumberFormat="1" applyFont="1" applyFill="1" applyBorder="1" applyAlignment="1">
      <alignment horizontal="right" vertical="center" wrapText="1"/>
    </xf>
    <xf numFmtId="184" fontId="16" fillId="9" borderId="67" xfId="0" applyNumberFormat="1" applyFont="1" applyFill="1" applyBorder="1" applyAlignment="1">
      <alignment horizontal="right" vertical="center" wrapText="1"/>
    </xf>
    <xf numFmtId="184" fontId="16" fillId="9" borderId="68" xfId="0" applyNumberFormat="1" applyFont="1" applyFill="1" applyBorder="1" applyAlignment="1">
      <alignment horizontal="right" vertical="center" wrapText="1"/>
    </xf>
    <xf numFmtId="181" fontId="16" fillId="9" borderId="140" xfId="0" applyNumberFormat="1" applyFont="1" applyFill="1" applyBorder="1" applyAlignment="1">
      <alignment horizontal="right" vertical="center" wrapText="1"/>
    </xf>
    <xf numFmtId="181" fontId="16" fillId="9" borderId="152" xfId="0" applyNumberFormat="1" applyFont="1" applyFill="1" applyBorder="1" applyAlignment="1">
      <alignment horizontal="right" vertical="center" wrapText="1"/>
    </xf>
    <xf numFmtId="181" fontId="16" fillId="9" borderId="153" xfId="0" applyNumberFormat="1" applyFont="1" applyFill="1" applyBorder="1" applyAlignment="1">
      <alignment horizontal="right" vertical="center" wrapText="1"/>
    </xf>
    <xf numFmtId="181" fontId="16" fillId="9" borderId="154" xfId="0" applyNumberFormat="1" applyFont="1" applyFill="1" applyBorder="1" applyAlignment="1">
      <alignment horizontal="right" vertical="center" wrapText="1"/>
    </xf>
    <xf numFmtId="181" fontId="16" fillId="9" borderId="151" xfId="0" applyNumberFormat="1" applyFont="1" applyFill="1" applyBorder="1" applyAlignment="1">
      <alignment horizontal="right" vertical="center" wrapText="1"/>
    </xf>
    <xf numFmtId="181" fontId="16" fillId="9" borderId="162" xfId="0" applyNumberFormat="1" applyFont="1" applyFill="1" applyBorder="1" applyAlignment="1">
      <alignment horizontal="right" vertical="center" wrapText="1"/>
    </xf>
    <xf numFmtId="181" fontId="16" fillId="9" borderId="36" xfId="0" applyNumberFormat="1" applyFont="1" applyFill="1" applyBorder="1" applyAlignment="1">
      <alignment horizontal="right" vertical="center" wrapText="1"/>
    </xf>
    <xf numFmtId="181" fontId="16" fillId="9" borderId="22" xfId="0" applyNumberFormat="1" applyFont="1" applyFill="1" applyBorder="1" applyAlignment="1">
      <alignment horizontal="right" vertical="center" wrapText="1"/>
    </xf>
    <xf numFmtId="181" fontId="16" fillId="9" borderId="38" xfId="0" applyNumberFormat="1" applyFont="1" applyFill="1" applyBorder="1" applyAlignment="1">
      <alignment horizontal="right" vertical="center" wrapText="1"/>
    </xf>
    <xf numFmtId="0" fontId="0" fillId="9" borderId="71" xfId="0" applyFill="1" applyBorder="1">
      <alignment vertical="center"/>
    </xf>
    <xf numFmtId="0" fontId="0" fillId="9" borderId="40" xfId="0" applyFill="1" applyBorder="1">
      <alignment vertical="center"/>
    </xf>
    <xf numFmtId="0" fontId="0" fillId="9" borderId="50" xfId="0" applyFill="1" applyBorder="1">
      <alignment vertical="center"/>
    </xf>
    <xf numFmtId="0" fontId="0" fillId="9" borderId="9" xfId="0" applyFill="1" applyBorder="1">
      <alignment vertical="center"/>
    </xf>
    <xf numFmtId="0" fontId="0" fillId="9" borderId="56" xfId="0" applyFill="1" applyBorder="1">
      <alignment vertical="center"/>
    </xf>
    <xf numFmtId="0" fontId="0" fillId="9" borderId="21" xfId="0" applyFill="1" applyBorder="1">
      <alignment vertical="center"/>
    </xf>
    <xf numFmtId="49" fontId="0" fillId="9" borderId="71" xfId="0" applyNumberFormat="1" applyFill="1" applyBorder="1" applyAlignment="1">
      <alignment horizontal="right" vertical="center"/>
    </xf>
    <xf numFmtId="181" fontId="12" fillId="9" borderId="6" xfId="0" applyNumberFormat="1" applyFont="1" applyFill="1" applyBorder="1" applyAlignment="1">
      <alignment horizontal="right"/>
    </xf>
    <xf numFmtId="181" fontId="12" fillId="9" borderId="31" xfId="0" applyNumberFormat="1" applyFont="1" applyFill="1" applyBorder="1" applyAlignment="1">
      <alignment horizontal="right"/>
    </xf>
    <xf numFmtId="181" fontId="12" fillId="9" borderId="11" xfId="0" applyNumberFormat="1" applyFont="1" applyFill="1" applyBorder="1" applyAlignment="1">
      <alignment horizontal="right"/>
    </xf>
    <xf numFmtId="181" fontId="12" fillId="9" borderId="33" xfId="0" applyNumberFormat="1" applyFont="1" applyFill="1" applyBorder="1" applyAlignment="1">
      <alignment horizontal="right"/>
    </xf>
    <xf numFmtId="181" fontId="12" fillId="9" borderId="13" xfId="0" applyNumberFormat="1" applyFont="1" applyFill="1" applyBorder="1" applyAlignment="1">
      <alignment horizontal="right"/>
    </xf>
    <xf numFmtId="181" fontId="12" fillId="9" borderId="42" xfId="0" applyNumberFormat="1" applyFont="1" applyFill="1" applyBorder="1" applyAlignment="1">
      <alignment horizontal="right"/>
    </xf>
    <xf numFmtId="181" fontId="12" fillId="9" borderId="21" xfId="0" applyNumberFormat="1" applyFont="1" applyFill="1" applyBorder="1" applyAlignment="1">
      <alignment horizontal="right"/>
    </xf>
    <xf numFmtId="181" fontId="12" fillId="9" borderId="43" xfId="0" applyNumberFormat="1" applyFont="1" applyFill="1" applyBorder="1" applyAlignment="1">
      <alignment horizontal="right"/>
    </xf>
    <xf numFmtId="4" fontId="0" fillId="9" borderId="21" xfId="0" applyNumberFormat="1" applyFill="1" applyBorder="1" applyAlignment="1">
      <alignment horizontal="right"/>
    </xf>
    <xf numFmtId="3" fontId="0" fillId="9" borderId="43" xfId="0" applyNumberFormat="1" applyFill="1" applyBorder="1" applyAlignment="1">
      <alignment horizontal="right"/>
    </xf>
    <xf numFmtId="178" fontId="0" fillId="9" borderId="42" xfId="0" applyNumberFormat="1" applyFill="1" applyBorder="1">
      <alignment vertical="center"/>
    </xf>
    <xf numFmtId="178" fontId="0" fillId="9" borderId="31" xfId="0" applyNumberFormat="1" applyFill="1" applyBorder="1">
      <alignment vertical="center"/>
    </xf>
    <xf numFmtId="3" fontId="0" fillId="9" borderId="13" xfId="0" applyNumberFormat="1" applyFill="1" applyBorder="1" applyAlignment="1"/>
    <xf numFmtId="3" fontId="0" fillId="9" borderId="13" xfId="0" applyNumberFormat="1" applyFill="1" applyBorder="1" applyAlignment="1">
      <alignment horizontal="right"/>
    </xf>
    <xf numFmtId="3" fontId="0" fillId="9" borderId="11" xfId="0" applyNumberFormat="1" applyFill="1" applyBorder="1" applyAlignment="1"/>
    <xf numFmtId="178" fontId="0" fillId="9" borderId="43" xfId="0" applyNumberFormat="1" applyFill="1" applyBorder="1">
      <alignment vertical="center"/>
    </xf>
    <xf numFmtId="0" fontId="0" fillId="9" borderId="208" xfId="0" applyFill="1" applyBorder="1">
      <alignment vertical="center"/>
    </xf>
    <xf numFmtId="41" fontId="0" fillId="9" borderId="208" xfId="1" applyFont="1" applyFill="1" applyBorder="1">
      <alignment vertical="center"/>
    </xf>
    <xf numFmtId="49" fontId="0" fillId="9" borderId="208" xfId="0" applyNumberFormat="1" applyFill="1" applyBorder="1" applyAlignment="1">
      <alignment horizontal="right" vertical="center"/>
    </xf>
    <xf numFmtId="0" fontId="0" fillId="9" borderId="210" xfId="0" applyFill="1" applyBorder="1">
      <alignment vertical="center"/>
    </xf>
    <xf numFmtId="41" fontId="0" fillId="9" borderId="210" xfId="1" applyFon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208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0" xfId="0" applyFill="1" applyBorder="1">
      <alignment vertical="center"/>
    </xf>
    <xf numFmtId="3" fontId="0" fillId="9" borderId="209" xfId="0" applyNumberFormat="1" applyFill="1" applyBorder="1" applyAlignment="1"/>
    <xf numFmtId="178" fontId="0" fillId="9" borderId="13" xfId="0" applyNumberFormat="1" applyFill="1" applyBorder="1">
      <alignment vertical="center"/>
    </xf>
    <xf numFmtId="178" fontId="0" fillId="9" borderId="6" xfId="0" applyNumberFormat="1" applyFill="1" applyBorder="1">
      <alignment vertical="center"/>
    </xf>
    <xf numFmtId="178" fontId="0" fillId="9" borderId="21" xfId="0" applyNumberFormat="1" applyFill="1" applyBorder="1">
      <alignment vertical="center"/>
    </xf>
    <xf numFmtId="176" fontId="0" fillId="9" borderId="6" xfId="0" applyNumberFormat="1" applyFill="1" applyBorder="1">
      <alignment vertical="center"/>
    </xf>
    <xf numFmtId="176" fontId="0" fillId="9" borderId="31" xfId="0" applyNumberFormat="1" applyFill="1" applyBorder="1">
      <alignment vertical="center"/>
    </xf>
    <xf numFmtId="179" fontId="0" fillId="9" borderId="43" xfId="0" applyNumberFormat="1" applyFill="1" applyBorder="1" applyAlignment="1"/>
    <xf numFmtId="179" fontId="0" fillId="9" borderId="42" xfId="0" applyNumberFormat="1" applyFill="1" applyBorder="1" applyAlignment="1"/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Alignment="1">
      <alignment wrapText="1"/>
    </xf>
    <xf numFmtId="187" fontId="0" fillId="0" borderId="0" xfId="0" applyNumberFormat="1" applyBorder="1">
      <alignment vertical="center"/>
    </xf>
    <xf numFmtId="3" fontId="39" fillId="0" borderId="0" xfId="2" applyNumberFormat="1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vertical="center"/>
    </xf>
    <xf numFmtId="188" fontId="0" fillId="0" borderId="0" xfId="0" applyNumberFormat="1">
      <alignment vertical="center"/>
    </xf>
    <xf numFmtId="43" fontId="0" fillId="0" borderId="0" xfId="0" applyNumberFormat="1">
      <alignment vertical="center"/>
    </xf>
    <xf numFmtId="43" fontId="7" fillId="0" borderId="0" xfId="1" applyNumberFormat="1" applyFont="1" applyBorder="1">
      <alignment vertical="center"/>
    </xf>
    <xf numFmtId="41" fontId="0" fillId="0" borderId="0" xfId="0" applyNumberFormat="1">
      <alignment vertical="center"/>
    </xf>
    <xf numFmtId="176" fontId="7" fillId="0" borderId="0" xfId="0" applyNumberFormat="1" applyFont="1" applyFill="1" applyBorder="1">
      <alignment vertical="center"/>
    </xf>
    <xf numFmtId="41" fontId="6" fillId="0" borderId="0" xfId="1" applyFont="1" applyFill="1" applyBorder="1">
      <alignment vertical="center"/>
    </xf>
    <xf numFmtId="43" fontId="0" fillId="0" borderId="0" xfId="0" applyNumberFormat="1" applyFill="1">
      <alignment vertical="center"/>
    </xf>
    <xf numFmtId="183" fontId="0" fillId="0" borderId="0" xfId="0" applyNumberFormat="1">
      <alignment vertical="center"/>
    </xf>
    <xf numFmtId="3" fontId="0" fillId="9" borderId="31" xfId="0" applyNumberFormat="1" applyFill="1" applyBorder="1" applyAlignment="1">
      <alignment horizontal="right"/>
    </xf>
    <xf numFmtId="3" fontId="0" fillId="9" borderId="133" xfId="0" applyNumberFormat="1" applyFill="1" applyBorder="1">
      <alignment vertical="center"/>
    </xf>
    <xf numFmtId="181" fontId="0" fillId="9" borderId="13" xfId="0" applyNumberFormat="1" applyFill="1" applyBorder="1" applyAlignment="1">
      <alignment horizontal="right"/>
    </xf>
    <xf numFmtId="181" fontId="0" fillId="9" borderId="42" xfId="0" applyNumberFormat="1" applyFill="1" applyBorder="1" applyAlignment="1">
      <alignment horizontal="right"/>
    </xf>
    <xf numFmtId="0" fontId="0" fillId="0" borderId="15" xfId="0" applyFill="1" applyBorder="1" applyAlignment="1"/>
    <xf numFmtId="3" fontId="0" fillId="9" borderId="40" xfId="0" applyNumberFormat="1" applyFill="1" applyBorder="1" applyAlignment="1"/>
    <xf numFmtId="3" fontId="0" fillId="9" borderId="209" xfId="0" applyNumberFormat="1" applyFill="1" applyBorder="1" applyAlignment="1">
      <alignment horizontal="right"/>
    </xf>
    <xf numFmtId="3" fontId="0" fillId="9" borderId="214" xfId="0" applyNumberFormat="1" applyFill="1" applyBorder="1" applyAlignment="1">
      <alignment horizontal="right"/>
    </xf>
    <xf numFmtId="3" fontId="0" fillId="9" borderId="42" xfId="0" applyNumberFormat="1" applyFill="1" applyBorder="1" applyAlignment="1">
      <alignment horizontal="right"/>
    </xf>
    <xf numFmtId="3" fontId="0" fillId="9" borderId="213" xfId="0" applyNumberFormat="1" applyFill="1" applyBorder="1" applyAlignment="1">
      <alignment horizontal="right"/>
    </xf>
    <xf numFmtId="3" fontId="0" fillId="9" borderId="21" xfId="0" applyNumberFormat="1" applyFill="1" applyBorder="1">
      <alignment vertical="center"/>
    </xf>
    <xf numFmtId="3" fontId="0" fillId="9" borderId="43" xfId="0" applyNumberFormat="1" applyFill="1" applyBorder="1">
      <alignment vertical="center"/>
    </xf>
    <xf numFmtId="0" fontId="0" fillId="0" borderId="0" xfId="0" applyFill="1">
      <alignment vertical="center"/>
    </xf>
    <xf numFmtId="187" fontId="0" fillId="3" borderId="0" xfId="0" applyNumberFormat="1" applyFill="1">
      <alignment vertical="center"/>
    </xf>
    <xf numFmtId="187" fontId="0" fillId="0" borderId="0" xfId="0" applyNumberFormat="1" applyFill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0" xfId="1" applyNumberFormat="1" applyFont="1" applyBorder="1">
      <alignment vertical="center"/>
    </xf>
    <xf numFmtId="180" fontId="0" fillId="0" borderId="0" xfId="0" applyNumberFormat="1">
      <alignment vertical="center"/>
    </xf>
    <xf numFmtId="189" fontId="0" fillId="0" borderId="0" xfId="0" applyNumberFormat="1">
      <alignment vertical="center"/>
    </xf>
    <xf numFmtId="0" fontId="7" fillId="9" borderId="13" xfId="1" applyNumberFormat="1" applyFont="1" applyFill="1" applyBorder="1">
      <alignment vertical="center"/>
    </xf>
    <xf numFmtId="0" fontId="0" fillId="0" borderId="0" xfId="0" applyNumberFormat="1">
      <alignment vertical="center"/>
    </xf>
    <xf numFmtId="181" fontId="0" fillId="9" borderId="208" xfId="0" applyNumberFormat="1" applyFill="1" applyBorder="1" applyAlignment="1">
      <alignment horizontal="right"/>
    </xf>
    <xf numFmtId="3" fontId="0" fillId="9" borderId="208" xfId="0" applyNumberFormat="1" applyFill="1" applyBorder="1" applyAlignment="1">
      <alignment horizontal="right"/>
    </xf>
    <xf numFmtId="176" fontId="7" fillId="9" borderId="18" xfId="1" applyNumberFormat="1" applyFont="1" applyFill="1" applyBorder="1">
      <alignment vertical="center"/>
    </xf>
    <xf numFmtId="176" fontId="7" fillId="9" borderId="9" xfId="1" applyNumberFormat="1" applyFont="1" applyFill="1" applyBorder="1" applyAlignment="1">
      <alignment horizontal="right" vertical="center"/>
    </xf>
    <xf numFmtId="176" fontId="7" fillId="9" borderId="50" xfId="1" applyNumberFormat="1" applyFont="1" applyFill="1" applyBorder="1" applyAlignment="1">
      <alignment horizontal="right" vertical="center"/>
    </xf>
    <xf numFmtId="176" fontId="7" fillId="9" borderId="42" xfId="1" applyNumberFormat="1" applyFont="1" applyFill="1" applyBorder="1">
      <alignment vertical="center"/>
    </xf>
    <xf numFmtId="176" fontId="7" fillId="9" borderId="13" xfId="1" applyNumberFormat="1" applyFont="1" applyFill="1" applyBorder="1">
      <alignment vertical="center"/>
    </xf>
    <xf numFmtId="176" fontId="7" fillId="9" borderId="0" xfId="1" applyNumberFormat="1" applyFont="1" applyFill="1" applyBorder="1">
      <alignment vertical="center"/>
    </xf>
    <xf numFmtId="176" fontId="7" fillId="9" borderId="9" xfId="1" applyNumberFormat="1" applyFont="1" applyFill="1" applyBorder="1">
      <alignment vertical="center"/>
    </xf>
    <xf numFmtId="176" fontId="7" fillId="9" borderId="50" xfId="1" applyNumberFormat="1" applyFont="1" applyFill="1" applyBorder="1">
      <alignment vertical="center"/>
    </xf>
    <xf numFmtId="176" fontId="0" fillId="9" borderId="50" xfId="0" applyNumberFormat="1" applyFill="1" applyBorder="1">
      <alignment vertical="center"/>
    </xf>
    <xf numFmtId="176" fontId="7" fillId="9" borderId="31" xfId="1" applyNumberFormat="1" applyFont="1" applyFill="1" applyBorder="1">
      <alignment vertical="center"/>
    </xf>
    <xf numFmtId="176" fontId="7" fillId="9" borderId="6" xfId="1" applyNumberFormat="1" applyFont="1" applyFill="1" applyBorder="1">
      <alignment vertical="center"/>
    </xf>
    <xf numFmtId="176" fontId="7" fillId="9" borderId="49" xfId="1" applyNumberFormat="1" applyFont="1" applyFill="1" applyBorder="1">
      <alignment vertical="center"/>
    </xf>
    <xf numFmtId="176" fontId="0" fillId="9" borderId="18" xfId="0" applyNumberFormat="1" applyFill="1" applyBorder="1">
      <alignment vertical="center"/>
    </xf>
    <xf numFmtId="176" fontId="7" fillId="9" borderId="171" xfId="1" applyNumberFormat="1" applyFont="1" applyFill="1" applyBorder="1">
      <alignment vertical="center"/>
    </xf>
    <xf numFmtId="176" fontId="7" fillId="9" borderId="170" xfId="1" applyNumberFormat="1" applyFont="1" applyFill="1" applyBorder="1">
      <alignment vertical="center"/>
    </xf>
    <xf numFmtId="176" fontId="7" fillId="9" borderId="169" xfId="1" applyNumberFormat="1" applyFont="1" applyFill="1" applyBorder="1">
      <alignment vertical="center"/>
    </xf>
    <xf numFmtId="176" fontId="7" fillId="9" borderId="41" xfId="1" applyNumberFormat="1" applyFont="1" applyFill="1" applyBorder="1" applyAlignment="1">
      <alignment horizontal="center" vertical="center"/>
    </xf>
    <xf numFmtId="176" fontId="7" fillId="9" borderId="40" xfId="1" applyNumberFormat="1" applyFont="1" applyFill="1" applyBorder="1" applyAlignment="1">
      <alignment horizontal="right" vertical="center"/>
    </xf>
    <xf numFmtId="176" fontId="7" fillId="9" borderId="71" xfId="1" applyNumberFormat="1" applyFont="1" applyFill="1" applyBorder="1" applyAlignment="1">
      <alignment horizontal="right" vertical="center"/>
    </xf>
    <xf numFmtId="187" fontId="0" fillId="0" borderId="0" xfId="0" applyNumberFormat="1">
      <alignment vertical="center"/>
    </xf>
    <xf numFmtId="176" fontId="39" fillId="0" borderId="40" xfId="2" applyNumberFormat="1" applyFont="1" applyFill="1" applyBorder="1" applyAlignment="1">
      <alignment horizontal="right" vertical="center"/>
    </xf>
    <xf numFmtId="176" fontId="39" fillId="0" borderId="13" xfId="2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7" fillId="0" borderId="4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69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3" fontId="35" fillId="3" borderId="0" xfId="0" applyNumberFormat="1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center" vertical="center"/>
    </xf>
    <xf numFmtId="0" fontId="0" fillId="0" borderId="155" xfId="0" applyFill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4" borderId="26" xfId="0" applyFill="1" applyBorder="1" applyAlignment="1">
      <alignment vertical="center"/>
    </xf>
    <xf numFmtId="0" fontId="0" fillId="5" borderId="131" xfId="0" applyFill="1" applyBorder="1" applyAlignment="1"/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5" borderId="155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131" xfId="0" applyFill="1" applyBorder="1" applyAlignment="1">
      <alignment horizontal="center"/>
    </xf>
    <xf numFmtId="0" fontId="0" fillId="4" borderId="4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2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3" fontId="35" fillId="3" borderId="56" xfId="0" applyNumberFormat="1" applyFont="1" applyFill="1" applyBorder="1" applyAlignment="1">
      <alignment horizontal="left" vertical="center" wrapText="1"/>
    </xf>
    <xf numFmtId="0" fontId="43" fillId="0" borderId="0" xfId="0" applyFont="1" applyBorder="1" applyAlignment="1">
      <alignment horizontal="left" vertical="center" wrapText="1"/>
    </xf>
    <xf numFmtId="3" fontId="15" fillId="0" borderId="0" xfId="0" applyNumberFormat="1" applyFont="1" applyBorder="1" applyAlignment="1">
      <alignment horizontal="left" vertical="center" wrapText="1"/>
    </xf>
    <xf numFmtId="3" fontId="16" fillId="7" borderId="54" xfId="0" applyNumberFormat="1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3" fontId="16" fillId="7" borderId="71" xfId="0" applyNumberFormat="1" applyFont="1" applyFill="1" applyBorder="1" applyAlignment="1">
      <alignment horizontal="center" vertical="center" wrapText="1"/>
    </xf>
    <xf numFmtId="4" fontId="16" fillId="7" borderId="48" xfId="0" applyNumberFormat="1" applyFont="1" applyFill="1" applyBorder="1" applyAlignment="1">
      <alignment horizontal="center" vertical="center" wrapText="1"/>
    </xf>
    <xf numFmtId="3" fontId="16" fillId="7" borderId="36" xfId="0" applyNumberFormat="1" applyFont="1" applyFill="1" applyBorder="1" applyAlignment="1">
      <alignment horizontal="center" vertical="center" wrapText="1"/>
    </xf>
    <xf numFmtId="4" fontId="16" fillId="7" borderId="36" xfId="0" applyNumberFormat="1" applyFont="1" applyFill="1" applyBorder="1" applyAlignment="1">
      <alignment horizontal="center" vertical="center" wrapText="1"/>
    </xf>
    <xf numFmtId="4" fontId="16" fillId="7" borderId="15" xfId="0" applyNumberFormat="1" applyFont="1" applyFill="1" applyBorder="1" applyAlignment="1">
      <alignment horizontal="center" vertical="center" wrapText="1"/>
    </xf>
    <xf numFmtId="4" fontId="16" fillId="7" borderId="53" xfId="0" applyNumberFormat="1" applyFont="1" applyFill="1" applyBorder="1" applyAlignment="1">
      <alignment horizontal="center" vertical="center" wrapText="1"/>
    </xf>
    <xf numFmtId="4" fontId="41" fillId="7" borderId="15" xfId="0" applyNumberFormat="1" applyFont="1" applyFill="1" applyBorder="1" applyAlignment="1">
      <alignment horizontal="center" vertical="center" wrapText="1"/>
    </xf>
    <xf numFmtId="4" fontId="41" fillId="7" borderId="53" xfId="0" applyNumberFormat="1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left"/>
    </xf>
    <xf numFmtId="0" fontId="0" fillId="0" borderId="45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/>
    </xf>
    <xf numFmtId="0" fontId="0" fillId="0" borderId="3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4" fontId="11" fillId="0" borderId="70" xfId="0" applyNumberFormat="1" applyFont="1" applyBorder="1" applyAlignment="1">
      <alignment horizontal="right" vertical="center" wrapText="1"/>
    </xf>
    <xf numFmtId="4" fontId="35" fillId="3" borderId="136" xfId="0" applyNumberFormat="1" applyFont="1" applyFill="1" applyBorder="1" applyAlignment="1">
      <alignment horizontal="center" vertical="center" wrapText="1"/>
    </xf>
    <xf numFmtId="4" fontId="35" fillId="3" borderId="137" xfId="0" applyNumberFormat="1" applyFont="1" applyFill="1" applyBorder="1" applyAlignment="1">
      <alignment horizontal="center" vertical="center" wrapText="1"/>
    </xf>
    <xf numFmtId="3" fontId="16" fillId="7" borderId="161" xfId="0" applyNumberFormat="1" applyFont="1" applyFill="1" applyBorder="1" applyAlignment="1">
      <alignment horizontal="center" vertical="center" wrapText="1"/>
    </xf>
    <xf numFmtId="4" fontId="16" fillId="7" borderId="135" xfId="0" applyNumberFormat="1" applyFont="1" applyFill="1" applyBorder="1" applyAlignment="1">
      <alignment horizontal="center" vertical="center" wrapText="1"/>
    </xf>
    <xf numFmtId="4" fontId="16" fillId="7" borderId="158" xfId="0" applyNumberFormat="1" applyFont="1" applyFill="1" applyBorder="1" applyAlignment="1">
      <alignment horizontal="center" vertical="center" wrapText="1"/>
    </xf>
    <xf numFmtId="4" fontId="16" fillId="7" borderId="159" xfId="0" applyNumberFormat="1" applyFont="1" applyFill="1" applyBorder="1" applyAlignment="1">
      <alignment horizontal="center" vertical="center" wrapText="1"/>
    </xf>
    <xf numFmtId="4" fontId="16" fillId="7" borderId="160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3" fontId="35" fillId="7" borderId="60" xfId="0" applyNumberFormat="1" applyFont="1" applyFill="1" applyBorder="1" applyAlignment="1">
      <alignment horizontal="center" vertical="center" wrapText="1"/>
    </xf>
    <xf numFmtId="4" fontId="35" fillId="7" borderId="61" xfId="0" applyNumberFormat="1" applyFont="1" applyFill="1" applyBorder="1" applyAlignment="1">
      <alignment horizontal="center" vertical="center" wrapText="1"/>
    </xf>
    <xf numFmtId="3" fontId="35" fillId="7" borderId="173" xfId="0" applyNumberFormat="1" applyFont="1" applyFill="1" applyBorder="1" applyAlignment="1">
      <alignment horizontal="center" vertical="center" wrapText="1"/>
    </xf>
    <xf numFmtId="4" fontId="35" fillId="7" borderId="64" xfId="0" applyNumberFormat="1" applyFont="1" applyFill="1" applyBorder="1" applyAlignment="1">
      <alignment horizontal="center" vertical="center" wrapText="1"/>
    </xf>
    <xf numFmtId="4" fontId="35" fillId="7" borderId="66" xfId="0" applyNumberFormat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44" xfId="0" applyFill="1" applyBorder="1" applyAlignment="1">
      <alignment vertical="center"/>
    </xf>
    <xf numFmtId="0" fontId="0" fillId="0" borderId="29" xfId="0" applyFill="1" applyBorder="1" applyAlignment="1"/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4" fontId="35" fillId="3" borderId="57" xfId="0" applyNumberFormat="1" applyFont="1" applyFill="1" applyBorder="1" applyAlignment="1">
      <alignment horizontal="center" vertical="top" wrapText="1"/>
    </xf>
    <xf numFmtId="4" fontId="35" fillId="3" borderId="58" xfId="0" applyNumberFormat="1" applyFont="1" applyFill="1" applyBorder="1" applyAlignment="1">
      <alignment horizontal="center" vertical="top" wrapText="1"/>
    </xf>
    <xf numFmtId="3" fontId="35" fillId="3" borderId="70" xfId="0" applyNumberFormat="1" applyFont="1" applyFill="1" applyBorder="1" applyAlignment="1">
      <alignment horizontal="left" vertical="center" wrapText="1"/>
    </xf>
    <xf numFmtId="4" fontId="11" fillId="3" borderId="70" xfId="0" applyNumberFormat="1" applyFont="1" applyFill="1" applyBorder="1" applyAlignment="1">
      <alignment horizontal="center" vertical="center" wrapText="1"/>
    </xf>
    <xf numFmtId="0" fontId="4" fillId="0" borderId="69" xfId="0" applyFont="1" applyBorder="1" applyAlignment="1">
      <alignment horizontal="left" vertical="center" wrapText="1"/>
    </xf>
    <xf numFmtId="0" fontId="12" fillId="0" borderId="69" xfId="0" applyFont="1" applyBorder="1" applyAlignment="1">
      <alignment horizontal="left" vertical="center" wrapText="1"/>
    </xf>
    <xf numFmtId="3" fontId="17" fillId="3" borderId="56" xfId="0" applyNumberFormat="1" applyFont="1" applyFill="1" applyBorder="1" applyAlignment="1">
      <alignment horizontal="left" vertical="center" wrapText="1"/>
    </xf>
    <xf numFmtId="3" fontId="16" fillId="7" borderId="5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36" fillId="7" borderId="64" xfId="0" applyNumberFormat="1" applyFont="1" applyFill="1" applyBorder="1" applyAlignment="1">
      <alignment horizontal="center" vertical="center" wrapText="1"/>
    </xf>
    <xf numFmtId="4" fontId="36" fillId="7" borderId="64" xfId="0" applyNumberFormat="1" applyFont="1" applyFill="1" applyBorder="1" applyAlignment="1">
      <alignment horizontal="center" vertical="center" wrapText="1"/>
    </xf>
    <xf numFmtId="4" fontId="16" fillId="7" borderId="37" xfId="0" applyNumberFormat="1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left" vertical="center" wrapText="1"/>
    </xf>
    <xf numFmtId="3" fontId="15" fillId="3" borderId="70" xfId="0" applyNumberFormat="1" applyFont="1" applyFill="1" applyBorder="1" applyAlignment="1">
      <alignment horizontal="left" vertical="center" wrapText="1"/>
    </xf>
    <xf numFmtId="3" fontId="16" fillId="7" borderId="57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4" fontId="16" fillId="7" borderId="64" xfId="0" applyNumberFormat="1" applyFont="1" applyFill="1" applyBorder="1" applyAlignment="1">
      <alignment horizontal="center" vertical="center" wrapText="1"/>
    </xf>
    <xf numFmtId="4" fontId="16" fillId="7" borderId="66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4" fontId="15" fillId="3" borderId="70" xfId="0" applyNumberFormat="1" applyFont="1" applyFill="1" applyBorder="1" applyAlignment="1">
      <alignment horizontal="right" vertical="center" wrapText="1"/>
    </xf>
    <xf numFmtId="0" fontId="0" fillId="0" borderId="69" xfId="0" applyFill="1" applyBorder="1" applyAlignment="1">
      <alignment horizontal="left" vertical="center" wrapText="1"/>
    </xf>
    <xf numFmtId="0" fontId="0" fillId="0" borderId="69" xfId="0" applyFill="1" applyBorder="1" applyAlignment="1">
      <alignment horizontal="left" vertical="center"/>
    </xf>
    <xf numFmtId="0" fontId="4" fillId="0" borderId="69" xfId="0" applyFont="1" applyBorder="1" applyAlignment="1">
      <alignment horizontal="left" vertical="top" wrapText="1"/>
    </xf>
    <xf numFmtId="0" fontId="12" fillId="0" borderId="69" xfId="0" applyFont="1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56" xfId="0" applyFont="1" applyFill="1" applyBorder="1" applyAlignment="1">
      <alignment horizontal="left" vertical="center"/>
    </xf>
    <xf numFmtId="0" fontId="0" fillId="0" borderId="29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9" fillId="0" borderId="72" xfId="0" applyFont="1" applyBorder="1" applyAlignment="1">
      <alignment horizontal="center" vertical="center" wrapText="1"/>
    </xf>
    <xf numFmtId="0" fontId="19" fillId="0" borderId="72" xfId="0" applyFont="1" applyBorder="1" applyAlignment="1">
      <alignment horizontal="center" vertical="center"/>
    </xf>
    <xf numFmtId="0" fontId="19" fillId="0" borderId="7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55" xfId="0" applyBorder="1" applyAlignment="1">
      <alignment horizontal="center" vertical="center"/>
    </xf>
    <xf numFmtId="0" fontId="0" fillId="0" borderId="156" xfId="0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156" xfId="0" applyFont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157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172" xfId="0" applyBorder="1" applyAlignment="1">
      <alignment horizontal="center" vertical="center"/>
    </xf>
    <xf numFmtId="0" fontId="7" fillId="0" borderId="39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0" fillId="0" borderId="69" xfId="0" applyBorder="1" applyAlignment="1">
      <alignment horizontal="left" vertical="center"/>
    </xf>
    <xf numFmtId="0" fontId="7" fillId="0" borderId="69" xfId="0" applyFont="1" applyBorder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7" fillId="0" borderId="127" xfId="0" applyFont="1" applyBorder="1" applyAlignment="1">
      <alignment horizontal="center" vertical="center"/>
    </xf>
    <xf numFmtId="0" fontId="4" fillId="0" borderId="79" xfId="0" applyFont="1" applyBorder="1" applyAlignment="1">
      <alignment horizontal="left" wrapText="1"/>
    </xf>
    <xf numFmtId="3" fontId="25" fillId="7" borderId="76" xfId="0" applyNumberFormat="1" applyFont="1" applyFill="1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4" fontId="25" fillId="7" borderId="64" xfId="0" applyNumberFormat="1" applyFont="1" applyFill="1" applyBorder="1" applyAlignment="1">
      <alignment horizontal="center" vertical="center" wrapText="1"/>
    </xf>
    <xf numFmtId="4" fontId="25" fillId="7" borderId="66" xfId="0" applyNumberFormat="1" applyFont="1" applyFill="1" applyBorder="1" applyAlignment="1">
      <alignment horizontal="center" vertical="center" wrapText="1"/>
    </xf>
    <xf numFmtId="3" fontId="16" fillId="7" borderId="76" xfId="0" applyNumberFormat="1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45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51" xfId="0" applyFont="1" applyFill="1" applyBorder="1" applyAlignment="1">
      <alignment horizontal="center"/>
    </xf>
    <xf numFmtId="3" fontId="35" fillId="3" borderId="70" xfId="0" applyNumberFormat="1" applyFont="1" applyFill="1" applyBorder="1" applyAlignment="1">
      <alignment horizontal="left" vertical="top" wrapText="1"/>
    </xf>
    <xf numFmtId="180" fontId="16" fillId="7" borderId="76" xfId="0" applyNumberFormat="1" applyFont="1" applyFill="1" applyBorder="1" applyAlignment="1">
      <alignment horizontal="center" vertical="center" wrapText="1"/>
    </xf>
    <xf numFmtId="3" fontId="16" fillId="7" borderId="64" xfId="0" applyNumberFormat="1" applyFont="1" applyFill="1" applyBorder="1" applyAlignment="1">
      <alignment horizontal="center" vertical="center" wrapText="1"/>
    </xf>
    <xf numFmtId="0" fontId="0" fillId="5" borderId="44" xfId="0" applyFill="1" applyBorder="1" applyAlignment="1">
      <alignment horizontal="left"/>
    </xf>
    <xf numFmtId="0" fontId="0" fillId="5" borderId="45" xfId="0" applyFill="1" applyBorder="1" applyAlignment="1">
      <alignment horizontal="left"/>
    </xf>
    <xf numFmtId="0" fontId="6" fillId="0" borderId="69" xfId="3" applyFont="1" applyFill="1" applyBorder="1" applyAlignment="1">
      <alignment horizontal="left" vertical="center"/>
    </xf>
    <xf numFmtId="0" fontId="18" fillId="3" borderId="56" xfId="0" applyFont="1" applyFill="1" applyBorder="1" applyAlignment="1">
      <alignment horizontal="left" vertical="center"/>
    </xf>
    <xf numFmtId="0" fontId="12" fillId="0" borderId="0" xfId="2" applyFont="1" applyBorder="1" applyAlignment="1">
      <alignment horizontal="left" vertical="center"/>
    </xf>
    <xf numFmtId="0" fontId="26" fillId="2" borderId="93" xfId="3" applyFont="1" applyFill="1" applyBorder="1" applyAlignment="1">
      <alignment horizontal="center" vertical="center" wrapText="1"/>
    </xf>
    <xf numFmtId="0" fontId="26" fillId="2" borderId="95" xfId="3" applyFont="1" applyFill="1" applyBorder="1" applyAlignment="1">
      <alignment horizontal="center" vertical="center" wrapText="1"/>
    </xf>
    <xf numFmtId="0" fontId="26" fillId="2" borderId="92" xfId="3" applyFont="1" applyFill="1" applyBorder="1" applyAlignment="1">
      <alignment horizontal="center" vertical="center" wrapText="1"/>
    </xf>
    <xf numFmtId="0" fontId="26" fillId="2" borderId="94" xfId="3" applyFont="1" applyFill="1" applyBorder="1" applyAlignment="1">
      <alignment horizontal="center" vertical="center" wrapText="1"/>
    </xf>
    <xf numFmtId="0" fontId="4" fillId="0" borderId="0" xfId="2" applyFont="1" applyBorder="1" applyAlignment="1">
      <alignment horizontal="left" vertical="top" wrapText="1"/>
    </xf>
    <xf numFmtId="0" fontId="7" fillId="3" borderId="0" xfId="0" applyFont="1" applyFill="1" applyAlignment="1">
      <alignment horizontal="left" vertical="center" wrapText="1"/>
    </xf>
    <xf numFmtId="0" fontId="7" fillId="0" borderId="18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8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76" xfId="0" applyFont="1" applyBorder="1" applyAlignment="1">
      <alignment horizontal="center" vertical="center"/>
    </xf>
    <xf numFmtId="0" fontId="7" fillId="0" borderId="178" xfId="0" applyFont="1" applyBorder="1" applyAlignment="1">
      <alignment horizontal="center" vertical="center"/>
    </xf>
    <xf numFmtId="0" fontId="7" fillId="0" borderId="177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33" fillId="0" borderId="175" xfId="0" applyFont="1" applyFill="1" applyBorder="1" applyAlignment="1">
      <alignment horizontal="center" vertical="center"/>
    </xf>
    <xf numFmtId="0" fontId="33" fillId="0" borderId="60" xfId="0" applyFont="1" applyFill="1" applyBorder="1" applyAlignment="1">
      <alignment horizontal="center" vertical="center"/>
    </xf>
    <xf numFmtId="0" fontId="34" fillId="0" borderId="173" xfId="0" applyFont="1" applyFill="1" applyBorder="1" applyAlignment="1">
      <alignment horizontal="center" vertical="center"/>
    </xf>
    <xf numFmtId="0" fontId="34" fillId="0" borderId="159" xfId="0" applyFont="1" applyFill="1" applyBorder="1" applyAlignment="1">
      <alignment horizontal="center" vertical="center"/>
    </xf>
    <xf numFmtId="0" fontId="34" fillId="0" borderId="60" xfId="0" applyFont="1" applyFill="1" applyBorder="1" applyAlignment="1">
      <alignment horizontal="center" vertical="center"/>
    </xf>
    <xf numFmtId="0" fontId="34" fillId="0" borderId="174" xfId="0" applyFont="1" applyFill="1" applyBorder="1" applyAlignment="1">
      <alignment horizontal="center" vertical="center"/>
    </xf>
    <xf numFmtId="0" fontId="0" fillId="0" borderId="211" xfId="0" applyFill="1" applyBorder="1" applyAlignment="1">
      <alignment horizontal="center" vertical="center" wrapText="1"/>
    </xf>
    <xf numFmtId="0" fontId="0" fillId="0" borderId="211" xfId="0" applyFill="1" applyBorder="1" applyAlignment="1">
      <alignment horizontal="center" vertical="center"/>
    </xf>
    <xf numFmtId="0" fontId="0" fillId="0" borderId="212" xfId="0" applyFill="1" applyBorder="1" applyAlignment="1">
      <alignment horizontal="center" vertical="center"/>
    </xf>
    <xf numFmtId="0" fontId="0" fillId="0" borderId="208" xfId="0" applyFill="1" applyBorder="1" applyAlignment="1">
      <alignment horizontal="center" vertical="center"/>
    </xf>
    <xf numFmtId="0" fontId="0" fillId="2" borderId="209" xfId="0" applyFill="1" applyBorder="1" applyAlignment="1">
      <alignment horizontal="center" vertical="center"/>
    </xf>
    <xf numFmtId="0" fontId="0" fillId="2" borderId="208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18" fillId="3" borderId="0" xfId="0" applyFont="1" applyFill="1" applyBorder="1" applyAlignment="1">
      <alignment horizontal="left" vertical="center"/>
    </xf>
  </cellXfs>
  <cellStyles count="5">
    <cellStyle name="백분율" xfId="4" builtinId="5"/>
    <cellStyle name="쉼표 [0]" xfId="1" builtinId="6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effectLst>
                  <a:outerShdw blurRad="50800" dist="38100" dir="10800000" algn="r" rotWithShape="0">
                    <a:prstClr val="black">
                      <a:alpha val="40000"/>
                    </a:prstClr>
                  </a:outerShdw>
                </a:effectLst>
              </a:defRPr>
            </a:pPr>
            <a:r>
              <a:rPr lang="ko-KR" sz="1400">
                <a:effectLst>
                  <a:outerShdw blurRad="50800" dist="38100" dir="10800000" algn="r" rotWithShape="0">
                    <a:prstClr val="black">
                      <a:alpha val="40000"/>
                    </a:prstClr>
                  </a:outerShdw>
                </a:effectLst>
              </a:rPr>
              <a:t>건강지표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'2_6~3_1'!$A$14</c:f>
              <c:strCache>
                <c:ptCount val="1"/>
                <c:pt idx="0">
                  <c:v>대전시
전체</c:v>
                </c:pt>
              </c:strCache>
            </c:strRef>
          </c:tx>
          <c:spPr>
            <a:ln w="34925">
              <a:prstDash val="sysDash"/>
            </a:ln>
          </c:spPr>
          <c:cat>
            <c:strRef>
              <c:f>'2_6~3_1'!$B$13:$G$13</c:f>
              <c:strCache>
                <c:ptCount val="6"/>
                <c:pt idx="0">
                  <c:v>현재흡연율</c:v>
                </c:pt>
                <c:pt idx="1">
                  <c:v>월간음주율</c:v>
                </c:pt>
                <c:pt idx="2">
                  <c:v>비만율</c:v>
                </c:pt>
                <c:pt idx="3">
                  <c:v>스트레스인지율</c:v>
                </c:pt>
                <c:pt idx="4">
                  <c:v>우울감 경험률</c:v>
                </c:pt>
                <c:pt idx="5">
                  <c:v>중등도이상
신체활동 실천율</c:v>
                </c:pt>
              </c:strCache>
            </c:strRef>
          </c:cat>
          <c:val>
            <c:numRef>
              <c:f>'2_6~3_1'!$B$14:$G$14</c:f>
              <c:numCache>
                <c:formatCode>General</c:formatCode>
                <c:ptCount val="6"/>
                <c:pt idx="0">
                  <c:v>18.899999999999999</c:v>
                </c:pt>
                <c:pt idx="1">
                  <c:v>58.7</c:v>
                </c:pt>
                <c:pt idx="2" formatCode="@">
                  <c:v>0</c:v>
                </c:pt>
                <c:pt idx="3">
                  <c:v>25.2</c:v>
                </c:pt>
                <c:pt idx="4">
                  <c:v>4.2</c:v>
                </c:pt>
                <c:pt idx="5">
                  <c:v>28.4</c:v>
                </c:pt>
              </c:numCache>
            </c:numRef>
          </c:val>
        </c:ser>
        <c:ser>
          <c:idx val="1"/>
          <c:order val="1"/>
          <c:tx>
            <c:strRef>
              <c:f>'2_6~3_1'!$A$15</c:f>
              <c:strCache>
                <c:ptCount val="1"/>
                <c:pt idx="0">
                  <c:v>19~29세</c:v>
                </c:pt>
              </c:strCache>
            </c:strRef>
          </c:tx>
          <c:spPr>
            <a:ln w="34925">
              <a:prstDash val="sysDash"/>
            </a:ln>
          </c:spPr>
          <c:cat>
            <c:strRef>
              <c:f>'2_6~3_1'!$B$13:$G$13</c:f>
              <c:strCache>
                <c:ptCount val="6"/>
                <c:pt idx="0">
                  <c:v>현재흡연율</c:v>
                </c:pt>
                <c:pt idx="1">
                  <c:v>월간음주율</c:v>
                </c:pt>
                <c:pt idx="2">
                  <c:v>비만율</c:v>
                </c:pt>
                <c:pt idx="3">
                  <c:v>스트레스인지율</c:v>
                </c:pt>
                <c:pt idx="4">
                  <c:v>우울감 경험률</c:v>
                </c:pt>
                <c:pt idx="5">
                  <c:v>중등도이상
신체활동 실천율</c:v>
                </c:pt>
              </c:strCache>
            </c:strRef>
          </c:cat>
          <c:val>
            <c:numRef>
              <c:f>'2_6~3_1'!$B$15:$G$15</c:f>
              <c:numCache>
                <c:formatCode>General</c:formatCode>
                <c:ptCount val="6"/>
                <c:pt idx="0">
                  <c:v>17.8</c:v>
                </c:pt>
                <c:pt idx="1">
                  <c:v>66.900000000000006</c:v>
                </c:pt>
                <c:pt idx="2">
                  <c:v>23.9</c:v>
                </c:pt>
                <c:pt idx="3">
                  <c:v>27.2</c:v>
                </c:pt>
                <c:pt idx="4">
                  <c:v>4.2</c:v>
                </c:pt>
                <c:pt idx="5">
                  <c:v>31.9</c:v>
                </c:pt>
              </c:numCache>
            </c:numRef>
          </c:val>
        </c:ser>
        <c:ser>
          <c:idx val="2"/>
          <c:order val="2"/>
          <c:tx>
            <c:strRef>
              <c:f>'2_6~3_1'!$A$16</c:f>
              <c:strCache>
                <c:ptCount val="1"/>
                <c:pt idx="0">
                  <c:v>30~39세</c:v>
                </c:pt>
              </c:strCache>
            </c:strRef>
          </c:tx>
          <c:spPr>
            <a:ln w="34925">
              <a:solidFill>
                <a:schemeClr val="accent3"/>
              </a:solidFill>
              <a:prstDash val="sysDash"/>
            </a:ln>
          </c:spPr>
          <c:dPt>
            <c:idx val="2"/>
            <c:bubble3D val="0"/>
            <c:spPr>
              <a:ln w="34925">
                <a:prstDash val="sysDash"/>
              </a:ln>
            </c:spPr>
          </c:dPt>
          <c:cat>
            <c:strRef>
              <c:f>'2_6~3_1'!$B$13:$G$13</c:f>
              <c:strCache>
                <c:ptCount val="6"/>
                <c:pt idx="0">
                  <c:v>현재흡연율</c:v>
                </c:pt>
                <c:pt idx="1">
                  <c:v>월간음주율</c:v>
                </c:pt>
                <c:pt idx="2">
                  <c:v>비만율</c:v>
                </c:pt>
                <c:pt idx="3">
                  <c:v>스트레스인지율</c:v>
                </c:pt>
                <c:pt idx="4">
                  <c:v>우울감 경험률</c:v>
                </c:pt>
                <c:pt idx="5">
                  <c:v>중등도이상
신체활동 실천율</c:v>
                </c:pt>
              </c:strCache>
            </c:strRef>
          </c:cat>
          <c:val>
            <c:numRef>
              <c:f>'2_6~3_1'!$B$16:$G$16</c:f>
              <c:numCache>
                <c:formatCode>General</c:formatCode>
                <c:ptCount val="6"/>
                <c:pt idx="0">
                  <c:v>22.5</c:v>
                </c:pt>
                <c:pt idx="1">
                  <c:v>64.400000000000006</c:v>
                </c:pt>
                <c:pt idx="2">
                  <c:v>28.9</c:v>
                </c:pt>
                <c:pt idx="3">
                  <c:v>30.6</c:v>
                </c:pt>
                <c:pt idx="4">
                  <c:v>3.9</c:v>
                </c:pt>
                <c:pt idx="5">
                  <c:v>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85304"/>
        <c:axId val="433867392"/>
      </c:radarChart>
      <c:catAx>
        <c:axId val="16328530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="0"/>
            </a:pPr>
            <a:endParaRPr lang="ko-KR"/>
          </a:p>
        </c:txPr>
        <c:crossAx val="433867392"/>
        <c:crosses val="autoZero"/>
        <c:auto val="1"/>
        <c:lblAlgn val="ctr"/>
        <c:lblOffset val="100"/>
        <c:noMultiLvlLbl val="0"/>
      </c:catAx>
      <c:valAx>
        <c:axId val="433867392"/>
        <c:scaling>
          <c:orientation val="minMax"/>
          <c:max val="80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ko-KR"/>
          </a:p>
        </c:txPr>
        <c:crossAx val="163285304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82236494804266724"/>
          <c:y val="0.44466037906117944"/>
          <c:w val="0.16605595276019283"/>
          <c:h val="0.22862620344072665"/>
        </c:manualLayout>
      </c:layout>
      <c:overlay val="0"/>
      <c:txPr>
        <a:bodyPr/>
        <a:lstStyle/>
        <a:p>
          <a:pPr>
            <a:defRPr sz="8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297656</xdr:colOff>
      <xdr:row>23</xdr:row>
      <xdr:rowOff>150018</xdr:rowOff>
    </xdr:from>
    <xdr:to>
      <xdr:col>6</xdr:col>
      <xdr:colOff>704850</xdr:colOff>
      <xdr:row>43</xdr:row>
      <xdr:rowOff>180975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335009</xdr:colOff>
      <xdr:row>29</xdr:row>
      <xdr:rowOff>38099</xdr:rowOff>
    </xdr:from>
    <xdr:to>
      <xdr:col>1</xdr:col>
      <xdr:colOff>9524</xdr:colOff>
      <xdr:row>31</xdr:row>
      <xdr:rowOff>37034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09" y="7486649"/>
          <a:ext cx="360315" cy="41803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171451</xdr:colOff>
      <xdr:row>37</xdr:row>
      <xdr:rowOff>114299</xdr:rowOff>
    </xdr:from>
    <xdr:to>
      <xdr:col>5</xdr:col>
      <xdr:colOff>472343</xdr:colOff>
      <xdr:row>38</xdr:row>
      <xdr:rowOff>198544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8151" y="9239249"/>
          <a:ext cx="300892" cy="29379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0.83254</cdr:x>
      <cdr:y>0.68745</cdr:y>
    </cdr:from>
    <cdr:to>
      <cdr:x>0.97496</cdr:x>
      <cdr:y>0.74315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65650" y="2902370"/>
          <a:ext cx="781049" cy="235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000"/>
            <a:t>(</a:t>
          </a:r>
          <a:r>
            <a:rPr lang="ko-KR" altLang="en-US" sz="800"/>
            <a:t>단위</a:t>
          </a:r>
          <a:r>
            <a:rPr lang="en-US" altLang="ko-KR" sz="1000"/>
            <a:t>:%)</a:t>
          </a:r>
          <a:endParaRPr lang="ko-KR" altLang="en-US" sz="1000"/>
        </a:p>
      </cdr:txBody>
    </cdr:sp>
  </cdr:relSizeAnchor>
  <cdr:relSizeAnchor xmlns:cdr="http://schemas.openxmlformats.org/drawingml/2006/chartDrawing">
    <cdr:from>
      <cdr:x>0.47822</cdr:x>
      <cdr:y>0.11435</cdr:y>
    </cdr:from>
    <cdr:to>
      <cdr:x>0.57548</cdr:x>
      <cdr:y>0.22781</cdr:y>
    </cdr:to>
    <cdr:pic>
      <cdr:nvPicPr>
        <cdr:cNvPr id="6" name="그림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622550" y="482779"/>
          <a:ext cx="533399" cy="47902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0.75959</cdr:x>
      <cdr:y>0.33897</cdr:y>
    </cdr:from>
    <cdr:to>
      <cdr:x>0.81001</cdr:x>
      <cdr:y>0.39886</cdr:y>
    </cdr:to>
    <cdr:pic>
      <cdr:nvPicPr>
        <cdr:cNvPr id="7" name="그림 6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165600" y="1431132"/>
          <a:ext cx="276501" cy="2528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0.00937</cdr:x>
      <cdr:y>0.68415</cdr:y>
    </cdr:from>
    <cdr:to>
      <cdr:x>0.06602</cdr:x>
      <cdr:y>0.75104</cdr:y>
    </cdr:to>
    <cdr:pic>
      <cdr:nvPicPr>
        <cdr:cNvPr id="8" name="그림 7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83" y="2888457"/>
          <a:ext cx="310690" cy="28239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0.27021</cdr:x>
      <cdr:y>0.87366</cdr:y>
    </cdr:from>
    <cdr:to>
      <cdr:x>0.33753</cdr:x>
      <cdr:y>0.93898</cdr:y>
    </cdr:to>
    <cdr:pic>
      <cdr:nvPicPr>
        <cdr:cNvPr id="9" name="그림 8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81823" y="3688557"/>
          <a:ext cx="369201" cy="27577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showGridLines="0" view="pageBreakPreview" zoomScaleNormal="100" zoomScaleSheetLayoutView="100" workbookViewId="0">
      <selection activeCell="D29" sqref="D29"/>
    </sheetView>
  </sheetViews>
  <sheetFormatPr defaultRowHeight="16.5"/>
  <cols>
    <col min="1" max="1" width="11.125" style="12" customWidth="1"/>
    <col min="2" max="2" width="9.75" style="12" customWidth="1"/>
    <col min="3" max="3" width="10.25" style="12" customWidth="1"/>
    <col min="4" max="4" width="61.125" customWidth="1"/>
    <col min="5" max="5" width="22.875" customWidth="1"/>
    <col min="6" max="6" width="38" style="12" customWidth="1"/>
  </cols>
  <sheetData>
    <row r="1" spans="1:6" ht="34.5" customHeight="1" thickBot="1">
      <c r="A1" s="1064" t="s">
        <v>778</v>
      </c>
      <c r="B1" s="1064"/>
      <c r="C1" s="1064"/>
      <c r="D1" s="1064"/>
      <c r="E1" s="1064"/>
      <c r="F1" s="1064"/>
    </row>
    <row r="2" spans="1:6" ht="29.25" customHeight="1" thickBot="1">
      <c r="A2" s="1" t="s">
        <v>847</v>
      </c>
      <c r="B2" s="2" t="s">
        <v>848</v>
      </c>
      <c r="C2" s="3" t="s">
        <v>131</v>
      </c>
      <c r="D2" s="3" t="s">
        <v>849</v>
      </c>
      <c r="E2" s="4" t="s">
        <v>850</v>
      </c>
      <c r="F2" s="5" t="s">
        <v>851</v>
      </c>
    </row>
    <row r="3" spans="1:6" ht="17.25" customHeight="1" thickTop="1">
      <c r="A3" s="1065" t="s">
        <v>852</v>
      </c>
      <c r="B3" s="6">
        <v>1</v>
      </c>
      <c r="C3" s="397" t="s">
        <v>853</v>
      </c>
      <c r="D3" s="7" t="s">
        <v>792</v>
      </c>
      <c r="E3" s="1067" t="s">
        <v>854</v>
      </c>
      <c r="F3" s="1048" t="s">
        <v>855</v>
      </c>
    </row>
    <row r="4" spans="1:6">
      <c r="A4" s="1066"/>
      <c r="B4" s="6">
        <v>2</v>
      </c>
      <c r="C4" s="397" t="s">
        <v>1</v>
      </c>
      <c r="D4" s="8" t="s">
        <v>856</v>
      </c>
      <c r="E4" s="1054"/>
      <c r="F4" s="1056"/>
    </row>
    <row r="5" spans="1:6">
      <c r="A5" s="1066"/>
      <c r="B5" s="6">
        <v>3</v>
      </c>
      <c r="C5" s="397" t="s">
        <v>2</v>
      </c>
      <c r="D5" s="9" t="s">
        <v>785</v>
      </c>
      <c r="E5" s="1044" t="s">
        <v>857</v>
      </c>
      <c r="F5" s="1055" t="s">
        <v>858</v>
      </c>
    </row>
    <row r="6" spans="1:6">
      <c r="A6" s="1066"/>
      <c r="B6" s="6">
        <v>4</v>
      </c>
      <c r="C6" s="397" t="s">
        <v>3</v>
      </c>
      <c r="D6" s="9" t="s">
        <v>905</v>
      </c>
      <c r="E6" s="1045"/>
      <c r="F6" s="1048"/>
    </row>
    <row r="7" spans="1:6">
      <c r="A7" s="1066"/>
      <c r="B7" s="6">
        <v>5</v>
      </c>
      <c r="C7" s="397" t="s">
        <v>4</v>
      </c>
      <c r="D7" s="9" t="s">
        <v>884</v>
      </c>
      <c r="E7" s="1045"/>
      <c r="F7" s="1048"/>
    </row>
    <row r="8" spans="1:6">
      <c r="A8" s="1066"/>
      <c r="B8" s="6">
        <v>6</v>
      </c>
      <c r="C8" s="397" t="s">
        <v>5</v>
      </c>
      <c r="D8" s="8" t="s">
        <v>6</v>
      </c>
      <c r="E8" s="1045"/>
      <c r="F8" s="1048"/>
    </row>
    <row r="9" spans="1:6">
      <c r="A9" s="1066"/>
      <c r="B9" s="6">
        <v>7</v>
      </c>
      <c r="C9" s="397" t="s">
        <v>7</v>
      </c>
      <c r="D9" s="8" t="s">
        <v>886</v>
      </c>
      <c r="E9" s="1045"/>
      <c r="F9" s="1048"/>
    </row>
    <row r="10" spans="1:6">
      <c r="A10" s="1066"/>
      <c r="B10" s="6">
        <v>8</v>
      </c>
      <c r="C10" s="397" t="s">
        <v>8</v>
      </c>
      <c r="D10" s="8" t="s">
        <v>887</v>
      </c>
      <c r="E10" s="1045"/>
      <c r="F10" s="1048"/>
    </row>
    <row r="11" spans="1:6">
      <c r="A11" s="1066"/>
      <c r="B11" s="6">
        <v>9</v>
      </c>
      <c r="C11" s="397" t="s">
        <v>9</v>
      </c>
      <c r="D11" s="8" t="s">
        <v>859</v>
      </c>
      <c r="E11" s="1045"/>
      <c r="F11" s="1056"/>
    </row>
    <row r="12" spans="1:6">
      <c r="A12" s="1066"/>
      <c r="B12" s="6">
        <v>10</v>
      </c>
      <c r="C12" s="397" t="s">
        <v>10</v>
      </c>
      <c r="D12" s="8" t="s">
        <v>11</v>
      </c>
      <c r="E12" s="1054"/>
      <c r="F12" s="400" t="s">
        <v>12</v>
      </c>
    </row>
    <row r="13" spans="1:6">
      <c r="A13" s="1066"/>
      <c r="B13" s="6">
        <v>11</v>
      </c>
      <c r="C13" s="397" t="s">
        <v>13</v>
      </c>
      <c r="D13" s="8" t="s">
        <v>14</v>
      </c>
      <c r="E13" s="1045" t="s">
        <v>854</v>
      </c>
      <c r="F13" s="1055" t="s">
        <v>15</v>
      </c>
    </row>
    <row r="14" spans="1:6">
      <c r="A14" s="1066"/>
      <c r="B14" s="6">
        <v>12</v>
      </c>
      <c r="C14" s="397" t="s">
        <v>16</v>
      </c>
      <c r="D14" s="8" t="s">
        <v>17</v>
      </c>
      <c r="E14" s="1045"/>
      <c r="F14" s="1048"/>
    </row>
    <row r="15" spans="1:6">
      <c r="A15" s="1066"/>
      <c r="B15" s="6">
        <v>13</v>
      </c>
      <c r="C15" s="397" t="s">
        <v>18</v>
      </c>
      <c r="D15" s="8" t="s">
        <v>19</v>
      </c>
      <c r="E15" s="1054"/>
      <c r="F15" s="1056"/>
    </row>
    <row r="16" spans="1:6">
      <c r="A16" s="1066"/>
      <c r="B16" s="6">
        <v>14</v>
      </c>
      <c r="C16" s="397" t="s">
        <v>20</v>
      </c>
      <c r="D16" s="8" t="s">
        <v>21</v>
      </c>
      <c r="E16" s="1068"/>
      <c r="F16" s="1055" t="s">
        <v>22</v>
      </c>
    </row>
    <row r="17" spans="1:9">
      <c r="A17" s="1066"/>
      <c r="B17" s="6">
        <v>15</v>
      </c>
      <c r="C17" s="397" t="s">
        <v>23</v>
      </c>
      <c r="D17" s="8" t="s">
        <v>922</v>
      </c>
      <c r="E17" s="1068"/>
      <c r="F17" s="1048"/>
    </row>
    <row r="18" spans="1:9">
      <c r="A18" s="1066"/>
      <c r="B18" s="6">
        <v>16</v>
      </c>
      <c r="C18" s="397" t="s">
        <v>24</v>
      </c>
      <c r="D18" s="8" t="s">
        <v>912</v>
      </c>
      <c r="E18" s="1068"/>
      <c r="F18" s="1048"/>
    </row>
    <row r="19" spans="1:9">
      <c r="A19" s="1066"/>
      <c r="B19" s="6">
        <v>17</v>
      </c>
      <c r="C19" s="397" t="s">
        <v>25</v>
      </c>
      <c r="D19" s="8" t="s">
        <v>913</v>
      </c>
      <c r="E19" s="1068"/>
      <c r="F19" s="1048"/>
    </row>
    <row r="20" spans="1:9">
      <c r="A20" s="1066"/>
      <c r="B20" s="6">
        <v>18</v>
      </c>
      <c r="C20" s="397" t="s">
        <v>26</v>
      </c>
      <c r="D20" s="8" t="s">
        <v>914</v>
      </c>
      <c r="E20" s="1068"/>
      <c r="F20" s="1048"/>
    </row>
    <row r="21" spans="1:9">
      <c r="A21" s="1066"/>
      <c r="B21" s="6">
        <v>19</v>
      </c>
      <c r="C21" s="397" t="s">
        <v>27</v>
      </c>
      <c r="D21" s="8" t="s">
        <v>860</v>
      </c>
      <c r="E21" s="1068"/>
      <c r="F21" s="1048"/>
    </row>
    <row r="22" spans="1:9">
      <c r="A22" s="1066"/>
      <c r="B22" s="6">
        <v>20</v>
      </c>
      <c r="C22" s="397" t="s">
        <v>28</v>
      </c>
      <c r="D22" s="8" t="s">
        <v>915</v>
      </c>
      <c r="E22" s="1068"/>
      <c r="F22" s="1048"/>
    </row>
    <row r="23" spans="1:9">
      <c r="A23" s="1066"/>
      <c r="B23" s="6">
        <v>21</v>
      </c>
      <c r="C23" s="397" t="s">
        <v>29</v>
      </c>
      <c r="D23" s="8" t="s">
        <v>916</v>
      </c>
      <c r="E23" s="1068"/>
      <c r="F23" s="1048"/>
    </row>
    <row r="24" spans="1:9">
      <c r="A24" s="1066"/>
      <c r="B24" s="6">
        <v>22</v>
      </c>
      <c r="C24" s="397" t="s">
        <v>30</v>
      </c>
      <c r="D24" s="8" t="s">
        <v>919</v>
      </c>
      <c r="E24" s="1068"/>
      <c r="F24" s="1048"/>
    </row>
    <row r="25" spans="1:9">
      <c r="A25" s="1066"/>
      <c r="B25" s="6">
        <v>23</v>
      </c>
      <c r="C25" s="397" t="s">
        <v>31</v>
      </c>
      <c r="D25" s="8" t="s">
        <v>923</v>
      </c>
      <c r="E25" s="1068"/>
      <c r="F25" s="1048"/>
    </row>
    <row r="26" spans="1:9">
      <c r="A26" s="1066"/>
      <c r="B26" s="6">
        <v>24</v>
      </c>
      <c r="C26" s="397" t="s">
        <v>32</v>
      </c>
      <c r="D26" s="8" t="s">
        <v>924</v>
      </c>
      <c r="E26" s="1069"/>
      <c r="F26" s="1056"/>
    </row>
    <row r="27" spans="1:9" ht="16.5" customHeight="1">
      <c r="A27" s="1050" t="s">
        <v>33</v>
      </c>
      <c r="B27" s="6">
        <v>25</v>
      </c>
      <c r="C27" s="241" t="s">
        <v>34</v>
      </c>
      <c r="D27" s="242" t="s">
        <v>679</v>
      </c>
      <c r="E27" s="398" t="s">
        <v>854</v>
      </c>
      <c r="F27" s="399" t="s">
        <v>35</v>
      </c>
    </row>
    <row r="28" spans="1:9">
      <c r="A28" s="1052"/>
      <c r="B28" s="6">
        <v>26</v>
      </c>
      <c r="C28" s="241" t="s">
        <v>36</v>
      </c>
      <c r="D28" s="242" t="s">
        <v>37</v>
      </c>
      <c r="E28" s="11" t="s">
        <v>857</v>
      </c>
      <c r="F28" s="400" t="s">
        <v>38</v>
      </c>
      <c r="I28" s="12"/>
    </row>
    <row r="29" spans="1:9">
      <c r="A29" s="1052"/>
      <c r="B29" s="6">
        <v>27</v>
      </c>
      <c r="C29" s="241" t="s">
        <v>39</v>
      </c>
      <c r="D29" s="242" t="s">
        <v>40</v>
      </c>
      <c r="E29" s="1044" t="s">
        <v>854</v>
      </c>
      <c r="F29" s="1055" t="s">
        <v>15</v>
      </c>
      <c r="I29" s="12"/>
    </row>
    <row r="30" spans="1:9">
      <c r="A30" s="1052"/>
      <c r="B30" s="6">
        <v>28</v>
      </c>
      <c r="C30" s="241" t="s">
        <v>41</v>
      </c>
      <c r="D30" s="242" t="s">
        <v>42</v>
      </c>
      <c r="E30" s="1045"/>
      <c r="F30" s="1048"/>
      <c r="I30" s="12"/>
    </row>
    <row r="31" spans="1:9">
      <c r="A31" s="1052"/>
      <c r="B31" s="6">
        <v>29</v>
      </c>
      <c r="C31" s="241" t="s">
        <v>43</v>
      </c>
      <c r="D31" s="242" t="s">
        <v>44</v>
      </c>
      <c r="E31" s="1045"/>
      <c r="F31" s="1048"/>
    </row>
    <row r="32" spans="1:9" ht="16.5" customHeight="1">
      <c r="A32" s="1050" t="s">
        <v>45</v>
      </c>
      <c r="B32" s="6">
        <v>30</v>
      </c>
      <c r="C32" s="241" t="s">
        <v>46</v>
      </c>
      <c r="D32" s="242" t="s">
        <v>47</v>
      </c>
      <c r="E32" s="11" t="s">
        <v>48</v>
      </c>
      <c r="F32" s="400" t="s">
        <v>49</v>
      </c>
    </row>
    <row r="33" spans="1:6">
      <c r="A33" s="1052"/>
      <c r="B33" s="6">
        <v>31</v>
      </c>
      <c r="C33" s="241" t="s">
        <v>50</v>
      </c>
      <c r="D33" s="242" t="s">
        <v>55</v>
      </c>
      <c r="E33" s="1061" t="s">
        <v>772</v>
      </c>
      <c r="F33" s="1059" t="s">
        <v>771</v>
      </c>
    </row>
    <row r="34" spans="1:6">
      <c r="A34" s="1052"/>
      <c r="B34" s="6">
        <v>32</v>
      </c>
      <c r="C34" s="241" t="s">
        <v>51</v>
      </c>
      <c r="D34" s="242" t="s">
        <v>57</v>
      </c>
      <c r="E34" s="1062"/>
      <c r="F34" s="1059"/>
    </row>
    <row r="35" spans="1:6">
      <c r="A35" s="1052"/>
      <c r="B35" s="6">
        <v>33</v>
      </c>
      <c r="C35" s="241" t="s">
        <v>52</v>
      </c>
      <c r="D35" s="242" t="s">
        <v>680</v>
      </c>
      <c r="E35" s="1062"/>
      <c r="F35" s="1059"/>
    </row>
    <row r="36" spans="1:6">
      <c r="A36" s="1052"/>
      <c r="B36" s="6">
        <v>34</v>
      </c>
      <c r="C36" s="241" t="s">
        <v>53</v>
      </c>
      <c r="D36" s="242" t="s">
        <v>681</v>
      </c>
      <c r="E36" s="1062"/>
      <c r="F36" s="1059"/>
    </row>
    <row r="37" spans="1:6">
      <c r="A37" s="1052"/>
      <c r="B37" s="6">
        <v>35</v>
      </c>
      <c r="C37" s="241" t="s">
        <v>54</v>
      </c>
      <c r="D37" s="242" t="s">
        <v>682</v>
      </c>
      <c r="E37" s="1062"/>
      <c r="F37" s="1059"/>
    </row>
    <row r="38" spans="1:6">
      <c r="A38" s="1052"/>
      <c r="B38" s="6">
        <v>36</v>
      </c>
      <c r="C38" s="241" t="s">
        <v>56</v>
      </c>
      <c r="D38" s="242" t="s">
        <v>683</v>
      </c>
      <c r="E38" s="1062"/>
      <c r="F38" s="1059"/>
    </row>
    <row r="39" spans="1:6">
      <c r="A39" s="1052"/>
      <c r="B39" s="6">
        <v>37</v>
      </c>
      <c r="C39" s="241" t="s">
        <v>58</v>
      </c>
      <c r="D39" s="242" t="s">
        <v>60</v>
      </c>
      <c r="E39" s="1062"/>
      <c r="F39" s="1059"/>
    </row>
    <row r="40" spans="1:6">
      <c r="A40" s="1053"/>
      <c r="B40" s="6">
        <v>38</v>
      </c>
      <c r="C40" s="241" t="s">
        <v>59</v>
      </c>
      <c r="D40" s="242" t="s">
        <v>61</v>
      </c>
      <c r="E40" s="1063"/>
      <c r="F40" s="1059"/>
    </row>
    <row r="41" spans="1:6" ht="16.5" customHeight="1">
      <c r="A41" s="1050" t="s">
        <v>62</v>
      </c>
      <c r="B41" s="6">
        <v>39</v>
      </c>
      <c r="C41" s="241" t="s">
        <v>63</v>
      </c>
      <c r="D41" s="242" t="s">
        <v>64</v>
      </c>
      <c r="E41" s="1044" t="s">
        <v>854</v>
      </c>
      <c r="F41" s="1055" t="s">
        <v>65</v>
      </c>
    </row>
    <row r="42" spans="1:6">
      <c r="A42" s="1051"/>
      <c r="B42" s="6">
        <v>40</v>
      </c>
      <c r="C42" s="241" t="s">
        <v>66</v>
      </c>
      <c r="D42" s="242" t="s">
        <v>67</v>
      </c>
      <c r="E42" s="1045"/>
      <c r="F42" s="1048"/>
    </row>
    <row r="43" spans="1:6">
      <c r="A43" s="1052"/>
      <c r="B43" s="6">
        <v>41</v>
      </c>
      <c r="C43" s="241" t="s">
        <v>68</v>
      </c>
      <c r="D43" s="242" t="s">
        <v>684</v>
      </c>
      <c r="E43" s="1045"/>
      <c r="F43" s="1048"/>
    </row>
    <row r="44" spans="1:6">
      <c r="A44" s="1052"/>
      <c r="B44" s="6">
        <v>42</v>
      </c>
      <c r="C44" s="241" t="s">
        <v>69</v>
      </c>
      <c r="D44" s="242" t="s">
        <v>70</v>
      </c>
      <c r="E44" s="1054"/>
      <c r="F44" s="1056"/>
    </row>
    <row r="45" spans="1:6">
      <c r="A45" s="1052"/>
      <c r="B45" s="6">
        <v>43</v>
      </c>
      <c r="C45" s="241" t="s">
        <v>71</v>
      </c>
      <c r="D45" s="242" t="s">
        <v>72</v>
      </c>
      <c r="E45" s="1044" t="s">
        <v>73</v>
      </c>
      <c r="F45" s="1055" t="s">
        <v>74</v>
      </c>
    </row>
    <row r="46" spans="1:6">
      <c r="A46" s="1052"/>
      <c r="B46" s="6">
        <v>44</v>
      </c>
      <c r="C46" s="241" t="s">
        <v>75</v>
      </c>
      <c r="D46" s="242" t="s">
        <v>685</v>
      </c>
      <c r="E46" s="1045"/>
      <c r="F46" s="1048"/>
    </row>
    <row r="47" spans="1:6">
      <c r="A47" s="1052"/>
      <c r="B47" s="6">
        <v>45</v>
      </c>
      <c r="C47" s="241" t="s">
        <v>76</v>
      </c>
      <c r="D47" s="242" t="s">
        <v>77</v>
      </c>
      <c r="E47" s="1045"/>
      <c r="F47" s="1048"/>
    </row>
    <row r="48" spans="1:6">
      <c r="A48" s="1052"/>
      <c r="B48" s="6">
        <v>46</v>
      </c>
      <c r="C48" s="241" t="s">
        <v>78</v>
      </c>
      <c r="D48" s="242" t="s">
        <v>79</v>
      </c>
      <c r="E48" s="1054"/>
      <c r="F48" s="1056"/>
    </row>
    <row r="49" spans="1:6" s="336" customFormat="1">
      <c r="A49" s="1052"/>
      <c r="B49" s="6">
        <v>47</v>
      </c>
      <c r="C49" s="241" t="s">
        <v>80</v>
      </c>
      <c r="D49" s="242" t="s">
        <v>767</v>
      </c>
      <c r="E49" s="1044" t="s">
        <v>773</v>
      </c>
      <c r="F49" s="1055" t="s">
        <v>771</v>
      </c>
    </row>
    <row r="50" spans="1:6" s="336" customFormat="1">
      <c r="A50" s="1052"/>
      <c r="B50" s="6">
        <v>48</v>
      </c>
      <c r="C50" s="241" t="s">
        <v>84</v>
      </c>
      <c r="D50" s="242" t="s">
        <v>768</v>
      </c>
      <c r="E50" s="1045"/>
      <c r="F50" s="1048"/>
    </row>
    <row r="51" spans="1:6" s="336" customFormat="1">
      <c r="A51" s="1052"/>
      <c r="B51" s="6">
        <v>49</v>
      </c>
      <c r="C51" s="241" t="s">
        <v>86</v>
      </c>
      <c r="D51" s="242" t="s">
        <v>769</v>
      </c>
      <c r="E51" s="1045"/>
      <c r="F51" s="1048"/>
    </row>
    <row r="52" spans="1:6" s="336" customFormat="1">
      <c r="A52" s="1052"/>
      <c r="B52" s="6">
        <v>50</v>
      </c>
      <c r="C52" s="241" t="s">
        <v>90</v>
      </c>
      <c r="D52" s="242" t="s">
        <v>770</v>
      </c>
      <c r="E52" s="1054"/>
      <c r="F52" s="1056"/>
    </row>
    <row r="53" spans="1:6">
      <c r="A53" s="1052"/>
      <c r="B53" s="6">
        <v>51</v>
      </c>
      <c r="C53" s="241" t="s">
        <v>94</v>
      </c>
      <c r="D53" s="242" t="s">
        <v>81</v>
      </c>
      <c r="E53" s="1057" t="s">
        <v>82</v>
      </c>
      <c r="F53" s="1059" t="s">
        <v>83</v>
      </c>
    </row>
    <row r="54" spans="1:6">
      <c r="A54" s="1052"/>
      <c r="B54" s="6">
        <v>52</v>
      </c>
      <c r="C54" s="241" t="s">
        <v>97</v>
      </c>
      <c r="D54" s="242" t="s">
        <v>85</v>
      </c>
      <c r="E54" s="1058"/>
      <c r="F54" s="1059"/>
    </row>
    <row r="55" spans="1:6">
      <c r="A55" s="1052"/>
      <c r="B55" s="6">
        <v>53</v>
      </c>
      <c r="C55" s="241" t="s">
        <v>98</v>
      </c>
      <c r="D55" s="242" t="s">
        <v>87</v>
      </c>
      <c r="E55" s="381" t="s">
        <v>88</v>
      </c>
      <c r="F55" s="400" t="s">
        <v>89</v>
      </c>
    </row>
    <row r="56" spans="1:6">
      <c r="A56" s="1052"/>
      <c r="B56" s="6">
        <v>54</v>
      </c>
      <c r="C56" s="241" t="s">
        <v>100</v>
      </c>
      <c r="D56" s="242" t="s">
        <v>91</v>
      </c>
      <c r="E56" s="402" t="s">
        <v>92</v>
      </c>
      <c r="F56" s="399" t="s">
        <v>93</v>
      </c>
    </row>
    <row r="57" spans="1:6">
      <c r="A57" s="1052"/>
      <c r="B57" s="6">
        <v>55</v>
      </c>
      <c r="C57" s="241" t="s">
        <v>774</v>
      </c>
      <c r="D57" s="242" t="s">
        <v>95</v>
      </c>
      <c r="E57" s="1044" t="s">
        <v>854</v>
      </c>
      <c r="F57" s="1055" t="s">
        <v>96</v>
      </c>
    </row>
    <row r="58" spans="1:6">
      <c r="A58" s="1052"/>
      <c r="B58" s="6">
        <v>56</v>
      </c>
      <c r="C58" s="241" t="s">
        <v>775</v>
      </c>
      <c r="D58" s="242" t="s">
        <v>861</v>
      </c>
      <c r="E58" s="1045"/>
      <c r="F58" s="1048"/>
    </row>
    <row r="59" spans="1:6">
      <c r="A59" s="1052"/>
      <c r="B59" s="6">
        <v>57</v>
      </c>
      <c r="C59" s="241" t="s">
        <v>776</v>
      </c>
      <c r="D59" s="242" t="s">
        <v>99</v>
      </c>
      <c r="E59" s="1054"/>
      <c r="F59" s="1056"/>
    </row>
    <row r="60" spans="1:6">
      <c r="A60" s="1053"/>
      <c r="B60" s="6">
        <v>58</v>
      </c>
      <c r="C60" s="241" t="s">
        <v>777</v>
      </c>
      <c r="D60" s="242" t="s">
        <v>643</v>
      </c>
      <c r="E60" s="474" t="s">
        <v>854</v>
      </c>
      <c r="F60" s="472" t="s">
        <v>15</v>
      </c>
    </row>
    <row r="61" spans="1:6" s="336" customFormat="1">
      <c r="A61" s="471"/>
      <c r="B61" s="6">
        <v>59</v>
      </c>
      <c r="C61" s="475" t="s">
        <v>901</v>
      </c>
      <c r="D61" s="243" t="s">
        <v>903</v>
      </c>
      <c r="E61" s="1045" t="s">
        <v>904</v>
      </c>
      <c r="F61" s="470" t="s">
        <v>101</v>
      </c>
    </row>
    <row r="62" spans="1:6" ht="16.5" customHeight="1">
      <c r="A62" s="1051" t="s">
        <v>686</v>
      </c>
      <c r="B62" s="6">
        <v>60</v>
      </c>
      <c r="C62" s="475" t="s">
        <v>103</v>
      </c>
      <c r="D62" s="242" t="s">
        <v>102</v>
      </c>
      <c r="E62" s="1054"/>
      <c r="F62" s="399" t="s">
        <v>862</v>
      </c>
    </row>
    <row r="63" spans="1:6">
      <c r="A63" s="1051"/>
      <c r="B63" s="6">
        <v>61</v>
      </c>
      <c r="C63" s="475" t="s">
        <v>106</v>
      </c>
      <c r="D63" s="242" t="s">
        <v>104</v>
      </c>
      <c r="E63" s="1044" t="s">
        <v>863</v>
      </c>
      <c r="F63" s="1055" t="s">
        <v>105</v>
      </c>
    </row>
    <row r="64" spans="1:6">
      <c r="A64" s="1051"/>
      <c r="B64" s="6">
        <v>62</v>
      </c>
      <c r="C64" s="475" t="s">
        <v>107</v>
      </c>
      <c r="D64" s="242" t="s">
        <v>864</v>
      </c>
      <c r="E64" s="1045"/>
      <c r="F64" s="1048"/>
    </row>
    <row r="65" spans="1:6">
      <c r="A65" s="1052"/>
      <c r="B65" s="6">
        <v>63</v>
      </c>
      <c r="C65" s="475" t="s">
        <v>109</v>
      </c>
      <c r="D65" s="242" t="s">
        <v>108</v>
      </c>
      <c r="E65" s="1045"/>
      <c r="F65" s="1048"/>
    </row>
    <row r="66" spans="1:6">
      <c r="A66" s="1052"/>
      <c r="B66" s="6">
        <v>64</v>
      </c>
      <c r="C66" s="475" t="s">
        <v>110</v>
      </c>
      <c r="D66" s="242" t="s">
        <v>865</v>
      </c>
      <c r="E66" s="1045"/>
      <c r="F66" s="1048"/>
    </row>
    <row r="67" spans="1:6">
      <c r="A67" s="1052"/>
      <c r="B67" s="6">
        <v>65</v>
      </c>
      <c r="C67" s="475" t="s">
        <v>111</v>
      </c>
      <c r="D67" s="242" t="s">
        <v>760</v>
      </c>
      <c r="E67" s="1045"/>
      <c r="F67" s="1048"/>
    </row>
    <row r="68" spans="1:6">
      <c r="A68" s="1052"/>
      <c r="B68" s="6">
        <v>66</v>
      </c>
      <c r="C68" s="475" t="s">
        <v>112</v>
      </c>
      <c r="D68" s="242" t="s">
        <v>866</v>
      </c>
      <c r="E68" s="1045"/>
      <c r="F68" s="1048"/>
    </row>
    <row r="69" spans="1:6">
      <c r="A69" s="1052"/>
      <c r="B69" s="6">
        <v>67</v>
      </c>
      <c r="C69" s="475" t="s">
        <v>113</v>
      </c>
      <c r="D69" s="242" t="s">
        <v>867</v>
      </c>
      <c r="E69" s="1054"/>
      <c r="F69" s="1056"/>
    </row>
    <row r="70" spans="1:6">
      <c r="A70" s="1052"/>
      <c r="B70" s="6">
        <v>68</v>
      </c>
      <c r="C70" s="475" t="s">
        <v>114</v>
      </c>
      <c r="D70" s="242" t="s">
        <v>868</v>
      </c>
      <c r="E70" s="1044" t="s">
        <v>854</v>
      </c>
      <c r="F70" s="1055" t="s">
        <v>15</v>
      </c>
    </row>
    <row r="71" spans="1:6">
      <c r="A71" s="1052"/>
      <c r="B71" s="6">
        <v>69</v>
      </c>
      <c r="C71" s="475" t="s">
        <v>116</v>
      </c>
      <c r="D71" s="242" t="s">
        <v>115</v>
      </c>
      <c r="E71" s="1054"/>
      <c r="F71" s="1056"/>
    </row>
    <row r="72" spans="1:6">
      <c r="A72" s="1052"/>
      <c r="B72" s="6">
        <v>70</v>
      </c>
      <c r="C72" s="475" t="s">
        <v>117</v>
      </c>
      <c r="D72" s="242" t="s">
        <v>869</v>
      </c>
      <c r="E72" s="1044" t="s">
        <v>870</v>
      </c>
      <c r="F72" s="1055" t="s">
        <v>105</v>
      </c>
    </row>
    <row r="73" spans="1:6">
      <c r="A73" s="1052"/>
      <c r="B73" s="6">
        <v>71</v>
      </c>
      <c r="C73" s="475" t="s">
        <v>119</v>
      </c>
      <c r="D73" s="242" t="s">
        <v>118</v>
      </c>
      <c r="E73" s="1045"/>
      <c r="F73" s="1048"/>
    </row>
    <row r="74" spans="1:6">
      <c r="A74" s="1052"/>
      <c r="B74" s="6">
        <v>72</v>
      </c>
      <c r="C74" s="475" t="s">
        <v>120</v>
      </c>
      <c r="D74" s="242" t="s">
        <v>871</v>
      </c>
      <c r="E74" s="1045"/>
      <c r="F74" s="1048"/>
    </row>
    <row r="75" spans="1:6">
      <c r="A75" s="1052"/>
      <c r="B75" s="6">
        <v>73</v>
      </c>
      <c r="C75" s="475" t="s">
        <v>121</v>
      </c>
      <c r="D75" s="242" t="s">
        <v>872</v>
      </c>
      <c r="E75" s="1045"/>
      <c r="F75" s="1048"/>
    </row>
    <row r="76" spans="1:6">
      <c r="A76" s="1052"/>
      <c r="B76" s="6">
        <v>74</v>
      </c>
      <c r="C76" s="475" t="s">
        <v>122</v>
      </c>
      <c r="D76" s="242" t="s">
        <v>873</v>
      </c>
      <c r="E76" s="1054"/>
      <c r="F76" s="1056"/>
    </row>
    <row r="77" spans="1:6" ht="16.5" customHeight="1">
      <c r="A77" s="1052"/>
      <c r="B77" s="6">
        <v>75</v>
      </c>
      <c r="C77" s="475" t="s">
        <v>123</v>
      </c>
      <c r="D77" s="243" t="s">
        <v>874</v>
      </c>
      <c r="E77" s="13" t="s">
        <v>875</v>
      </c>
      <c r="F77" s="401" t="s">
        <v>876</v>
      </c>
    </row>
    <row r="78" spans="1:6" ht="16.5" customHeight="1">
      <c r="A78" s="1052"/>
      <c r="B78" s="6">
        <v>76</v>
      </c>
      <c r="C78" s="475" t="s">
        <v>126</v>
      </c>
      <c r="D78" s="242" t="s">
        <v>124</v>
      </c>
      <c r="E78" s="1044" t="s">
        <v>857</v>
      </c>
      <c r="F78" s="1047" t="s">
        <v>125</v>
      </c>
    </row>
    <row r="79" spans="1:6">
      <c r="A79" s="1052"/>
      <c r="B79" s="6">
        <v>77</v>
      </c>
      <c r="C79" s="475" t="s">
        <v>127</v>
      </c>
      <c r="D79" s="242" t="s">
        <v>931</v>
      </c>
      <c r="E79" s="1045"/>
      <c r="F79" s="1048"/>
    </row>
    <row r="80" spans="1:6">
      <c r="A80" s="1052"/>
      <c r="B80" s="6">
        <v>78</v>
      </c>
      <c r="C80" s="475" t="s">
        <v>128</v>
      </c>
      <c r="D80" s="242" t="s">
        <v>877</v>
      </c>
      <c r="E80" s="1045"/>
      <c r="F80" s="1048"/>
    </row>
    <row r="81" spans="1:6">
      <c r="A81" s="1052"/>
      <c r="B81" s="6">
        <v>79</v>
      </c>
      <c r="C81" s="475" t="s">
        <v>129</v>
      </c>
      <c r="D81" s="242" t="s">
        <v>878</v>
      </c>
      <c r="E81" s="1045"/>
      <c r="F81" s="1048"/>
    </row>
    <row r="82" spans="1:6" ht="17.25" thickBot="1">
      <c r="A82" s="1060"/>
      <c r="B82" s="6">
        <v>80</v>
      </c>
      <c r="C82" s="475" t="s">
        <v>902</v>
      </c>
      <c r="D82" s="461" t="s">
        <v>879</v>
      </c>
      <c r="E82" s="1046"/>
      <c r="F82" s="1049"/>
    </row>
  </sheetData>
  <mergeCells count="37">
    <mergeCell ref="A1:F1"/>
    <mergeCell ref="A3:A26"/>
    <mergeCell ref="E3:E4"/>
    <mergeCell ref="F3:F4"/>
    <mergeCell ref="E5:E12"/>
    <mergeCell ref="F5:F11"/>
    <mergeCell ref="E13:E15"/>
    <mergeCell ref="F13:F15"/>
    <mergeCell ref="E16:E26"/>
    <mergeCell ref="F16:F26"/>
    <mergeCell ref="E72:E76"/>
    <mergeCell ref="A27:A31"/>
    <mergeCell ref="E29:E31"/>
    <mergeCell ref="F29:F31"/>
    <mergeCell ref="A32:A40"/>
    <mergeCell ref="E33:E40"/>
    <mergeCell ref="F33:F40"/>
    <mergeCell ref="F72:F76"/>
    <mergeCell ref="F49:F52"/>
    <mergeCell ref="E49:E52"/>
    <mergeCell ref="E61:E62"/>
    <mergeCell ref="E78:E82"/>
    <mergeCell ref="F78:F82"/>
    <mergeCell ref="A41:A60"/>
    <mergeCell ref="E41:E44"/>
    <mergeCell ref="F41:F44"/>
    <mergeCell ref="E45:E48"/>
    <mergeCell ref="F45:F48"/>
    <mergeCell ref="E53:E54"/>
    <mergeCell ref="F53:F54"/>
    <mergeCell ref="E57:E59"/>
    <mergeCell ref="F57:F59"/>
    <mergeCell ref="A62:A82"/>
    <mergeCell ref="E63:E69"/>
    <mergeCell ref="F63:F69"/>
    <mergeCell ref="E70:E71"/>
    <mergeCell ref="F70:F71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1"/>
  <sheetViews>
    <sheetView showGridLines="0" topLeftCell="B7" zoomScaleNormal="100" zoomScaleSheetLayoutView="100" workbookViewId="0">
      <selection activeCell="G21" sqref="G21"/>
    </sheetView>
  </sheetViews>
  <sheetFormatPr defaultRowHeight="16.5"/>
  <cols>
    <col min="2" max="2" width="12.125" customWidth="1"/>
  </cols>
  <sheetData>
    <row r="1" spans="1:13" s="37" customFormat="1" ht="17.25" thickBot="1">
      <c r="A1" s="1159" t="s">
        <v>757</v>
      </c>
      <c r="B1" s="1159"/>
      <c r="C1" s="1159"/>
      <c r="D1" s="1159"/>
      <c r="E1" s="83"/>
      <c r="F1" s="83"/>
      <c r="G1" s="83"/>
      <c r="H1" s="83"/>
      <c r="I1" s="83"/>
      <c r="J1" s="83"/>
      <c r="K1" s="83"/>
      <c r="L1" s="208" t="s">
        <v>639</v>
      </c>
      <c r="M1" s="84"/>
    </row>
    <row r="2" spans="1:13" ht="32.25" thickBot="1">
      <c r="A2" s="1160" t="s">
        <v>761</v>
      </c>
      <c r="B2" s="1161"/>
      <c r="C2" s="79" t="s">
        <v>353</v>
      </c>
      <c r="D2" s="79" t="s">
        <v>341</v>
      </c>
      <c r="E2" s="79" t="s">
        <v>342</v>
      </c>
      <c r="F2" s="79" t="s">
        <v>343</v>
      </c>
      <c r="G2" s="79" t="s">
        <v>344</v>
      </c>
      <c r="H2" s="79" t="s">
        <v>345</v>
      </c>
      <c r="I2" s="79" t="s">
        <v>346</v>
      </c>
      <c r="J2" s="79" t="s">
        <v>347</v>
      </c>
      <c r="K2" s="79" t="s">
        <v>348</v>
      </c>
      <c r="L2" s="80" t="s">
        <v>349</v>
      </c>
      <c r="M2" s="77"/>
    </row>
    <row r="3" spans="1:13" ht="17.25" thickTop="1">
      <c r="A3" s="1142" t="s">
        <v>793</v>
      </c>
      <c r="B3" s="1143"/>
      <c r="C3" s="81">
        <v>100</v>
      </c>
      <c r="D3" s="866">
        <v>28.434471956232741</v>
      </c>
      <c r="E3" s="866">
        <v>27.312389732338282</v>
      </c>
      <c r="F3" s="866">
        <v>23.941705868959154</v>
      </c>
      <c r="G3" s="866">
        <v>9.8400782997023128</v>
      </c>
      <c r="H3" s="866">
        <v>8.0228442061824694</v>
      </c>
      <c r="I3" s="866">
        <v>1.1373646393466119</v>
      </c>
      <c r="J3" s="866">
        <v>1.0188578145430716</v>
      </c>
      <c r="K3" s="866">
        <v>0.17979599078581046</v>
      </c>
      <c r="L3" s="867">
        <v>0.11249149190984196</v>
      </c>
      <c r="M3" s="77"/>
    </row>
    <row r="4" spans="1:13" ht="24" customHeight="1">
      <c r="A4" s="1162" t="s">
        <v>638</v>
      </c>
      <c r="B4" s="429" t="s">
        <v>143</v>
      </c>
      <c r="C4" s="430">
        <v>100</v>
      </c>
      <c r="D4" s="908">
        <v>27.668946611247954</v>
      </c>
      <c r="E4" s="908">
        <v>27.526381936617501</v>
      </c>
      <c r="F4" s="908">
        <v>24.749308684158493</v>
      </c>
      <c r="G4" s="908">
        <v>10.148121354407607</v>
      </c>
      <c r="H4" s="908">
        <v>7.2417054689664448</v>
      </c>
      <c r="I4" s="908">
        <v>1.1624627981169831</v>
      </c>
      <c r="J4" s="908">
        <v>1.0507604131295012</v>
      </c>
      <c r="K4" s="908">
        <v>0.27823297559190896</v>
      </c>
      <c r="L4" s="909">
        <v>0.17407975776353402</v>
      </c>
      <c r="M4" s="77"/>
    </row>
    <row r="5" spans="1:13">
      <c r="A5" s="1163"/>
      <c r="B5" s="428" t="s">
        <v>144</v>
      </c>
      <c r="C5" s="249">
        <v>100</v>
      </c>
      <c r="D5" s="866">
        <v>29.83271051610205</v>
      </c>
      <c r="E5" s="866">
        <v>26.921531149412019</v>
      </c>
      <c r="F5" s="866">
        <v>22.466612451518312</v>
      </c>
      <c r="G5" s="866">
        <v>9.2774350377766019</v>
      </c>
      <c r="H5" s="866">
        <v>9.449600759886069</v>
      </c>
      <c r="I5" s="866">
        <v>1.0915226386808223</v>
      </c>
      <c r="J5" s="866">
        <v>0.96058744662405393</v>
      </c>
      <c r="K5" s="866">
        <v>0</v>
      </c>
      <c r="L5" s="867">
        <v>0</v>
      </c>
      <c r="M5" s="77"/>
    </row>
    <row r="6" spans="1:13">
      <c r="A6" s="1119" t="s">
        <v>716</v>
      </c>
      <c r="B6" s="431" t="s">
        <v>714</v>
      </c>
      <c r="C6" s="430">
        <v>100</v>
      </c>
      <c r="D6" s="908">
        <v>14.704829777118835</v>
      </c>
      <c r="E6" s="908">
        <v>29.807628153761279</v>
      </c>
      <c r="F6" s="908">
        <v>18.239781916372262</v>
      </c>
      <c r="G6" s="908">
        <v>9.7047910291593542</v>
      </c>
      <c r="H6" s="908">
        <v>25.633488202068616</v>
      </c>
      <c r="I6" s="908">
        <v>1.9094809215195665</v>
      </c>
      <c r="J6" s="908">
        <v>0</v>
      </c>
      <c r="K6" s="908">
        <v>0</v>
      </c>
      <c r="L6" s="909">
        <v>0</v>
      </c>
      <c r="M6" s="77"/>
    </row>
    <row r="7" spans="1:13">
      <c r="A7" s="1119"/>
      <c r="B7" s="432" t="s">
        <v>201</v>
      </c>
      <c r="C7" s="433">
        <v>100</v>
      </c>
      <c r="D7" s="910">
        <v>35.56152369786804</v>
      </c>
      <c r="E7" s="910">
        <v>29.748312366067118</v>
      </c>
      <c r="F7" s="910">
        <v>21.267122385437002</v>
      </c>
      <c r="G7" s="910">
        <v>6.238486375056179</v>
      </c>
      <c r="H7" s="910">
        <v>5.0864990772535155</v>
      </c>
      <c r="I7" s="910">
        <v>1.2940697140578679</v>
      </c>
      <c r="J7" s="910">
        <v>0.80398638426025515</v>
      </c>
      <c r="K7" s="910">
        <v>0</v>
      </c>
      <c r="L7" s="911">
        <v>0</v>
      </c>
      <c r="M7" s="77"/>
    </row>
    <row r="8" spans="1:13">
      <c r="A8" s="1119"/>
      <c r="B8" s="432" t="s">
        <v>202</v>
      </c>
      <c r="C8" s="433">
        <v>100</v>
      </c>
      <c r="D8" s="910">
        <v>38.834045006817099</v>
      </c>
      <c r="E8" s="910">
        <v>22.343933608568879</v>
      </c>
      <c r="F8" s="910">
        <v>23.671524841804942</v>
      </c>
      <c r="G8" s="910">
        <v>10.528721254366612</v>
      </c>
      <c r="H8" s="910">
        <v>2.7479299209234056</v>
      </c>
      <c r="I8" s="910">
        <v>0.34809645783848758</v>
      </c>
      <c r="J8" s="910">
        <v>1.1995332058617425</v>
      </c>
      <c r="K8" s="910">
        <v>0.32621570381877529</v>
      </c>
      <c r="L8" s="911">
        <v>0</v>
      </c>
      <c r="M8" s="77"/>
    </row>
    <row r="9" spans="1:13" ht="17.25" thickBot="1">
      <c r="A9" s="1164"/>
      <c r="B9" s="434" t="s">
        <v>203</v>
      </c>
      <c r="C9" s="435">
        <v>100</v>
      </c>
      <c r="D9" s="912">
        <v>23.238934989712021</v>
      </c>
      <c r="E9" s="912">
        <v>28.119330652560929</v>
      </c>
      <c r="F9" s="912">
        <v>28.976631142901212</v>
      </c>
      <c r="G9" s="912">
        <v>11.771504455412392</v>
      </c>
      <c r="H9" s="912">
        <v>4.489398171393173</v>
      </c>
      <c r="I9" s="912">
        <v>1.2157956054389407</v>
      </c>
      <c r="J9" s="912">
        <v>1.5716229894401401</v>
      </c>
      <c r="K9" s="912">
        <v>0.28446801504818653</v>
      </c>
      <c r="L9" s="913">
        <v>0.33231397809295432</v>
      </c>
      <c r="M9" s="77"/>
    </row>
    <row r="10" spans="1:13" ht="16.5" customHeight="1">
      <c r="A10" s="1165" t="s">
        <v>1049</v>
      </c>
      <c r="B10" s="1165"/>
      <c r="C10" s="1165"/>
      <c r="D10" s="1165"/>
      <c r="E10" s="82"/>
      <c r="F10" s="82"/>
      <c r="G10" s="82"/>
      <c r="H10" s="82"/>
      <c r="I10" s="82"/>
      <c r="J10" s="82"/>
      <c r="K10" s="82"/>
      <c r="L10" s="82"/>
      <c r="M10" s="77"/>
    </row>
    <row r="12" spans="1:13" s="37" customFormat="1" ht="17.25" thickBot="1">
      <c r="A12" s="1166" t="s">
        <v>758</v>
      </c>
      <c r="B12" s="1166"/>
      <c r="C12" s="1166"/>
      <c r="D12" s="1166"/>
      <c r="E12" s="1166"/>
      <c r="F12" s="85"/>
      <c r="G12" s="85"/>
      <c r="H12" s="85"/>
      <c r="I12" s="85"/>
      <c r="J12" s="85"/>
      <c r="K12" s="1156" t="s">
        <v>895</v>
      </c>
      <c r="L12" s="1156"/>
      <c r="M12" s="84"/>
    </row>
    <row r="13" spans="1:13" ht="21.75" thickBot="1">
      <c r="A13" s="1167" t="s">
        <v>0</v>
      </c>
      <c r="B13" s="1168"/>
      <c r="C13" s="73" t="s">
        <v>308</v>
      </c>
      <c r="D13" s="73" t="s">
        <v>354</v>
      </c>
      <c r="E13" s="73" t="s">
        <v>355</v>
      </c>
      <c r="F13" s="73" t="s">
        <v>356</v>
      </c>
      <c r="G13" s="73" t="s">
        <v>357</v>
      </c>
      <c r="H13" s="73" t="s">
        <v>358</v>
      </c>
      <c r="I13" s="477" t="s">
        <v>360</v>
      </c>
      <c r="J13" s="477" t="s">
        <v>359</v>
      </c>
      <c r="K13" s="477" t="s">
        <v>1054</v>
      </c>
      <c r="L13" s="74" t="s">
        <v>361</v>
      </c>
      <c r="M13" s="77"/>
    </row>
    <row r="14" spans="1:13" ht="17.25" customHeight="1" thickTop="1">
      <c r="A14" s="1142" t="s">
        <v>793</v>
      </c>
      <c r="B14" s="1143"/>
      <c r="C14" s="76">
        <v>100</v>
      </c>
      <c r="D14" s="882">
        <v>8.9795586055319667</v>
      </c>
      <c r="E14" s="882">
        <v>55.305450484826103</v>
      </c>
      <c r="F14" s="882">
        <v>30.909407778078617</v>
      </c>
      <c r="G14" s="882">
        <v>4.232542248715589</v>
      </c>
      <c r="H14" s="882">
        <v>0.57304088284837662</v>
      </c>
      <c r="I14" s="882">
        <v>64.285009090357761</v>
      </c>
      <c r="J14" s="882">
        <v>30.909407778078617</v>
      </c>
      <c r="K14" s="882">
        <v>4.805583131563969</v>
      </c>
      <c r="L14" s="883">
        <v>3.68</v>
      </c>
      <c r="M14" s="77"/>
    </row>
    <row r="15" spans="1:13" ht="20.25" customHeight="1">
      <c r="A15" s="1162" t="s">
        <v>638</v>
      </c>
      <c r="B15" s="429" t="s">
        <v>143</v>
      </c>
      <c r="C15" s="436">
        <v>100</v>
      </c>
      <c r="D15" s="914">
        <v>9.2896288000200737</v>
      </c>
      <c r="E15" s="914">
        <v>55.307633453846897</v>
      </c>
      <c r="F15" s="914">
        <v>30.229439598950066</v>
      </c>
      <c r="G15" s="914">
        <v>4.3125702278444162</v>
      </c>
      <c r="H15" s="914">
        <v>0.86072791933841064</v>
      </c>
      <c r="I15" s="914">
        <v>64.597262253866944</v>
      </c>
      <c r="J15" s="914">
        <v>30.229439598950066</v>
      </c>
      <c r="K15" s="914">
        <v>5.1732981471828277</v>
      </c>
      <c r="L15" s="915">
        <v>3.68</v>
      </c>
      <c r="M15" s="77"/>
    </row>
    <row r="16" spans="1:13">
      <c r="A16" s="1163"/>
      <c r="B16" s="428" t="s">
        <v>144</v>
      </c>
      <c r="C16" s="255">
        <v>100</v>
      </c>
      <c r="D16" s="882">
        <v>8.6437873782087085</v>
      </c>
      <c r="E16" s="882">
        <v>55.303086574328852</v>
      </c>
      <c r="F16" s="882">
        <v>31.645737016119256</v>
      </c>
      <c r="G16" s="882">
        <v>4.1458809273439732</v>
      </c>
      <c r="H16" s="882">
        <v>0.26150810399910301</v>
      </c>
      <c r="I16" s="882">
        <v>63.946873952537601</v>
      </c>
      <c r="J16" s="882">
        <v>31.645737016119256</v>
      </c>
      <c r="K16" s="882">
        <v>4.4073890313430759</v>
      </c>
      <c r="L16" s="883">
        <v>3.68</v>
      </c>
      <c r="M16" s="77"/>
    </row>
    <row r="17" spans="1:13">
      <c r="A17" s="1169" t="s">
        <v>717</v>
      </c>
      <c r="B17" s="431" t="s">
        <v>715</v>
      </c>
      <c r="C17" s="436">
        <v>100</v>
      </c>
      <c r="D17" s="914">
        <v>7.3822408735827239</v>
      </c>
      <c r="E17" s="914">
        <v>53.344122290230175</v>
      </c>
      <c r="F17" s="914">
        <v>34.680743162982793</v>
      </c>
      <c r="G17" s="914">
        <v>3.8786425786911187</v>
      </c>
      <c r="H17" s="914">
        <v>0.71425109451309132</v>
      </c>
      <c r="I17" s="914">
        <v>60.726363163812849</v>
      </c>
      <c r="J17" s="914">
        <v>34.680743162982793</v>
      </c>
      <c r="K17" s="914">
        <v>4.5928936732042107</v>
      </c>
      <c r="L17" s="915">
        <v>3.63</v>
      </c>
      <c r="M17" s="77"/>
    </row>
    <row r="18" spans="1:13">
      <c r="A18" s="1169"/>
      <c r="B18" s="437" t="s">
        <v>201</v>
      </c>
      <c r="C18" s="438">
        <v>100</v>
      </c>
      <c r="D18" s="916">
        <v>7.9608466435370602</v>
      </c>
      <c r="E18" s="916">
        <v>56.815509407353517</v>
      </c>
      <c r="F18" s="916">
        <v>30.213445906223473</v>
      </c>
      <c r="G18" s="916">
        <v>4.4720202956718076</v>
      </c>
      <c r="H18" s="916">
        <v>0.53817774721424316</v>
      </c>
      <c r="I18" s="916">
        <v>64.776356050890541</v>
      </c>
      <c r="J18" s="916">
        <v>30.213445906223473</v>
      </c>
      <c r="K18" s="916">
        <v>5.0101980428860502</v>
      </c>
      <c r="L18" s="917">
        <v>3.67</v>
      </c>
      <c r="M18" s="77"/>
    </row>
    <row r="19" spans="1:13">
      <c r="A19" s="1169"/>
      <c r="B19" s="437" t="s">
        <v>202</v>
      </c>
      <c r="C19" s="438">
        <v>100</v>
      </c>
      <c r="D19" s="916">
        <v>10.362605651061603</v>
      </c>
      <c r="E19" s="916">
        <v>53.264813371667628</v>
      </c>
      <c r="F19" s="916">
        <v>31.530621673975652</v>
      </c>
      <c r="G19" s="916">
        <v>3.961250039518025</v>
      </c>
      <c r="H19" s="916">
        <v>0.88070926377718095</v>
      </c>
      <c r="I19" s="916">
        <v>63.627419022729256</v>
      </c>
      <c r="J19" s="916">
        <v>31.530621673975652</v>
      </c>
      <c r="K19" s="916">
        <v>4.8419593032952051</v>
      </c>
      <c r="L19" s="917">
        <v>3.68</v>
      </c>
      <c r="M19" s="77"/>
    </row>
    <row r="20" spans="1:13" ht="17.25" thickBot="1">
      <c r="A20" s="1170"/>
      <c r="B20" s="439" t="s">
        <v>203</v>
      </c>
      <c r="C20" s="440">
        <v>100</v>
      </c>
      <c r="D20" s="918">
        <v>10.7173165563986</v>
      </c>
      <c r="E20" s="918">
        <v>58.140049113549907</v>
      </c>
      <c r="F20" s="918">
        <v>26.307410816491146</v>
      </c>
      <c r="G20" s="918">
        <v>4.6875551299034779</v>
      </c>
      <c r="H20" s="918">
        <v>0.14766838365691448</v>
      </c>
      <c r="I20" s="918">
        <v>68.857365669948479</v>
      </c>
      <c r="J20" s="918">
        <v>26.307410816491146</v>
      </c>
      <c r="K20" s="918">
        <v>4.8352235135603916</v>
      </c>
      <c r="L20" s="919">
        <v>3.75</v>
      </c>
      <c r="M20" s="77"/>
    </row>
    <row r="21" spans="1:13">
      <c r="A21" s="1157" t="s">
        <v>1085</v>
      </c>
      <c r="B21" s="1158"/>
      <c r="C21" s="1158"/>
      <c r="D21" s="1158"/>
      <c r="E21" s="77"/>
      <c r="F21" s="77"/>
      <c r="G21" s="77"/>
      <c r="H21" s="77"/>
      <c r="I21" s="77"/>
      <c r="J21" s="77"/>
      <c r="K21" s="77"/>
      <c r="L21" s="77"/>
      <c r="M21" s="77"/>
    </row>
  </sheetData>
  <mergeCells count="13">
    <mergeCell ref="K12:L12"/>
    <mergeCell ref="A21:D21"/>
    <mergeCell ref="A1:D1"/>
    <mergeCell ref="A2:B2"/>
    <mergeCell ref="A3:B3"/>
    <mergeCell ref="A4:A5"/>
    <mergeCell ref="A6:A9"/>
    <mergeCell ref="A10:D10"/>
    <mergeCell ref="A12:E12"/>
    <mergeCell ref="A13:B13"/>
    <mergeCell ref="A14:B14"/>
    <mergeCell ref="A15:A16"/>
    <mergeCell ref="A17:A20"/>
  </mergeCells>
  <phoneticPr fontId="3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23"/>
  <sheetViews>
    <sheetView showGridLines="0" topLeftCell="A5" zoomScaleNormal="100" zoomScaleSheetLayoutView="80" workbookViewId="0">
      <selection activeCell="A18" sqref="A18:L18"/>
    </sheetView>
  </sheetViews>
  <sheetFormatPr defaultRowHeight="16.5"/>
  <cols>
    <col min="2" max="2" width="10" customWidth="1"/>
    <col min="3" max="3" width="11.5" customWidth="1"/>
    <col min="5" max="5" width="14" customWidth="1"/>
    <col min="6" max="6" width="13.125" customWidth="1"/>
    <col min="7" max="7" width="14.625" customWidth="1"/>
    <col min="12" max="12" width="14.625" customWidth="1"/>
  </cols>
  <sheetData>
    <row r="1" spans="1:12" s="37" customFormat="1" ht="24.75" customHeight="1" thickBot="1">
      <c r="A1" s="1155" t="s">
        <v>759</v>
      </c>
      <c r="B1" s="1155"/>
      <c r="C1" s="1155"/>
      <c r="D1" s="1155"/>
      <c r="E1" s="85"/>
      <c r="F1" s="85"/>
      <c r="G1" s="85"/>
      <c r="H1" s="85"/>
      <c r="I1" s="85"/>
      <c r="J1" s="85"/>
      <c r="K1" s="1174" t="s">
        <v>639</v>
      </c>
      <c r="L1" s="1174"/>
    </row>
    <row r="2" spans="1:12" ht="32.25" thickBot="1">
      <c r="A2" s="1167" t="s">
        <v>762</v>
      </c>
      <c r="B2" s="1168"/>
      <c r="C2" s="73" t="s">
        <v>362</v>
      </c>
      <c r="D2" s="73" t="s">
        <v>365</v>
      </c>
      <c r="E2" s="73" t="s">
        <v>363</v>
      </c>
      <c r="F2" s="73" t="s">
        <v>364</v>
      </c>
      <c r="G2" s="73" t="s">
        <v>367</v>
      </c>
      <c r="H2" s="73" t="s">
        <v>366</v>
      </c>
      <c r="I2" s="73" t="s">
        <v>368</v>
      </c>
      <c r="J2" s="73" t="s">
        <v>369</v>
      </c>
      <c r="K2" s="73" t="s">
        <v>370</v>
      </c>
      <c r="L2" s="74" t="s">
        <v>349</v>
      </c>
    </row>
    <row r="3" spans="1:12" ht="17.25" customHeight="1" thickTop="1">
      <c r="A3" s="1142" t="s">
        <v>793</v>
      </c>
      <c r="B3" s="1143"/>
      <c r="C3" s="75">
        <v>100</v>
      </c>
      <c r="D3" s="882">
        <v>25.635030234941254</v>
      </c>
      <c r="E3" s="882">
        <v>25.632127834474851</v>
      </c>
      <c r="F3" s="882">
        <v>16.893264295706569</v>
      </c>
      <c r="G3" s="882">
        <v>10.633960765317802</v>
      </c>
      <c r="H3" s="882">
        <v>8.2843086232846677</v>
      </c>
      <c r="I3" s="882">
        <v>6.3808093628267839</v>
      </c>
      <c r="J3" s="882">
        <v>3.585319802862609</v>
      </c>
      <c r="K3" s="882">
        <v>2.8963792128900963</v>
      </c>
      <c r="L3" s="920">
        <v>5.8799867695971043E-2</v>
      </c>
    </row>
    <row r="4" spans="1:12" ht="16.5" customHeight="1">
      <c r="A4" s="1162" t="s">
        <v>638</v>
      </c>
      <c r="B4" s="429" t="s">
        <v>143</v>
      </c>
      <c r="C4" s="441">
        <v>100</v>
      </c>
      <c r="D4" s="914">
        <v>25.606067276504007</v>
      </c>
      <c r="E4" s="914">
        <v>26.545934686653204</v>
      </c>
      <c r="F4" s="914">
        <v>16.011593547482121</v>
      </c>
      <c r="G4" s="914">
        <v>10.23917614366602</v>
      </c>
      <c r="H4" s="914">
        <v>7.7112690267471677</v>
      </c>
      <c r="I4" s="914">
        <v>6.7067078160336857</v>
      </c>
      <c r="J4" s="914">
        <v>3.5670715622045179</v>
      </c>
      <c r="K4" s="914">
        <v>3.4990809403634748</v>
      </c>
      <c r="L4" s="921">
        <v>0.11309900034565119</v>
      </c>
    </row>
    <row r="5" spans="1:12">
      <c r="A5" s="1163"/>
      <c r="B5" s="428" t="s">
        <v>144</v>
      </c>
      <c r="C5" s="173">
        <v>100</v>
      </c>
      <c r="D5" s="882">
        <v>25.666393868963915</v>
      </c>
      <c r="E5" s="882">
        <v>24.642577552807591</v>
      </c>
      <c r="F5" s="882">
        <v>17.8480147828176</v>
      </c>
      <c r="G5" s="882">
        <v>11.061468211362754</v>
      </c>
      <c r="H5" s="882">
        <v>8.9048462049498731</v>
      </c>
      <c r="I5" s="882">
        <v>6.0278979074169259</v>
      </c>
      <c r="J5" s="882">
        <v>3.6050805998407114</v>
      </c>
      <c r="K5" s="882">
        <v>2.2437208718405479</v>
      </c>
      <c r="L5" s="920">
        <v>0</v>
      </c>
    </row>
    <row r="6" spans="1:12">
      <c r="A6" s="1169" t="s">
        <v>717</v>
      </c>
      <c r="B6" s="431" t="s">
        <v>715</v>
      </c>
      <c r="C6" s="441">
        <v>100</v>
      </c>
      <c r="D6" s="914">
        <v>25.403815767147314</v>
      </c>
      <c r="E6" s="914">
        <v>24.916446585076187</v>
      </c>
      <c r="F6" s="914">
        <v>11.973541311250321</v>
      </c>
      <c r="G6" s="914">
        <v>11.615470495256387</v>
      </c>
      <c r="H6" s="914">
        <v>12.039794569378813</v>
      </c>
      <c r="I6" s="914">
        <v>5.9111494184902611</v>
      </c>
      <c r="J6" s="914">
        <v>4.7190077388383571</v>
      </c>
      <c r="K6" s="914">
        <v>3.4207741145622106</v>
      </c>
      <c r="L6" s="921">
        <v>0</v>
      </c>
    </row>
    <row r="7" spans="1:12">
      <c r="A7" s="1169"/>
      <c r="B7" s="437" t="s">
        <v>201</v>
      </c>
      <c r="C7" s="442">
        <v>100</v>
      </c>
      <c r="D7" s="916">
        <v>27.335627543776049</v>
      </c>
      <c r="E7" s="916">
        <v>26.799977538641102</v>
      </c>
      <c r="F7" s="916">
        <v>14.503297363281128</v>
      </c>
      <c r="G7" s="916">
        <v>11.688208237598813</v>
      </c>
      <c r="H7" s="916">
        <v>7.908097938221502</v>
      </c>
      <c r="I7" s="916">
        <v>4.0419941475875607</v>
      </c>
      <c r="J7" s="916">
        <v>3.7404036529002282</v>
      </c>
      <c r="K7" s="916">
        <v>3.9823935779937347</v>
      </c>
      <c r="L7" s="922">
        <v>0</v>
      </c>
    </row>
    <row r="8" spans="1:12">
      <c r="A8" s="1169"/>
      <c r="B8" s="437" t="s">
        <v>202</v>
      </c>
      <c r="C8" s="442">
        <v>100</v>
      </c>
      <c r="D8" s="916">
        <v>25.765983708600132</v>
      </c>
      <c r="E8" s="916">
        <v>29.575891720812148</v>
      </c>
      <c r="F8" s="916">
        <v>19.697571675878166</v>
      </c>
      <c r="G8" s="916">
        <v>7.720148725648472</v>
      </c>
      <c r="H8" s="916">
        <v>5.4185156391554834</v>
      </c>
      <c r="I8" s="916">
        <v>6.5506189458715651</v>
      </c>
      <c r="J8" s="916">
        <v>3.1142001460473585</v>
      </c>
      <c r="K8" s="916">
        <v>2.1570694379867197</v>
      </c>
      <c r="L8" s="922">
        <v>0</v>
      </c>
    </row>
    <row r="9" spans="1:12" ht="17.25" thickBot="1">
      <c r="A9" s="1170"/>
      <c r="B9" s="439" t="s">
        <v>203</v>
      </c>
      <c r="C9" s="174">
        <v>100</v>
      </c>
      <c r="D9" s="918">
        <v>24.115708071495664</v>
      </c>
      <c r="E9" s="918">
        <v>21.738423666957083</v>
      </c>
      <c r="F9" s="918">
        <v>22.843093380201907</v>
      </c>
      <c r="G9" s="918">
        <v>11.04089199904382</v>
      </c>
      <c r="H9" s="918">
        <v>6.5945446992439205</v>
      </c>
      <c r="I9" s="918">
        <v>9.134223165194685</v>
      </c>
      <c r="J9" s="918">
        <v>2.4458523123555911</v>
      </c>
      <c r="K9" s="918">
        <v>1.8423579511356376</v>
      </c>
      <c r="L9" s="923">
        <v>0.24490475437166306</v>
      </c>
    </row>
    <row r="10" spans="1:12">
      <c r="A10" s="1177" t="s">
        <v>1061</v>
      </c>
      <c r="B10" s="1178"/>
      <c r="C10" s="1178"/>
      <c r="D10" s="1178"/>
      <c r="E10" s="77"/>
      <c r="F10" s="77"/>
      <c r="G10" s="77"/>
      <c r="H10" s="77"/>
      <c r="I10" s="77"/>
      <c r="J10" s="77"/>
      <c r="K10" s="77"/>
      <c r="L10" s="77"/>
    </row>
    <row r="12" spans="1:12" s="37" customFormat="1" ht="17.25" thickBot="1">
      <c r="A12" s="37" t="s">
        <v>371</v>
      </c>
      <c r="B12" s="37" t="s">
        <v>372</v>
      </c>
      <c r="G12" s="382" t="s">
        <v>640</v>
      </c>
    </row>
    <row r="13" spans="1:12" ht="33.75" thickBot="1">
      <c r="A13" s="395" t="s">
        <v>373</v>
      </c>
      <c r="B13" s="478" t="s">
        <v>374</v>
      </c>
      <c r="C13" s="473" t="s">
        <v>375</v>
      </c>
      <c r="D13" s="478" t="s">
        <v>376</v>
      </c>
      <c r="E13" s="473" t="s">
        <v>377</v>
      </c>
      <c r="F13" s="473" t="s">
        <v>378</v>
      </c>
      <c r="G13" s="479" t="s">
        <v>674</v>
      </c>
    </row>
    <row r="14" spans="1:12" ht="33.75" thickTop="1">
      <c r="A14" s="404" t="s">
        <v>379</v>
      </c>
      <c r="B14" s="942">
        <v>18.899999999999999</v>
      </c>
      <c r="C14" s="943">
        <v>58.7</v>
      </c>
      <c r="D14" s="948" t="s">
        <v>1060</v>
      </c>
      <c r="E14" s="943">
        <v>25.2</v>
      </c>
      <c r="F14" s="943">
        <v>4.2</v>
      </c>
      <c r="G14" s="942">
        <v>28.4</v>
      </c>
    </row>
    <row r="15" spans="1:12">
      <c r="A15" s="393" t="s">
        <v>380</v>
      </c>
      <c r="B15" s="944">
        <v>17.8</v>
      </c>
      <c r="C15" s="945">
        <v>66.900000000000006</v>
      </c>
      <c r="D15" s="944">
        <v>23.9</v>
      </c>
      <c r="E15" s="945">
        <v>27.2</v>
      </c>
      <c r="F15" s="945">
        <v>4.2</v>
      </c>
      <c r="G15" s="944">
        <v>31.9</v>
      </c>
    </row>
    <row r="16" spans="1:12" ht="17.25" thickBot="1">
      <c r="A16" s="394" t="s">
        <v>381</v>
      </c>
      <c r="B16" s="946">
        <v>22.5</v>
      </c>
      <c r="C16" s="947">
        <v>64.400000000000006</v>
      </c>
      <c r="D16" s="946">
        <v>28.9</v>
      </c>
      <c r="E16" s="947">
        <v>30.6</v>
      </c>
      <c r="F16" s="947">
        <v>3.9</v>
      </c>
      <c r="G16" s="946">
        <v>29.5</v>
      </c>
    </row>
    <row r="17" spans="1:12">
      <c r="A17" s="1175" t="s">
        <v>1125</v>
      </c>
      <c r="B17" s="1176"/>
      <c r="C17" s="1176"/>
      <c r="D17" s="1176"/>
      <c r="E17" s="1176"/>
    </row>
    <row r="18" spans="1:12">
      <c r="A18" s="1171" t="s">
        <v>649</v>
      </c>
      <c r="B18" s="1171"/>
      <c r="C18" s="1171"/>
      <c r="D18" s="1171"/>
      <c r="E18" s="1171"/>
      <c r="F18" s="1172"/>
      <c r="G18" s="1172"/>
      <c r="H18" s="1172"/>
      <c r="I18" s="1172"/>
      <c r="J18" s="1172"/>
      <c r="K18" s="1172"/>
      <c r="L18" s="1172"/>
    </row>
    <row r="19" spans="1:12">
      <c r="A19" s="1171" t="s">
        <v>650</v>
      </c>
      <c r="B19" s="1171"/>
      <c r="C19" s="1171"/>
      <c r="D19" s="1171"/>
      <c r="E19" s="1171"/>
      <c r="F19" s="1172"/>
      <c r="G19" s="1172"/>
      <c r="H19" s="1172"/>
      <c r="I19" s="1172"/>
      <c r="J19" s="1172"/>
      <c r="K19" s="1172"/>
      <c r="L19" s="1172"/>
    </row>
    <row r="20" spans="1:12">
      <c r="A20" s="1171" t="s">
        <v>651</v>
      </c>
      <c r="B20" s="1171"/>
      <c r="C20" s="1171"/>
      <c r="D20" s="1171"/>
      <c r="E20" s="1171"/>
      <c r="F20" s="1172"/>
      <c r="G20" s="1172"/>
      <c r="H20" s="1172"/>
      <c r="I20" s="1172"/>
      <c r="J20" s="1172"/>
      <c r="K20" s="1172"/>
      <c r="L20" s="1172"/>
    </row>
    <row r="21" spans="1:12">
      <c r="A21" s="1171" t="s">
        <v>652</v>
      </c>
      <c r="B21" s="1171"/>
      <c r="C21" s="1171"/>
      <c r="D21" s="1171"/>
      <c r="E21" s="1171"/>
      <c r="F21" s="1172"/>
      <c r="G21" s="1172"/>
      <c r="H21" s="1172"/>
      <c r="I21" s="1172"/>
      <c r="J21" s="1172"/>
      <c r="K21" s="1172"/>
      <c r="L21" s="1172"/>
    </row>
    <row r="22" spans="1:12">
      <c r="A22" s="1171" t="s">
        <v>653</v>
      </c>
      <c r="B22" s="1171"/>
      <c r="C22" s="1171"/>
      <c r="D22" s="1171"/>
      <c r="E22" s="1171"/>
      <c r="F22" s="1172"/>
      <c r="G22" s="1172"/>
      <c r="H22" s="1172"/>
      <c r="I22" s="1172"/>
      <c r="J22" s="1172"/>
      <c r="K22" s="1172"/>
      <c r="L22" s="1172"/>
    </row>
    <row r="23" spans="1:12" ht="36" customHeight="1">
      <c r="A23" s="1173" t="s">
        <v>654</v>
      </c>
      <c r="B23" s="1171"/>
      <c r="C23" s="1171"/>
      <c r="D23" s="1171"/>
      <c r="E23" s="1171"/>
      <c r="F23" s="1172"/>
      <c r="G23" s="1172"/>
      <c r="H23" s="1172"/>
      <c r="I23" s="1172"/>
      <c r="J23" s="1172"/>
      <c r="K23" s="1172"/>
      <c r="L23" s="1172"/>
    </row>
  </sheetData>
  <mergeCells count="14">
    <mergeCell ref="K1:L1"/>
    <mergeCell ref="A17:E17"/>
    <mergeCell ref="A1:D1"/>
    <mergeCell ref="A2:B2"/>
    <mergeCell ref="A3:B3"/>
    <mergeCell ref="A4:A5"/>
    <mergeCell ref="A6:A9"/>
    <mergeCell ref="A10:D10"/>
    <mergeCell ref="A22:L22"/>
    <mergeCell ref="A23:L23"/>
    <mergeCell ref="A18:L18"/>
    <mergeCell ref="A19:L19"/>
    <mergeCell ref="A20:L20"/>
    <mergeCell ref="A21:L21"/>
  </mergeCells>
  <phoneticPr fontId="3" type="noConversion"/>
  <pageMargins left="0.7" right="0.7" top="0.75" bottom="0.75" header="0.3" footer="0.3"/>
  <pageSetup paperSize="9" scale="5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G31"/>
  <sheetViews>
    <sheetView showGridLines="0" topLeftCell="A7" zoomScaleNormal="100" zoomScaleSheetLayoutView="100" workbookViewId="0">
      <selection activeCell="C21" sqref="C21:F21"/>
    </sheetView>
  </sheetViews>
  <sheetFormatPr defaultRowHeight="16.5"/>
  <cols>
    <col min="2" max="2" width="15.375" customWidth="1"/>
    <col min="3" max="6" width="15.625" customWidth="1"/>
  </cols>
  <sheetData>
    <row r="1" spans="1:6" s="37" customFormat="1">
      <c r="A1" s="37" t="s">
        <v>779</v>
      </c>
    </row>
    <row r="2" spans="1:6" ht="17.25" thickBot="1">
      <c r="F2" s="110" t="s">
        <v>408</v>
      </c>
    </row>
    <row r="3" spans="1:6" ht="17.25" thickBot="1">
      <c r="A3" s="1181" t="s">
        <v>332</v>
      </c>
      <c r="B3" s="1182"/>
      <c r="C3" s="46" t="s">
        <v>409</v>
      </c>
      <c r="D3" s="46" t="s">
        <v>410</v>
      </c>
      <c r="E3" s="46" t="s">
        <v>411</v>
      </c>
      <c r="F3" s="46" t="s">
        <v>412</v>
      </c>
    </row>
    <row r="4" spans="1:6" ht="17.25" thickTop="1">
      <c r="A4" s="1069" t="s">
        <v>413</v>
      </c>
      <c r="B4" s="1054"/>
      <c r="C4" s="523">
        <v>107041</v>
      </c>
      <c r="D4" s="523">
        <v>47113</v>
      </c>
      <c r="E4" s="523">
        <v>26655</v>
      </c>
      <c r="F4" s="523">
        <v>42113</v>
      </c>
    </row>
    <row r="5" spans="1:6" s="336" customFormat="1">
      <c r="A5" s="1179" t="s">
        <v>812</v>
      </c>
      <c r="B5" s="443" t="s">
        <v>793</v>
      </c>
      <c r="C5" s="524">
        <v>6320</v>
      </c>
      <c r="D5" s="524">
        <v>3901</v>
      </c>
      <c r="E5" s="524">
        <v>601</v>
      </c>
      <c r="F5" s="524">
        <v>1881</v>
      </c>
    </row>
    <row r="6" spans="1:6" s="336" customFormat="1">
      <c r="A6" s="1068"/>
      <c r="B6" s="444" t="s">
        <v>813</v>
      </c>
      <c r="C6" s="526">
        <v>852</v>
      </c>
      <c r="D6" s="526">
        <v>401</v>
      </c>
      <c r="E6" s="526">
        <v>78</v>
      </c>
      <c r="F6" s="526">
        <v>377</v>
      </c>
    </row>
    <row r="7" spans="1:6">
      <c r="A7" s="1068"/>
      <c r="B7" s="444" t="s">
        <v>414</v>
      </c>
      <c r="C7" s="526">
        <v>1062</v>
      </c>
      <c r="D7" s="526">
        <v>579</v>
      </c>
      <c r="E7" s="526">
        <v>84</v>
      </c>
      <c r="F7" s="526">
        <v>409</v>
      </c>
    </row>
    <row r="8" spans="1:6">
      <c r="A8" s="1068"/>
      <c r="B8" s="444" t="s">
        <v>415</v>
      </c>
      <c r="C8" s="526">
        <v>1521</v>
      </c>
      <c r="D8" s="526">
        <v>963</v>
      </c>
      <c r="E8" s="526">
        <v>139</v>
      </c>
      <c r="F8" s="526">
        <v>428</v>
      </c>
    </row>
    <row r="9" spans="1:6">
      <c r="A9" s="1068"/>
      <c r="B9" s="445" t="s">
        <v>416</v>
      </c>
      <c r="C9" s="523">
        <v>2885</v>
      </c>
      <c r="D9" s="523">
        <v>1958</v>
      </c>
      <c r="E9" s="523">
        <v>300</v>
      </c>
      <c r="F9" s="523">
        <v>667</v>
      </c>
    </row>
    <row r="10" spans="1:6" s="336" customFormat="1">
      <c r="A10" s="1069"/>
      <c r="B10" s="101" t="s">
        <v>790</v>
      </c>
      <c r="C10" s="524">
        <v>6662</v>
      </c>
      <c r="D10" s="524">
        <v>4030</v>
      </c>
      <c r="E10" s="524">
        <v>631</v>
      </c>
      <c r="F10" s="524">
        <v>2068</v>
      </c>
    </row>
    <row r="11" spans="1:6">
      <c r="A11" s="1179" t="s">
        <v>417</v>
      </c>
      <c r="B11" s="88" t="s">
        <v>418</v>
      </c>
      <c r="C11" s="531">
        <v>2634</v>
      </c>
      <c r="D11" s="531">
        <v>1145</v>
      </c>
      <c r="E11" s="531">
        <v>375</v>
      </c>
      <c r="F11" s="531">
        <v>1141</v>
      </c>
    </row>
    <row r="12" spans="1:6">
      <c r="A12" s="1068"/>
      <c r="B12" s="90" t="s">
        <v>419</v>
      </c>
      <c r="C12" s="523">
        <v>4028</v>
      </c>
      <c r="D12" s="523">
        <v>2885</v>
      </c>
      <c r="E12" s="523">
        <v>256</v>
      </c>
      <c r="F12" s="523">
        <v>927</v>
      </c>
    </row>
    <row r="13" spans="1:6">
      <c r="A13" s="1068"/>
      <c r="B13" s="102" t="s">
        <v>420</v>
      </c>
      <c r="C13" s="531">
        <v>2452</v>
      </c>
      <c r="D13" s="531">
        <v>1075</v>
      </c>
      <c r="E13" s="531">
        <v>358</v>
      </c>
      <c r="F13" s="531">
        <v>1044</v>
      </c>
    </row>
    <row r="14" spans="1:6" ht="17.25" thickBot="1">
      <c r="A14" s="1180"/>
      <c r="B14" s="103" t="s">
        <v>421</v>
      </c>
      <c r="C14" s="534">
        <v>3868</v>
      </c>
      <c r="D14" s="534">
        <v>2826</v>
      </c>
      <c r="E14" s="534">
        <v>243</v>
      </c>
      <c r="F14" s="534">
        <v>837</v>
      </c>
    </row>
    <row r="15" spans="1:6">
      <c r="A15" t="s">
        <v>1086</v>
      </c>
      <c r="B15" s="104"/>
      <c r="C15" s="106"/>
      <c r="D15" s="106"/>
      <c r="E15" s="106"/>
      <c r="F15" s="106"/>
    </row>
    <row r="17" spans="1:7" s="37" customFormat="1">
      <c r="A17" s="37" t="s">
        <v>780</v>
      </c>
    </row>
    <row r="18" spans="1:7" ht="17.25" thickBot="1">
      <c r="A18" s="86"/>
      <c r="B18" s="107"/>
      <c r="C18" s="108"/>
      <c r="D18" s="108"/>
      <c r="E18" s="86"/>
      <c r="F18" s="107"/>
    </row>
    <row r="19" spans="1:7" ht="17.25" thickBot="1">
      <c r="A19" s="1181" t="s">
        <v>0</v>
      </c>
      <c r="B19" s="1182"/>
      <c r="C19" s="46" t="s">
        <v>697</v>
      </c>
      <c r="D19" s="46" t="s">
        <v>422</v>
      </c>
      <c r="E19" s="47" t="s">
        <v>423</v>
      </c>
      <c r="F19" s="46" t="s">
        <v>424</v>
      </c>
    </row>
    <row r="20" spans="1:7" ht="17.25" thickTop="1">
      <c r="A20" s="1069" t="s">
        <v>402</v>
      </c>
      <c r="B20" s="1054"/>
      <c r="C20" s="529">
        <v>360835439</v>
      </c>
      <c r="D20" s="536">
        <v>208404419</v>
      </c>
      <c r="E20" s="530">
        <v>79323441</v>
      </c>
      <c r="F20" s="523">
        <v>73107578</v>
      </c>
    </row>
    <row r="21" spans="1:7" s="336" customFormat="1">
      <c r="A21" s="1179" t="s">
        <v>814</v>
      </c>
      <c r="B21" s="443" t="s">
        <v>794</v>
      </c>
      <c r="C21" s="525">
        <v>17520204</v>
      </c>
      <c r="D21" s="525">
        <v>13126099</v>
      </c>
      <c r="E21" s="525">
        <v>2324273</v>
      </c>
      <c r="F21" s="525">
        <v>2069834</v>
      </c>
      <c r="G21" s="336">
        <f>C21/C5</f>
        <v>2772.1841772151897</v>
      </c>
    </row>
    <row r="22" spans="1:7" s="336" customFormat="1">
      <c r="A22" s="1068"/>
      <c r="B22" s="444" t="s">
        <v>813</v>
      </c>
      <c r="C22" s="527">
        <v>2859025</v>
      </c>
      <c r="D22" s="526">
        <v>2305029</v>
      </c>
      <c r="E22" s="528">
        <v>113612</v>
      </c>
      <c r="F22" s="526">
        <v>440383</v>
      </c>
      <c r="G22" s="336">
        <f t="shared" ref="G22:G25" si="0">C22/C6</f>
        <v>3355.6631455399061</v>
      </c>
    </row>
    <row r="23" spans="1:7">
      <c r="A23" s="1068"/>
      <c r="B23" s="444" t="s">
        <v>148</v>
      </c>
      <c r="C23" s="527">
        <v>2232688</v>
      </c>
      <c r="D23" s="526">
        <v>1755721</v>
      </c>
      <c r="E23" s="528">
        <v>172681</v>
      </c>
      <c r="F23" s="526">
        <v>304286</v>
      </c>
      <c r="G23" s="336">
        <f t="shared" si="0"/>
        <v>2102.3427495291903</v>
      </c>
    </row>
    <row r="24" spans="1:7">
      <c r="A24" s="1068"/>
      <c r="B24" s="444" t="s">
        <v>149</v>
      </c>
      <c r="C24" s="526">
        <v>3660733</v>
      </c>
      <c r="D24" s="526">
        <v>2518662</v>
      </c>
      <c r="E24" s="528">
        <v>615704</v>
      </c>
      <c r="F24" s="526">
        <v>526369</v>
      </c>
      <c r="G24" s="336">
        <f t="shared" si="0"/>
        <v>2406.7935568704797</v>
      </c>
    </row>
    <row r="25" spans="1:7">
      <c r="A25" s="1068"/>
      <c r="B25" s="445" t="s">
        <v>150</v>
      </c>
      <c r="C25" s="529">
        <v>8767758</v>
      </c>
      <c r="D25" s="523">
        <v>6546687</v>
      </c>
      <c r="E25" s="530">
        <v>1422276</v>
      </c>
      <c r="F25" s="523">
        <v>798796</v>
      </c>
      <c r="G25" s="336">
        <f t="shared" si="0"/>
        <v>3039.0842287694973</v>
      </c>
    </row>
    <row r="26" spans="1:7" s="336" customFormat="1">
      <c r="A26" s="1069"/>
      <c r="B26" s="230" t="s">
        <v>790</v>
      </c>
      <c r="C26" s="527">
        <v>19215757</v>
      </c>
      <c r="D26" s="526">
        <v>14640204</v>
      </c>
      <c r="E26" s="528">
        <v>2398836</v>
      </c>
      <c r="F26" s="526">
        <v>2176719</v>
      </c>
    </row>
    <row r="27" spans="1:7">
      <c r="A27" s="1179" t="s">
        <v>403</v>
      </c>
      <c r="B27" s="88" t="s">
        <v>404</v>
      </c>
      <c r="C27" s="532">
        <v>9000267</v>
      </c>
      <c r="D27" s="531">
        <v>6002311</v>
      </c>
      <c r="E27" s="533">
        <v>1627555</v>
      </c>
      <c r="F27" s="531">
        <v>1370400</v>
      </c>
    </row>
    <row r="28" spans="1:7">
      <c r="A28" s="1068"/>
      <c r="B28" s="90" t="s">
        <v>405</v>
      </c>
      <c r="C28" s="529">
        <v>10215490</v>
      </c>
      <c r="D28" s="523">
        <v>8637893</v>
      </c>
      <c r="E28" s="530">
        <v>771281</v>
      </c>
      <c r="F28" s="523">
        <v>806319</v>
      </c>
    </row>
    <row r="29" spans="1:7">
      <c r="A29" s="1068"/>
      <c r="B29" s="102" t="s">
        <v>406</v>
      </c>
      <c r="C29" s="532">
        <v>8074386</v>
      </c>
      <c r="D29" s="531">
        <v>5193082</v>
      </c>
      <c r="E29" s="533">
        <v>1589111</v>
      </c>
      <c r="F29" s="531">
        <v>1292192</v>
      </c>
      <c r="G29" s="336">
        <f>C29/C13</f>
        <v>3292.9796084828713</v>
      </c>
    </row>
    <row r="30" spans="1:7" ht="17.25" thickBot="1">
      <c r="A30" s="1180"/>
      <c r="B30" s="103" t="s">
        <v>407</v>
      </c>
      <c r="C30" s="529">
        <v>9445818</v>
      </c>
      <c r="D30" s="534">
        <v>7933017</v>
      </c>
      <c r="E30" s="535">
        <v>735162</v>
      </c>
      <c r="F30" s="534">
        <v>777642</v>
      </c>
      <c r="G30" s="336">
        <f t="shared" ref="G30" si="1">C30/C14</f>
        <v>2442.0418821096173</v>
      </c>
    </row>
    <row r="31" spans="1:7">
      <c r="A31" t="s">
        <v>1087</v>
      </c>
      <c r="B31" s="104"/>
      <c r="C31" s="106"/>
      <c r="D31" s="106"/>
      <c r="E31" s="106"/>
      <c r="G31">
        <f>G29-G30</f>
        <v>850.93772637325401</v>
      </c>
    </row>
  </sheetData>
  <mergeCells count="8">
    <mergeCell ref="A27:A30"/>
    <mergeCell ref="A3:B3"/>
    <mergeCell ref="A4:B4"/>
    <mergeCell ref="A11:A14"/>
    <mergeCell ref="A19:B19"/>
    <mergeCell ref="A20:B20"/>
    <mergeCell ref="A5:A10"/>
    <mergeCell ref="A21:A26"/>
  </mergeCells>
  <phoneticPr fontId="3" type="noConversion"/>
  <pageMargins left="0.7" right="0.7" top="0.75" bottom="0.75" header="0.3" footer="0.3"/>
  <pageSetup paperSize="9" scale="93" orientation="landscape" r:id="rId1"/>
  <rowBreaks count="1" manualBreakCount="1">
    <brk id="20" max="16383" man="1"/>
  </rowBreaks>
  <colBreaks count="1" manualBreakCount="1">
    <brk id="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2"/>
  <sheetViews>
    <sheetView showGridLines="0" topLeftCell="A16" zoomScaleNormal="100" zoomScaleSheetLayoutView="100" workbookViewId="0">
      <selection activeCell="J24" sqref="J24"/>
    </sheetView>
  </sheetViews>
  <sheetFormatPr defaultRowHeight="16.5"/>
  <cols>
    <col min="2" max="2" width="17.625" customWidth="1"/>
    <col min="3" max="8" width="15.625" customWidth="1"/>
  </cols>
  <sheetData>
    <row r="1" spans="1:9" s="37" customFormat="1">
      <c r="A1" s="1184" t="s">
        <v>896</v>
      </c>
      <c r="B1" s="1184"/>
      <c r="C1" s="1184"/>
      <c r="D1" s="1184"/>
      <c r="E1" s="1184"/>
      <c r="F1" s="1184"/>
    </row>
    <row r="2" spans="1:9" ht="17.25" thickBot="1">
      <c r="B2" s="109"/>
      <c r="C2" s="59"/>
      <c r="D2" s="59"/>
      <c r="F2" s="109"/>
      <c r="H2" s="110" t="s">
        <v>408</v>
      </c>
    </row>
    <row r="3" spans="1:9" ht="17.25" thickBot="1">
      <c r="A3" s="1181" t="s">
        <v>332</v>
      </c>
      <c r="B3" s="1182"/>
      <c r="C3" s="46" t="s">
        <v>409</v>
      </c>
      <c r="D3" s="46" t="s">
        <v>425</v>
      </c>
      <c r="E3" s="46" t="s">
        <v>947</v>
      </c>
      <c r="F3" s="46" t="s">
        <v>946</v>
      </c>
      <c r="G3" s="92" t="s">
        <v>426</v>
      </c>
      <c r="H3" s="111" t="s">
        <v>427</v>
      </c>
    </row>
    <row r="4" spans="1:9" ht="17.25" thickTop="1">
      <c r="A4" s="1069" t="s">
        <v>413</v>
      </c>
      <c r="B4" s="1054"/>
      <c r="C4" s="537">
        <v>407300</v>
      </c>
      <c r="D4" s="537">
        <v>175176</v>
      </c>
      <c r="E4" s="537">
        <v>89767</v>
      </c>
      <c r="F4" s="537">
        <v>94758</v>
      </c>
      <c r="G4" s="537">
        <v>100196</v>
      </c>
      <c r="H4" s="538">
        <v>58592</v>
      </c>
    </row>
    <row r="5" spans="1:9" s="336" customFormat="1">
      <c r="A5" s="1179" t="s">
        <v>812</v>
      </c>
      <c r="B5" s="443" t="s">
        <v>794</v>
      </c>
      <c r="C5" s="541">
        <v>56052</v>
      </c>
      <c r="D5" s="541">
        <v>6104</v>
      </c>
      <c r="E5" s="541">
        <v>5098</v>
      </c>
      <c r="F5" s="541">
        <v>16637</v>
      </c>
      <c r="G5" s="541">
        <v>21719</v>
      </c>
      <c r="H5" s="541">
        <v>12838</v>
      </c>
      <c r="I5" s="336">
        <f>G5/C5*100</f>
        <v>38.747948333690147</v>
      </c>
    </row>
    <row r="6" spans="1:9" s="336" customFormat="1">
      <c r="A6" s="1068"/>
      <c r="B6" s="444" t="s">
        <v>813</v>
      </c>
      <c r="C6" s="539">
        <v>11861</v>
      </c>
      <c r="D6" s="539">
        <v>382</v>
      </c>
      <c r="E6" s="539">
        <v>435</v>
      </c>
      <c r="F6" s="539">
        <v>3681</v>
      </c>
      <c r="G6" s="539">
        <v>6261</v>
      </c>
      <c r="H6" s="540">
        <v>2058</v>
      </c>
    </row>
    <row r="7" spans="1:9">
      <c r="A7" s="1068"/>
      <c r="B7" s="444" t="s">
        <v>428</v>
      </c>
      <c r="C7" s="539">
        <v>12401</v>
      </c>
      <c r="D7" s="539">
        <v>711</v>
      </c>
      <c r="E7" s="539">
        <v>753</v>
      </c>
      <c r="F7" s="539">
        <v>3893</v>
      </c>
      <c r="G7" s="539">
        <v>5473</v>
      </c>
      <c r="H7" s="540">
        <v>2803</v>
      </c>
    </row>
    <row r="8" spans="1:9">
      <c r="A8" s="1068"/>
      <c r="B8" s="444" t="s">
        <v>429</v>
      </c>
      <c r="C8" s="539">
        <v>13051</v>
      </c>
      <c r="D8" s="539">
        <v>1428</v>
      </c>
      <c r="E8" s="539">
        <v>1469</v>
      </c>
      <c r="F8" s="539">
        <v>3788</v>
      </c>
      <c r="G8" s="539">
        <v>4636</v>
      </c>
      <c r="H8" s="540">
        <v>3284</v>
      </c>
    </row>
    <row r="9" spans="1:9">
      <c r="A9" s="1068"/>
      <c r="B9" s="445" t="s">
        <v>430</v>
      </c>
      <c r="C9" s="537">
        <v>18739</v>
      </c>
      <c r="D9" s="537">
        <v>3583</v>
      </c>
      <c r="E9" s="537">
        <v>2441</v>
      </c>
      <c r="F9" s="537">
        <v>5275</v>
      </c>
      <c r="G9" s="537">
        <v>5349</v>
      </c>
      <c r="H9" s="538">
        <v>4693</v>
      </c>
    </row>
    <row r="10" spans="1:9" s="336" customFormat="1">
      <c r="A10" s="1069"/>
      <c r="B10" s="230" t="s">
        <v>815</v>
      </c>
      <c r="C10" s="539">
        <v>61141</v>
      </c>
      <c r="D10" s="539">
        <v>6150</v>
      </c>
      <c r="E10" s="539">
        <v>5222</v>
      </c>
      <c r="F10" s="539">
        <v>18772</v>
      </c>
      <c r="G10" s="539">
        <v>20331</v>
      </c>
      <c r="H10" s="540">
        <v>13471</v>
      </c>
    </row>
    <row r="11" spans="1:9">
      <c r="A11" s="1179" t="s">
        <v>431</v>
      </c>
      <c r="B11" s="88" t="s">
        <v>823</v>
      </c>
      <c r="C11" s="543">
        <v>31910</v>
      </c>
      <c r="D11" s="543">
        <v>4917</v>
      </c>
      <c r="E11" s="543">
        <v>2719</v>
      </c>
      <c r="F11" s="543">
        <v>8204</v>
      </c>
      <c r="G11" s="543">
        <v>11270</v>
      </c>
      <c r="H11" s="544">
        <v>8516</v>
      </c>
    </row>
    <row r="12" spans="1:9">
      <c r="A12" s="1068"/>
      <c r="B12" s="90" t="s">
        <v>824</v>
      </c>
      <c r="C12" s="537">
        <v>29231</v>
      </c>
      <c r="D12" s="537">
        <v>1233</v>
      </c>
      <c r="E12" s="537">
        <v>2503</v>
      </c>
      <c r="F12" s="537">
        <v>10568</v>
      </c>
      <c r="G12" s="537">
        <v>13020</v>
      </c>
      <c r="H12" s="538">
        <v>4955</v>
      </c>
    </row>
    <row r="13" spans="1:9">
      <c r="A13" s="1068"/>
      <c r="B13" s="102" t="s">
        <v>822</v>
      </c>
      <c r="C13" s="543">
        <v>29427</v>
      </c>
      <c r="D13" s="543">
        <v>4877</v>
      </c>
      <c r="E13" s="543">
        <v>2656</v>
      </c>
      <c r="F13" s="543">
        <v>7239</v>
      </c>
      <c r="G13" s="543">
        <v>10056</v>
      </c>
      <c r="H13" s="544">
        <v>8109</v>
      </c>
    </row>
    <row r="14" spans="1:9" ht="17.25" thickBot="1">
      <c r="A14" s="1180"/>
      <c r="B14" s="103" t="s">
        <v>826</v>
      </c>
      <c r="C14" s="545">
        <v>26625</v>
      </c>
      <c r="D14" s="545">
        <v>1227</v>
      </c>
      <c r="E14" s="545">
        <v>2442</v>
      </c>
      <c r="F14" s="545">
        <v>9398</v>
      </c>
      <c r="G14" s="545">
        <v>11663</v>
      </c>
      <c r="H14" s="546">
        <v>4729</v>
      </c>
    </row>
    <row r="15" spans="1:9">
      <c r="A15" t="s">
        <v>1086</v>
      </c>
      <c r="B15" s="104"/>
      <c r="C15" s="106"/>
      <c r="D15" s="106"/>
      <c r="E15" s="106"/>
      <c r="F15" s="112"/>
      <c r="G15" s="112"/>
      <c r="H15" s="112"/>
    </row>
    <row r="16" spans="1:9">
      <c r="B16" s="1183" t="s">
        <v>1088</v>
      </c>
      <c r="C16" s="1183"/>
      <c r="D16" s="91"/>
    </row>
    <row r="17" spans="1:10">
      <c r="B17" s="113" t="s">
        <v>432</v>
      </c>
      <c r="C17" s="59"/>
      <c r="D17" s="59"/>
    </row>
    <row r="18" spans="1:10">
      <c r="B18" s="113" t="s">
        <v>433</v>
      </c>
      <c r="C18" s="59"/>
      <c r="D18" s="59"/>
    </row>
    <row r="20" spans="1:10" s="37" customFormat="1">
      <c r="A20" s="1185" t="s">
        <v>897</v>
      </c>
      <c r="B20" s="1185"/>
      <c r="C20" s="1185"/>
      <c r="D20" s="1185"/>
      <c r="E20" s="1185"/>
      <c r="F20" s="1185"/>
    </row>
    <row r="21" spans="1:10" ht="17.25" thickBot="1">
      <c r="B21" s="109"/>
      <c r="C21" s="59"/>
      <c r="D21" s="59"/>
      <c r="F21" s="109"/>
      <c r="H21" s="110" t="s">
        <v>434</v>
      </c>
    </row>
    <row r="22" spans="1:10" ht="17.25" thickBot="1">
      <c r="A22" s="1181" t="s">
        <v>435</v>
      </c>
      <c r="B22" s="1182"/>
      <c r="C22" s="46" t="s">
        <v>697</v>
      </c>
      <c r="D22" s="46" t="s">
        <v>437</v>
      </c>
      <c r="E22" s="46" t="s">
        <v>947</v>
      </c>
      <c r="F22" s="46" t="s">
        <v>946</v>
      </c>
      <c r="G22" s="92" t="s">
        <v>438</v>
      </c>
      <c r="H22" s="111" t="s">
        <v>439</v>
      </c>
    </row>
    <row r="23" spans="1:10" ht="17.25" thickTop="1">
      <c r="A23" s="1069" t="s">
        <v>440</v>
      </c>
      <c r="B23" s="1054"/>
      <c r="C23" s="537">
        <v>394281952</v>
      </c>
      <c r="D23" s="537">
        <v>98509260</v>
      </c>
      <c r="E23" s="537">
        <v>75360137</v>
      </c>
      <c r="F23" s="537">
        <v>80360606</v>
      </c>
      <c r="G23" s="537">
        <v>111247806</v>
      </c>
      <c r="H23" s="538">
        <v>28804136</v>
      </c>
    </row>
    <row r="24" spans="1:10" s="336" customFormat="1">
      <c r="A24" s="1179" t="s">
        <v>816</v>
      </c>
      <c r="B24" s="443" t="s">
        <v>794</v>
      </c>
      <c r="C24" s="541">
        <v>31302159</v>
      </c>
      <c r="D24" s="541">
        <v>2248199</v>
      </c>
      <c r="E24" s="541">
        <v>3106098</v>
      </c>
      <c r="F24" s="541">
        <v>5729701</v>
      </c>
      <c r="G24" s="541">
        <v>16528168</v>
      </c>
      <c r="H24" s="541">
        <v>3689998</v>
      </c>
      <c r="J24" s="336">
        <f>C24/C5</f>
        <v>558.44856561764072</v>
      </c>
    </row>
    <row r="25" spans="1:10" s="336" customFormat="1">
      <c r="A25" s="1068"/>
      <c r="B25" s="444" t="s">
        <v>813</v>
      </c>
      <c r="C25" s="539">
        <v>6738076</v>
      </c>
      <c r="D25" s="539">
        <v>82714</v>
      </c>
      <c r="E25" s="539">
        <v>314212</v>
      </c>
      <c r="F25" s="539">
        <v>1434461</v>
      </c>
      <c r="G25" s="539">
        <v>4545253</v>
      </c>
      <c r="H25" s="540">
        <v>361437</v>
      </c>
    </row>
    <row r="26" spans="1:10">
      <c r="A26" s="1068"/>
      <c r="B26" s="444" t="s">
        <v>148</v>
      </c>
      <c r="C26" s="539">
        <v>6691251</v>
      </c>
      <c r="D26" s="539">
        <v>180343</v>
      </c>
      <c r="E26" s="539">
        <v>508323</v>
      </c>
      <c r="F26" s="539">
        <v>1128763</v>
      </c>
      <c r="G26" s="539">
        <v>4274323</v>
      </c>
      <c r="H26" s="540">
        <v>599502</v>
      </c>
    </row>
    <row r="27" spans="1:10">
      <c r="A27" s="1068"/>
      <c r="B27" s="444" t="s">
        <v>149</v>
      </c>
      <c r="C27" s="539">
        <v>6965138</v>
      </c>
      <c r="D27" s="539">
        <v>502727</v>
      </c>
      <c r="E27" s="539">
        <v>780098</v>
      </c>
      <c r="F27" s="539">
        <v>1179473</v>
      </c>
      <c r="G27" s="539">
        <v>3595554</v>
      </c>
      <c r="H27" s="540">
        <v>907286</v>
      </c>
    </row>
    <row r="28" spans="1:10">
      <c r="A28" s="1068"/>
      <c r="B28" s="444" t="s">
        <v>150</v>
      </c>
      <c r="C28" s="539">
        <v>10907694</v>
      </c>
      <c r="D28" s="539">
        <v>1482415</v>
      </c>
      <c r="E28" s="539">
        <v>1503465</v>
      </c>
      <c r="F28" s="539">
        <v>1987004</v>
      </c>
      <c r="G28" s="539">
        <v>4113038</v>
      </c>
      <c r="H28" s="540">
        <v>1821773</v>
      </c>
    </row>
    <row r="29" spans="1:10" s="336" customFormat="1">
      <c r="A29" s="1069"/>
      <c r="B29" s="101" t="s">
        <v>790</v>
      </c>
      <c r="C29" s="541">
        <v>34422139</v>
      </c>
      <c r="D29" s="541">
        <v>2256481</v>
      </c>
      <c r="E29" s="541">
        <v>3197531</v>
      </c>
      <c r="F29" s="541">
        <v>6349895</v>
      </c>
      <c r="G29" s="541">
        <v>18828353</v>
      </c>
      <c r="H29" s="542">
        <v>3789883</v>
      </c>
    </row>
    <row r="30" spans="1:10">
      <c r="A30" s="1179" t="s">
        <v>403</v>
      </c>
      <c r="B30" s="88" t="s">
        <v>823</v>
      </c>
      <c r="C30" s="543">
        <v>18780724</v>
      </c>
      <c r="D30" s="543">
        <v>1847916</v>
      </c>
      <c r="E30" s="543">
        <v>1987898</v>
      </c>
      <c r="F30" s="543">
        <v>3409192</v>
      </c>
      <c r="G30" s="543">
        <v>9047637</v>
      </c>
      <c r="H30" s="544">
        <v>2488082</v>
      </c>
    </row>
    <row r="31" spans="1:10">
      <c r="A31" s="1068"/>
      <c r="B31" s="90" t="s">
        <v>824</v>
      </c>
      <c r="C31" s="537">
        <v>15641415</v>
      </c>
      <c r="D31" s="537">
        <v>408565</v>
      </c>
      <c r="E31" s="537">
        <v>1209633</v>
      </c>
      <c r="F31" s="537">
        <v>2940703</v>
      </c>
      <c r="G31" s="537">
        <v>9780716</v>
      </c>
      <c r="H31" s="538">
        <v>1301801</v>
      </c>
    </row>
    <row r="32" spans="1:10">
      <c r="A32" s="1068"/>
      <c r="B32" s="21" t="s">
        <v>822</v>
      </c>
      <c r="C32" s="539">
        <v>17266089</v>
      </c>
      <c r="D32" s="539">
        <v>1840096</v>
      </c>
      <c r="E32" s="539">
        <v>1936586</v>
      </c>
      <c r="F32" s="539">
        <v>3072099</v>
      </c>
      <c r="G32" s="539">
        <v>7995213</v>
      </c>
      <c r="H32" s="540">
        <v>2422100</v>
      </c>
      <c r="J32" s="336">
        <f t="shared" ref="J32:J33" si="0">C32/C13</f>
        <v>586.74309307778572</v>
      </c>
    </row>
    <row r="33" spans="1:10" ht="17.25" thickBot="1">
      <c r="A33" s="1180"/>
      <c r="B33" s="103" t="s">
        <v>826</v>
      </c>
      <c r="C33" s="545">
        <v>14036070</v>
      </c>
      <c r="D33" s="545">
        <v>408103</v>
      </c>
      <c r="E33" s="545">
        <v>1169512</v>
      </c>
      <c r="F33" s="545">
        <v>2657602</v>
      </c>
      <c r="G33" s="545">
        <v>8532955</v>
      </c>
      <c r="H33" s="546">
        <v>1267898</v>
      </c>
      <c r="J33" s="336">
        <f t="shared" si="0"/>
        <v>527.17633802816897</v>
      </c>
    </row>
    <row r="34" spans="1:10" s="336" customFormat="1">
      <c r="A34" s="585"/>
      <c r="B34" s="104"/>
      <c r="C34" s="599"/>
      <c r="D34" s="600">
        <f>D24/$C24*100</f>
        <v>7.1822489943904513</v>
      </c>
      <c r="E34" s="600">
        <f t="shared" ref="E34:H34" si="1">E24/$C24*100</f>
        <v>9.9229513210254918</v>
      </c>
      <c r="F34" s="600">
        <f t="shared" si="1"/>
        <v>18.304491393069725</v>
      </c>
      <c r="G34" s="600">
        <f t="shared" si="1"/>
        <v>52.802006404733937</v>
      </c>
      <c r="H34" s="600">
        <f t="shared" si="1"/>
        <v>11.78831786011949</v>
      </c>
    </row>
    <row r="35" spans="1:10" s="336" customFormat="1">
      <c r="A35" s="585"/>
      <c r="B35" s="104"/>
      <c r="C35" s="599"/>
      <c r="D35" s="600">
        <f t="shared" ref="D35:H35" si="2">D25/$C25*100</f>
        <v>1.2275611020119097</v>
      </c>
      <c r="E35" s="600">
        <f t="shared" si="2"/>
        <v>4.6632302752299024</v>
      </c>
      <c r="F35" s="600">
        <f t="shared" si="2"/>
        <v>21.288881277088592</v>
      </c>
      <c r="G35" s="600">
        <f t="shared" si="2"/>
        <v>67.456244186025799</v>
      </c>
      <c r="H35" s="600">
        <f t="shared" si="2"/>
        <v>5.3640980006755639</v>
      </c>
    </row>
    <row r="36" spans="1:10" s="336" customFormat="1">
      <c r="A36" s="585"/>
      <c r="B36" s="104"/>
      <c r="C36" s="599"/>
      <c r="D36" s="600">
        <f t="shared" ref="D36:H36" si="3">D26/$C26*100</f>
        <v>2.6952060235074131</v>
      </c>
      <c r="E36" s="600">
        <f t="shared" si="3"/>
        <v>7.5968305478302938</v>
      </c>
      <c r="F36" s="600">
        <f t="shared" si="3"/>
        <v>16.869237157595794</v>
      </c>
      <c r="G36" s="600">
        <f t="shared" si="3"/>
        <v>63.87928057100234</v>
      </c>
      <c r="H36" s="600">
        <f t="shared" si="3"/>
        <v>8.9594905347296034</v>
      </c>
    </row>
    <row r="37" spans="1:10" s="336" customFormat="1">
      <c r="A37" s="585"/>
      <c r="B37" s="104"/>
      <c r="C37" s="599"/>
      <c r="D37" s="600">
        <f t="shared" ref="D37:H37" si="4">D27/$C27*100</f>
        <v>7.2177607966992188</v>
      </c>
      <c r="E37" s="600">
        <f t="shared" si="4"/>
        <v>11.200036524760888</v>
      </c>
      <c r="F37" s="600">
        <f t="shared" si="4"/>
        <v>16.933950195961657</v>
      </c>
      <c r="G37" s="600">
        <f t="shared" si="4"/>
        <v>51.622150200039108</v>
      </c>
      <c r="H37" s="600">
        <f t="shared" si="4"/>
        <v>13.026102282539126</v>
      </c>
    </row>
    <row r="38" spans="1:10" s="336" customFormat="1">
      <c r="A38" s="585"/>
      <c r="B38" s="104"/>
      <c r="C38" s="599"/>
      <c r="D38" s="600">
        <f t="shared" ref="D38:H38" si="5">D28/$C28*100</f>
        <v>13.590544435881682</v>
      </c>
      <c r="E38" s="600">
        <f t="shared" si="5"/>
        <v>13.783527480693902</v>
      </c>
      <c r="F38" s="600">
        <f t="shared" si="5"/>
        <v>18.216535960763107</v>
      </c>
      <c r="G38" s="600">
        <f t="shared" si="5"/>
        <v>37.707676801347745</v>
      </c>
      <c r="H38" s="600">
        <f t="shared" si="5"/>
        <v>16.701724489154167</v>
      </c>
    </row>
    <row r="39" spans="1:10">
      <c r="A39" t="s">
        <v>1089</v>
      </c>
      <c r="B39" s="104"/>
      <c r="C39" s="106"/>
      <c r="D39" s="106"/>
      <c r="E39" s="106"/>
      <c r="F39" s="112"/>
      <c r="G39" s="112"/>
      <c r="H39" s="112"/>
    </row>
    <row r="40" spans="1:10">
      <c r="B40" s="1183" t="s">
        <v>1088</v>
      </c>
      <c r="C40" s="1183"/>
      <c r="D40" s="91"/>
    </row>
    <row r="41" spans="1:10">
      <c r="B41" s="113" t="s">
        <v>441</v>
      </c>
      <c r="C41" s="59"/>
      <c r="D41" s="59"/>
    </row>
    <row r="42" spans="1:10">
      <c r="B42" s="113" t="s">
        <v>442</v>
      </c>
      <c r="C42" s="59"/>
      <c r="D42" s="59"/>
    </row>
  </sheetData>
  <mergeCells count="12">
    <mergeCell ref="B40:C40"/>
    <mergeCell ref="A1:F1"/>
    <mergeCell ref="A3:B3"/>
    <mergeCell ref="A4:B4"/>
    <mergeCell ref="A11:A14"/>
    <mergeCell ref="B16:C16"/>
    <mergeCell ref="A20:F20"/>
    <mergeCell ref="A22:B22"/>
    <mergeCell ref="A23:B23"/>
    <mergeCell ref="A30:A33"/>
    <mergeCell ref="A5:A10"/>
    <mergeCell ref="A24:A29"/>
  </mergeCells>
  <phoneticPr fontId="3" type="noConversion"/>
  <pageMargins left="0.7" right="0.7" top="0.75" bottom="0.75" header="0.3" footer="0.3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36"/>
  <sheetViews>
    <sheetView showGridLines="0" topLeftCell="A13" zoomScaleNormal="100" zoomScaleSheetLayoutView="100" workbookViewId="0">
      <selection activeCell="D38" sqref="D38"/>
    </sheetView>
  </sheetViews>
  <sheetFormatPr defaultRowHeight="16.5"/>
  <cols>
    <col min="2" max="2" width="19" customWidth="1"/>
    <col min="3" max="3" width="14.25" customWidth="1"/>
    <col min="4" max="9" width="13" customWidth="1"/>
  </cols>
  <sheetData>
    <row r="1" spans="1:15" s="37" customFormat="1">
      <c r="A1" s="1185" t="s">
        <v>898</v>
      </c>
      <c r="B1" s="1185"/>
      <c r="C1" s="1185"/>
      <c r="D1" s="1185"/>
      <c r="E1" s="1185"/>
      <c r="F1" s="1185"/>
      <c r="G1" s="1185"/>
    </row>
    <row r="2" spans="1:15" ht="17.25" thickBot="1">
      <c r="B2" s="109"/>
      <c r="C2" s="59"/>
      <c r="D2" s="59"/>
      <c r="G2" s="109"/>
      <c r="I2" s="110" t="s">
        <v>443</v>
      </c>
    </row>
    <row r="3" spans="1:15" ht="17.25" thickBot="1">
      <c r="A3" s="1181" t="s">
        <v>435</v>
      </c>
      <c r="B3" s="1182"/>
      <c r="C3" s="46" t="s">
        <v>436</v>
      </c>
      <c r="D3" s="46" t="s">
        <v>444</v>
      </c>
      <c r="E3" s="46" t="s">
        <v>445</v>
      </c>
      <c r="F3" s="46" t="s">
        <v>446</v>
      </c>
      <c r="G3" s="46" t="s">
        <v>447</v>
      </c>
      <c r="H3" s="46" t="s">
        <v>448</v>
      </c>
      <c r="I3" s="111" t="s">
        <v>449</v>
      </c>
    </row>
    <row r="4" spans="1:15" ht="17.25" thickTop="1">
      <c r="A4" s="1069" t="s">
        <v>440</v>
      </c>
      <c r="B4" s="1054"/>
      <c r="C4" s="537">
        <v>47113</v>
      </c>
      <c r="D4" s="537">
        <v>10509</v>
      </c>
      <c r="E4" s="537">
        <v>5661</v>
      </c>
      <c r="F4" s="537">
        <v>5126</v>
      </c>
      <c r="G4" s="537">
        <v>3795</v>
      </c>
      <c r="H4" s="537">
        <v>2468</v>
      </c>
      <c r="I4" s="538">
        <f>C4-SUM(D4:H4)</f>
        <v>19554</v>
      </c>
    </row>
    <row r="5" spans="1:15" s="336" customFormat="1">
      <c r="A5" s="1179" t="s">
        <v>900</v>
      </c>
      <c r="B5" s="443" t="s">
        <v>795</v>
      </c>
      <c r="C5" s="541">
        <v>3901</v>
      </c>
      <c r="D5" s="541">
        <v>1354</v>
      </c>
      <c r="E5" s="541">
        <v>251</v>
      </c>
      <c r="F5" s="541">
        <v>97</v>
      </c>
      <c r="G5" s="541">
        <v>88</v>
      </c>
      <c r="H5" s="541">
        <v>27</v>
      </c>
      <c r="I5" s="542">
        <f t="shared" ref="I5:I14" si="0">C5-SUM(D5:H5)</f>
        <v>2084</v>
      </c>
      <c r="J5" s="336">
        <f>D5/$C$5*100</f>
        <v>34.709048961804669</v>
      </c>
      <c r="K5" s="336">
        <f t="shared" ref="K5:O5" si="1">E5/$C$5*100</f>
        <v>6.4342476288131252</v>
      </c>
      <c r="L5" s="336">
        <f t="shared" si="1"/>
        <v>2.4865419123301717</v>
      </c>
      <c r="M5" s="336">
        <f t="shared" si="1"/>
        <v>2.2558318379902591</v>
      </c>
      <c r="N5" s="336">
        <f t="shared" si="1"/>
        <v>0.69213022301973848</v>
      </c>
      <c r="O5" s="336">
        <f t="shared" si="1"/>
        <v>53.422199436042042</v>
      </c>
    </row>
    <row r="6" spans="1:15">
      <c r="A6" s="1068"/>
      <c r="B6" s="444" t="s">
        <v>255</v>
      </c>
      <c r="C6" s="539">
        <v>401</v>
      </c>
      <c r="D6" s="547">
        <v>71</v>
      </c>
      <c r="E6" s="547">
        <v>4</v>
      </c>
      <c r="F6" s="547">
        <v>2</v>
      </c>
      <c r="G6" s="547">
        <v>2</v>
      </c>
      <c r="H6" s="547">
        <v>3</v>
      </c>
      <c r="I6" s="548">
        <f t="shared" si="0"/>
        <v>319</v>
      </c>
    </row>
    <row r="7" spans="1:15">
      <c r="A7" s="1068"/>
      <c r="B7" s="444" t="s">
        <v>148</v>
      </c>
      <c r="C7" s="539">
        <v>579</v>
      </c>
      <c r="D7" s="547">
        <v>168</v>
      </c>
      <c r="E7" s="547">
        <v>11</v>
      </c>
      <c r="F7" s="547">
        <v>10</v>
      </c>
      <c r="G7" s="547">
        <v>9</v>
      </c>
      <c r="H7" s="547">
        <v>2</v>
      </c>
      <c r="I7" s="548">
        <f t="shared" si="0"/>
        <v>379</v>
      </c>
    </row>
    <row r="8" spans="1:15">
      <c r="A8" s="1068"/>
      <c r="B8" s="444" t="s">
        <v>149</v>
      </c>
      <c r="C8" s="539">
        <v>963</v>
      </c>
      <c r="D8" s="547">
        <v>370</v>
      </c>
      <c r="E8" s="547">
        <v>43</v>
      </c>
      <c r="F8" s="547">
        <v>20</v>
      </c>
      <c r="G8" s="547">
        <v>21</v>
      </c>
      <c r="H8" s="547">
        <v>4</v>
      </c>
      <c r="I8" s="548">
        <f t="shared" si="0"/>
        <v>505</v>
      </c>
    </row>
    <row r="9" spans="1:15">
      <c r="A9" s="1068"/>
      <c r="B9" s="445" t="s">
        <v>150</v>
      </c>
      <c r="C9" s="537">
        <v>1958</v>
      </c>
      <c r="D9" s="551">
        <v>745</v>
      </c>
      <c r="E9" s="551">
        <v>193</v>
      </c>
      <c r="F9" s="551">
        <v>65</v>
      </c>
      <c r="G9" s="551">
        <v>56</v>
      </c>
      <c r="H9" s="551">
        <v>18</v>
      </c>
      <c r="I9" s="552">
        <f t="shared" si="0"/>
        <v>881</v>
      </c>
    </row>
    <row r="10" spans="1:15" s="336" customFormat="1">
      <c r="A10" s="1069"/>
      <c r="B10" s="230" t="s">
        <v>790</v>
      </c>
      <c r="C10" s="539">
        <v>4030</v>
      </c>
      <c r="D10" s="547">
        <v>1361</v>
      </c>
      <c r="E10" s="547">
        <v>251</v>
      </c>
      <c r="F10" s="547">
        <v>97</v>
      </c>
      <c r="G10" s="547">
        <v>89</v>
      </c>
      <c r="H10" s="547">
        <v>27</v>
      </c>
      <c r="I10" s="548">
        <f t="shared" si="0"/>
        <v>2205</v>
      </c>
    </row>
    <row r="11" spans="1:15">
      <c r="A11" s="1179" t="s">
        <v>403</v>
      </c>
      <c r="B11" s="88" t="s">
        <v>823</v>
      </c>
      <c r="C11" s="543">
        <v>1145</v>
      </c>
      <c r="D11" s="549">
        <v>280</v>
      </c>
      <c r="E11" s="549">
        <v>1</v>
      </c>
      <c r="F11" s="549">
        <v>42</v>
      </c>
      <c r="G11" s="549">
        <v>48</v>
      </c>
      <c r="H11" s="549">
        <v>14</v>
      </c>
      <c r="I11" s="550">
        <f t="shared" si="0"/>
        <v>760</v>
      </c>
    </row>
    <row r="12" spans="1:15">
      <c r="A12" s="1068"/>
      <c r="B12" s="90" t="s">
        <v>824</v>
      </c>
      <c r="C12" s="537">
        <v>2885</v>
      </c>
      <c r="D12" s="551">
        <v>1081</v>
      </c>
      <c r="E12" s="551">
        <v>250</v>
      </c>
      <c r="F12" s="551">
        <v>55</v>
      </c>
      <c r="G12" s="551">
        <v>41</v>
      </c>
      <c r="H12" s="551">
        <v>13</v>
      </c>
      <c r="I12" s="552">
        <f t="shared" si="0"/>
        <v>1445</v>
      </c>
    </row>
    <row r="13" spans="1:15">
      <c r="A13" s="1068"/>
      <c r="B13" s="102" t="s">
        <v>822</v>
      </c>
      <c r="C13" s="543">
        <v>1075</v>
      </c>
      <c r="D13" s="549">
        <v>277</v>
      </c>
      <c r="E13" s="549">
        <v>1</v>
      </c>
      <c r="F13" s="549">
        <v>42</v>
      </c>
      <c r="G13" s="549">
        <v>47</v>
      </c>
      <c r="H13" s="549">
        <v>14</v>
      </c>
      <c r="I13" s="550">
        <f t="shared" si="0"/>
        <v>694</v>
      </c>
    </row>
    <row r="14" spans="1:15" ht="17.25" thickBot="1">
      <c r="A14" s="1180"/>
      <c r="B14" s="103" t="s">
        <v>826</v>
      </c>
      <c r="C14" s="545">
        <v>2826</v>
      </c>
      <c r="D14" s="553">
        <v>1077</v>
      </c>
      <c r="E14" s="553">
        <v>250</v>
      </c>
      <c r="F14" s="553">
        <v>55</v>
      </c>
      <c r="G14" s="553">
        <v>41</v>
      </c>
      <c r="H14" s="553">
        <v>13</v>
      </c>
      <c r="I14" s="554">
        <f t="shared" si="0"/>
        <v>1390</v>
      </c>
    </row>
    <row r="15" spans="1:15" s="336" customFormat="1">
      <c r="A15" s="585"/>
      <c r="B15" s="104"/>
      <c r="C15" s="599"/>
      <c r="D15" s="601">
        <f>D5/$C5*100</f>
        <v>34.709048961804669</v>
      </c>
      <c r="E15" s="601">
        <f t="shared" ref="E15:I15" si="2">E5/$C5*100</f>
        <v>6.4342476288131252</v>
      </c>
      <c r="F15" s="601">
        <f t="shared" si="2"/>
        <v>2.4865419123301717</v>
      </c>
      <c r="G15" s="601">
        <f t="shared" si="2"/>
        <v>2.2558318379902591</v>
      </c>
      <c r="H15" s="601">
        <f t="shared" si="2"/>
        <v>0.69213022301973848</v>
      </c>
      <c r="I15" s="601">
        <f t="shared" si="2"/>
        <v>53.422199436042042</v>
      </c>
    </row>
    <row r="16" spans="1:15">
      <c r="A16" t="s">
        <v>1090</v>
      </c>
      <c r="B16" s="104"/>
      <c r="C16" s="106"/>
      <c r="D16" s="106"/>
      <c r="E16" s="106"/>
      <c r="F16" s="112"/>
      <c r="G16" s="112"/>
      <c r="H16" s="112"/>
      <c r="I16" s="112"/>
    </row>
    <row r="17" spans="1:10">
      <c r="B17" s="91" t="s">
        <v>1091</v>
      </c>
      <c r="C17" s="91"/>
      <c r="D17" s="91"/>
    </row>
    <row r="18" spans="1:10">
      <c r="B18" s="115" t="s">
        <v>450</v>
      </c>
      <c r="C18" s="59"/>
      <c r="D18" s="59"/>
    </row>
    <row r="19" spans="1:10">
      <c r="D19" s="336"/>
      <c r="E19" s="336"/>
      <c r="F19" s="336"/>
      <c r="G19" s="336"/>
      <c r="H19" s="336"/>
    </row>
    <row r="20" spans="1:10" s="37" customFormat="1">
      <c r="A20" s="1186" t="s">
        <v>899</v>
      </c>
      <c r="B20" s="1186"/>
      <c r="C20" s="1186"/>
      <c r="D20" s="1186"/>
      <c r="E20" s="1186"/>
      <c r="F20" s="1186"/>
      <c r="G20" s="1186"/>
    </row>
    <row r="21" spans="1:10" ht="17.25" thickBot="1">
      <c r="B21" s="109"/>
      <c r="C21" s="59"/>
      <c r="D21" s="59"/>
      <c r="G21" s="109"/>
      <c r="I21" s="110" t="s">
        <v>451</v>
      </c>
    </row>
    <row r="22" spans="1:10" ht="17.25" thickBot="1">
      <c r="A22" s="1181" t="s">
        <v>350</v>
      </c>
      <c r="B22" s="1182"/>
      <c r="C22" s="46" t="s">
        <v>452</v>
      </c>
      <c r="D22" s="46" t="s">
        <v>948</v>
      </c>
      <c r="E22" s="46" t="s">
        <v>949</v>
      </c>
      <c r="F22" s="46" t="s">
        <v>950</v>
      </c>
      <c r="G22" s="46" t="s">
        <v>951</v>
      </c>
      <c r="H22" s="46" t="s">
        <v>952</v>
      </c>
      <c r="I22" s="111" t="s">
        <v>453</v>
      </c>
    </row>
    <row r="23" spans="1:10" ht="17.25" thickTop="1">
      <c r="A23" s="1069" t="s">
        <v>454</v>
      </c>
      <c r="B23" s="1054"/>
      <c r="C23" s="537">
        <v>208404419</v>
      </c>
      <c r="D23" s="537">
        <v>7216775</v>
      </c>
      <c r="E23" s="537">
        <v>28729383</v>
      </c>
      <c r="F23" s="537">
        <v>15162841</v>
      </c>
      <c r="G23" s="537">
        <v>20978714</v>
      </c>
      <c r="H23" s="537">
        <v>25608590</v>
      </c>
      <c r="I23" s="538">
        <f>C23-SUM(D23:H23)</f>
        <v>110708116</v>
      </c>
    </row>
    <row r="24" spans="1:10" s="336" customFormat="1">
      <c r="A24" s="1179" t="s">
        <v>812</v>
      </c>
      <c r="B24" s="443" t="s">
        <v>795</v>
      </c>
      <c r="C24" s="541">
        <v>13126099</v>
      </c>
      <c r="D24" s="541">
        <v>1331475</v>
      </c>
      <c r="E24" s="541">
        <v>1779874</v>
      </c>
      <c r="F24" s="541">
        <v>522709</v>
      </c>
      <c r="G24" s="541">
        <v>602912</v>
      </c>
      <c r="H24" s="541">
        <v>421154</v>
      </c>
      <c r="I24" s="541">
        <f t="shared" ref="I24:I33" si="3">C24-SUM(D24:H24)</f>
        <v>8467975</v>
      </c>
      <c r="J24" s="336">
        <f>C24/C5</f>
        <v>3364.8036400922842</v>
      </c>
    </row>
    <row r="25" spans="1:10" s="336" customFormat="1">
      <c r="A25" s="1068"/>
      <c r="B25" s="444" t="s">
        <v>813</v>
      </c>
      <c r="C25" s="539">
        <v>2305029</v>
      </c>
      <c r="D25" s="539">
        <v>104441</v>
      </c>
      <c r="E25" s="539">
        <v>1410</v>
      </c>
      <c r="F25" s="539">
        <v>8359</v>
      </c>
      <c r="G25" s="539">
        <v>2517</v>
      </c>
      <c r="H25" s="539">
        <v>22233</v>
      </c>
      <c r="I25" s="540">
        <f t="shared" si="3"/>
        <v>2166069</v>
      </c>
    </row>
    <row r="26" spans="1:10">
      <c r="A26" s="1068"/>
      <c r="B26" s="444" t="s">
        <v>456</v>
      </c>
      <c r="C26" s="539">
        <v>1755721</v>
      </c>
      <c r="D26" s="539">
        <v>257878</v>
      </c>
      <c r="E26" s="539">
        <v>110337</v>
      </c>
      <c r="F26" s="539">
        <v>87220</v>
      </c>
      <c r="G26" s="539">
        <v>70775</v>
      </c>
      <c r="H26" s="539">
        <v>58323</v>
      </c>
      <c r="I26" s="540">
        <f t="shared" si="3"/>
        <v>1171188</v>
      </c>
    </row>
    <row r="27" spans="1:10">
      <c r="A27" s="1068"/>
      <c r="B27" s="444" t="s">
        <v>457</v>
      </c>
      <c r="C27" s="539">
        <v>2518662</v>
      </c>
      <c r="D27" s="539">
        <v>323107</v>
      </c>
      <c r="E27" s="539">
        <v>368841</v>
      </c>
      <c r="F27" s="539">
        <v>107092</v>
      </c>
      <c r="G27" s="539">
        <v>145374</v>
      </c>
      <c r="H27" s="539">
        <v>13577</v>
      </c>
      <c r="I27" s="540">
        <f t="shared" si="3"/>
        <v>1560671</v>
      </c>
    </row>
    <row r="28" spans="1:10">
      <c r="A28" s="1068"/>
      <c r="B28" s="445" t="s">
        <v>458</v>
      </c>
      <c r="C28" s="537">
        <v>6546687</v>
      </c>
      <c r="D28" s="537">
        <v>646049</v>
      </c>
      <c r="E28" s="537">
        <v>1299286</v>
      </c>
      <c r="F28" s="537">
        <v>320038</v>
      </c>
      <c r="G28" s="537">
        <v>384246</v>
      </c>
      <c r="H28" s="537">
        <v>327021</v>
      </c>
      <c r="I28" s="538">
        <f t="shared" si="3"/>
        <v>3570047</v>
      </c>
    </row>
    <row r="29" spans="1:10" s="336" customFormat="1">
      <c r="A29" s="1069"/>
      <c r="B29" s="230" t="s">
        <v>817</v>
      </c>
      <c r="C29" s="539">
        <v>14640204</v>
      </c>
      <c r="D29" s="539">
        <v>1339411</v>
      </c>
      <c r="E29" s="539">
        <v>1779874</v>
      </c>
      <c r="F29" s="539">
        <v>522731</v>
      </c>
      <c r="G29" s="539">
        <v>648976</v>
      </c>
      <c r="H29" s="539">
        <v>421154</v>
      </c>
      <c r="I29" s="540">
        <f t="shared" si="3"/>
        <v>9928058</v>
      </c>
    </row>
    <row r="30" spans="1:10">
      <c r="A30" s="1179" t="s">
        <v>818</v>
      </c>
      <c r="B30" s="88" t="s">
        <v>823</v>
      </c>
      <c r="C30" s="543">
        <v>6002311</v>
      </c>
      <c r="D30" s="543">
        <v>348526</v>
      </c>
      <c r="E30" s="543">
        <v>1445</v>
      </c>
      <c r="F30" s="543">
        <v>255489</v>
      </c>
      <c r="G30" s="543">
        <v>421812</v>
      </c>
      <c r="H30" s="543">
        <v>183409</v>
      </c>
      <c r="I30" s="544">
        <f t="shared" si="3"/>
        <v>4791630</v>
      </c>
    </row>
    <row r="31" spans="1:10">
      <c r="A31" s="1068"/>
      <c r="B31" s="90" t="s">
        <v>824</v>
      </c>
      <c r="C31" s="537">
        <v>8637893</v>
      </c>
      <c r="D31" s="537">
        <v>990885</v>
      </c>
      <c r="E31" s="537">
        <v>1778429</v>
      </c>
      <c r="F31" s="537">
        <v>267242</v>
      </c>
      <c r="G31" s="537">
        <v>227164</v>
      </c>
      <c r="H31" s="537">
        <v>237745</v>
      </c>
      <c r="I31" s="538">
        <f t="shared" si="3"/>
        <v>5136428</v>
      </c>
    </row>
    <row r="32" spans="1:10">
      <c r="A32" s="1068"/>
      <c r="B32" s="102" t="s">
        <v>822</v>
      </c>
      <c r="C32" s="543">
        <v>5193082</v>
      </c>
      <c r="D32" s="543">
        <v>343080</v>
      </c>
      <c r="E32" s="543">
        <v>1445</v>
      </c>
      <c r="F32" s="543">
        <v>255467</v>
      </c>
      <c r="G32" s="543">
        <v>375748</v>
      </c>
      <c r="H32" s="543">
        <v>183409</v>
      </c>
      <c r="I32" s="544">
        <f t="shared" si="3"/>
        <v>4033933</v>
      </c>
      <c r="J32" s="336">
        <f t="shared" ref="J32:J33" si="4">C32/C13</f>
        <v>4830.7739534883722</v>
      </c>
    </row>
    <row r="33" spans="1:10" ht="17.25" thickBot="1">
      <c r="A33" s="1180"/>
      <c r="B33" s="103" t="s">
        <v>826</v>
      </c>
      <c r="C33" s="545">
        <v>7933017</v>
      </c>
      <c r="D33" s="545">
        <v>988395</v>
      </c>
      <c r="E33" s="545">
        <v>1778429</v>
      </c>
      <c r="F33" s="545">
        <v>267242</v>
      </c>
      <c r="G33" s="545">
        <v>227164</v>
      </c>
      <c r="H33" s="545">
        <v>237745</v>
      </c>
      <c r="I33" s="546">
        <f t="shared" si="3"/>
        <v>4434042</v>
      </c>
      <c r="J33" s="336">
        <f t="shared" si="4"/>
        <v>2807.1539278131636</v>
      </c>
    </row>
    <row r="34" spans="1:10" s="336" customFormat="1">
      <c r="A34" s="585"/>
      <c r="B34" s="104"/>
      <c r="C34" s="599"/>
      <c r="D34" s="600">
        <f>D24/$C24*100</f>
        <v>10.143722060910862</v>
      </c>
      <c r="E34" s="600">
        <f t="shared" ref="E34:I34" si="5">E24/$C24*100</f>
        <v>13.559809353868198</v>
      </c>
      <c r="F34" s="600">
        <f t="shared" si="5"/>
        <v>3.9822113180770611</v>
      </c>
      <c r="G34" s="600">
        <f t="shared" si="5"/>
        <v>4.5932306315836868</v>
      </c>
      <c r="H34" s="600">
        <f t="shared" si="5"/>
        <v>3.2085237205661787</v>
      </c>
      <c r="I34" s="600">
        <f t="shared" si="5"/>
        <v>64.512502914994002</v>
      </c>
    </row>
    <row r="35" spans="1:10">
      <c r="B35" s="91"/>
      <c r="C35" s="91"/>
      <c r="D35" s="91"/>
    </row>
    <row r="36" spans="1:10">
      <c r="A36" t="s">
        <v>1089</v>
      </c>
      <c r="B36" s="104"/>
      <c r="C36" s="106"/>
      <c r="D36" s="106"/>
      <c r="E36" s="106"/>
    </row>
  </sheetData>
  <mergeCells count="10">
    <mergeCell ref="A1:G1"/>
    <mergeCell ref="A3:B3"/>
    <mergeCell ref="A4:B4"/>
    <mergeCell ref="A20:G20"/>
    <mergeCell ref="A24:A29"/>
    <mergeCell ref="A30:A33"/>
    <mergeCell ref="A5:A10"/>
    <mergeCell ref="A11:A14"/>
    <mergeCell ref="A22:B22"/>
    <mergeCell ref="A23:B23"/>
  </mergeCells>
  <phoneticPr fontId="3" type="noConversion"/>
  <pageMargins left="0.7" right="0.7" top="0.75" bottom="0.75" header="0.3" footer="0.3"/>
  <pageSetup paperSize="9" scale="8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34"/>
  <sheetViews>
    <sheetView showGridLines="0" topLeftCell="A13" zoomScaleNormal="100" zoomScaleSheetLayoutView="100" workbookViewId="0">
      <selection activeCell="C33" sqref="C33"/>
    </sheetView>
  </sheetViews>
  <sheetFormatPr defaultRowHeight="16.5"/>
  <cols>
    <col min="2" max="2" width="17.5" customWidth="1"/>
    <col min="3" max="9" width="15.5" customWidth="1"/>
  </cols>
  <sheetData>
    <row r="1" spans="1:9" s="37" customFormat="1">
      <c r="A1" s="1185" t="s">
        <v>781</v>
      </c>
      <c r="B1" s="1185"/>
      <c r="C1" s="1185"/>
      <c r="D1" s="1185"/>
      <c r="E1" s="1185"/>
      <c r="F1" s="1185"/>
      <c r="G1" s="1185"/>
      <c r="H1" s="1185"/>
    </row>
    <row r="2" spans="1:9" ht="17.25" thickBot="1">
      <c r="B2" s="109"/>
      <c r="C2" s="59"/>
      <c r="D2" s="59"/>
      <c r="F2" s="109"/>
      <c r="I2" s="110" t="s">
        <v>460</v>
      </c>
    </row>
    <row r="3" spans="1:9" ht="45.75" thickBot="1">
      <c r="A3" s="1181" t="s">
        <v>332</v>
      </c>
      <c r="B3" s="1182"/>
      <c r="C3" s="116" t="s">
        <v>461</v>
      </c>
      <c r="D3" s="116" t="s">
        <v>462</v>
      </c>
      <c r="E3" s="116" t="s">
        <v>463</v>
      </c>
      <c r="F3" s="116" t="s">
        <v>464</v>
      </c>
      <c r="G3" s="116" t="s">
        <v>465</v>
      </c>
      <c r="H3" s="116" t="s">
        <v>466</v>
      </c>
      <c r="I3" s="117" t="s">
        <v>467</v>
      </c>
    </row>
    <row r="4" spans="1:9" ht="17.25" thickTop="1">
      <c r="A4" s="1069" t="s">
        <v>413</v>
      </c>
      <c r="B4" s="1054"/>
      <c r="C4" s="537">
        <v>100196</v>
      </c>
      <c r="D4" s="537">
        <v>1915</v>
      </c>
      <c r="E4" s="537">
        <v>4383</v>
      </c>
      <c r="F4" s="537">
        <v>28847</v>
      </c>
      <c r="G4" s="537">
        <v>35894</v>
      </c>
      <c r="H4" s="537">
        <v>4527</v>
      </c>
      <c r="I4" s="538">
        <f>C4-SUM(D4:H4)</f>
        <v>24630</v>
      </c>
    </row>
    <row r="5" spans="1:9" s="336" customFormat="1">
      <c r="A5" s="1179" t="s">
        <v>812</v>
      </c>
      <c r="B5" s="443" t="s">
        <v>795</v>
      </c>
      <c r="C5" s="541">
        <v>21719</v>
      </c>
      <c r="D5" s="541">
        <v>527</v>
      </c>
      <c r="E5" s="541">
        <v>1443</v>
      </c>
      <c r="F5" s="541">
        <v>8564</v>
      </c>
      <c r="G5" s="541">
        <v>9272</v>
      </c>
      <c r="H5" s="541">
        <v>1035</v>
      </c>
      <c r="I5" s="541">
        <f t="shared" ref="I5:I14" si="0">C5-SUM(D5:H5)</f>
        <v>878</v>
      </c>
    </row>
    <row r="6" spans="1:9" s="336" customFormat="1">
      <c r="A6" s="1068"/>
      <c r="B6" s="444" t="s">
        <v>813</v>
      </c>
      <c r="C6" s="539">
        <v>6261</v>
      </c>
      <c r="D6" s="539">
        <v>176</v>
      </c>
      <c r="E6" s="539">
        <v>279</v>
      </c>
      <c r="F6" s="539">
        <v>2654</v>
      </c>
      <c r="G6" s="539">
        <v>2443</v>
      </c>
      <c r="H6" s="539">
        <v>565</v>
      </c>
      <c r="I6" s="540">
        <f t="shared" si="0"/>
        <v>144</v>
      </c>
    </row>
    <row r="7" spans="1:9">
      <c r="A7" s="1068"/>
      <c r="B7" s="444" t="s">
        <v>414</v>
      </c>
      <c r="C7" s="539">
        <v>5473</v>
      </c>
      <c r="D7" s="539">
        <v>109</v>
      </c>
      <c r="E7" s="539">
        <v>379</v>
      </c>
      <c r="F7" s="539">
        <v>2208</v>
      </c>
      <c r="G7" s="539">
        <v>2286</v>
      </c>
      <c r="H7" s="539">
        <v>290</v>
      </c>
      <c r="I7" s="540">
        <f t="shared" si="0"/>
        <v>201</v>
      </c>
    </row>
    <row r="8" spans="1:9">
      <c r="A8" s="1068"/>
      <c r="B8" s="444" t="s">
        <v>415</v>
      </c>
      <c r="C8" s="539">
        <v>4636</v>
      </c>
      <c r="D8" s="539">
        <v>108</v>
      </c>
      <c r="E8" s="539">
        <v>359</v>
      </c>
      <c r="F8" s="539">
        <v>1754</v>
      </c>
      <c r="G8" s="539">
        <v>2054</v>
      </c>
      <c r="H8" s="539">
        <v>125</v>
      </c>
      <c r="I8" s="540">
        <f t="shared" si="0"/>
        <v>236</v>
      </c>
    </row>
    <row r="9" spans="1:9">
      <c r="A9" s="1068"/>
      <c r="B9" s="445" t="s">
        <v>416</v>
      </c>
      <c r="C9" s="537">
        <v>5349</v>
      </c>
      <c r="D9" s="537">
        <v>134</v>
      </c>
      <c r="E9" s="537">
        <v>426</v>
      </c>
      <c r="F9" s="537">
        <v>1948</v>
      </c>
      <c r="G9" s="537">
        <v>2489</v>
      </c>
      <c r="H9" s="537">
        <v>55</v>
      </c>
      <c r="I9" s="538">
        <f t="shared" si="0"/>
        <v>297</v>
      </c>
    </row>
    <row r="10" spans="1:9" s="336" customFormat="1">
      <c r="A10" s="1069"/>
      <c r="B10" s="230" t="s">
        <v>790</v>
      </c>
      <c r="C10" s="539">
        <v>24290</v>
      </c>
      <c r="D10" s="539">
        <v>545</v>
      </c>
      <c r="E10" s="539">
        <v>1500</v>
      </c>
      <c r="F10" s="539">
        <v>9520</v>
      </c>
      <c r="G10" s="539">
        <v>10161</v>
      </c>
      <c r="H10" s="539">
        <v>1667</v>
      </c>
      <c r="I10" s="540">
        <f t="shared" si="0"/>
        <v>897</v>
      </c>
    </row>
    <row r="11" spans="1:9">
      <c r="A11" s="1179" t="s">
        <v>819</v>
      </c>
      <c r="B11" s="88" t="s">
        <v>823</v>
      </c>
      <c r="C11" s="543">
        <v>11270</v>
      </c>
      <c r="D11" s="543">
        <v>319</v>
      </c>
      <c r="E11" s="543">
        <v>753</v>
      </c>
      <c r="F11" s="543">
        <v>3615</v>
      </c>
      <c r="G11" s="543">
        <v>4637</v>
      </c>
      <c r="H11" s="543">
        <v>1202</v>
      </c>
      <c r="I11" s="544">
        <f t="shared" si="0"/>
        <v>744</v>
      </c>
    </row>
    <row r="12" spans="1:9">
      <c r="A12" s="1068"/>
      <c r="B12" s="90" t="s">
        <v>824</v>
      </c>
      <c r="C12" s="537">
        <v>13020</v>
      </c>
      <c r="D12" s="537">
        <v>226</v>
      </c>
      <c r="E12" s="537">
        <v>747</v>
      </c>
      <c r="F12" s="537">
        <v>5905</v>
      </c>
      <c r="G12" s="537">
        <v>5524</v>
      </c>
      <c r="H12" s="537">
        <v>465</v>
      </c>
      <c r="I12" s="538">
        <f t="shared" si="0"/>
        <v>153</v>
      </c>
    </row>
    <row r="13" spans="1:9">
      <c r="A13" s="1068"/>
      <c r="B13" s="102" t="s">
        <v>822</v>
      </c>
      <c r="C13" s="539">
        <v>10056</v>
      </c>
      <c r="D13" s="539">
        <v>307</v>
      </c>
      <c r="E13" s="539">
        <v>725</v>
      </c>
      <c r="F13" s="539">
        <v>3333</v>
      </c>
      <c r="G13" s="539">
        <v>4267</v>
      </c>
      <c r="H13" s="539">
        <v>743</v>
      </c>
      <c r="I13" s="540">
        <f t="shared" si="0"/>
        <v>681</v>
      </c>
    </row>
    <row r="14" spans="1:9" ht="17.25" thickBot="1">
      <c r="A14" s="1180"/>
      <c r="B14" s="103" t="s">
        <v>826</v>
      </c>
      <c r="C14" s="545">
        <v>11663</v>
      </c>
      <c r="D14" s="545">
        <v>220</v>
      </c>
      <c r="E14" s="545">
        <v>718</v>
      </c>
      <c r="F14" s="545">
        <v>5231</v>
      </c>
      <c r="G14" s="545">
        <v>5005</v>
      </c>
      <c r="H14" s="545">
        <v>292</v>
      </c>
      <c r="I14" s="546">
        <f t="shared" si="0"/>
        <v>197</v>
      </c>
    </row>
    <row r="15" spans="1:9">
      <c r="A15" s="183" t="s">
        <v>1088</v>
      </c>
      <c r="C15" s="555"/>
      <c r="D15" s="555"/>
      <c r="E15" s="555"/>
      <c r="F15" s="555"/>
      <c r="G15" s="555"/>
      <c r="H15" s="555"/>
      <c r="I15" s="555"/>
    </row>
    <row r="16" spans="1:9">
      <c r="A16" t="s">
        <v>1086</v>
      </c>
      <c r="B16" s="104"/>
      <c r="C16" s="106"/>
      <c r="D16" s="106"/>
      <c r="E16" s="106"/>
      <c r="G16">
        <f>G5/C5*100</f>
        <v>42.69073161747778</v>
      </c>
      <c r="H16">
        <f>F5/C5*100</f>
        <v>39.430913025461578</v>
      </c>
    </row>
    <row r="18" spans="1:11" s="37" customFormat="1">
      <c r="A18" s="1185" t="s">
        <v>782</v>
      </c>
      <c r="B18" s="1185"/>
      <c r="C18" s="1185"/>
      <c r="D18" s="1185"/>
      <c r="E18" s="1185"/>
      <c r="F18" s="1185"/>
      <c r="G18" s="1185"/>
      <c r="H18" s="1185"/>
    </row>
    <row r="19" spans="1:11" ht="17.25" thickBot="1">
      <c r="B19" s="109"/>
      <c r="C19" s="59"/>
      <c r="D19" s="59"/>
      <c r="F19" s="109"/>
      <c r="I19" s="110" t="s">
        <v>468</v>
      </c>
    </row>
    <row r="20" spans="1:11" ht="45.75" thickBot="1">
      <c r="A20" s="1181" t="s">
        <v>0</v>
      </c>
      <c r="B20" s="1182"/>
      <c r="C20" s="116" t="s">
        <v>469</v>
      </c>
      <c r="D20" s="116" t="s">
        <v>470</v>
      </c>
      <c r="E20" s="116" t="s">
        <v>471</v>
      </c>
      <c r="F20" s="116" t="s">
        <v>472</v>
      </c>
      <c r="G20" s="116" t="s">
        <v>473</v>
      </c>
      <c r="H20" s="116" t="s">
        <v>474</v>
      </c>
      <c r="I20" s="117" t="s">
        <v>475</v>
      </c>
    </row>
    <row r="21" spans="1:11" ht="17.25" thickTop="1">
      <c r="A21" s="1069" t="s">
        <v>402</v>
      </c>
      <c r="B21" s="1054"/>
      <c r="C21" s="537">
        <v>111247806</v>
      </c>
      <c r="D21" s="537">
        <v>3664401</v>
      </c>
      <c r="E21" s="537">
        <v>11377426</v>
      </c>
      <c r="F21" s="537">
        <v>16153996</v>
      </c>
      <c r="G21" s="537">
        <v>11511730</v>
      </c>
      <c r="H21" s="537">
        <v>3000912</v>
      </c>
      <c r="I21" s="538">
        <f>C21-SUM(D21:H21)</f>
        <v>65539341</v>
      </c>
    </row>
    <row r="22" spans="1:11" s="336" customFormat="1">
      <c r="A22" s="1179" t="s">
        <v>812</v>
      </c>
      <c r="B22" s="443" t="s">
        <v>795</v>
      </c>
      <c r="C22" s="541">
        <v>16528168</v>
      </c>
      <c r="D22" s="541">
        <v>508629</v>
      </c>
      <c r="E22" s="541">
        <v>3962115</v>
      </c>
      <c r="F22" s="541">
        <v>5245768</v>
      </c>
      <c r="G22" s="541">
        <v>3517144</v>
      </c>
      <c r="H22" s="541">
        <v>701254</v>
      </c>
      <c r="I22" s="541">
        <f t="shared" ref="I22:I31" si="1">C22-SUM(D22:H22)</f>
        <v>2593258</v>
      </c>
      <c r="K22" s="336">
        <f>C22/C5</f>
        <v>761.00041438371932</v>
      </c>
    </row>
    <row r="23" spans="1:11" s="336" customFormat="1">
      <c r="A23" s="1068"/>
      <c r="B23" s="444" t="s">
        <v>813</v>
      </c>
      <c r="C23" s="539">
        <v>4545253</v>
      </c>
      <c r="D23" s="539">
        <v>60761</v>
      </c>
      <c r="E23" s="539">
        <v>636674</v>
      </c>
      <c r="F23" s="539">
        <v>1664615</v>
      </c>
      <c r="G23" s="539">
        <v>987679</v>
      </c>
      <c r="H23" s="539">
        <v>375183</v>
      </c>
      <c r="I23" s="540">
        <f t="shared" si="1"/>
        <v>820341</v>
      </c>
    </row>
    <row r="24" spans="1:11">
      <c r="A24" s="1068"/>
      <c r="B24" s="444" t="s">
        <v>148</v>
      </c>
      <c r="C24" s="539">
        <v>4274323</v>
      </c>
      <c r="D24" s="539">
        <v>85193</v>
      </c>
      <c r="E24" s="539">
        <v>1054791</v>
      </c>
      <c r="F24" s="539">
        <v>1325455</v>
      </c>
      <c r="G24" s="539">
        <v>882560</v>
      </c>
      <c r="H24" s="539">
        <v>217602</v>
      </c>
      <c r="I24" s="540">
        <f t="shared" si="1"/>
        <v>708722</v>
      </c>
    </row>
    <row r="25" spans="1:11">
      <c r="A25" s="1068"/>
      <c r="B25" s="444" t="s">
        <v>149</v>
      </c>
      <c r="C25" s="539">
        <v>3595554</v>
      </c>
      <c r="D25" s="539">
        <v>94931</v>
      </c>
      <c r="E25" s="539">
        <v>1101503</v>
      </c>
      <c r="F25" s="539">
        <v>1091898</v>
      </c>
      <c r="G25" s="539">
        <v>749367</v>
      </c>
      <c r="H25" s="539">
        <v>75473</v>
      </c>
      <c r="I25" s="540">
        <f t="shared" si="1"/>
        <v>482382</v>
      </c>
    </row>
    <row r="26" spans="1:11">
      <c r="A26" s="1068"/>
      <c r="B26" s="445" t="s">
        <v>150</v>
      </c>
      <c r="C26" s="537">
        <v>4113038</v>
      </c>
      <c r="D26" s="537">
        <v>267744</v>
      </c>
      <c r="E26" s="537">
        <v>1169147</v>
      </c>
      <c r="F26" s="537">
        <v>1163800</v>
      </c>
      <c r="G26" s="537">
        <v>897538</v>
      </c>
      <c r="H26" s="537">
        <v>32996</v>
      </c>
      <c r="I26" s="538">
        <f t="shared" si="1"/>
        <v>581813</v>
      </c>
    </row>
    <row r="27" spans="1:11" s="336" customFormat="1">
      <c r="A27" s="1069"/>
      <c r="B27" s="230" t="s">
        <v>790</v>
      </c>
      <c r="C27" s="539">
        <v>18828353</v>
      </c>
      <c r="D27" s="539">
        <v>512641</v>
      </c>
      <c r="E27" s="539">
        <v>4070659</v>
      </c>
      <c r="F27" s="539">
        <v>6047892</v>
      </c>
      <c r="G27" s="539">
        <v>3900650</v>
      </c>
      <c r="H27" s="539">
        <v>1248103</v>
      </c>
      <c r="I27" s="540">
        <f t="shared" si="1"/>
        <v>3048408</v>
      </c>
    </row>
    <row r="28" spans="1:11">
      <c r="A28" s="1179" t="s">
        <v>403</v>
      </c>
      <c r="B28" s="88" t="s">
        <v>823</v>
      </c>
      <c r="C28" s="543">
        <v>9047637</v>
      </c>
      <c r="D28" s="543">
        <v>365454</v>
      </c>
      <c r="E28" s="543">
        <v>2012374</v>
      </c>
      <c r="F28" s="543">
        <v>2189403</v>
      </c>
      <c r="G28" s="543">
        <v>1859866</v>
      </c>
      <c r="H28" s="543">
        <v>948233</v>
      </c>
      <c r="I28" s="544">
        <f t="shared" si="1"/>
        <v>1672307</v>
      </c>
    </row>
    <row r="29" spans="1:11">
      <c r="A29" s="1068"/>
      <c r="B29" s="90" t="s">
        <v>824</v>
      </c>
      <c r="C29" s="537">
        <v>9780716</v>
      </c>
      <c r="D29" s="537">
        <v>147187</v>
      </c>
      <c r="E29" s="537">
        <v>2058285</v>
      </c>
      <c r="F29" s="537">
        <v>3858489</v>
      </c>
      <c r="G29" s="537">
        <v>2040784</v>
      </c>
      <c r="H29" s="537">
        <v>299870</v>
      </c>
      <c r="I29" s="538">
        <f t="shared" si="1"/>
        <v>1376101</v>
      </c>
    </row>
    <row r="30" spans="1:11">
      <c r="A30" s="1068"/>
      <c r="B30" s="102" t="s">
        <v>822</v>
      </c>
      <c r="C30" s="539">
        <v>7995213</v>
      </c>
      <c r="D30" s="539">
        <v>362551</v>
      </c>
      <c r="E30" s="539">
        <v>1959323</v>
      </c>
      <c r="F30" s="539">
        <v>2023073</v>
      </c>
      <c r="G30" s="539">
        <v>1692566</v>
      </c>
      <c r="H30" s="539">
        <v>533932</v>
      </c>
      <c r="I30" s="540">
        <f t="shared" si="1"/>
        <v>1423768</v>
      </c>
      <c r="K30" s="336">
        <f t="shared" ref="K30" si="2">C30/C13</f>
        <v>795.06891408114564</v>
      </c>
    </row>
    <row r="31" spans="1:11" ht="17.25" thickBot="1">
      <c r="A31" s="1180"/>
      <c r="B31" s="103" t="s">
        <v>826</v>
      </c>
      <c r="C31" s="545">
        <v>8532955</v>
      </c>
      <c r="D31" s="545">
        <v>146078</v>
      </c>
      <c r="E31" s="545">
        <v>2002792</v>
      </c>
      <c r="F31" s="545">
        <v>3222695</v>
      </c>
      <c r="G31" s="545">
        <v>1824578</v>
      </c>
      <c r="H31" s="545">
        <v>167322</v>
      </c>
      <c r="I31" s="546">
        <f t="shared" si="1"/>
        <v>1169490</v>
      </c>
      <c r="K31" s="336">
        <f>C31/C14</f>
        <v>731.62608248306606</v>
      </c>
    </row>
    <row r="32" spans="1:11" s="336" customFormat="1">
      <c r="A32" s="590"/>
      <c r="B32" s="104"/>
      <c r="C32" s="599"/>
      <c r="D32" s="600">
        <f>D22/$C22*100</f>
        <v>3.077346503254323</v>
      </c>
      <c r="E32" s="600">
        <f t="shared" ref="E32:I32" si="3">E22/$C22*100</f>
        <v>23.971894525757484</v>
      </c>
      <c r="F32" s="600">
        <f t="shared" si="3"/>
        <v>31.738351159063726</v>
      </c>
      <c r="G32" s="600">
        <f t="shared" si="3"/>
        <v>21.279696576172267</v>
      </c>
      <c r="H32" s="600">
        <f t="shared" si="3"/>
        <v>4.2427811721178053</v>
      </c>
      <c r="I32" s="600">
        <f t="shared" si="3"/>
        <v>15.689930063634398</v>
      </c>
    </row>
    <row r="33" spans="1:9" s="336" customFormat="1">
      <c r="A33" s="183" t="s">
        <v>1088</v>
      </c>
      <c r="C33" s="555"/>
      <c r="D33" s="555"/>
      <c r="E33" s="555"/>
      <c r="F33" s="555"/>
      <c r="G33" s="555"/>
      <c r="H33" s="555"/>
      <c r="I33" s="555"/>
    </row>
    <row r="34" spans="1:9">
      <c r="A34" t="s">
        <v>1126</v>
      </c>
      <c r="B34" s="104"/>
      <c r="C34" s="106"/>
      <c r="D34" s="106"/>
      <c r="E34" s="106"/>
    </row>
  </sheetData>
  <mergeCells count="10">
    <mergeCell ref="A1:H1"/>
    <mergeCell ref="A3:B3"/>
    <mergeCell ref="A4:B4"/>
    <mergeCell ref="A18:H18"/>
    <mergeCell ref="A20:B20"/>
    <mergeCell ref="A21:B21"/>
    <mergeCell ref="A5:A10"/>
    <mergeCell ref="A11:A14"/>
    <mergeCell ref="A22:A27"/>
    <mergeCell ref="A28:A31"/>
  </mergeCells>
  <phoneticPr fontId="3" type="noConversion"/>
  <pageMargins left="0.7" right="0.7" top="0.75" bottom="0.75" header="0.3" footer="0.3"/>
  <pageSetup paperSize="9"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37"/>
  <sheetViews>
    <sheetView showGridLines="0" topLeftCell="A10" zoomScaleNormal="100" zoomScaleSheetLayoutView="100" workbookViewId="0">
      <selection activeCell="E33" sqref="E33"/>
    </sheetView>
  </sheetViews>
  <sheetFormatPr defaultRowHeight="16.5"/>
  <cols>
    <col min="1" max="1" width="9" customWidth="1"/>
    <col min="2" max="2" width="20.75" customWidth="1"/>
    <col min="3" max="3" width="14.25" customWidth="1"/>
    <col min="4" max="4" width="13.375" customWidth="1"/>
    <col min="5" max="7" width="12.125" customWidth="1"/>
    <col min="8" max="8" width="11.75" customWidth="1"/>
  </cols>
  <sheetData>
    <row r="1" spans="1:13" s="212" customFormat="1" ht="17.25" thickBot="1">
      <c r="A1" s="216" t="s">
        <v>667</v>
      </c>
      <c r="B1" s="217" t="s">
        <v>668</v>
      </c>
      <c r="C1" s="216"/>
      <c r="D1" s="216"/>
      <c r="E1" s="382" t="s">
        <v>669</v>
      </c>
    </row>
    <row r="2" spans="1:13" s="212" customFormat="1" ht="17.25" thickBot="1">
      <c r="A2" s="218" t="s">
        <v>763</v>
      </c>
      <c r="B2" s="218" t="s">
        <v>670</v>
      </c>
      <c r="C2" s="218" t="s">
        <v>795</v>
      </c>
      <c r="D2" s="218" t="s">
        <v>671</v>
      </c>
      <c r="E2" s="219" t="s">
        <v>624</v>
      </c>
    </row>
    <row r="3" spans="1:13" s="212" customFormat="1" ht="17.25" thickTop="1">
      <c r="A3" s="222" t="s">
        <v>531</v>
      </c>
      <c r="B3" s="696">
        <v>61299</v>
      </c>
      <c r="C3" s="696">
        <v>8302</v>
      </c>
      <c r="D3" s="696">
        <v>5242</v>
      </c>
      <c r="E3" s="713">
        <v>3060</v>
      </c>
      <c r="F3" s="604">
        <f>C3/B3*100</f>
        <v>13.543450953522896</v>
      </c>
    </row>
    <row r="4" spans="1:13" s="212" customFormat="1">
      <c r="A4" s="223" t="s">
        <v>154</v>
      </c>
      <c r="B4" s="699">
        <v>27746</v>
      </c>
      <c r="C4" s="699">
        <v>3803</v>
      </c>
      <c r="D4" s="706">
        <v>2490</v>
      </c>
      <c r="E4" s="707">
        <v>1313</v>
      </c>
      <c r="F4" s="604">
        <f>C4/$C$3*100</f>
        <v>45.808238978559388</v>
      </c>
      <c r="G4" s="604">
        <f>C4/B4*100</f>
        <v>13.706480213364088</v>
      </c>
    </row>
    <row r="5" spans="1:13" s="212" customFormat="1" ht="17.25" thickBot="1">
      <c r="A5" s="221" t="s">
        <v>155</v>
      </c>
      <c r="B5" s="712">
        <v>33553</v>
      </c>
      <c r="C5" s="712">
        <v>4499</v>
      </c>
      <c r="D5" s="710">
        <v>2752</v>
      </c>
      <c r="E5" s="711">
        <v>1747</v>
      </c>
      <c r="F5" s="604">
        <f>C5/$C$3*100</f>
        <v>54.19176102144062</v>
      </c>
      <c r="G5" s="604">
        <f>C5/B5*100</f>
        <v>13.408637081632044</v>
      </c>
      <c r="I5" s="336"/>
    </row>
    <row r="6" spans="1:13" s="212" customFormat="1">
      <c r="A6" s="125" t="s">
        <v>1092</v>
      </c>
      <c r="B6" s="125"/>
      <c r="C6" s="125"/>
      <c r="D6" s="125"/>
      <c r="E6" s="220"/>
      <c r="F6" s="991"/>
    </row>
    <row r="7" spans="1:13" s="212" customFormat="1">
      <c r="D7" s="336"/>
      <c r="E7" s="336"/>
      <c r="F7" s="336"/>
      <c r="G7" s="336"/>
    </row>
    <row r="8" spans="1:13" s="37" customFormat="1">
      <c r="A8" s="1187" t="s">
        <v>787</v>
      </c>
      <c r="B8" s="1187"/>
      <c r="C8" s="1187"/>
      <c r="D8" s="1187"/>
      <c r="E8" s="1187"/>
      <c r="F8" s="1187"/>
      <c r="G8" s="1187"/>
    </row>
    <row r="9" spans="1:13" ht="17.25" thickBot="1">
      <c r="G9" s="110" t="s">
        <v>641</v>
      </c>
    </row>
    <row r="10" spans="1:13" ht="17.25" thickBot="1">
      <c r="A10" s="118" t="s">
        <v>763</v>
      </c>
      <c r="B10" s="119" t="s">
        <v>794</v>
      </c>
      <c r="C10" s="119" t="s">
        <v>476</v>
      </c>
      <c r="D10" s="119" t="s">
        <v>477</v>
      </c>
      <c r="E10" s="119" t="s">
        <v>478</v>
      </c>
      <c r="F10" s="119" t="s">
        <v>479</v>
      </c>
      <c r="G10" s="244" t="s">
        <v>480</v>
      </c>
    </row>
    <row r="11" spans="1:13" ht="17.25" thickTop="1">
      <c r="A11" s="16" t="s">
        <v>764</v>
      </c>
      <c r="B11" s="729">
        <v>8302</v>
      </c>
      <c r="C11" s="729">
        <v>4867</v>
      </c>
      <c r="D11" s="729">
        <v>3033</v>
      </c>
      <c r="E11" s="729">
        <v>55</v>
      </c>
      <c r="F11" s="729">
        <v>1</v>
      </c>
      <c r="G11" s="730">
        <v>346</v>
      </c>
      <c r="H11" s="604">
        <f>C11/$B$11*100</f>
        <v>58.624427848711157</v>
      </c>
      <c r="I11" s="604">
        <f t="shared" ref="I11:L11" si="0">D11/$B$11*100</f>
        <v>36.53336545410744</v>
      </c>
      <c r="J11" s="604">
        <f t="shared" si="0"/>
        <v>0.66249096603228141</v>
      </c>
      <c r="K11" s="604">
        <f t="shared" si="0"/>
        <v>1.2045290291496025E-2</v>
      </c>
      <c r="L11" s="604">
        <f t="shared" si="0"/>
        <v>4.1676704408576244</v>
      </c>
      <c r="M11" s="604"/>
    </row>
    <row r="12" spans="1:13">
      <c r="A12" s="120" t="s">
        <v>481</v>
      </c>
      <c r="B12" s="731">
        <v>1541</v>
      </c>
      <c r="C12" s="731">
        <v>794</v>
      </c>
      <c r="D12" s="731">
        <v>714</v>
      </c>
      <c r="E12" s="731">
        <v>8</v>
      </c>
      <c r="F12" s="731"/>
      <c r="G12" s="732">
        <v>25</v>
      </c>
    </row>
    <row r="13" spans="1:13">
      <c r="A13" s="114" t="s">
        <v>482</v>
      </c>
      <c r="B13" s="733">
        <v>1677</v>
      </c>
      <c r="C13" s="733">
        <v>1086</v>
      </c>
      <c r="D13" s="733">
        <v>542</v>
      </c>
      <c r="E13" s="733">
        <v>12</v>
      </c>
      <c r="F13" s="733"/>
      <c r="G13" s="734">
        <v>37</v>
      </c>
    </row>
    <row r="14" spans="1:13">
      <c r="A14" s="114" t="s">
        <v>483</v>
      </c>
      <c r="B14" s="733">
        <v>2651</v>
      </c>
      <c r="C14" s="733">
        <v>1475</v>
      </c>
      <c r="D14" s="733">
        <v>1038</v>
      </c>
      <c r="E14" s="733">
        <v>23</v>
      </c>
      <c r="F14" s="733">
        <v>1</v>
      </c>
      <c r="G14" s="734">
        <v>114</v>
      </c>
    </row>
    <row r="15" spans="1:13">
      <c r="A15" s="114" t="s">
        <v>484</v>
      </c>
      <c r="B15" s="733">
        <v>1125</v>
      </c>
      <c r="C15" s="733">
        <v>715</v>
      </c>
      <c r="D15" s="733">
        <v>355</v>
      </c>
      <c r="E15" s="733">
        <v>8</v>
      </c>
      <c r="F15" s="733"/>
      <c r="G15" s="734">
        <v>47</v>
      </c>
    </row>
    <row r="16" spans="1:13">
      <c r="A16" s="16" t="s">
        <v>485</v>
      </c>
      <c r="B16" s="729">
        <v>1308</v>
      </c>
      <c r="C16" s="729">
        <v>797</v>
      </c>
      <c r="D16" s="729">
        <v>384</v>
      </c>
      <c r="E16" s="729">
        <v>4</v>
      </c>
      <c r="F16" s="729"/>
      <c r="G16" s="730">
        <v>123</v>
      </c>
    </row>
    <row r="17" spans="1:12">
      <c r="A17" s="120" t="s">
        <v>486</v>
      </c>
      <c r="B17" s="731">
        <v>3803</v>
      </c>
      <c r="C17" s="731">
        <v>2204</v>
      </c>
      <c r="D17" s="731">
        <v>1384</v>
      </c>
      <c r="E17" s="731">
        <v>28</v>
      </c>
      <c r="F17" s="731">
        <v>1</v>
      </c>
      <c r="G17" s="732">
        <v>186</v>
      </c>
      <c r="H17">
        <f>B17/$B$11*100</f>
        <v>45.808238978559388</v>
      </c>
    </row>
    <row r="18" spans="1:12" ht="17.25" thickBot="1">
      <c r="A18" s="121" t="s">
        <v>487</v>
      </c>
      <c r="B18" s="735">
        <v>4499</v>
      </c>
      <c r="C18" s="735">
        <v>2663</v>
      </c>
      <c r="D18" s="735">
        <v>1649</v>
      </c>
      <c r="E18" s="735">
        <v>27</v>
      </c>
      <c r="F18" s="735"/>
      <c r="G18" s="736">
        <v>160</v>
      </c>
      <c r="H18" s="336">
        <f>B18/$B$11*100</f>
        <v>54.19176102144062</v>
      </c>
    </row>
    <row r="19" spans="1:12">
      <c r="A19" s="1176" t="s">
        <v>1093</v>
      </c>
      <c r="B19" s="1176"/>
      <c r="C19" s="1176"/>
      <c r="D19" s="1176"/>
      <c r="E19" s="1176"/>
      <c r="F19" s="1176"/>
      <c r="G19" s="1176"/>
    </row>
    <row r="21" spans="1:12" s="37" customFormat="1" ht="17.25" thickBot="1">
      <c r="A21" s="1188" t="s">
        <v>688</v>
      </c>
      <c r="B21" s="1188"/>
      <c r="C21" s="1188"/>
      <c r="D21" s="1188"/>
      <c r="E21" s="1188"/>
      <c r="G21" s="386" t="s">
        <v>641</v>
      </c>
    </row>
    <row r="22" spans="1:12" ht="17.25" thickBot="1">
      <c r="A22" s="341" t="s">
        <v>763</v>
      </c>
      <c r="B22" s="119" t="s">
        <v>794</v>
      </c>
      <c r="C22" s="211" t="s">
        <v>488</v>
      </c>
      <c r="D22" s="211" t="s">
        <v>392</v>
      </c>
      <c r="E22" s="211" t="s">
        <v>489</v>
      </c>
      <c r="F22" s="122" t="s">
        <v>490</v>
      </c>
      <c r="G22" s="319" t="s">
        <v>996</v>
      </c>
      <c r="I22" s="336"/>
      <c r="J22" s="336"/>
      <c r="K22" s="336"/>
      <c r="L22" s="336"/>
    </row>
    <row r="23" spans="1:12" ht="17.25" thickTop="1">
      <c r="A23" s="356" t="s">
        <v>327</v>
      </c>
      <c r="B23" s="737">
        <f>SUM(C23:G23)</f>
        <v>19586</v>
      </c>
      <c r="C23" s="737">
        <f>SUM(C24:C28)</f>
        <v>5325</v>
      </c>
      <c r="D23" s="737">
        <f>SUM(D24:D28)</f>
        <v>5912</v>
      </c>
      <c r="E23" s="737">
        <f>SUM(E24:E28)</f>
        <v>8109</v>
      </c>
      <c r="F23" s="738">
        <f>SUM(F24:F28)</f>
        <v>78</v>
      </c>
      <c r="G23" s="738">
        <f>SUM(G24:G28)</f>
        <v>162</v>
      </c>
      <c r="H23" s="797">
        <f>C23/$B23*100</f>
        <v>27.187787194935158</v>
      </c>
      <c r="I23" s="797">
        <f t="shared" ref="I23:L23" si="1">D23/$B23*100</f>
        <v>30.184825896048196</v>
      </c>
      <c r="J23" s="797">
        <f t="shared" si="1"/>
        <v>41.402021852343509</v>
      </c>
      <c r="K23" s="797">
        <f t="shared" si="1"/>
        <v>0.3982436434187685</v>
      </c>
      <c r="L23" s="797">
        <f t="shared" si="1"/>
        <v>0.82712141325436539</v>
      </c>
    </row>
    <row r="24" spans="1:12">
      <c r="A24" s="349" t="s">
        <v>309</v>
      </c>
      <c r="B24" s="699">
        <f t="shared" ref="B24:B28" si="2">SUM(C24:G24)</f>
        <v>4000</v>
      </c>
      <c r="C24" s="699">
        <v>1055</v>
      </c>
      <c r="D24" s="699">
        <v>1235</v>
      </c>
      <c r="E24" s="699">
        <v>1663</v>
      </c>
      <c r="F24" s="739">
        <v>19</v>
      </c>
      <c r="G24" s="739">
        <v>28</v>
      </c>
      <c r="H24" s="604">
        <f>B24/B$23*100</f>
        <v>20.422750944552231</v>
      </c>
    </row>
    <row r="25" spans="1:12">
      <c r="A25" s="347" t="s">
        <v>310</v>
      </c>
      <c r="B25" s="721">
        <f t="shared" si="2"/>
        <v>3525</v>
      </c>
      <c r="C25" s="721">
        <v>1004</v>
      </c>
      <c r="D25" s="721">
        <v>970</v>
      </c>
      <c r="E25" s="721">
        <v>1499</v>
      </c>
      <c r="F25" s="740">
        <v>7</v>
      </c>
      <c r="G25" s="740">
        <v>45</v>
      </c>
      <c r="H25" s="604">
        <f t="shared" ref="H25:H27" si="3">B25/B$23*100</f>
        <v>17.997549269886655</v>
      </c>
      <c r="I25" s="336"/>
    </row>
    <row r="26" spans="1:12">
      <c r="A26" s="347" t="s">
        <v>311</v>
      </c>
      <c r="B26" s="721">
        <f t="shared" si="2"/>
        <v>6454</v>
      </c>
      <c r="C26" s="721">
        <v>1764</v>
      </c>
      <c r="D26" s="721">
        <v>1980</v>
      </c>
      <c r="E26" s="721">
        <v>2634</v>
      </c>
      <c r="F26" s="740">
        <v>24</v>
      </c>
      <c r="G26" s="740">
        <v>52</v>
      </c>
      <c r="H26" s="604">
        <f t="shared" si="3"/>
        <v>32.952108649035026</v>
      </c>
      <c r="I26" s="336"/>
    </row>
    <row r="27" spans="1:12">
      <c r="A27" s="347" t="s">
        <v>312</v>
      </c>
      <c r="B27" s="721">
        <f t="shared" si="2"/>
        <v>2512</v>
      </c>
      <c r="C27" s="721">
        <v>665</v>
      </c>
      <c r="D27" s="721">
        <v>760</v>
      </c>
      <c r="E27" s="721">
        <v>1071</v>
      </c>
      <c r="F27" s="740">
        <v>5</v>
      </c>
      <c r="G27" s="740">
        <v>11</v>
      </c>
      <c r="H27" s="604">
        <f t="shared" si="3"/>
        <v>12.825487593178799</v>
      </c>
      <c r="I27" s="336"/>
    </row>
    <row r="28" spans="1:12" ht="17.25" thickBot="1">
      <c r="A28" s="340" t="s">
        <v>313</v>
      </c>
      <c r="B28" s="696">
        <f t="shared" si="2"/>
        <v>3095</v>
      </c>
      <c r="C28" s="696">
        <v>837</v>
      </c>
      <c r="D28" s="696">
        <v>967</v>
      </c>
      <c r="E28" s="696">
        <v>1242</v>
      </c>
      <c r="F28" s="741">
        <v>23</v>
      </c>
      <c r="G28" s="741">
        <v>26</v>
      </c>
      <c r="H28" s="604">
        <f>B28/B$23*100</f>
        <v>15.80210354334729</v>
      </c>
      <c r="I28" s="336"/>
    </row>
    <row r="29" spans="1:12">
      <c r="A29" s="1176" t="s">
        <v>1093</v>
      </c>
      <c r="B29" s="1176"/>
      <c r="C29" s="1176"/>
      <c r="D29" s="1176"/>
      <c r="E29" s="1176"/>
      <c r="F29" s="1176"/>
      <c r="G29" s="1171"/>
    </row>
    <row r="30" spans="1:12">
      <c r="D30" s="336"/>
      <c r="E30" s="336"/>
      <c r="F30" s="336"/>
      <c r="G30" s="336"/>
    </row>
    <row r="31" spans="1:12" s="215" customFormat="1" ht="17.25" thickBot="1">
      <c r="A31" s="228" t="s">
        <v>788</v>
      </c>
      <c r="B31" s="235"/>
      <c r="C31" s="228"/>
      <c r="D31" s="228"/>
      <c r="E31" s="228"/>
      <c r="F31" s="228"/>
      <c r="G31" s="382" t="s">
        <v>655</v>
      </c>
    </row>
    <row r="32" spans="1:12" s="215" customFormat="1" ht="17.25" thickBot="1">
      <c r="A32" s="239" t="s">
        <v>763</v>
      </c>
      <c r="B32" s="236" t="s">
        <v>670</v>
      </c>
      <c r="C32" s="3" t="s">
        <v>821</v>
      </c>
      <c r="D32" s="3" t="s">
        <v>820</v>
      </c>
      <c r="E32" s="3" t="s">
        <v>245</v>
      </c>
      <c r="F32" s="3" t="s">
        <v>246</v>
      </c>
      <c r="G32" s="4" t="s">
        <v>159</v>
      </c>
    </row>
    <row r="33" spans="1:9" s="215" customFormat="1" ht="17.25" thickTop="1">
      <c r="A33" s="237" t="s">
        <v>531</v>
      </c>
      <c r="B33" s="696">
        <v>73072</v>
      </c>
      <c r="C33" s="696">
        <v>7472</v>
      </c>
      <c r="D33" s="696">
        <v>1897</v>
      </c>
      <c r="E33" s="696">
        <v>1700</v>
      </c>
      <c r="F33" s="696">
        <v>1539</v>
      </c>
      <c r="G33" s="713">
        <v>2336</v>
      </c>
    </row>
    <row r="34" spans="1:9" s="215" customFormat="1">
      <c r="A34" s="240" t="s">
        <v>154</v>
      </c>
      <c r="B34" s="699">
        <v>42547</v>
      </c>
      <c r="C34" s="699">
        <v>4893</v>
      </c>
      <c r="D34" s="699">
        <v>1242</v>
      </c>
      <c r="E34" s="699">
        <v>1093</v>
      </c>
      <c r="F34" s="699">
        <v>991</v>
      </c>
      <c r="G34" s="714">
        <v>1567</v>
      </c>
      <c r="H34" s="215">
        <f>C34/$C$33*100</f>
        <v>65.484475374732327</v>
      </c>
    </row>
    <row r="35" spans="1:9" s="215" customFormat="1" ht="17.25" thickBot="1">
      <c r="A35" s="234" t="s">
        <v>155</v>
      </c>
      <c r="B35" s="712">
        <v>30525</v>
      </c>
      <c r="C35" s="712">
        <v>2579</v>
      </c>
      <c r="D35" s="712">
        <v>655</v>
      </c>
      <c r="E35" s="712">
        <v>607</v>
      </c>
      <c r="F35" s="712">
        <v>548</v>
      </c>
      <c r="G35" s="715">
        <v>769</v>
      </c>
      <c r="H35" s="336">
        <f>C35/$C$33*100</f>
        <v>34.515524625267666</v>
      </c>
      <c r="I35" s="336"/>
    </row>
    <row r="36" spans="1:9" s="215" customFormat="1">
      <c r="A36" s="719"/>
      <c r="B36" s="719"/>
      <c r="C36" s="720">
        <f>C33/$B$33*100</f>
        <v>10.225530983139917</v>
      </c>
      <c r="D36" s="720">
        <f>D33/$C$33*100</f>
        <v>25.388115631691647</v>
      </c>
      <c r="E36" s="720">
        <f t="shared" ref="E36:G36" si="4">E33/$C$33*100</f>
        <v>22.751605995717345</v>
      </c>
      <c r="F36" s="720">
        <f t="shared" si="4"/>
        <v>20.596895074946467</v>
      </c>
      <c r="G36" s="720">
        <f t="shared" si="4"/>
        <v>31.263383297644538</v>
      </c>
      <c r="H36" s="238"/>
    </row>
    <row r="37" spans="1:9" s="215" customFormat="1">
      <c r="E37" s="336"/>
      <c r="F37" s="336"/>
      <c r="G37" s="336"/>
    </row>
  </sheetData>
  <mergeCells count="4">
    <mergeCell ref="A8:G8"/>
    <mergeCell ref="A29:G29"/>
    <mergeCell ref="A21:E21"/>
    <mergeCell ref="A19:G19"/>
  </mergeCells>
  <phoneticPr fontId="3" type="noConversion"/>
  <pageMargins left="0.7" right="0.7" top="0.75" bottom="0.75" header="0.3" footer="0.3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37"/>
  <sheetViews>
    <sheetView showGridLines="0" zoomScaleNormal="100" zoomScaleSheetLayoutView="100" workbookViewId="0">
      <selection activeCell="C6" sqref="C6:D7"/>
    </sheetView>
  </sheetViews>
  <sheetFormatPr defaultRowHeight="16.5"/>
  <cols>
    <col min="1" max="1" width="9" style="336" customWidth="1"/>
    <col min="2" max="2" width="20.75" style="336" customWidth="1"/>
    <col min="3" max="3" width="14.125" style="336" customWidth="1"/>
    <col min="4" max="4" width="16.5" style="336" bestFit="1" customWidth="1"/>
    <col min="5" max="7" width="12.125" style="336" customWidth="1"/>
    <col min="8" max="8" width="11.75" style="336" customWidth="1"/>
    <col min="9" max="16384" width="9" style="336"/>
  </cols>
  <sheetData>
    <row r="1" spans="1:8" s="354" customFormat="1">
      <c r="A1" s="96" t="s">
        <v>491</v>
      </c>
      <c r="B1" s="96"/>
      <c r="C1" s="96"/>
      <c r="D1" s="96"/>
      <c r="E1" s="96"/>
      <c r="F1" s="96"/>
      <c r="G1" s="96"/>
    </row>
    <row r="2" spans="1:8" ht="17.25" thickBot="1">
      <c r="D2" s="110" t="s">
        <v>641</v>
      </c>
    </row>
    <row r="3" spans="1:8">
      <c r="A3" s="1147" t="s">
        <v>0</v>
      </c>
      <c r="B3" s="1127" t="s">
        <v>795</v>
      </c>
      <c r="C3" s="1125" t="s">
        <v>492</v>
      </c>
      <c r="D3" s="1126"/>
    </row>
    <row r="4" spans="1:8" ht="17.25" thickBot="1">
      <c r="A4" s="1148"/>
      <c r="B4" s="1189"/>
      <c r="C4" s="123" t="s">
        <v>993</v>
      </c>
      <c r="D4" s="124" t="s">
        <v>994</v>
      </c>
    </row>
    <row r="5" spans="1:8" ht="17.25" thickTop="1">
      <c r="A5" s="342" t="s">
        <v>134</v>
      </c>
      <c r="B5" s="696">
        <v>7472</v>
      </c>
      <c r="C5" s="697">
        <v>5242</v>
      </c>
      <c r="D5" s="698">
        <v>2230</v>
      </c>
      <c r="E5" s="604">
        <f>C5/$B$5*100</f>
        <v>70.155246252676662</v>
      </c>
      <c r="F5" s="604">
        <f>D5/$B$5*100</f>
        <v>29.844753747323338</v>
      </c>
    </row>
    <row r="6" spans="1:8">
      <c r="A6" s="351" t="s">
        <v>143</v>
      </c>
      <c r="B6" s="699">
        <v>4893</v>
      </c>
      <c r="C6" s="700">
        <v>3293</v>
      </c>
      <c r="D6" s="701">
        <v>1600</v>
      </c>
      <c r="E6" s="604">
        <f>B6/$B$5*100</f>
        <v>65.484475374732327</v>
      </c>
      <c r="F6" s="604"/>
    </row>
    <row r="7" spans="1:8">
      <c r="A7" s="342" t="s">
        <v>144</v>
      </c>
      <c r="B7" s="696">
        <v>2579</v>
      </c>
      <c r="C7" s="702">
        <v>1949</v>
      </c>
      <c r="D7" s="703">
        <v>630</v>
      </c>
      <c r="E7" s="604">
        <f>B7/$B$5*100</f>
        <v>34.515524625267666</v>
      </c>
      <c r="F7" s="604"/>
    </row>
    <row r="8" spans="1:8">
      <c r="A8" s="351" t="s">
        <v>248</v>
      </c>
      <c r="B8" s="700">
        <v>1303</v>
      </c>
      <c r="C8" s="706">
        <v>973</v>
      </c>
      <c r="D8" s="707">
        <v>330</v>
      </c>
      <c r="E8" s="604"/>
      <c r="F8" s="604"/>
    </row>
    <row r="9" spans="1:8">
      <c r="A9" s="344" t="s">
        <v>260</v>
      </c>
      <c r="B9" s="704">
        <v>1245</v>
      </c>
      <c r="C9" s="708">
        <v>855</v>
      </c>
      <c r="D9" s="709">
        <v>390</v>
      </c>
      <c r="E9" s="604"/>
      <c r="F9" s="604"/>
    </row>
    <row r="10" spans="1:8">
      <c r="A10" s="344" t="s">
        <v>261</v>
      </c>
      <c r="B10" s="704">
        <v>2373</v>
      </c>
      <c r="C10" s="708">
        <v>1612</v>
      </c>
      <c r="D10" s="709">
        <v>761</v>
      </c>
      <c r="E10" s="604"/>
      <c r="F10" s="604"/>
    </row>
    <row r="11" spans="1:8">
      <c r="A11" s="344" t="s">
        <v>262</v>
      </c>
      <c r="B11" s="704">
        <v>1446</v>
      </c>
      <c r="C11" s="708">
        <v>916</v>
      </c>
      <c r="D11" s="709">
        <v>530</v>
      </c>
      <c r="E11" s="604"/>
      <c r="F11" s="604"/>
    </row>
    <row r="12" spans="1:8" ht="17.25" thickBot="1">
      <c r="A12" s="350" t="s">
        <v>263</v>
      </c>
      <c r="B12" s="705">
        <v>1105</v>
      </c>
      <c r="C12" s="710">
        <v>886</v>
      </c>
      <c r="D12" s="711">
        <v>219</v>
      </c>
      <c r="E12" s="604"/>
      <c r="F12" s="604"/>
    </row>
    <row r="13" spans="1:8">
      <c r="A13" s="125"/>
      <c r="B13" s="125"/>
      <c r="C13" s="125"/>
      <c r="D13" s="125"/>
      <c r="E13" s="126"/>
      <c r="F13" s="126"/>
      <c r="G13" s="126"/>
      <c r="H13" s="126"/>
    </row>
    <row r="15" spans="1:8" ht="17.25" thickBot="1">
      <c r="A15" s="96" t="s">
        <v>689</v>
      </c>
      <c r="B15" s="96"/>
      <c r="C15" s="96"/>
      <c r="D15" s="210" t="s">
        <v>408</v>
      </c>
      <c r="E15" s="96"/>
      <c r="F15" s="96"/>
    </row>
    <row r="16" spans="1:8" ht="33.75" thickBot="1">
      <c r="A16" s="341" t="s">
        <v>131</v>
      </c>
      <c r="B16" s="322" t="s">
        <v>794</v>
      </c>
      <c r="C16" s="370" t="s">
        <v>672</v>
      </c>
      <c r="D16" s="127" t="s">
        <v>673</v>
      </c>
    </row>
    <row r="17" spans="1:7" ht="17.25" thickTop="1">
      <c r="A17" s="340" t="s">
        <v>134</v>
      </c>
      <c r="B17" s="696">
        <v>7472</v>
      </c>
      <c r="C17" s="696">
        <v>2770</v>
      </c>
      <c r="D17" s="713">
        <v>656</v>
      </c>
      <c r="E17" s="604">
        <f>C17/$B$17*100</f>
        <v>37.071734475374733</v>
      </c>
      <c r="F17" s="604">
        <f>D17/$B$17*100</f>
        <v>8.7794432548179877</v>
      </c>
    </row>
    <row r="18" spans="1:7">
      <c r="A18" s="351" t="s">
        <v>143</v>
      </c>
      <c r="B18" s="699">
        <v>4893</v>
      </c>
      <c r="C18" s="699">
        <v>1736</v>
      </c>
      <c r="D18" s="714">
        <v>390</v>
      </c>
    </row>
    <row r="19" spans="1:7">
      <c r="A19" s="403" t="s">
        <v>144</v>
      </c>
      <c r="B19" s="696">
        <v>2579</v>
      </c>
      <c r="C19" s="696">
        <v>1034</v>
      </c>
      <c r="D19" s="713">
        <v>266</v>
      </c>
    </row>
    <row r="20" spans="1:7">
      <c r="A20" s="349" t="s">
        <v>248</v>
      </c>
      <c r="B20" s="700">
        <v>1303</v>
      </c>
      <c r="C20" s="699">
        <v>518</v>
      </c>
      <c r="D20" s="714">
        <v>159</v>
      </c>
    </row>
    <row r="21" spans="1:7">
      <c r="A21" s="347" t="s">
        <v>260</v>
      </c>
      <c r="B21" s="704">
        <v>1245</v>
      </c>
      <c r="C21" s="721">
        <v>445</v>
      </c>
      <c r="D21" s="722">
        <v>130</v>
      </c>
    </row>
    <row r="22" spans="1:7">
      <c r="A22" s="347" t="s">
        <v>261</v>
      </c>
      <c r="B22" s="704">
        <v>2373</v>
      </c>
      <c r="C22" s="721">
        <v>848</v>
      </c>
      <c r="D22" s="722">
        <v>177</v>
      </c>
    </row>
    <row r="23" spans="1:7">
      <c r="A23" s="347" t="s">
        <v>262</v>
      </c>
      <c r="B23" s="704">
        <v>1446</v>
      </c>
      <c r="C23" s="721">
        <v>444</v>
      </c>
      <c r="D23" s="722">
        <v>78</v>
      </c>
    </row>
    <row r="24" spans="1:7" ht="17.25" thickBot="1">
      <c r="A24" s="321" t="s">
        <v>263</v>
      </c>
      <c r="B24" s="705">
        <v>1105</v>
      </c>
      <c r="C24" s="712">
        <v>515</v>
      </c>
      <c r="D24" s="715">
        <v>112</v>
      </c>
    </row>
    <row r="25" spans="1:7">
      <c r="A25" s="125"/>
      <c r="B25" s="125"/>
      <c r="C25" s="125"/>
      <c r="D25" s="125"/>
    </row>
    <row r="28" spans="1:7" ht="17.25" thickBot="1">
      <c r="A28" s="354" t="s">
        <v>1106</v>
      </c>
      <c r="B28" s="354"/>
      <c r="C28" s="354"/>
      <c r="D28" s="382" t="s">
        <v>408</v>
      </c>
      <c r="E28" s="354"/>
    </row>
    <row r="29" spans="1:7" ht="17.25" thickBot="1">
      <c r="A29" s="343" t="s">
        <v>0</v>
      </c>
      <c r="B29" s="322" t="s">
        <v>794</v>
      </c>
      <c r="C29" s="328" t="s">
        <v>995</v>
      </c>
      <c r="D29" s="319" t="s">
        <v>994</v>
      </c>
    </row>
    <row r="30" spans="1:7" ht="17.25" thickTop="1">
      <c r="A30" s="340" t="s">
        <v>258</v>
      </c>
      <c r="B30" s="723">
        <f>SUM(C30:D30)</f>
        <v>656</v>
      </c>
      <c r="C30" s="723">
        <f>SUM(C31:C32)</f>
        <v>511</v>
      </c>
      <c r="D30" s="724">
        <f>SUM(D31:D32)</f>
        <v>145</v>
      </c>
      <c r="E30" s="604">
        <f>C30/$B$30*100</f>
        <v>77.896341463414629</v>
      </c>
      <c r="F30" s="604">
        <f>D30/$B$30*100</f>
        <v>22.103658536585368</v>
      </c>
    </row>
    <row r="31" spans="1:7">
      <c r="A31" s="351" t="s">
        <v>143</v>
      </c>
      <c r="B31" s="706">
        <f>SUM(C31:D31)</f>
        <v>390</v>
      </c>
      <c r="C31" s="706">
        <v>299</v>
      </c>
      <c r="D31" s="707">
        <v>91</v>
      </c>
      <c r="E31" s="727">
        <f>B31/B6*100</f>
        <v>7.970570202329859</v>
      </c>
      <c r="G31" s="992"/>
    </row>
    <row r="32" spans="1:7">
      <c r="A32" s="717" t="s">
        <v>144</v>
      </c>
      <c r="B32" s="723">
        <f>SUM(C32:D32)</f>
        <v>266</v>
      </c>
      <c r="C32" s="723">
        <v>212</v>
      </c>
      <c r="D32" s="724">
        <v>54</v>
      </c>
      <c r="E32" s="727">
        <f>B32/B7*100</f>
        <v>10.314075222954635</v>
      </c>
      <c r="F32" s="992">
        <f>E32-E31</f>
        <v>2.3435050206247761</v>
      </c>
      <c r="G32" s="992"/>
    </row>
    <row r="33" spans="1:6">
      <c r="A33" s="716" t="s">
        <v>248</v>
      </c>
      <c r="B33" s="725">
        <f t="shared" ref="B33:B37" si="0">SUM(C33:D33)</f>
        <v>159</v>
      </c>
      <c r="C33" s="708">
        <v>127</v>
      </c>
      <c r="D33" s="709">
        <v>32</v>
      </c>
      <c r="E33" s="339"/>
      <c r="F33" s="339"/>
    </row>
    <row r="34" spans="1:6">
      <c r="A34" s="716" t="s">
        <v>260</v>
      </c>
      <c r="B34" s="725">
        <f t="shared" si="0"/>
        <v>130</v>
      </c>
      <c r="C34" s="708">
        <v>97</v>
      </c>
      <c r="D34" s="709">
        <v>33</v>
      </c>
    </row>
    <row r="35" spans="1:6">
      <c r="A35" s="716" t="s">
        <v>261</v>
      </c>
      <c r="B35" s="725">
        <f t="shared" si="0"/>
        <v>177</v>
      </c>
      <c r="C35" s="708">
        <v>132</v>
      </c>
      <c r="D35" s="709">
        <v>45</v>
      </c>
    </row>
    <row r="36" spans="1:6">
      <c r="A36" s="716" t="s">
        <v>262</v>
      </c>
      <c r="B36" s="725">
        <f t="shared" si="0"/>
        <v>78</v>
      </c>
      <c r="C36" s="708">
        <v>57</v>
      </c>
      <c r="D36" s="709">
        <v>21</v>
      </c>
    </row>
    <row r="37" spans="1:6" ht="17.25" thickBot="1">
      <c r="A37" s="718" t="s">
        <v>263</v>
      </c>
      <c r="B37" s="726">
        <f t="shared" si="0"/>
        <v>112</v>
      </c>
      <c r="C37" s="710">
        <v>98</v>
      </c>
      <c r="D37" s="711">
        <v>14</v>
      </c>
    </row>
  </sheetData>
  <mergeCells count="3">
    <mergeCell ref="A3:A4"/>
    <mergeCell ref="B3:B4"/>
    <mergeCell ref="C3:D3"/>
  </mergeCells>
  <phoneticPr fontId="3" type="noConversion"/>
  <pageMargins left="0.7" right="0.7" top="0.75" bottom="0.75" header="0.3" footer="0.3"/>
  <pageSetup paperSize="9" scale="7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N44"/>
  <sheetViews>
    <sheetView showGridLines="0" topLeftCell="A22" zoomScaleNormal="100" zoomScaleSheetLayoutView="100" workbookViewId="0">
      <selection activeCell="C33" sqref="C33:C37"/>
    </sheetView>
  </sheetViews>
  <sheetFormatPr defaultRowHeight="16.5"/>
  <cols>
    <col min="1" max="1" width="9" style="336"/>
    <col min="2" max="2" width="14.875" style="336" customWidth="1"/>
    <col min="3" max="3" width="23.5" style="336" customWidth="1"/>
    <col min="4" max="4" width="10.375" style="336" bestFit="1" customWidth="1"/>
    <col min="5" max="5" width="11.875" style="336" customWidth="1"/>
    <col min="6" max="6" width="9.125" style="336" bestFit="1" customWidth="1"/>
    <col min="7" max="7" width="11.25" style="336" customWidth="1"/>
    <col min="8" max="8" width="9.25" style="336" customWidth="1"/>
    <col min="9" max="10" width="9.125" style="336" bestFit="1" customWidth="1"/>
    <col min="11" max="11" width="9.375" style="336" bestFit="1" customWidth="1"/>
    <col min="12" max="16384" width="9" style="336"/>
  </cols>
  <sheetData>
    <row r="1" spans="1:10" s="354" customFormat="1" ht="17.25" thickBot="1">
      <c r="A1" s="96" t="s">
        <v>1107</v>
      </c>
      <c r="B1" s="96"/>
      <c r="C1" s="96"/>
      <c r="D1" s="96"/>
      <c r="E1" s="96"/>
      <c r="G1" s="382" t="s">
        <v>408</v>
      </c>
    </row>
    <row r="2" spans="1:10">
      <c r="A2" s="1195" t="s">
        <v>0</v>
      </c>
      <c r="B2" s="1196"/>
      <c r="C2" s="1199" t="s">
        <v>382</v>
      </c>
      <c r="D2" s="1199" t="s">
        <v>383</v>
      </c>
      <c r="E2" s="1199"/>
      <c r="F2" s="1199"/>
      <c r="G2" s="1201" t="s">
        <v>384</v>
      </c>
      <c r="H2" s="1190"/>
    </row>
    <row r="3" spans="1:10" ht="17.25" thickBot="1">
      <c r="A3" s="1197"/>
      <c r="B3" s="1198"/>
      <c r="C3" s="1200"/>
      <c r="D3" s="587" t="s">
        <v>258</v>
      </c>
      <c r="E3" s="587" t="s">
        <v>385</v>
      </c>
      <c r="F3" s="586" t="s">
        <v>386</v>
      </c>
      <c r="G3" s="1202"/>
      <c r="H3" s="1191"/>
    </row>
    <row r="4" spans="1:10" ht="17.25" thickTop="1">
      <c r="A4" s="1069" t="s">
        <v>387</v>
      </c>
      <c r="B4" s="1054"/>
      <c r="C4" s="556">
        <f>D4+G4</f>
        <v>1437449</v>
      </c>
      <c r="D4" s="556">
        <f>E4+F4</f>
        <v>1066427</v>
      </c>
      <c r="E4" s="556">
        <v>516435</v>
      </c>
      <c r="F4" s="556">
        <v>549992</v>
      </c>
      <c r="G4" s="557">
        <v>371022</v>
      </c>
      <c r="H4" s="278"/>
    </row>
    <row r="5" spans="1:10">
      <c r="A5" s="1179" t="s">
        <v>142</v>
      </c>
      <c r="B5" s="445" t="s">
        <v>793</v>
      </c>
      <c r="C5" s="565">
        <f t="shared" ref="C5:C15" si="0">D5+G5</f>
        <v>432182</v>
      </c>
      <c r="D5" s="565">
        <f t="shared" ref="D5:D15" si="1">E5+F5</f>
        <v>335392</v>
      </c>
      <c r="E5" s="565">
        <v>204196</v>
      </c>
      <c r="F5" s="565">
        <v>131196</v>
      </c>
      <c r="G5" s="566">
        <v>96790</v>
      </c>
      <c r="H5" s="1015">
        <f>C5/C4*100</f>
        <v>30.065901468504276</v>
      </c>
      <c r="I5" s="336">
        <f>D5/C5*100</f>
        <v>77.60434261491686</v>
      </c>
    </row>
    <row r="6" spans="1:10">
      <c r="A6" s="1068"/>
      <c r="B6" s="444" t="s">
        <v>953</v>
      </c>
      <c r="C6" s="559">
        <f t="shared" si="0"/>
        <v>123215</v>
      </c>
      <c r="D6" s="559">
        <f t="shared" si="1"/>
        <v>97623</v>
      </c>
      <c r="E6" s="559">
        <v>25504</v>
      </c>
      <c r="F6" s="559">
        <v>72119</v>
      </c>
      <c r="G6" s="560">
        <v>25592</v>
      </c>
      <c r="H6" s="602">
        <f>E6/E$5*100</f>
        <v>12.489960626065152</v>
      </c>
    </row>
    <row r="7" spans="1:10">
      <c r="A7" s="1068"/>
      <c r="B7" s="444" t="s">
        <v>954</v>
      </c>
      <c r="C7" s="559">
        <f t="shared" si="0"/>
        <v>107126</v>
      </c>
      <c r="D7" s="559">
        <f t="shared" si="1"/>
        <v>85932</v>
      </c>
      <c r="E7" s="559">
        <v>58015</v>
      </c>
      <c r="F7" s="559">
        <v>27917</v>
      </c>
      <c r="G7" s="560">
        <v>21194</v>
      </c>
      <c r="H7" s="602">
        <f t="shared" ref="H7:H9" si="2">E7/E$5*100</f>
        <v>28.411428235616761</v>
      </c>
    </row>
    <row r="8" spans="1:10">
      <c r="A8" s="1068"/>
      <c r="B8" s="444" t="s">
        <v>955</v>
      </c>
      <c r="C8" s="559">
        <f t="shared" si="0"/>
        <v>92596</v>
      </c>
      <c r="D8" s="559">
        <f t="shared" si="1"/>
        <v>70605</v>
      </c>
      <c r="E8" s="559">
        <v>56486</v>
      </c>
      <c r="F8" s="559">
        <v>14119</v>
      </c>
      <c r="G8" s="560">
        <v>21991</v>
      </c>
      <c r="H8" s="602">
        <f t="shared" si="2"/>
        <v>27.662637857744521</v>
      </c>
    </row>
    <row r="9" spans="1:10">
      <c r="A9" s="1068"/>
      <c r="B9" s="445" t="s">
        <v>956</v>
      </c>
      <c r="C9" s="565">
        <f t="shared" si="0"/>
        <v>109245</v>
      </c>
      <c r="D9" s="565">
        <f t="shared" si="1"/>
        <v>81232</v>
      </c>
      <c r="E9" s="565">
        <v>64191</v>
      </c>
      <c r="F9" s="565">
        <v>17041</v>
      </c>
      <c r="G9" s="566">
        <v>28013</v>
      </c>
      <c r="H9" s="602">
        <f t="shared" si="2"/>
        <v>31.435973280573563</v>
      </c>
    </row>
    <row r="10" spans="1:10">
      <c r="A10" s="1068"/>
      <c r="B10" s="87" t="s">
        <v>957</v>
      </c>
      <c r="C10" s="568">
        <f t="shared" si="0"/>
        <v>291055</v>
      </c>
      <c r="D10" s="568">
        <f t="shared" si="1"/>
        <v>232226</v>
      </c>
      <c r="E10" s="568">
        <v>84058</v>
      </c>
      <c r="F10" s="568">
        <v>148168</v>
      </c>
      <c r="G10" s="571">
        <v>58829</v>
      </c>
      <c r="H10" s="279"/>
    </row>
    <row r="11" spans="1:10">
      <c r="A11" s="1069"/>
      <c r="B11" s="87" t="s">
        <v>790</v>
      </c>
      <c r="C11" s="567">
        <f t="shared" si="0"/>
        <v>492896</v>
      </c>
      <c r="D11" s="568">
        <f t="shared" si="1"/>
        <v>384063</v>
      </c>
      <c r="E11" s="567">
        <v>204735</v>
      </c>
      <c r="F11" s="568">
        <v>179328</v>
      </c>
      <c r="G11" s="567">
        <v>108833</v>
      </c>
      <c r="H11" s="279"/>
    </row>
    <row r="12" spans="1:10">
      <c r="A12" s="1179" t="s">
        <v>958</v>
      </c>
      <c r="B12" s="230" t="s">
        <v>959</v>
      </c>
      <c r="C12" s="573">
        <f t="shared" si="0"/>
        <v>225504</v>
      </c>
      <c r="D12" s="488">
        <f t="shared" si="1"/>
        <v>175055</v>
      </c>
      <c r="E12" s="573">
        <v>112748</v>
      </c>
      <c r="F12" s="488">
        <v>62307</v>
      </c>
      <c r="G12" s="573">
        <v>50449</v>
      </c>
      <c r="H12" s="993">
        <f>E12/$E$5*100</f>
        <v>55.215577190542419</v>
      </c>
      <c r="I12" s="992">
        <f>G12/$G$5*100</f>
        <v>52.122120053724565</v>
      </c>
      <c r="J12" s="992"/>
    </row>
    <row r="13" spans="1:10">
      <c r="A13" s="1068"/>
      <c r="B13" s="90" t="s">
        <v>960</v>
      </c>
      <c r="C13" s="573">
        <f t="shared" si="0"/>
        <v>206678</v>
      </c>
      <c r="D13" s="486">
        <f t="shared" si="1"/>
        <v>160337</v>
      </c>
      <c r="E13" s="573">
        <v>91448</v>
      </c>
      <c r="F13" s="486">
        <v>68889</v>
      </c>
      <c r="G13" s="573">
        <v>46341</v>
      </c>
      <c r="H13" s="993">
        <f>E13/$E$5*100</f>
        <v>44.784422809457581</v>
      </c>
      <c r="I13" s="992">
        <f>G13/$G$5*100</f>
        <v>47.877879946275442</v>
      </c>
      <c r="J13" s="992"/>
    </row>
    <row r="14" spans="1:10">
      <c r="A14" s="1068"/>
      <c r="B14" s="88" t="s">
        <v>961</v>
      </c>
      <c r="C14" s="562">
        <f t="shared" si="0"/>
        <v>257155</v>
      </c>
      <c r="D14" s="562">
        <f t="shared" si="1"/>
        <v>200433</v>
      </c>
      <c r="E14" s="562">
        <v>113040</v>
      </c>
      <c r="F14" s="562">
        <v>87393</v>
      </c>
      <c r="G14" s="563">
        <v>56722</v>
      </c>
      <c r="H14" s="278"/>
    </row>
    <row r="15" spans="1:10" ht="17.25" thickBot="1">
      <c r="A15" s="1180"/>
      <c r="B15" s="95" t="s">
        <v>962</v>
      </c>
      <c r="C15" s="569">
        <f t="shared" si="0"/>
        <v>235741</v>
      </c>
      <c r="D15" s="569">
        <f t="shared" si="1"/>
        <v>183630</v>
      </c>
      <c r="E15" s="569">
        <v>91695</v>
      </c>
      <c r="F15" s="569">
        <v>91935</v>
      </c>
      <c r="G15" s="570">
        <v>52111</v>
      </c>
      <c r="H15" s="278"/>
    </row>
    <row r="16" spans="1:10">
      <c r="B16" s="584" t="s">
        <v>963</v>
      </c>
      <c r="C16" s="584"/>
    </row>
    <row r="17" spans="1:14">
      <c r="A17" s="336" t="s">
        <v>1095</v>
      </c>
      <c r="B17" s="584"/>
      <c r="C17" s="584"/>
    </row>
    <row r="19" spans="1:14" s="354" customFormat="1" ht="17.25" thickBot="1">
      <c r="A19" s="354" t="s">
        <v>1108</v>
      </c>
      <c r="I19" s="382" t="s">
        <v>964</v>
      </c>
      <c r="J19" s="382"/>
    </row>
    <row r="20" spans="1:14" ht="17.25" thickBot="1">
      <c r="A20" s="589" t="s">
        <v>389</v>
      </c>
      <c r="B20" s="92" t="s">
        <v>390</v>
      </c>
      <c r="C20" s="588" t="s">
        <v>965</v>
      </c>
      <c r="D20" s="46" t="s">
        <v>966</v>
      </c>
      <c r="E20" s="46" t="s">
        <v>157</v>
      </c>
      <c r="F20" s="46" t="s">
        <v>158</v>
      </c>
      <c r="G20" s="47" t="s">
        <v>967</v>
      </c>
      <c r="H20" s="93" t="s">
        <v>957</v>
      </c>
      <c r="I20" s="588" t="s">
        <v>968</v>
      </c>
      <c r="J20" s="446"/>
    </row>
    <row r="21" spans="1:14" ht="17.25" thickTop="1">
      <c r="A21" s="1203" t="s">
        <v>391</v>
      </c>
      <c r="B21" s="21" t="s">
        <v>969</v>
      </c>
      <c r="C21" s="558">
        <v>347609</v>
      </c>
      <c r="D21" s="559">
        <v>100175</v>
      </c>
      <c r="E21" s="559">
        <v>76471</v>
      </c>
      <c r="F21" s="559">
        <v>84529</v>
      </c>
      <c r="G21" s="560">
        <v>86434</v>
      </c>
      <c r="H21" s="509">
        <v>236612</v>
      </c>
      <c r="I21" s="558">
        <v>407575</v>
      </c>
      <c r="J21" s="94">
        <f>C21+C22</f>
        <v>457309</v>
      </c>
    </row>
    <row r="22" spans="1:14">
      <c r="A22" s="1203"/>
      <c r="B22" s="21" t="s">
        <v>970</v>
      </c>
      <c r="C22" s="558">
        <v>109700</v>
      </c>
      <c r="D22" s="559">
        <v>31423</v>
      </c>
      <c r="E22" s="559">
        <v>21304</v>
      </c>
      <c r="F22" s="559">
        <v>26735</v>
      </c>
      <c r="G22" s="560">
        <v>30238</v>
      </c>
      <c r="H22" s="509">
        <v>71348</v>
      </c>
      <c r="I22" s="558">
        <v>128321</v>
      </c>
      <c r="J22" s="94"/>
    </row>
    <row r="23" spans="1:14">
      <c r="A23" s="1204" t="s">
        <v>971</v>
      </c>
      <c r="B23" s="102" t="s">
        <v>969</v>
      </c>
      <c r="C23" s="561">
        <v>346264</v>
      </c>
      <c r="D23" s="562">
        <v>100083</v>
      </c>
      <c r="E23" s="562">
        <v>81261</v>
      </c>
      <c r="F23" s="562">
        <v>76559</v>
      </c>
      <c r="G23" s="563">
        <v>88361</v>
      </c>
      <c r="H23" s="506">
        <v>236151</v>
      </c>
      <c r="I23" s="561">
        <v>401071</v>
      </c>
      <c r="J23" s="94">
        <f>C23+C24</f>
        <v>450519</v>
      </c>
      <c r="K23" s="994">
        <f>SUM(D23:D24)</f>
        <v>129126</v>
      </c>
      <c r="L23" s="994">
        <f t="shared" ref="L23:N23" si="3">SUM(E23:E24)</f>
        <v>103657</v>
      </c>
      <c r="M23" s="994">
        <f t="shared" si="3"/>
        <v>99880</v>
      </c>
      <c r="N23" s="994">
        <f t="shared" si="3"/>
        <v>117856</v>
      </c>
    </row>
    <row r="24" spans="1:14">
      <c r="A24" s="1205"/>
      <c r="B24" s="22" t="s">
        <v>972</v>
      </c>
      <c r="C24" s="564">
        <v>104255</v>
      </c>
      <c r="D24" s="565">
        <v>29043</v>
      </c>
      <c r="E24" s="565">
        <v>22396</v>
      </c>
      <c r="F24" s="565">
        <v>23321</v>
      </c>
      <c r="G24" s="566">
        <v>29495</v>
      </c>
      <c r="H24" s="503">
        <v>66626</v>
      </c>
      <c r="I24" s="564">
        <v>119442</v>
      </c>
      <c r="J24" s="94"/>
    </row>
    <row r="25" spans="1:14">
      <c r="A25" s="1203" t="s">
        <v>973</v>
      </c>
      <c r="B25" s="21" t="s">
        <v>969</v>
      </c>
      <c r="C25" s="558">
        <v>335392</v>
      </c>
      <c r="D25" s="559">
        <v>97623</v>
      </c>
      <c r="E25" s="559">
        <v>85932</v>
      </c>
      <c r="F25" s="559">
        <v>70605</v>
      </c>
      <c r="G25" s="560">
        <v>81232</v>
      </c>
      <c r="H25" s="509">
        <v>232226</v>
      </c>
      <c r="I25" s="558">
        <v>384063</v>
      </c>
      <c r="J25" s="94">
        <f>C25+C26</f>
        <v>432182</v>
      </c>
      <c r="K25" s="994">
        <f>SUM(D25:D26)</f>
        <v>123215</v>
      </c>
      <c r="L25" s="994">
        <f t="shared" ref="L25:N25" si="4">SUM(E25:E26)</f>
        <v>107126</v>
      </c>
      <c r="M25" s="994">
        <f t="shared" si="4"/>
        <v>92596</v>
      </c>
      <c r="N25" s="994">
        <f t="shared" si="4"/>
        <v>109245</v>
      </c>
    </row>
    <row r="26" spans="1:14" ht="17.25" thickBot="1">
      <c r="A26" s="1206"/>
      <c r="B26" s="103" t="s">
        <v>974</v>
      </c>
      <c r="C26" s="572">
        <v>96790</v>
      </c>
      <c r="D26" s="569">
        <v>25592</v>
      </c>
      <c r="E26" s="569">
        <v>21194</v>
      </c>
      <c r="F26" s="569">
        <v>21991</v>
      </c>
      <c r="G26" s="570">
        <v>28013</v>
      </c>
      <c r="H26" s="512">
        <v>58829</v>
      </c>
      <c r="I26" s="572">
        <v>108833</v>
      </c>
      <c r="J26" s="94"/>
    </row>
    <row r="27" spans="1:14">
      <c r="A27" s="446"/>
      <c r="B27" s="104"/>
      <c r="C27" s="558"/>
      <c r="D27" s="603">
        <f>D25+D26-D23-D24</f>
        <v>-5911</v>
      </c>
      <c r="E27" s="603">
        <f t="shared" ref="E27:G27" si="5">E25+E26-E23-E24</f>
        <v>3469</v>
      </c>
      <c r="F27" s="603">
        <f t="shared" si="5"/>
        <v>-7284</v>
      </c>
      <c r="G27" s="603">
        <f t="shared" si="5"/>
        <v>-8611</v>
      </c>
      <c r="H27" s="558"/>
      <c r="I27" s="558"/>
      <c r="J27" s="94">
        <f>J25-J23</f>
        <v>-18337</v>
      </c>
      <c r="K27" s="94">
        <f t="shared" ref="K27:N27" si="6">K25-K23</f>
        <v>-5911</v>
      </c>
      <c r="L27" s="94">
        <f t="shared" si="6"/>
        <v>3469</v>
      </c>
      <c r="M27" s="94">
        <f t="shared" si="6"/>
        <v>-7284</v>
      </c>
      <c r="N27" s="94">
        <f t="shared" si="6"/>
        <v>-8611</v>
      </c>
    </row>
    <row r="28" spans="1:14">
      <c r="A28" s="336" t="s">
        <v>1096</v>
      </c>
      <c r="E28" s="994"/>
      <c r="G28" s="994"/>
    </row>
    <row r="29" spans="1:14">
      <c r="E29" s="994"/>
      <c r="F29" s="994"/>
      <c r="G29" s="994"/>
      <c r="H29" s="994"/>
    </row>
    <row r="30" spans="1:14" ht="17.25" thickBot="1">
      <c r="A30" s="354" t="s">
        <v>1109</v>
      </c>
      <c r="B30" s="354"/>
      <c r="C30" s="354"/>
      <c r="D30" s="354"/>
      <c r="E30" s="354"/>
      <c r="F30" s="354"/>
      <c r="G30" s="354"/>
      <c r="H30" s="354"/>
      <c r="I30" s="382" t="s">
        <v>975</v>
      </c>
      <c r="J30" s="382"/>
    </row>
    <row r="31" spans="1:14" ht="17.25" thickBot="1">
      <c r="A31" s="589" t="s">
        <v>976</v>
      </c>
      <c r="B31" s="97" t="s">
        <v>977</v>
      </c>
      <c r="C31" s="447" t="s">
        <v>978</v>
      </c>
      <c r="D31" s="448" t="s">
        <v>966</v>
      </c>
      <c r="E31" s="448" t="s">
        <v>157</v>
      </c>
      <c r="F31" s="448" t="s">
        <v>158</v>
      </c>
      <c r="G31" s="449" t="s">
        <v>1094</v>
      </c>
      <c r="H31" s="93" t="s">
        <v>957</v>
      </c>
      <c r="I31" s="588" t="s">
        <v>968</v>
      </c>
      <c r="J31" s="446"/>
    </row>
    <row r="32" spans="1:14" ht="17.25" thickTop="1">
      <c r="A32" s="1192" t="s">
        <v>979</v>
      </c>
      <c r="B32" s="100" t="s">
        <v>980</v>
      </c>
      <c r="C32" s="591">
        <v>432182</v>
      </c>
      <c r="D32" s="592">
        <v>123215</v>
      </c>
      <c r="E32" s="592">
        <v>107126</v>
      </c>
      <c r="F32" s="592">
        <v>92596</v>
      </c>
      <c r="G32" s="593">
        <v>109245</v>
      </c>
      <c r="H32" s="594">
        <v>291055</v>
      </c>
      <c r="I32" s="591">
        <v>492896</v>
      </c>
      <c r="J32" s="94"/>
    </row>
    <row r="33" spans="1:11">
      <c r="A33" s="1193"/>
      <c r="B33" s="98" t="s">
        <v>981</v>
      </c>
      <c r="C33" s="558">
        <v>60334</v>
      </c>
      <c r="D33" s="595">
        <v>18539</v>
      </c>
      <c r="E33" s="595">
        <v>14483</v>
      </c>
      <c r="F33" s="595">
        <v>11895</v>
      </c>
      <c r="G33" s="596">
        <v>15417</v>
      </c>
      <c r="H33" s="509">
        <v>40795</v>
      </c>
      <c r="I33" s="558">
        <v>68107</v>
      </c>
      <c r="J33" s="94"/>
      <c r="K33" s="604">
        <f>C33/C$32*100</f>
        <v>13.960322271635562</v>
      </c>
    </row>
    <row r="34" spans="1:11">
      <c r="A34" s="1193"/>
      <c r="B34" s="98" t="s">
        <v>982</v>
      </c>
      <c r="C34" s="558">
        <v>61623</v>
      </c>
      <c r="D34" s="595">
        <v>18298</v>
      </c>
      <c r="E34" s="595">
        <v>15457</v>
      </c>
      <c r="F34" s="595">
        <v>12380</v>
      </c>
      <c r="G34" s="596">
        <v>15488</v>
      </c>
      <c r="H34" s="509">
        <v>43110</v>
      </c>
      <c r="I34" s="558">
        <v>70978</v>
      </c>
      <c r="J34" s="94"/>
      <c r="K34" s="604">
        <f t="shared" ref="K34:K37" si="7">C34/C$32*100</f>
        <v>14.258576247969607</v>
      </c>
    </row>
    <row r="35" spans="1:11">
      <c r="A35" s="1193"/>
      <c r="B35" s="98" t="s">
        <v>983</v>
      </c>
      <c r="C35" s="558">
        <v>147337</v>
      </c>
      <c r="D35" s="595">
        <v>41736</v>
      </c>
      <c r="E35" s="595">
        <v>37652</v>
      </c>
      <c r="F35" s="595">
        <v>31646</v>
      </c>
      <c r="G35" s="596">
        <v>36303</v>
      </c>
      <c r="H35" s="509">
        <v>100305</v>
      </c>
      <c r="I35" s="558">
        <v>168254</v>
      </c>
      <c r="J35" s="94"/>
      <c r="K35" s="604">
        <f t="shared" si="7"/>
        <v>34.091424446182394</v>
      </c>
    </row>
    <row r="36" spans="1:11">
      <c r="A36" s="1193"/>
      <c r="B36" s="98" t="s">
        <v>984</v>
      </c>
      <c r="C36" s="558">
        <v>115164</v>
      </c>
      <c r="D36" s="595">
        <v>29275</v>
      </c>
      <c r="E36" s="595">
        <v>27639</v>
      </c>
      <c r="F36" s="595">
        <v>27241</v>
      </c>
      <c r="G36" s="596">
        <v>31009</v>
      </c>
      <c r="H36" s="509">
        <v>72315</v>
      </c>
      <c r="I36" s="558">
        <v>130565</v>
      </c>
      <c r="J36" s="94"/>
      <c r="K36" s="604">
        <f t="shared" si="7"/>
        <v>26.647107005844759</v>
      </c>
    </row>
    <row r="37" spans="1:11" ht="17.25" thickBot="1">
      <c r="A37" s="1194"/>
      <c r="B37" s="99" t="s">
        <v>985</v>
      </c>
      <c r="C37" s="572">
        <v>47724</v>
      </c>
      <c r="D37" s="597">
        <v>15367</v>
      </c>
      <c r="E37" s="597">
        <v>11895</v>
      </c>
      <c r="F37" s="597">
        <v>9434</v>
      </c>
      <c r="G37" s="598">
        <v>11028</v>
      </c>
      <c r="H37" s="512">
        <v>34530</v>
      </c>
      <c r="I37" s="572">
        <v>54992</v>
      </c>
      <c r="J37" s="94"/>
      <c r="K37" s="604">
        <f t="shared" si="7"/>
        <v>11.042570028367678</v>
      </c>
    </row>
    <row r="38" spans="1:11">
      <c r="A38" s="336" t="s">
        <v>1097</v>
      </c>
      <c r="J38" s="94"/>
    </row>
    <row r="40" spans="1:11">
      <c r="C40" s="336">
        <f>ROUND(C33/$C$32*100,1)</f>
        <v>14</v>
      </c>
    </row>
    <row r="41" spans="1:11">
      <c r="C41" s="336">
        <f t="shared" ref="C41:C44" si="8">ROUND(C34/$C$32*100,1)</f>
        <v>14.3</v>
      </c>
    </row>
    <row r="42" spans="1:11">
      <c r="C42" s="336">
        <f t="shared" si="8"/>
        <v>34.1</v>
      </c>
    </row>
    <row r="43" spans="1:11">
      <c r="C43" s="336">
        <f t="shared" si="8"/>
        <v>26.6</v>
      </c>
    </row>
    <row r="44" spans="1:11">
      <c r="C44" s="336">
        <f t="shared" si="8"/>
        <v>11</v>
      </c>
    </row>
  </sheetData>
  <mergeCells count="12">
    <mergeCell ref="H2:H3"/>
    <mergeCell ref="A4:B4"/>
    <mergeCell ref="A32:A37"/>
    <mergeCell ref="A2:B3"/>
    <mergeCell ref="C2:C3"/>
    <mergeCell ref="D2:F2"/>
    <mergeCell ref="G2:G3"/>
    <mergeCell ref="A5:A11"/>
    <mergeCell ref="A12:A15"/>
    <mergeCell ref="A21:A22"/>
    <mergeCell ref="A23:A24"/>
    <mergeCell ref="A25:A26"/>
  </mergeCells>
  <phoneticPr fontId="3" type="noConversion"/>
  <pageMargins left="0.7" right="0.7" top="0.75" bottom="0.75" header="0.3" footer="0.3"/>
  <pageSetup paperSize="9" scale="7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46"/>
  <sheetViews>
    <sheetView showGridLines="0" topLeftCell="A16" zoomScaleNormal="100" zoomScaleSheetLayoutView="100" workbookViewId="0">
      <selection activeCell="F45" sqref="F45"/>
    </sheetView>
  </sheetViews>
  <sheetFormatPr defaultRowHeight="16.5"/>
  <cols>
    <col min="2" max="2" width="16.125" customWidth="1"/>
    <col min="3" max="3" width="14.875" customWidth="1"/>
    <col min="4" max="4" width="14.375" customWidth="1"/>
    <col min="5" max="5" width="15.75" customWidth="1"/>
    <col min="6" max="6" width="14.25" customWidth="1"/>
    <col min="7" max="7" width="12.875" customWidth="1"/>
    <col min="8" max="8" width="13" customWidth="1"/>
    <col min="9" max="9" width="11.625" customWidth="1"/>
    <col min="10" max="10" width="12.125" customWidth="1"/>
    <col min="11" max="11" width="11.25" customWidth="1"/>
  </cols>
  <sheetData>
    <row r="1" spans="1:12" ht="17.25" thickBot="1">
      <c r="A1" s="354" t="s">
        <v>1110</v>
      </c>
      <c r="J1" t="s">
        <v>926</v>
      </c>
    </row>
    <row r="2" spans="1:12">
      <c r="A2" s="1195" t="s">
        <v>0</v>
      </c>
      <c r="B2" s="1196"/>
      <c r="C2" s="1212" t="s">
        <v>395</v>
      </c>
      <c r="D2" s="1199" t="s">
        <v>396</v>
      </c>
      <c r="E2" s="1199"/>
      <c r="F2" s="1199" t="s">
        <v>397</v>
      </c>
      <c r="G2" s="1199"/>
      <c r="H2" s="1199" t="s">
        <v>398</v>
      </c>
      <c r="I2" s="1199"/>
      <c r="J2" s="1196" t="s">
        <v>399</v>
      </c>
      <c r="K2" s="1209" t="s">
        <v>1082</v>
      </c>
    </row>
    <row r="3" spans="1:12" ht="17.25" thickBot="1">
      <c r="A3" s="1211"/>
      <c r="B3" s="1208"/>
      <c r="C3" s="1213"/>
      <c r="D3" s="14" t="s">
        <v>400</v>
      </c>
      <c r="E3" s="14" t="s">
        <v>401</v>
      </c>
      <c r="F3" s="14" t="s">
        <v>400</v>
      </c>
      <c r="G3" s="14" t="s">
        <v>401</v>
      </c>
      <c r="H3" s="14" t="s">
        <v>400</v>
      </c>
      <c r="I3" s="14" t="s">
        <v>401</v>
      </c>
      <c r="J3" s="1208"/>
      <c r="K3" s="1210"/>
    </row>
    <row r="4" spans="1:12" ht="17.25" thickTop="1">
      <c r="A4" s="1069" t="s">
        <v>387</v>
      </c>
      <c r="B4" s="1054"/>
      <c r="C4" s="574">
        <v>1415335</v>
      </c>
      <c r="D4" s="523">
        <f>F4+H4</f>
        <v>2325799701</v>
      </c>
      <c r="E4" s="523">
        <f>G4+I4</f>
        <v>1752658655</v>
      </c>
      <c r="F4" s="523">
        <v>1831647516</v>
      </c>
      <c r="G4" s="523">
        <v>1393956522</v>
      </c>
      <c r="H4" s="523">
        <v>494152185</v>
      </c>
      <c r="I4" s="523">
        <v>358702133</v>
      </c>
      <c r="J4" s="523">
        <f>D4/C4</f>
        <v>1643.2856539264556</v>
      </c>
      <c r="K4" s="529">
        <f>E4/C4</f>
        <v>1238.3348500531677</v>
      </c>
    </row>
    <row r="5" spans="1:12" s="250" customFormat="1">
      <c r="A5" s="1179" t="s">
        <v>812</v>
      </c>
      <c r="B5" s="577" t="s">
        <v>794</v>
      </c>
      <c r="C5" s="578">
        <v>421271</v>
      </c>
      <c r="D5" s="578">
        <f t="shared" ref="D5:D14" si="0">F5+H5</f>
        <v>317040497</v>
      </c>
      <c r="E5" s="578">
        <f t="shared" ref="E5:E14" si="1">G5+I5</f>
        <v>232124117</v>
      </c>
      <c r="F5" s="578">
        <v>265984956</v>
      </c>
      <c r="G5" s="578">
        <v>195255168</v>
      </c>
      <c r="H5" s="578">
        <v>51055541</v>
      </c>
      <c r="I5" s="578">
        <v>36868949</v>
      </c>
      <c r="J5" s="524">
        <f>D5/C5</f>
        <v>752.58087311967836</v>
      </c>
      <c r="K5" s="525">
        <f>E5/C5</f>
        <v>551.00901082676</v>
      </c>
    </row>
    <row r="6" spans="1:12" s="336" customFormat="1">
      <c r="A6" s="1068"/>
      <c r="B6" s="444" t="s">
        <v>813</v>
      </c>
      <c r="C6" s="575">
        <v>118366</v>
      </c>
      <c r="D6" s="526">
        <f t="shared" si="0"/>
        <v>66223710</v>
      </c>
      <c r="E6" s="526">
        <f t="shared" si="1"/>
        <v>47522466</v>
      </c>
      <c r="F6" s="526">
        <v>55579481</v>
      </c>
      <c r="G6" s="526">
        <v>39882973</v>
      </c>
      <c r="H6" s="526">
        <v>10644229</v>
      </c>
      <c r="I6" s="526">
        <v>7639493</v>
      </c>
      <c r="J6" s="526">
        <f t="shared" ref="J6:J14" si="2">D6/C6</f>
        <v>559.48253721507865</v>
      </c>
      <c r="K6" s="527">
        <f t="shared" ref="K6:K14" si="3">E6/C6</f>
        <v>401.48747106432592</v>
      </c>
    </row>
    <row r="7" spans="1:12">
      <c r="A7" s="1068"/>
      <c r="B7" s="444" t="s">
        <v>148</v>
      </c>
      <c r="C7" s="575">
        <v>106341</v>
      </c>
      <c r="D7" s="526">
        <f t="shared" si="0"/>
        <v>69519529</v>
      </c>
      <c r="E7" s="526">
        <f t="shared" si="1"/>
        <v>50376833</v>
      </c>
      <c r="F7" s="526">
        <v>58116284</v>
      </c>
      <c r="G7" s="526">
        <v>42079675</v>
      </c>
      <c r="H7" s="526">
        <v>11403245</v>
      </c>
      <c r="I7" s="526">
        <v>8297158</v>
      </c>
      <c r="J7" s="526">
        <f t="shared" si="2"/>
        <v>653.74153901129387</v>
      </c>
      <c r="K7" s="527">
        <f t="shared" si="3"/>
        <v>473.72916372800705</v>
      </c>
    </row>
    <row r="8" spans="1:12">
      <c r="A8" s="1068"/>
      <c r="B8" s="444" t="s">
        <v>149</v>
      </c>
      <c r="C8" s="575">
        <v>91277</v>
      </c>
      <c r="D8" s="526">
        <f t="shared" si="0"/>
        <v>78875442</v>
      </c>
      <c r="E8" s="526">
        <f t="shared" si="1"/>
        <v>58582664</v>
      </c>
      <c r="F8" s="526">
        <v>67229156</v>
      </c>
      <c r="G8" s="526">
        <v>50195839</v>
      </c>
      <c r="H8" s="526">
        <v>11646286</v>
      </c>
      <c r="I8" s="526">
        <v>8386825</v>
      </c>
      <c r="J8" s="526">
        <f t="shared" si="2"/>
        <v>864.13271689472708</v>
      </c>
      <c r="K8" s="527">
        <f t="shared" si="3"/>
        <v>641.81189127600601</v>
      </c>
    </row>
    <row r="9" spans="1:12">
      <c r="A9" s="1068"/>
      <c r="B9" s="445" t="s">
        <v>150</v>
      </c>
      <c r="C9" s="574">
        <v>105287</v>
      </c>
      <c r="D9" s="523">
        <f t="shared" si="0"/>
        <v>102421816</v>
      </c>
      <c r="E9" s="523">
        <f t="shared" si="1"/>
        <v>75642154</v>
      </c>
      <c r="F9" s="523">
        <v>85060035</v>
      </c>
      <c r="G9" s="523">
        <v>63096681</v>
      </c>
      <c r="H9" s="523">
        <v>17361781</v>
      </c>
      <c r="I9" s="523">
        <v>12545473</v>
      </c>
      <c r="J9" s="523">
        <f t="shared" si="2"/>
        <v>972.7869157635796</v>
      </c>
      <c r="K9" s="529">
        <f t="shared" si="3"/>
        <v>718.43773685260294</v>
      </c>
    </row>
    <row r="10" spans="1:12" s="336" customFormat="1">
      <c r="A10" s="1069"/>
      <c r="B10" s="230" t="s">
        <v>790</v>
      </c>
      <c r="C10" s="575">
        <v>479732</v>
      </c>
      <c r="D10" s="526">
        <f t="shared" si="0"/>
        <v>350049386</v>
      </c>
      <c r="E10" s="526">
        <f t="shared" si="1"/>
        <v>256333915</v>
      </c>
      <c r="F10" s="526">
        <v>292847744</v>
      </c>
      <c r="G10" s="526">
        <v>215021030</v>
      </c>
      <c r="H10" s="526">
        <v>57201642</v>
      </c>
      <c r="I10" s="526">
        <v>41312885</v>
      </c>
      <c r="J10" s="526">
        <v>622.50935738980888</v>
      </c>
      <c r="K10" s="527">
        <v>458.5723767075873</v>
      </c>
    </row>
    <row r="11" spans="1:12">
      <c r="A11" s="1179" t="s">
        <v>403</v>
      </c>
      <c r="B11" s="88" t="s">
        <v>825</v>
      </c>
      <c r="C11" s="576">
        <v>242008</v>
      </c>
      <c r="D11" s="531">
        <f t="shared" si="0"/>
        <v>159810196</v>
      </c>
      <c r="E11" s="531">
        <f t="shared" si="1"/>
        <v>115716812</v>
      </c>
      <c r="F11" s="531">
        <v>131226192</v>
      </c>
      <c r="G11" s="531">
        <v>94924542</v>
      </c>
      <c r="H11" s="531">
        <v>28584004</v>
      </c>
      <c r="I11" s="531">
        <v>20792270</v>
      </c>
      <c r="J11" s="531">
        <f t="shared" si="2"/>
        <v>660.35088096261279</v>
      </c>
      <c r="K11" s="532">
        <f t="shared" si="3"/>
        <v>478.15283792271327</v>
      </c>
    </row>
    <row r="12" spans="1:12">
      <c r="A12" s="1068"/>
      <c r="B12" s="90" t="s">
        <v>824</v>
      </c>
      <c r="C12" s="574">
        <v>237724</v>
      </c>
      <c r="D12" s="523">
        <f t="shared" si="0"/>
        <v>190239190</v>
      </c>
      <c r="E12" s="523">
        <f t="shared" si="1"/>
        <v>140617103</v>
      </c>
      <c r="F12" s="523">
        <v>161621552</v>
      </c>
      <c r="G12" s="523">
        <v>120096488</v>
      </c>
      <c r="H12" s="523">
        <v>28617638</v>
      </c>
      <c r="I12" s="523">
        <v>20520615</v>
      </c>
      <c r="J12" s="523">
        <f t="shared" si="2"/>
        <v>800.25235146640637</v>
      </c>
      <c r="K12" s="529">
        <f t="shared" si="3"/>
        <v>591.51412141811511</v>
      </c>
    </row>
    <row r="13" spans="1:12">
      <c r="A13" s="1068"/>
      <c r="B13" s="102" t="s">
        <v>822</v>
      </c>
      <c r="C13" s="576">
        <v>211751</v>
      </c>
      <c r="D13" s="531">
        <f t="shared" si="0"/>
        <v>141289036</v>
      </c>
      <c r="E13" s="531">
        <f t="shared" si="1"/>
        <v>102013905</v>
      </c>
      <c r="F13" s="531">
        <v>116141233</v>
      </c>
      <c r="G13" s="531">
        <v>83738403</v>
      </c>
      <c r="H13" s="531">
        <v>25147803</v>
      </c>
      <c r="I13" s="531">
        <v>18275502</v>
      </c>
      <c r="J13" s="531">
        <f t="shared" si="2"/>
        <v>667.2414109024279</v>
      </c>
      <c r="K13" s="532">
        <f t="shared" si="3"/>
        <v>481.76350997161762</v>
      </c>
      <c r="L13" s="994">
        <f>J14-J13</f>
        <v>171.58763167107338</v>
      </c>
    </row>
    <row r="14" spans="1:12" ht="17.25" thickBot="1">
      <c r="A14" s="1180"/>
      <c r="B14" s="103" t="s">
        <v>826</v>
      </c>
      <c r="C14" s="579">
        <v>209520</v>
      </c>
      <c r="D14" s="534">
        <f t="shared" si="0"/>
        <v>175751461</v>
      </c>
      <c r="E14" s="534">
        <f t="shared" si="1"/>
        <v>130110212</v>
      </c>
      <c r="F14" s="534">
        <v>149843723</v>
      </c>
      <c r="G14" s="534">
        <v>111516765</v>
      </c>
      <c r="H14" s="534">
        <v>25907738</v>
      </c>
      <c r="I14" s="534">
        <v>18593447</v>
      </c>
      <c r="J14" s="534">
        <f t="shared" si="2"/>
        <v>838.82904257350128</v>
      </c>
      <c r="K14" s="580">
        <f t="shared" si="3"/>
        <v>620.9918480336006</v>
      </c>
    </row>
    <row r="15" spans="1:12">
      <c r="A15" t="s">
        <v>1097</v>
      </c>
      <c r="B15" s="104"/>
      <c r="C15" s="105"/>
      <c r="D15" s="106"/>
      <c r="E15" s="106"/>
      <c r="F15" s="106"/>
      <c r="G15" s="106"/>
      <c r="H15" s="106"/>
      <c r="I15" s="106"/>
      <c r="J15" s="106"/>
      <c r="K15" s="106"/>
    </row>
    <row r="16" spans="1:12">
      <c r="D16" s="996"/>
      <c r="E16" s="995"/>
      <c r="F16" s="997"/>
    </row>
    <row r="17" spans="1:9">
      <c r="A17" s="354" t="s">
        <v>1111</v>
      </c>
      <c r="B17" s="354"/>
      <c r="C17" s="354"/>
      <c r="D17" s="354"/>
      <c r="E17" s="354"/>
      <c r="F17" s="354"/>
      <c r="G17" s="354"/>
    </row>
    <row r="18" spans="1:9" ht="17.25" thickBot="1">
      <c r="A18" s="336"/>
      <c r="B18" s="231"/>
      <c r="C18" s="229"/>
      <c r="D18" s="336"/>
      <c r="E18" s="336"/>
      <c r="F18" s="231" t="s">
        <v>408</v>
      </c>
      <c r="G18" s="336"/>
    </row>
    <row r="19" spans="1:9">
      <c r="A19" s="1219" t="s">
        <v>0</v>
      </c>
      <c r="B19" s="1220"/>
      <c r="C19" s="1215" t="s">
        <v>1138</v>
      </c>
      <c r="D19" s="1215" t="s">
        <v>499</v>
      </c>
      <c r="E19" s="1215" t="s">
        <v>500</v>
      </c>
      <c r="F19" s="1207" t="s">
        <v>501</v>
      </c>
      <c r="G19" s="336"/>
    </row>
    <row r="20" spans="1:9" ht="17.25" thickBot="1">
      <c r="A20" s="1221"/>
      <c r="B20" s="1080"/>
      <c r="C20" s="1216"/>
      <c r="D20" s="1216"/>
      <c r="E20" s="1216"/>
      <c r="F20" s="1086"/>
      <c r="G20" s="336"/>
    </row>
    <row r="21" spans="1:9" ht="17.25" customHeight="1" thickTop="1">
      <c r="A21" s="1217" t="s">
        <v>502</v>
      </c>
      <c r="B21" s="1218"/>
      <c r="C21" s="1038">
        <v>576346</v>
      </c>
      <c r="D21" s="1039">
        <v>364195</v>
      </c>
      <c r="E21" s="1039">
        <v>200675</v>
      </c>
      <c r="F21" s="1040">
        <v>11476</v>
      </c>
      <c r="G21" s="1041">
        <f>C22/C21</f>
        <v>0.43501646580352776</v>
      </c>
    </row>
    <row r="22" spans="1:9">
      <c r="A22" s="1179" t="s">
        <v>827</v>
      </c>
      <c r="B22" s="443" t="s">
        <v>830</v>
      </c>
      <c r="C22" s="1022">
        <v>250720</v>
      </c>
      <c r="D22" s="1023">
        <v>166468</v>
      </c>
      <c r="E22" s="1023">
        <v>82837</v>
      </c>
      <c r="F22" s="1024">
        <v>1415</v>
      </c>
      <c r="G22" s="860">
        <f>D22/$C$22</f>
        <v>0.66395979578813014</v>
      </c>
      <c r="H22" s="860">
        <f t="shared" ref="H22:I22" si="4">E22/$C$22</f>
        <v>0.33039645820038288</v>
      </c>
      <c r="I22" s="860">
        <f t="shared" si="4"/>
        <v>5.643746011486918E-3</v>
      </c>
    </row>
    <row r="23" spans="1:9">
      <c r="A23" s="1068"/>
      <c r="B23" s="444" t="s">
        <v>255</v>
      </c>
      <c r="C23" s="1025">
        <v>40347</v>
      </c>
      <c r="D23" s="1026">
        <v>20802</v>
      </c>
      <c r="E23" s="1026">
        <v>19191</v>
      </c>
      <c r="F23" s="1027">
        <v>354</v>
      </c>
      <c r="G23" s="860">
        <f>C23/$C$22</f>
        <v>0.16092453733248244</v>
      </c>
    </row>
    <row r="24" spans="1:9">
      <c r="A24" s="1068"/>
      <c r="B24" s="444" t="s">
        <v>148</v>
      </c>
      <c r="C24" s="1025">
        <v>72278</v>
      </c>
      <c r="D24" s="1026">
        <v>47849</v>
      </c>
      <c r="E24" s="1026">
        <v>24317</v>
      </c>
      <c r="F24" s="1027">
        <v>112</v>
      </c>
      <c r="G24" s="860">
        <f t="shared" ref="G24:G26" si="5">C24/$C$22</f>
        <v>0.2882817485641353</v>
      </c>
    </row>
    <row r="25" spans="1:9">
      <c r="A25" s="1068"/>
      <c r="B25" s="444" t="s">
        <v>149</v>
      </c>
      <c r="C25" s="1025">
        <v>64703</v>
      </c>
      <c r="D25" s="1026">
        <v>45752</v>
      </c>
      <c r="E25" s="1026">
        <v>18704</v>
      </c>
      <c r="F25" s="1027">
        <v>247</v>
      </c>
      <c r="G25" s="860">
        <f t="shared" si="5"/>
        <v>0.25806876196553924</v>
      </c>
    </row>
    <row r="26" spans="1:9">
      <c r="A26" s="1068"/>
      <c r="B26" s="444" t="s">
        <v>150</v>
      </c>
      <c r="C26" s="1025">
        <v>73392</v>
      </c>
      <c r="D26" s="1026">
        <v>52065</v>
      </c>
      <c r="E26" s="1026">
        <v>20625</v>
      </c>
      <c r="F26" s="1027">
        <v>702</v>
      </c>
      <c r="G26" s="860">
        <f t="shared" si="5"/>
        <v>0.292724952137843</v>
      </c>
    </row>
    <row r="27" spans="1:9" s="336" customFormat="1">
      <c r="A27" s="1069"/>
      <c r="B27" s="87" t="s">
        <v>790</v>
      </c>
      <c r="C27" s="1022">
        <v>251315</v>
      </c>
      <c r="D27" s="1028">
        <v>166994</v>
      </c>
      <c r="E27" s="1028">
        <v>82896</v>
      </c>
      <c r="F27" s="1029">
        <v>1425</v>
      </c>
    </row>
    <row r="28" spans="1:9">
      <c r="A28" s="1179" t="s">
        <v>828</v>
      </c>
      <c r="B28" s="443" t="s">
        <v>793</v>
      </c>
      <c r="C28" s="1030">
        <f>SUM(C29:C32)</f>
        <v>137626</v>
      </c>
      <c r="D28" s="825">
        <f t="shared" ref="D28:F28" si="6">SUM(D29:D32)</f>
        <v>90950</v>
      </c>
      <c r="E28" s="825">
        <f t="shared" si="6"/>
        <v>46370</v>
      </c>
      <c r="F28" s="1030">
        <f t="shared" si="6"/>
        <v>306</v>
      </c>
      <c r="G28" s="336"/>
    </row>
    <row r="29" spans="1:9">
      <c r="A29" s="1068"/>
      <c r="B29" s="444" t="s">
        <v>255</v>
      </c>
      <c r="C29" s="1025">
        <v>19049</v>
      </c>
      <c r="D29" s="1026">
        <v>7981</v>
      </c>
      <c r="E29" s="1026">
        <v>10854</v>
      </c>
      <c r="F29" s="1027">
        <v>214</v>
      </c>
      <c r="G29" s="336"/>
    </row>
    <row r="30" spans="1:9">
      <c r="A30" s="1068"/>
      <c r="B30" s="444" t="s">
        <v>148</v>
      </c>
      <c r="C30" s="1025">
        <v>39307</v>
      </c>
      <c r="D30" s="1026">
        <v>25150</v>
      </c>
      <c r="E30" s="1026">
        <v>14107</v>
      </c>
      <c r="F30" s="1027">
        <v>50</v>
      </c>
      <c r="G30" s="336"/>
    </row>
    <row r="31" spans="1:9">
      <c r="A31" s="1068"/>
      <c r="B31" s="444" t="s">
        <v>149</v>
      </c>
      <c r="C31" s="1025">
        <v>37134</v>
      </c>
      <c r="D31" s="1026">
        <v>26692</v>
      </c>
      <c r="E31" s="1026">
        <v>10434</v>
      </c>
      <c r="F31" s="1027">
        <v>8</v>
      </c>
      <c r="G31" s="336"/>
    </row>
    <row r="32" spans="1:9">
      <c r="A32" s="1068"/>
      <c r="B32" s="445" t="s">
        <v>150</v>
      </c>
      <c r="C32" s="1031">
        <v>42136</v>
      </c>
      <c r="D32" s="1032">
        <v>31127</v>
      </c>
      <c r="E32" s="1032">
        <v>10975</v>
      </c>
      <c r="F32" s="1033">
        <v>34</v>
      </c>
      <c r="G32" s="336"/>
    </row>
    <row r="33" spans="1:7" s="336" customFormat="1">
      <c r="A33" s="1069"/>
      <c r="B33" s="230" t="s">
        <v>817</v>
      </c>
      <c r="C33" s="1025">
        <v>137954</v>
      </c>
      <c r="D33" s="1026">
        <v>91244</v>
      </c>
      <c r="E33" s="1026">
        <v>46399</v>
      </c>
      <c r="F33" s="1027">
        <v>311</v>
      </c>
    </row>
    <row r="34" spans="1:7">
      <c r="A34" s="1179" t="s">
        <v>829</v>
      </c>
      <c r="B34" s="443" t="s">
        <v>831</v>
      </c>
      <c r="C34" s="1034">
        <f>SUM(C35:C38)</f>
        <v>113094</v>
      </c>
      <c r="D34" s="825">
        <f t="shared" ref="D34" si="7">SUM(D35:D38)</f>
        <v>75518</v>
      </c>
      <c r="E34" s="825">
        <f t="shared" ref="E34" si="8">SUM(E35:E38)</f>
        <v>36467</v>
      </c>
      <c r="F34" s="1030">
        <f t="shared" ref="F34" si="9">SUM(F35:F38)</f>
        <v>1109</v>
      </c>
      <c r="G34" s="336"/>
    </row>
    <row r="35" spans="1:7">
      <c r="A35" s="1068"/>
      <c r="B35" s="444" t="s">
        <v>255</v>
      </c>
      <c r="C35" s="1025">
        <v>21298</v>
      </c>
      <c r="D35" s="1026">
        <v>12821</v>
      </c>
      <c r="E35" s="1026">
        <v>8337</v>
      </c>
      <c r="F35" s="1027">
        <v>140</v>
      </c>
      <c r="G35" s="336"/>
    </row>
    <row r="36" spans="1:7">
      <c r="A36" s="1068"/>
      <c r="B36" s="444" t="s">
        <v>148</v>
      </c>
      <c r="C36" s="1025">
        <v>32971</v>
      </c>
      <c r="D36" s="1026">
        <v>22699</v>
      </c>
      <c r="E36" s="1026">
        <v>10210</v>
      </c>
      <c r="F36" s="1027">
        <v>62</v>
      </c>
      <c r="G36" s="336"/>
    </row>
    <row r="37" spans="1:7">
      <c r="A37" s="1068"/>
      <c r="B37" s="444" t="s">
        <v>149</v>
      </c>
      <c r="C37" s="1025">
        <v>27569</v>
      </c>
      <c r="D37" s="1026">
        <v>19060</v>
      </c>
      <c r="E37" s="1026">
        <v>8270</v>
      </c>
      <c r="F37" s="1027">
        <v>239</v>
      </c>
      <c r="G37" s="336"/>
    </row>
    <row r="38" spans="1:7">
      <c r="A38" s="1068"/>
      <c r="B38" s="445" t="s">
        <v>150</v>
      </c>
      <c r="C38" s="1031">
        <v>31256</v>
      </c>
      <c r="D38" s="1032">
        <v>20938</v>
      </c>
      <c r="E38" s="1032">
        <v>9650</v>
      </c>
      <c r="F38" s="1033">
        <v>668</v>
      </c>
      <c r="G38" s="336"/>
    </row>
    <row r="39" spans="1:7" s="336" customFormat="1" ht="17.25" thickBot="1">
      <c r="A39" s="1214"/>
      <c r="B39" s="450" t="s">
        <v>790</v>
      </c>
      <c r="C39" s="1035">
        <v>113361</v>
      </c>
      <c r="D39" s="1036">
        <v>75750</v>
      </c>
      <c r="E39" s="1036">
        <v>36497</v>
      </c>
      <c r="F39" s="1037">
        <v>1114</v>
      </c>
    </row>
    <row r="40" spans="1:7" ht="17.25" thickTop="1">
      <c r="A40" s="336" t="s">
        <v>498</v>
      </c>
      <c r="B40" s="336"/>
      <c r="C40" s="336"/>
      <c r="D40" s="336"/>
      <c r="E40" s="336"/>
      <c r="F40" s="336"/>
      <c r="G40" s="336"/>
    </row>
    <row r="41" spans="1:7" ht="17.25" thickBot="1"/>
    <row r="42" spans="1:7" ht="17.25" thickTop="1">
      <c r="B42" s="684" t="s">
        <v>880</v>
      </c>
      <c r="C42" s="1042">
        <v>430122</v>
      </c>
      <c r="D42" s="1041">
        <f>C22/C42</f>
        <v>0.58290438526743571</v>
      </c>
    </row>
    <row r="43" spans="1:7">
      <c r="B43" s="685" t="s">
        <v>255</v>
      </c>
      <c r="C43" s="1043">
        <v>124780</v>
      </c>
      <c r="D43" s="1041">
        <f>C23/C43</f>
        <v>0.32334508735374257</v>
      </c>
    </row>
    <row r="44" spans="1:7">
      <c r="B44" s="685" t="s">
        <v>148</v>
      </c>
      <c r="C44" s="1043">
        <v>107195</v>
      </c>
      <c r="D44" s="1041">
        <f>C24/C44</f>
        <v>0.67426652362516903</v>
      </c>
    </row>
    <row r="45" spans="1:7">
      <c r="B45" s="685" t="s">
        <v>149</v>
      </c>
      <c r="C45" s="1043">
        <v>91437</v>
      </c>
      <c r="D45" s="1041">
        <f>C25/C45</f>
        <v>0.70762382842831673</v>
      </c>
    </row>
    <row r="46" spans="1:7">
      <c r="B46" s="685" t="s">
        <v>150</v>
      </c>
      <c r="C46" s="1043">
        <v>106710</v>
      </c>
      <c r="D46" s="1041">
        <f>C26/C46</f>
        <v>0.6877705931965139</v>
      </c>
    </row>
  </sheetData>
  <mergeCells count="19">
    <mergeCell ref="A22:A27"/>
    <mergeCell ref="A28:A33"/>
    <mergeCell ref="A34:A39"/>
    <mergeCell ref="D19:D20"/>
    <mergeCell ref="E19:E20"/>
    <mergeCell ref="A21:B21"/>
    <mergeCell ref="A19:B20"/>
    <mergeCell ref="C19:C20"/>
    <mergeCell ref="F19:F20"/>
    <mergeCell ref="H2:I2"/>
    <mergeCell ref="J2:J3"/>
    <mergeCell ref="K2:K3"/>
    <mergeCell ref="A4:B4"/>
    <mergeCell ref="D2:E2"/>
    <mergeCell ref="F2:G2"/>
    <mergeCell ref="A2:B3"/>
    <mergeCell ref="C2:C3"/>
    <mergeCell ref="A11:A14"/>
    <mergeCell ref="A5:A10"/>
  </mergeCells>
  <phoneticPr fontId="3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P47"/>
  <sheetViews>
    <sheetView showGridLines="0" zoomScaleNormal="100" zoomScaleSheetLayoutView="100" workbookViewId="0">
      <selection activeCell="A17" sqref="A17:B17"/>
    </sheetView>
  </sheetViews>
  <sheetFormatPr defaultRowHeight="16.5"/>
  <cols>
    <col min="1" max="2" width="12.25" customWidth="1"/>
    <col min="3" max="3" width="12.5" customWidth="1"/>
    <col min="6" max="6" width="10.125" customWidth="1"/>
    <col min="8" max="8" width="13.5" customWidth="1"/>
    <col min="9" max="9" width="10.25" bestFit="1" customWidth="1"/>
    <col min="11" max="12" width="9.375" bestFit="1" customWidth="1"/>
  </cols>
  <sheetData>
    <row r="1" spans="1:8" s="37" customFormat="1" ht="17.25" thickBot="1">
      <c r="A1" s="37" t="s">
        <v>783</v>
      </c>
      <c r="F1" s="405"/>
      <c r="H1" s="44" t="s">
        <v>130</v>
      </c>
    </row>
    <row r="2" spans="1:8">
      <c r="A2" s="1079" t="s">
        <v>131</v>
      </c>
      <c r="B2" s="1085" t="s">
        <v>132</v>
      </c>
      <c r="C2" s="1072"/>
      <c r="D2" s="1088" t="s">
        <v>798</v>
      </c>
      <c r="E2" s="1089"/>
      <c r="F2" s="410" t="s">
        <v>800</v>
      </c>
      <c r="G2" s="1090" t="s">
        <v>801</v>
      </c>
      <c r="H2" s="1091"/>
    </row>
    <row r="3" spans="1:8" ht="17.25" thickBot="1">
      <c r="A3" s="1087"/>
      <c r="B3" s="646"/>
      <c r="C3" s="647" t="s">
        <v>133</v>
      </c>
      <c r="D3" s="407"/>
      <c r="E3" s="408" t="s">
        <v>133</v>
      </c>
      <c r="F3" s="407" t="s">
        <v>799</v>
      </c>
      <c r="G3" s="15"/>
      <c r="H3" s="406" t="s">
        <v>802</v>
      </c>
    </row>
    <row r="4" spans="1:8" ht="17.25" thickTop="1">
      <c r="A4" s="645" t="s">
        <v>134</v>
      </c>
      <c r="B4" s="650">
        <v>1471915</v>
      </c>
      <c r="C4" s="651">
        <f>B4/B$4*100</f>
        <v>100</v>
      </c>
      <c r="D4" s="652">
        <v>430122</v>
      </c>
      <c r="E4" s="651">
        <f>D4/D$4*100</f>
        <v>100</v>
      </c>
      <c r="F4" s="651">
        <f>D4/B4*100</f>
        <v>29.22193197297398</v>
      </c>
      <c r="G4" s="665">
        <v>293118</v>
      </c>
      <c r="H4" s="666">
        <f t="shared" ref="H4:H11" si="0">G4/G$4*100</f>
        <v>100</v>
      </c>
    </row>
    <row r="5" spans="1:8">
      <c r="A5" s="644" t="s">
        <v>135</v>
      </c>
      <c r="B5" s="659">
        <v>734940</v>
      </c>
      <c r="C5" s="660">
        <f t="shared" ref="C5:C11" si="1">B5/B$4*100</f>
        <v>49.930872366950538</v>
      </c>
      <c r="D5" s="662">
        <v>224579</v>
      </c>
      <c r="E5" s="663">
        <f t="shared" ref="E5:E11" si="2">D5/D$4*100</f>
        <v>52.212860537242925</v>
      </c>
      <c r="F5" s="663">
        <f t="shared" ref="F5:F11" si="3">D5/B5*100</f>
        <v>30.557460472963776</v>
      </c>
      <c r="G5" s="667">
        <v>153497</v>
      </c>
      <c r="H5" s="668">
        <f t="shared" si="0"/>
        <v>52.366964840098532</v>
      </c>
    </row>
    <row r="6" spans="1:8">
      <c r="A6" s="645" t="s">
        <v>136</v>
      </c>
      <c r="B6" s="661">
        <v>736975</v>
      </c>
      <c r="C6" s="651">
        <f t="shared" si="1"/>
        <v>50.069127633049462</v>
      </c>
      <c r="D6" s="664">
        <v>205543</v>
      </c>
      <c r="E6" s="651">
        <f t="shared" si="2"/>
        <v>47.787139462757075</v>
      </c>
      <c r="F6" s="651">
        <f t="shared" si="3"/>
        <v>27.890091251399301</v>
      </c>
      <c r="G6" s="665">
        <v>139621</v>
      </c>
      <c r="H6" s="666">
        <f t="shared" si="0"/>
        <v>47.633035159901468</v>
      </c>
    </row>
    <row r="7" spans="1:8">
      <c r="A7" s="645" t="s">
        <v>137</v>
      </c>
      <c r="B7" s="652">
        <v>224729</v>
      </c>
      <c r="C7" s="653">
        <f t="shared" si="1"/>
        <v>15.267797393191863</v>
      </c>
      <c r="D7" s="652">
        <v>59921</v>
      </c>
      <c r="E7" s="653">
        <f t="shared" si="2"/>
        <v>13.931163716340944</v>
      </c>
      <c r="F7" s="653">
        <f t="shared" si="3"/>
        <v>26.663670465316002</v>
      </c>
      <c r="G7" s="665">
        <v>41533</v>
      </c>
      <c r="H7" s="666">
        <f t="shared" si="0"/>
        <v>14.169378884954181</v>
      </c>
    </row>
    <row r="8" spans="1:8">
      <c r="A8" s="17" t="s">
        <v>138</v>
      </c>
      <c r="B8" s="654">
        <v>238955</v>
      </c>
      <c r="C8" s="655">
        <f t="shared" si="1"/>
        <v>16.234293420476046</v>
      </c>
      <c r="D8" s="654">
        <v>61462</v>
      </c>
      <c r="E8" s="655">
        <f t="shared" si="2"/>
        <v>14.289434160540498</v>
      </c>
      <c r="F8" s="655">
        <f t="shared" si="3"/>
        <v>25.72116088803331</v>
      </c>
      <c r="G8" s="669">
        <v>43736</v>
      </c>
      <c r="H8" s="670">
        <f t="shared" si="0"/>
        <v>14.920953336199073</v>
      </c>
    </row>
    <row r="9" spans="1:8">
      <c r="A9" s="17" t="s">
        <v>139</v>
      </c>
      <c r="B9" s="654">
        <v>481449</v>
      </c>
      <c r="C9" s="655">
        <f t="shared" si="1"/>
        <v>32.709021920423389</v>
      </c>
      <c r="D9" s="654">
        <v>148103</v>
      </c>
      <c r="E9" s="655">
        <f t="shared" si="2"/>
        <v>34.432788836655646</v>
      </c>
      <c r="F9" s="655">
        <f t="shared" si="3"/>
        <v>30.761929093216516</v>
      </c>
      <c r="G9" s="669">
        <v>101453</v>
      </c>
      <c r="H9" s="670">
        <f t="shared" si="0"/>
        <v>34.611658103562384</v>
      </c>
    </row>
    <row r="10" spans="1:8">
      <c r="A10" s="17" t="s">
        <v>140</v>
      </c>
      <c r="B10" s="654">
        <v>351532</v>
      </c>
      <c r="C10" s="655">
        <f t="shared" si="1"/>
        <v>23.882629092033167</v>
      </c>
      <c r="D10" s="654">
        <v>114034</v>
      </c>
      <c r="E10" s="655">
        <f t="shared" si="2"/>
        <v>26.512012870766899</v>
      </c>
      <c r="F10" s="655">
        <f t="shared" si="3"/>
        <v>32.439152054436008</v>
      </c>
      <c r="G10" s="669">
        <v>72310</v>
      </c>
      <c r="H10" s="670">
        <f t="shared" si="0"/>
        <v>24.669245832736301</v>
      </c>
    </row>
    <row r="11" spans="1:8" ht="17.25" thickBot="1">
      <c r="A11" s="649" t="s">
        <v>141</v>
      </c>
      <c r="B11" s="656">
        <v>175250</v>
      </c>
      <c r="C11" s="657">
        <f t="shared" si="1"/>
        <v>11.90625817387553</v>
      </c>
      <c r="D11" s="656">
        <v>46602</v>
      </c>
      <c r="E11" s="657">
        <f t="shared" si="2"/>
        <v>10.834600415696013</v>
      </c>
      <c r="F11" s="658">
        <f t="shared" si="3"/>
        <v>26.591726105563477</v>
      </c>
      <c r="G11" s="671">
        <v>34086</v>
      </c>
      <c r="H11" s="672">
        <f t="shared" si="0"/>
        <v>11.628763842548052</v>
      </c>
    </row>
    <row r="12" spans="1:8">
      <c r="A12" s="1076" t="s">
        <v>1105</v>
      </c>
      <c r="B12" s="1076"/>
      <c r="C12" s="1076"/>
      <c r="D12" s="1076"/>
      <c r="E12" s="1076"/>
      <c r="F12" s="1076"/>
      <c r="G12" s="18"/>
      <c r="H12" s="19"/>
    </row>
    <row r="14" spans="1:8" s="37" customFormat="1" ht="17.25" thickBot="1">
      <c r="A14" s="37" t="s">
        <v>784</v>
      </c>
      <c r="H14" s="44" t="s">
        <v>161</v>
      </c>
    </row>
    <row r="15" spans="1:8">
      <c r="A15" s="1079" t="s">
        <v>162</v>
      </c>
      <c r="B15" s="1085" t="s">
        <v>163</v>
      </c>
      <c r="C15" s="1072"/>
      <c r="D15" s="1085" t="s">
        <v>164</v>
      </c>
      <c r="E15" s="1072"/>
      <c r="F15" s="1085" t="s">
        <v>144</v>
      </c>
      <c r="G15" s="1072"/>
      <c r="H15" s="1085" t="s">
        <v>165</v>
      </c>
    </row>
    <row r="16" spans="1:8" ht="17.25" thickBot="1">
      <c r="A16" s="1087"/>
      <c r="B16" s="646"/>
      <c r="C16" s="648" t="s">
        <v>166</v>
      </c>
      <c r="D16" s="646"/>
      <c r="E16" s="648" t="s">
        <v>633</v>
      </c>
      <c r="F16" s="646"/>
      <c r="G16" s="648" t="s">
        <v>634</v>
      </c>
      <c r="H16" s="1086"/>
    </row>
    <row r="17" spans="1:16" ht="17.25" thickTop="1">
      <c r="A17" s="684" t="s">
        <v>880</v>
      </c>
      <c r="B17" s="673">
        <v>430122</v>
      </c>
      <c r="C17" s="674">
        <v>100</v>
      </c>
      <c r="D17" s="675">
        <v>224579</v>
      </c>
      <c r="E17" s="674">
        <v>51.944718745273867</v>
      </c>
      <c r="F17" s="675">
        <v>205543</v>
      </c>
      <c r="G17" s="674">
        <v>48.055281254726125</v>
      </c>
      <c r="H17" s="681">
        <f>D17/F17*100</f>
        <v>109.26132244834415</v>
      </c>
    </row>
    <row r="18" spans="1:16">
      <c r="A18" s="685" t="s">
        <v>255</v>
      </c>
      <c r="B18" s="679">
        <v>124780</v>
      </c>
      <c r="C18" s="660">
        <f>B18/B$17*100</f>
        <v>29.010373800921602</v>
      </c>
      <c r="D18" s="680">
        <v>64415</v>
      </c>
      <c r="E18" s="660">
        <f>D18/D$17*100</f>
        <v>28.682557140249088</v>
      </c>
      <c r="F18" s="680">
        <v>60365</v>
      </c>
      <c r="G18" s="660">
        <f>F18/F$17*100</f>
        <v>29.368550619578386</v>
      </c>
      <c r="H18" s="682">
        <f t="shared" ref="H18:H22" si="4">D18/F18*100</f>
        <v>106.70918578646567</v>
      </c>
    </row>
    <row r="19" spans="1:16">
      <c r="A19" s="685" t="s">
        <v>148</v>
      </c>
      <c r="B19" s="679">
        <v>107195</v>
      </c>
      <c r="C19" s="660">
        <f t="shared" ref="C19:C21" si="5">B19/B$17*100</f>
        <v>24.921998874737866</v>
      </c>
      <c r="D19" s="680">
        <v>57189</v>
      </c>
      <c r="E19" s="660">
        <f t="shared" ref="E19:E21" si="6">D19/D$17*100</f>
        <v>25.464981142493286</v>
      </c>
      <c r="F19" s="680">
        <v>50006</v>
      </c>
      <c r="G19" s="660">
        <f t="shared" ref="G19:G21" si="7">F19/F$17*100</f>
        <v>24.328729268328281</v>
      </c>
      <c r="H19" s="682">
        <f t="shared" si="4"/>
        <v>114.36427628684558</v>
      </c>
    </row>
    <row r="20" spans="1:16">
      <c r="A20" s="685" t="s">
        <v>167</v>
      </c>
      <c r="B20" s="679">
        <v>91437</v>
      </c>
      <c r="C20" s="660">
        <f t="shared" si="5"/>
        <v>21.258387155272228</v>
      </c>
      <c r="D20" s="680">
        <v>48718</v>
      </c>
      <c r="E20" s="660">
        <f t="shared" si="6"/>
        <v>21.693034522372972</v>
      </c>
      <c r="F20" s="680">
        <v>42719</v>
      </c>
      <c r="G20" s="660">
        <f t="shared" si="7"/>
        <v>20.78348569399104</v>
      </c>
      <c r="H20" s="682">
        <f t="shared" si="4"/>
        <v>114.04293171656641</v>
      </c>
    </row>
    <row r="21" spans="1:16">
      <c r="A21" s="685" t="s">
        <v>168</v>
      </c>
      <c r="B21" s="679">
        <v>106710</v>
      </c>
      <c r="C21" s="660">
        <f t="shared" si="5"/>
        <v>24.80924016906831</v>
      </c>
      <c r="D21" s="680">
        <v>54257</v>
      </c>
      <c r="E21" s="660">
        <f t="shared" si="6"/>
        <v>24.15942719488465</v>
      </c>
      <c r="F21" s="680">
        <v>52453</v>
      </c>
      <c r="G21" s="660">
        <f t="shared" si="7"/>
        <v>25.519234418102293</v>
      </c>
      <c r="H21" s="682">
        <f t="shared" si="4"/>
        <v>103.43926944121404</v>
      </c>
    </row>
    <row r="22" spans="1:16" ht="17.25" thickBot="1">
      <c r="A22" s="686" t="s">
        <v>169</v>
      </c>
      <c r="B22" s="676">
        <v>293118</v>
      </c>
      <c r="C22" s="677"/>
      <c r="D22" s="678">
        <v>153497</v>
      </c>
      <c r="E22" s="677">
        <f>D22/$B22*100</f>
        <v>52.366964840098532</v>
      </c>
      <c r="F22" s="678">
        <v>139621</v>
      </c>
      <c r="G22" s="677">
        <f t="shared" ref="G22" si="8">F22/$B22*100</f>
        <v>47.633035159901468</v>
      </c>
      <c r="H22" s="683">
        <f t="shared" si="4"/>
        <v>109.93833305878056</v>
      </c>
    </row>
    <row r="23" spans="1:16" s="336" customFormat="1">
      <c r="A23" s="1076" t="s">
        <v>1105</v>
      </c>
      <c r="B23" s="1076"/>
      <c r="C23" s="1076"/>
      <c r="D23" s="1076"/>
      <c r="E23" s="1076"/>
      <c r="F23" s="1076"/>
      <c r="G23" s="18"/>
      <c r="H23" s="19"/>
    </row>
    <row r="25" spans="1:16" s="37" customFormat="1" ht="17.25" thickBot="1">
      <c r="A25" s="37" t="s">
        <v>171</v>
      </c>
      <c r="I25" s="37" t="s">
        <v>172</v>
      </c>
    </row>
    <row r="26" spans="1:16">
      <c r="A26" s="1079" t="s">
        <v>761</v>
      </c>
      <c r="B26" s="1071" t="s">
        <v>173</v>
      </c>
      <c r="C26" s="1072"/>
      <c r="D26" s="1071" t="s">
        <v>174</v>
      </c>
      <c r="E26" s="1073"/>
      <c r="F26" s="1074" t="s">
        <v>175</v>
      </c>
      <c r="G26" s="1072"/>
      <c r="H26" s="1071" t="s">
        <v>176</v>
      </c>
      <c r="I26" s="1075"/>
      <c r="K26" s="1077" t="s">
        <v>1032</v>
      </c>
      <c r="L26" s="1077"/>
      <c r="M26" s="1077" t="s">
        <v>1036</v>
      </c>
      <c r="N26" s="1077"/>
      <c r="O26" s="1077" t="s">
        <v>1037</v>
      </c>
      <c r="P26" s="1077"/>
    </row>
    <row r="27" spans="1:16" ht="17.25" thickBot="1">
      <c r="A27" s="1080"/>
      <c r="B27" s="14" t="s">
        <v>177</v>
      </c>
      <c r="C27" s="14" t="s">
        <v>178</v>
      </c>
      <c r="D27" s="14" t="s">
        <v>177</v>
      </c>
      <c r="E27" s="23" t="s">
        <v>178</v>
      </c>
      <c r="F27" s="24" t="s">
        <v>177</v>
      </c>
      <c r="G27" s="25" t="s">
        <v>178</v>
      </c>
      <c r="H27" s="14" t="s">
        <v>177</v>
      </c>
      <c r="I27" s="25" t="s">
        <v>178</v>
      </c>
      <c r="K27" s="179" t="s">
        <v>1033</v>
      </c>
      <c r="L27" s="179" t="s">
        <v>1034</v>
      </c>
      <c r="M27" s="179" t="s">
        <v>1033</v>
      </c>
      <c r="N27" s="179" t="s">
        <v>1034</v>
      </c>
      <c r="O27" s="179" t="s">
        <v>1033</v>
      </c>
      <c r="P27" s="179" t="s">
        <v>1034</v>
      </c>
    </row>
    <row r="28" spans="1:16" ht="17.25" thickTop="1">
      <c r="A28" s="409" t="s">
        <v>881</v>
      </c>
      <c r="B28" s="737">
        <v>5258</v>
      </c>
      <c r="C28" s="737">
        <v>5676</v>
      </c>
      <c r="D28" s="831">
        <v>23.2</v>
      </c>
      <c r="E28" s="832">
        <v>27.21675585476725</v>
      </c>
      <c r="F28" s="838">
        <v>805</v>
      </c>
      <c r="G28" s="737">
        <v>1089</v>
      </c>
      <c r="H28" s="831">
        <v>3.5505411818670995</v>
      </c>
      <c r="I28" s="842">
        <v>5.2218194372518552</v>
      </c>
      <c r="K28" s="826">
        <v>226726</v>
      </c>
      <c r="L28" s="826">
        <v>208548</v>
      </c>
      <c r="M28" s="727">
        <f>B28/K28*1000</f>
        <v>23.190988241313303</v>
      </c>
      <c r="N28" s="727">
        <f>C28/L28*1000</f>
        <v>27.21675585476725</v>
      </c>
      <c r="O28" s="727">
        <f>F28/K28*1000</f>
        <v>3.5505411818670995</v>
      </c>
      <c r="P28" s="727">
        <f>G28/L28*1000</f>
        <v>5.2218194372518552</v>
      </c>
    </row>
    <row r="29" spans="1:16">
      <c r="A29" s="411" t="s">
        <v>803</v>
      </c>
      <c r="B29" s="509">
        <f>B28-SUM(B30:B32)</f>
        <v>202</v>
      </c>
      <c r="C29" s="509">
        <f>C28-SUM(C30:C32)</f>
        <v>480</v>
      </c>
      <c r="D29" s="833">
        <v>3.0550052177069316</v>
      </c>
      <c r="E29" s="828">
        <v>7.8571311649833859</v>
      </c>
      <c r="F29" s="509">
        <v>35</v>
      </c>
      <c r="G29" s="509">
        <v>65</v>
      </c>
      <c r="H29" s="833">
        <v>0.52933258722644849</v>
      </c>
      <c r="I29" s="843">
        <v>1.0639865119248335</v>
      </c>
      <c r="K29" s="826">
        <v>66121</v>
      </c>
      <c r="L29" s="826">
        <v>61091</v>
      </c>
      <c r="M29" s="727">
        <f>B29/K29*1000</f>
        <v>3.0550052177069316</v>
      </c>
      <c r="N29" s="727">
        <f>C29/L29*1000</f>
        <v>7.8571311649833859</v>
      </c>
      <c r="O29" s="727">
        <f>F29/K29*1000</f>
        <v>0.52933258722644849</v>
      </c>
      <c r="P29" s="727">
        <f>G29/L29*1000</f>
        <v>1.0639865119248335</v>
      </c>
    </row>
    <row r="30" spans="1:16">
      <c r="A30" s="411" t="s">
        <v>157</v>
      </c>
      <c r="B30" s="509">
        <v>1539</v>
      </c>
      <c r="C30" s="509">
        <v>2505</v>
      </c>
      <c r="D30" s="827">
        <v>27.4</v>
      </c>
      <c r="E30" s="828">
        <v>51.4</v>
      </c>
      <c r="F30" s="840">
        <v>99</v>
      </c>
      <c r="G30" s="608">
        <v>196</v>
      </c>
      <c r="H30" s="827">
        <v>1.8</v>
      </c>
      <c r="I30" s="836">
        <v>4</v>
      </c>
      <c r="K30" s="826"/>
      <c r="L30" s="826"/>
    </row>
    <row r="31" spans="1:16">
      <c r="A31" s="411" t="s">
        <v>158</v>
      </c>
      <c r="B31" s="509">
        <v>2327</v>
      </c>
      <c r="C31" s="509">
        <v>1888</v>
      </c>
      <c r="D31" s="827">
        <v>48.2</v>
      </c>
      <c r="E31" s="828">
        <v>43.4</v>
      </c>
      <c r="F31" s="840">
        <v>262</v>
      </c>
      <c r="G31" s="608">
        <v>365</v>
      </c>
      <c r="H31" s="827">
        <v>5.4</v>
      </c>
      <c r="I31" s="836">
        <v>8.4</v>
      </c>
      <c r="K31" s="826"/>
      <c r="L31" s="826"/>
    </row>
    <row r="32" spans="1:16">
      <c r="A32" s="412" t="s">
        <v>159</v>
      </c>
      <c r="B32" s="503">
        <v>1190</v>
      </c>
      <c r="C32" s="503">
        <v>803</v>
      </c>
      <c r="D32" s="829">
        <v>21.2</v>
      </c>
      <c r="E32" s="830">
        <v>14.5</v>
      </c>
      <c r="F32" s="839">
        <v>409</v>
      </c>
      <c r="G32" s="609">
        <v>463</v>
      </c>
      <c r="H32" s="829">
        <v>7.3</v>
      </c>
      <c r="I32" s="837">
        <v>8.4</v>
      </c>
      <c r="K32" s="826"/>
      <c r="L32" s="826"/>
    </row>
    <row r="33" spans="1:16">
      <c r="A33" s="17" t="s">
        <v>151</v>
      </c>
      <c r="B33" s="825">
        <v>1743</v>
      </c>
      <c r="C33" s="825">
        <v>2998</v>
      </c>
      <c r="D33" s="834">
        <v>11.129593032351167</v>
      </c>
      <c r="E33" s="835">
        <v>21.193270182383714</v>
      </c>
      <c r="F33" s="841">
        <v>134</v>
      </c>
      <c r="G33" s="825">
        <v>261</v>
      </c>
      <c r="H33" s="834">
        <v>0.85563136335918322</v>
      </c>
      <c r="I33" s="844">
        <v>1.8450445355577549</v>
      </c>
      <c r="K33" s="826">
        <v>156609.5</v>
      </c>
      <c r="L33" s="826">
        <v>141460</v>
      </c>
      <c r="M33" s="727">
        <f t="shared" ref="M33:M34" si="9">B33/K33*1000</f>
        <v>11.129593032351167</v>
      </c>
      <c r="N33" s="727">
        <f t="shared" ref="N33:N34" si="10">C33/L33*1000</f>
        <v>21.193270182383714</v>
      </c>
      <c r="O33" s="727">
        <f>F33/K33*1000</f>
        <v>0.85563136335918322</v>
      </c>
      <c r="P33" s="727">
        <f>G33/L33*1000</f>
        <v>1.8450445355577549</v>
      </c>
    </row>
    <row r="34" spans="1:16" ht="17.25" thickBot="1">
      <c r="A34" s="845" t="s">
        <v>145</v>
      </c>
      <c r="B34" s="846">
        <v>5260</v>
      </c>
      <c r="C34" s="846">
        <v>5689</v>
      </c>
      <c r="D34" s="847">
        <v>20.143609382479656</v>
      </c>
      <c r="E34" s="848">
        <v>23.686747038115719</v>
      </c>
      <c r="F34" s="849">
        <v>805</v>
      </c>
      <c r="G34" s="846">
        <v>1089</v>
      </c>
      <c r="H34" s="850">
        <v>3.0828147438966012</v>
      </c>
      <c r="I34" s="851">
        <v>4.53416549912252</v>
      </c>
      <c r="K34" s="826">
        <v>261125</v>
      </c>
      <c r="L34" s="826">
        <v>240176.5</v>
      </c>
      <c r="M34" s="727">
        <f t="shared" si="9"/>
        <v>20.143609382479656</v>
      </c>
      <c r="N34" s="727">
        <f t="shared" si="10"/>
        <v>23.686747038115719</v>
      </c>
      <c r="O34" s="727">
        <f>F34/K34*1000</f>
        <v>3.0828147438966012</v>
      </c>
      <c r="P34" s="727">
        <f>G34/L34*1000</f>
        <v>4.53416549912252</v>
      </c>
    </row>
    <row r="35" spans="1:16">
      <c r="A35" s="1076" t="s">
        <v>1035</v>
      </c>
      <c r="B35" s="1076"/>
      <c r="C35" s="1076"/>
      <c r="D35" s="1076"/>
      <c r="E35" s="1076"/>
      <c r="F35" s="1076"/>
    </row>
    <row r="36" spans="1:16" s="336" customFormat="1">
      <c r="A36" s="811"/>
      <c r="B36" s="811"/>
      <c r="C36" s="811"/>
      <c r="D36" s="811"/>
      <c r="E36" s="811"/>
      <c r="F36" s="811"/>
    </row>
    <row r="37" spans="1:16" s="37" customFormat="1">
      <c r="A37" s="1082" t="s">
        <v>906</v>
      </c>
      <c r="B37" s="1082"/>
      <c r="C37" s="1082"/>
      <c r="D37" s="1082"/>
      <c r="E37" s="1082"/>
      <c r="F37" s="1082"/>
      <c r="G37" s="1082"/>
      <c r="H37" s="38"/>
      <c r="I37" s="45"/>
      <c r="J37" s="45"/>
    </row>
    <row r="38" spans="1:16">
      <c r="A38" s="28"/>
      <c r="B38" s="28"/>
      <c r="C38" s="28"/>
      <c r="D38" s="28"/>
      <c r="E38" s="28"/>
      <c r="F38" s="28"/>
      <c r="G38" s="28"/>
      <c r="H38" s="26"/>
      <c r="I38" s="27"/>
      <c r="J38" s="27"/>
      <c r="K38" t="s">
        <v>179</v>
      </c>
    </row>
    <row r="39" spans="1:16">
      <c r="A39" s="1083" t="s">
        <v>882</v>
      </c>
      <c r="B39" s="1070" t="s">
        <v>183</v>
      </c>
      <c r="C39" s="1070" t="s">
        <v>183</v>
      </c>
      <c r="D39" s="1070" t="s">
        <v>184</v>
      </c>
      <c r="E39" s="1070" t="s">
        <v>184</v>
      </c>
      <c r="F39" s="1070" t="s">
        <v>185</v>
      </c>
      <c r="G39" s="1081" t="s">
        <v>185</v>
      </c>
      <c r="H39" s="1070">
        <v>2018</v>
      </c>
      <c r="I39" s="1070" t="s">
        <v>181</v>
      </c>
      <c r="J39" s="1070">
        <v>2019</v>
      </c>
      <c r="K39" s="1070" t="s">
        <v>182</v>
      </c>
    </row>
    <row r="40" spans="1:16" ht="17.25" thickBot="1">
      <c r="A40" s="1084" t="s">
        <v>180</v>
      </c>
      <c r="B40" s="465" t="s">
        <v>186</v>
      </c>
      <c r="C40" s="465" t="s">
        <v>187</v>
      </c>
      <c r="D40" s="465" t="s">
        <v>186</v>
      </c>
      <c r="E40" s="465" t="s">
        <v>187</v>
      </c>
      <c r="F40" s="465" t="s">
        <v>186</v>
      </c>
      <c r="G40" s="466" t="s">
        <v>187</v>
      </c>
      <c r="H40" s="465" t="s">
        <v>186</v>
      </c>
      <c r="I40" s="465" t="s">
        <v>187</v>
      </c>
      <c r="J40" s="465" t="s">
        <v>186</v>
      </c>
      <c r="K40" s="465" t="s">
        <v>187</v>
      </c>
    </row>
    <row r="41" spans="1:16" ht="17.25" thickTop="1">
      <c r="A41" s="463" t="s">
        <v>188</v>
      </c>
      <c r="B41" s="464">
        <v>32.26</v>
      </c>
      <c r="C41" s="464">
        <v>29.83</v>
      </c>
      <c r="D41" s="464">
        <v>32.47</v>
      </c>
      <c r="E41" s="464">
        <v>29.95</v>
      </c>
      <c r="F41" s="464">
        <v>32.380000000000003</v>
      </c>
      <c r="G41" s="464">
        <v>29.97</v>
      </c>
      <c r="H41" s="852">
        <v>32.67</v>
      </c>
      <c r="I41" s="852">
        <v>30.27</v>
      </c>
      <c r="J41" s="852">
        <v>32.9</v>
      </c>
      <c r="K41" s="852">
        <v>30.45</v>
      </c>
    </row>
    <row r="42" spans="1:16">
      <c r="A42" s="462" t="s">
        <v>204</v>
      </c>
      <c r="B42" s="467">
        <v>32.54</v>
      </c>
      <c r="C42" s="467">
        <v>29.76</v>
      </c>
      <c r="D42" s="467">
        <v>32.81</v>
      </c>
      <c r="E42" s="467">
        <v>29.79</v>
      </c>
      <c r="F42" s="467">
        <v>32.729999999999997</v>
      </c>
      <c r="G42" s="467">
        <v>29.86</v>
      </c>
      <c r="H42" s="853">
        <v>32.979999999999997</v>
      </c>
      <c r="I42" s="853">
        <v>30.35</v>
      </c>
      <c r="J42" s="853">
        <v>33.26</v>
      </c>
      <c r="K42" s="853">
        <v>30.42</v>
      </c>
    </row>
    <row r="43" spans="1:16">
      <c r="A43" s="463" t="s">
        <v>205</v>
      </c>
      <c r="B43" s="468">
        <v>32.479999999999997</v>
      </c>
      <c r="C43" s="468">
        <v>29.92</v>
      </c>
      <c r="D43" s="468">
        <v>32.700000000000003</v>
      </c>
      <c r="E43" s="468">
        <v>30.19</v>
      </c>
      <c r="F43" s="468">
        <v>32.880000000000003</v>
      </c>
      <c r="G43" s="468">
        <v>30.03</v>
      </c>
      <c r="H43" s="854">
        <v>32.75</v>
      </c>
      <c r="I43" s="854">
        <v>30.23</v>
      </c>
      <c r="J43" s="854">
        <v>33.119999999999997</v>
      </c>
      <c r="K43" s="854">
        <v>30.5</v>
      </c>
    </row>
    <row r="44" spans="1:16">
      <c r="A44" s="463" t="s">
        <v>206</v>
      </c>
      <c r="B44" s="468">
        <v>32.07</v>
      </c>
      <c r="C44" s="468">
        <v>29.81</v>
      </c>
      <c r="D44" s="468">
        <v>32.26</v>
      </c>
      <c r="E44" s="468">
        <v>29.95</v>
      </c>
      <c r="F44" s="468">
        <v>32.04</v>
      </c>
      <c r="G44" s="468">
        <v>30.08</v>
      </c>
      <c r="H44" s="854">
        <v>32.619999999999997</v>
      </c>
      <c r="I44" s="854">
        <v>30.16</v>
      </c>
      <c r="J44" s="854">
        <v>32.74</v>
      </c>
      <c r="K44" s="854">
        <v>30.57</v>
      </c>
    </row>
    <row r="45" spans="1:16">
      <c r="A45" s="463" t="s">
        <v>207</v>
      </c>
      <c r="B45" s="468">
        <v>32.21</v>
      </c>
      <c r="C45" s="468">
        <v>30</v>
      </c>
      <c r="D45" s="468">
        <v>32.39</v>
      </c>
      <c r="E45" s="468">
        <v>30.06</v>
      </c>
      <c r="F45" s="468">
        <v>32.17</v>
      </c>
      <c r="G45" s="468">
        <v>29.96</v>
      </c>
      <c r="H45" s="854">
        <v>32.5</v>
      </c>
      <c r="I45" s="854">
        <v>30.56</v>
      </c>
      <c r="J45" s="854">
        <v>32.590000000000003</v>
      </c>
      <c r="K45" s="854">
        <v>30.4</v>
      </c>
    </row>
    <row r="46" spans="1:16" ht="17.25" thickBot="1">
      <c r="A46" s="469" t="s">
        <v>208</v>
      </c>
      <c r="B46" s="464">
        <v>32.32</v>
      </c>
      <c r="C46" s="464">
        <v>29.55</v>
      </c>
      <c r="D46" s="464">
        <v>32.54</v>
      </c>
      <c r="E46" s="464">
        <v>29.52</v>
      </c>
      <c r="F46" s="464">
        <v>32.99</v>
      </c>
      <c r="G46" s="464">
        <v>29.68</v>
      </c>
      <c r="H46" s="852">
        <v>32.840000000000003</v>
      </c>
      <c r="I46" s="852">
        <v>29.85</v>
      </c>
      <c r="J46" s="852">
        <v>33.61</v>
      </c>
      <c r="K46" s="852">
        <v>30.09</v>
      </c>
    </row>
    <row r="47" spans="1:16">
      <c r="A47" s="1078" t="s">
        <v>1035</v>
      </c>
      <c r="B47" s="1078"/>
      <c r="C47" s="1078"/>
      <c r="D47" s="1078"/>
      <c r="E47" s="1078"/>
      <c r="F47" s="1078"/>
    </row>
  </sheetData>
  <mergeCells count="28">
    <mergeCell ref="M26:N26"/>
    <mergeCell ref="O26:P26"/>
    <mergeCell ref="H15:H16"/>
    <mergeCell ref="A2:A3"/>
    <mergeCell ref="B2:C2"/>
    <mergeCell ref="D2:E2"/>
    <mergeCell ref="G2:H2"/>
    <mergeCell ref="A23:F23"/>
    <mergeCell ref="A12:F12"/>
    <mergeCell ref="A15:A16"/>
    <mergeCell ref="B15:C15"/>
    <mergeCell ref="D15:E15"/>
    <mergeCell ref="F15:G15"/>
    <mergeCell ref="A47:F47"/>
    <mergeCell ref="A26:A27"/>
    <mergeCell ref="F39:G39"/>
    <mergeCell ref="A37:G37"/>
    <mergeCell ref="A39:A40"/>
    <mergeCell ref="H39:I39"/>
    <mergeCell ref="J39:K39"/>
    <mergeCell ref="B39:C39"/>
    <mergeCell ref="D39:E39"/>
    <mergeCell ref="B26:C26"/>
    <mergeCell ref="D26:E26"/>
    <mergeCell ref="F26:G26"/>
    <mergeCell ref="H26:I26"/>
    <mergeCell ref="A35:F35"/>
    <mergeCell ref="K26:L26"/>
  </mergeCells>
  <phoneticPr fontId="3" type="noConversion"/>
  <pageMargins left="0.7" right="0.7" top="0.75" bottom="0.75" header="0.3" footer="0.3"/>
  <pageSetup paperSize="9" scale="70" orientation="portrait" r:id="rId1"/>
  <rowBreaks count="1" manualBreakCount="1">
    <brk id="3" max="10" man="1"/>
  </rowBreaks>
  <colBreaks count="1" manualBreakCount="1">
    <brk id="6" max="46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40"/>
  <sheetViews>
    <sheetView showGridLines="0" zoomScaleNormal="100" zoomScaleSheetLayoutView="100" workbookViewId="0">
      <selection activeCell="D4" sqref="D4:G4"/>
    </sheetView>
  </sheetViews>
  <sheetFormatPr defaultRowHeight="16.5"/>
  <cols>
    <col min="2" max="2" width="16.375" customWidth="1"/>
    <col min="3" max="3" width="12.625" customWidth="1"/>
    <col min="5" max="5" width="10" customWidth="1"/>
    <col min="6" max="6" width="10.125" customWidth="1"/>
  </cols>
  <sheetData>
    <row r="1" spans="1:11" s="224" customFormat="1">
      <c r="A1" s="228" t="s">
        <v>1112</v>
      </c>
      <c r="B1" s="228"/>
      <c r="C1" s="228"/>
      <c r="D1" s="228"/>
      <c r="E1" s="228"/>
      <c r="F1" s="228"/>
      <c r="G1" s="228"/>
    </row>
    <row r="2" spans="1:11" s="224" customFormat="1" ht="17.25" thickBot="1">
      <c r="A2" s="336"/>
      <c r="B2" s="231"/>
      <c r="C2" s="229"/>
      <c r="F2" s="231"/>
      <c r="G2" s="231" t="s">
        <v>655</v>
      </c>
    </row>
    <row r="3" spans="1:11" s="224" customFormat="1">
      <c r="A3" s="1220" t="s">
        <v>524</v>
      </c>
      <c r="B3" s="1072" t="s">
        <v>656</v>
      </c>
      <c r="C3" s="1199" t="s">
        <v>657</v>
      </c>
      <c r="D3" s="1196" t="s">
        <v>658</v>
      </c>
      <c r="E3" s="1196"/>
      <c r="F3" s="1196"/>
      <c r="G3" s="1209"/>
    </row>
    <row r="4" spans="1:11" s="224" customFormat="1" ht="17.25" thickBot="1">
      <c r="A4" s="1080"/>
      <c r="B4" s="1231"/>
      <c r="C4" s="1232"/>
      <c r="D4" s="225" t="s">
        <v>659</v>
      </c>
      <c r="E4" s="225" t="s">
        <v>660</v>
      </c>
      <c r="F4" s="225" t="s">
        <v>661</v>
      </c>
      <c r="G4" s="227" t="s">
        <v>662</v>
      </c>
    </row>
    <row r="5" spans="1:11" s="224" customFormat="1" ht="17.25" thickTop="1">
      <c r="A5" s="1068" t="s">
        <v>160</v>
      </c>
      <c r="B5" s="232" t="s">
        <v>531</v>
      </c>
      <c r="C5" s="565">
        <v>250720</v>
      </c>
      <c r="D5" s="565">
        <v>155789</v>
      </c>
      <c r="E5" s="565">
        <v>63076</v>
      </c>
      <c r="F5" s="565">
        <v>27425</v>
      </c>
      <c r="G5" s="566">
        <v>4430</v>
      </c>
      <c r="H5" s="860">
        <f>D5/$C$5</f>
        <v>0.62136646458200384</v>
      </c>
      <c r="I5" s="860">
        <f t="shared" ref="I5:K5" si="0">E5/$C$5</f>
        <v>0.25157945118059988</v>
      </c>
      <c r="J5" s="860">
        <f t="shared" si="0"/>
        <v>0.1093849712827058</v>
      </c>
      <c r="K5" s="860">
        <f t="shared" si="0"/>
        <v>1.7669112954690491E-2</v>
      </c>
    </row>
    <row r="6" spans="1:11" s="224" customFormat="1">
      <c r="A6" s="1068"/>
      <c r="B6" s="226" t="s">
        <v>663</v>
      </c>
      <c r="C6" s="562">
        <v>166468</v>
      </c>
      <c r="D6" s="562">
        <v>84470</v>
      </c>
      <c r="E6" s="562">
        <v>52967</v>
      </c>
      <c r="F6" s="562">
        <v>24832</v>
      </c>
      <c r="G6" s="563">
        <v>4199</v>
      </c>
      <c r="H6" s="860">
        <f>D6/$C$6</f>
        <v>0.50742485042170271</v>
      </c>
      <c r="I6" s="860">
        <f t="shared" ref="I6:K6" si="1">E6/$C$6</f>
        <v>0.31818127207631497</v>
      </c>
      <c r="J6" s="860">
        <f t="shared" si="1"/>
        <v>0.1491698104140135</v>
      </c>
      <c r="K6" s="860">
        <f t="shared" si="1"/>
        <v>2.5224067087968857E-2</v>
      </c>
    </row>
    <row r="7" spans="1:11" s="224" customFormat="1">
      <c r="A7" s="1068"/>
      <c r="B7" s="230" t="s">
        <v>664</v>
      </c>
      <c r="C7" s="559">
        <v>82837</v>
      </c>
      <c r="D7" s="559">
        <v>70552</v>
      </c>
      <c r="E7" s="559">
        <v>9661</v>
      </c>
      <c r="F7" s="559">
        <v>2423</v>
      </c>
      <c r="G7" s="560">
        <v>201</v>
      </c>
      <c r="H7" s="860">
        <f>D7/$C$7</f>
        <v>0.85169670557842514</v>
      </c>
      <c r="I7" s="860">
        <f t="shared" ref="I7:K7" si="2">E7/$C$7</f>
        <v>0.11662662819754457</v>
      </c>
      <c r="J7" s="860">
        <f t="shared" si="2"/>
        <v>2.925021427622922E-2</v>
      </c>
      <c r="K7" s="860">
        <f t="shared" si="2"/>
        <v>2.4264519478011033E-3</v>
      </c>
    </row>
    <row r="8" spans="1:11" s="224" customFormat="1" ht="17.25" thickBot="1">
      <c r="A8" s="1180"/>
      <c r="B8" s="233" t="s">
        <v>665</v>
      </c>
      <c r="C8" s="569">
        <v>1415</v>
      </c>
      <c r="D8" s="569">
        <v>767</v>
      </c>
      <c r="E8" s="569">
        <v>448</v>
      </c>
      <c r="F8" s="569">
        <v>170</v>
      </c>
      <c r="G8" s="570">
        <v>30</v>
      </c>
    </row>
    <row r="9" spans="1:11" s="224" customFormat="1">
      <c r="A9" s="224" t="s">
        <v>666</v>
      </c>
    </row>
    <row r="11" spans="1:11" s="37" customFormat="1">
      <c r="A11" s="1185" t="s">
        <v>1113</v>
      </c>
      <c r="B11" s="1185"/>
      <c r="C11" s="1185"/>
      <c r="D11" s="1185"/>
      <c r="E11" s="1185"/>
      <c r="F11" s="1185"/>
    </row>
    <row r="12" spans="1:11" ht="17.25" thickBot="1">
      <c r="A12" s="336"/>
      <c r="B12" s="109"/>
      <c r="C12" s="59"/>
      <c r="F12" s="109"/>
      <c r="G12" s="387" t="s">
        <v>493</v>
      </c>
    </row>
    <row r="13" spans="1:11">
      <c r="A13" s="1219" t="s">
        <v>0</v>
      </c>
      <c r="B13" s="1220"/>
      <c r="C13" s="1229" t="s">
        <v>503</v>
      </c>
      <c r="D13" s="1196" t="s">
        <v>504</v>
      </c>
      <c r="E13" s="1196"/>
      <c r="F13" s="1196"/>
      <c r="G13" s="1209"/>
    </row>
    <row r="14" spans="1:11" ht="17.25" thickBot="1">
      <c r="A14" s="1221"/>
      <c r="B14" s="1080"/>
      <c r="C14" s="1230"/>
      <c r="D14" s="14" t="s">
        <v>494</v>
      </c>
      <c r="E14" s="14" t="s">
        <v>495</v>
      </c>
      <c r="F14" s="14" t="s">
        <v>496</v>
      </c>
      <c r="G14" s="25" t="s">
        <v>497</v>
      </c>
    </row>
    <row r="15" spans="1:11" ht="17.25" thickTop="1">
      <c r="A15" s="1222" t="s">
        <v>142</v>
      </c>
      <c r="B15" s="101" t="s">
        <v>791</v>
      </c>
      <c r="C15" s="605">
        <v>52561</v>
      </c>
      <c r="D15" s="605">
        <v>9155</v>
      </c>
      <c r="E15" s="605">
        <v>7560</v>
      </c>
      <c r="F15" s="605">
        <v>7974</v>
      </c>
      <c r="G15" s="606">
        <v>27872</v>
      </c>
    </row>
    <row r="16" spans="1:11" s="336" customFormat="1">
      <c r="A16" s="1068"/>
      <c r="B16" s="443" t="s">
        <v>795</v>
      </c>
      <c r="C16" s="605">
        <v>20037</v>
      </c>
      <c r="D16" s="605">
        <v>8071</v>
      </c>
      <c r="E16" s="605">
        <v>6154</v>
      </c>
      <c r="F16" s="605">
        <v>4675</v>
      </c>
      <c r="G16" s="606">
        <v>1137</v>
      </c>
      <c r="H16" s="336">
        <f>C16/C15*100</f>
        <v>38.121420825326766</v>
      </c>
    </row>
    <row r="17" spans="1:8">
      <c r="A17" s="1068"/>
      <c r="B17" s="444" t="s">
        <v>255</v>
      </c>
      <c r="C17" s="509">
        <v>608</v>
      </c>
      <c r="D17" s="509">
        <v>589</v>
      </c>
      <c r="E17" s="509">
        <v>19</v>
      </c>
      <c r="F17" s="509">
        <v>0</v>
      </c>
      <c r="G17" s="607">
        <v>0</v>
      </c>
    </row>
    <row r="18" spans="1:8">
      <c r="A18" s="1068"/>
      <c r="B18" s="444" t="s">
        <v>148</v>
      </c>
      <c r="C18" s="509">
        <v>4640</v>
      </c>
      <c r="D18" s="509">
        <v>3826</v>
      </c>
      <c r="E18" s="509">
        <v>813</v>
      </c>
      <c r="F18" s="509">
        <v>1</v>
      </c>
      <c r="G18" s="608">
        <v>0</v>
      </c>
    </row>
    <row r="19" spans="1:8">
      <c r="A19" s="1068"/>
      <c r="B19" s="444" t="s">
        <v>149</v>
      </c>
      <c r="C19" s="509">
        <v>6258</v>
      </c>
      <c r="D19" s="509">
        <v>2421</v>
      </c>
      <c r="E19" s="509">
        <v>3260</v>
      </c>
      <c r="F19" s="509">
        <v>575</v>
      </c>
      <c r="G19" s="607">
        <v>2</v>
      </c>
    </row>
    <row r="20" spans="1:8">
      <c r="A20" s="1068"/>
      <c r="B20" s="445" t="s">
        <v>150</v>
      </c>
      <c r="C20" s="503">
        <v>8531</v>
      </c>
      <c r="D20" s="503">
        <v>1235</v>
      </c>
      <c r="E20" s="503">
        <v>2062</v>
      </c>
      <c r="F20" s="503">
        <v>4099</v>
      </c>
      <c r="G20" s="609">
        <v>1135</v>
      </c>
    </row>
    <row r="21" spans="1:8" s="336" customFormat="1">
      <c r="A21" s="1069"/>
      <c r="B21" s="230" t="s">
        <v>790</v>
      </c>
      <c r="C21" s="509">
        <v>20040</v>
      </c>
      <c r="D21" s="509">
        <v>8074</v>
      </c>
      <c r="E21" s="509">
        <v>6154</v>
      </c>
      <c r="F21" s="509">
        <v>4675</v>
      </c>
      <c r="G21" s="608">
        <v>1137</v>
      </c>
    </row>
    <row r="22" spans="1:8">
      <c r="A22" s="1179" t="s">
        <v>403</v>
      </c>
      <c r="B22" s="88" t="s">
        <v>505</v>
      </c>
      <c r="C22" s="506">
        <v>9110</v>
      </c>
      <c r="D22" s="506">
        <v>3621</v>
      </c>
      <c r="E22" s="506">
        <v>3184</v>
      </c>
      <c r="F22" s="506">
        <v>1879</v>
      </c>
      <c r="G22" s="610">
        <v>426</v>
      </c>
    </row>
    <row r="23" spans="1:8">
      <c r="A23" s="1068"/>
      <c r="B23" s="90" t="s">
        <v>506</v>
      </c>
      <c r="C23" s="503">
        <v>10930</v>
      </c>
      <c r="D23" s="503">
        <v>4453</v>
      </c>
      <c r="E23" s="503">
        <v>2970</v>
      </c>
      <c r="F23" s="503">
        <v>2796</v>
      </c>
      <c r="G23" s="609">
        <v>711</v>
      </c>
    </row>
    <row r="24" spans="1:8">
      <c r="A24" s="1068"/>
      <c r="B24" s="89" t="s">
        <v>507</v>
      </c>
      <c r="C24" s="509">
        <v>9110</v>
      </c>
      <c r="D24" s="509">
        <v>3621</v>
      </c>
      <c r="E24" s="509">
        <v>3184</v>
      </c>
      <c r="F24" s="509">
        <v>1879</v>
      </c>
      <c r="G24" s="608">
        <v>426</v>
      </c>
      <c r="H24">
        <f>C24/$C$16*100</f>
        <v>45.465888107002044</v>
      </c>
    </row>
    <row r="25" spans="1:8" ht="17.25" thickBot="1">
      <c r="A25" s="1180"/>
      <c r="B25" s="95" t="s">
        <v>508</v>
      </c>
      <c r="C25" s="512">
        <v>10927</v>
      </c>
      <c r="D25" s="512">
        <v>4450</v>
      </c>
      <c r="E25" s="512">
        <v>2970</v>
      </c>
      <c r="F25" s="512">
        <v>2796</v>
      </c>
      <c r="G25" s="611">
        <v>711</v>
      </c>
      <c r="H25" s="336">
        <f>C25/$C$16*100</f>
        <v>54.534111892997949</v>
      </c>
    </row>
    <row r="26" spans="1:8">
      <c r="A26" s="1226" t="s">
        <v>1098</v>
      </c>
      <c r="B26" s="1226"/>
      <c r="C26" s="1226"/>
      <c r="D26" s="1226"/>
      <c r="E26" s="128"/>
      <c r="F26" s="128"/>
      <c r="G26" s="128"/>
    </row>
    <row r="28" spans="1:8" s="37" customFormat="1">
      <c r="A28" s="37" t="s">
        <v>1114</v>
      </c>
    </row>
    <row r="29" spans="1:8" ht="17.25" thickBot="1">
      <c r="A29" s="336"/>
      <c r="B29" s="109"/>
      <c r="C29" s="59"/>
      <c r="F29" s="109"/>
      <c r="G29" s="109" t="s">
        <v>493</v>
      </c>
    </row>
    <row r="30" spans="1:8">
      <c r="A30" s="1227" t="s">
        <v>0</v>
      </c>
      <c r="B30" s="1079"/>
      <c r="C30" s="1229" t="s">
        <v>509</v>
      </c>
      <c r="D30" s="1071" t="s">
        <v>504</v>
      </c>
      <c r="E30" s="1075"/>
      <c r="F30" s="1075"/>
      <c r="G30" s="1075"/>
    </row>
    <row r="31" spans="1:8" ht="17.25" thickBot="1">
      <c r="A31" s="1228"/>
      <c r="B31" s="1087"/>
      <c r="C31" s="1230"/>
      <c r="D31" s="14" t="s">
        <v>494</v>
      </c>
      <c r="E31" s="14" t="s">
        <v>495</v>
      </c>
      <c r="F31" s="14" t="s">
        <v>496</v>
      </c>
      <c r="G31" s="25" t="s">
        <v>497</v>
      </c>
    </row>
    <row r="32" spans="1:8" ht="17.25" thickTop="1">
      <c r="A32" s="1223" t="s">
        <v>402</v>
      </c>
      <c r="B32" s="1205"/>
      <c r="C32" s="486">
        <v>13177</v>
      </c>
      <c r="D32" s="486">
        <v>5129</v>
      </c>
      <c r="E32" s="486">
        <v>2221</v>
      </c>
      <c r="F32" s="486">
        <v>1460</v>
      </c>
      <c r="G32" s="487">
        <v>4367</v>
      </c>
    </row>
    <row r="33" spans="1:9">
      <c r="A33" s="1224" t="s">
        <v>142</v>
      </c>
      <c r="B33" s="443" t="s">
        <v>793</v>
      </c>
      <c r="C33" s="581">
        <v>5879</v>
      </c>
      <c r="D33" s="581">
        <v>3934</v>
      </c>
      <c r="E33" s="581">
        <v>1334</v>
      </c>
      <c r="F33" s="581">
        <v>517</v>
      </c>
      <c r="G33" s="582">
        <v>94</v>
      </c>
      <c r="H33">
        <f>C33/C32*100</f>
        <v>44.615618122486147</v>
      </c>
    </row>
    <row r="34" spans="1:9">
      <c r="A34" s="1224"/>
      <c r="B34" s="444" t="s">
        <v>255</v>
      </c>
      <c r="C34" s="488">
        <v>751</v>
      </c>
      <c r="D34" s="488">
        <v>750</v>
      </c>
      <c r="E34" s="583">
        <v>1</v>
      </c>
      <c r="F34" s="488">
        <v>0</v>
      </c>
      <c r="G34" s="489">
        <v>0</v>
      </c>
    </row>
    <row r="35" spans="1:9">
      <c r="A35" s="1224"/>
      <c r="B35" s="444" t="s">
        <v>148</v>
      </c>
      <c r="C35" s="488">
        <v>2151</v>
      </c>
      <c r="D35" s="488">
        <v>1665</v>
      </c>
      <c r="E35" s="488">
        <v>485</v>
      </c>
      <c r="F35" s="488">
        <v>1</v>
      </c>
      <c r="G35" s="489">
        <v>0</v>
      </c>
    </row>
    <row r="36" spans="1:9">
      <c r="A36" s="1224"/>
      <c r="B36" s="444" t="s">
        <v>149</v>
      </c>
      <c r="C36" s="488">
        <v>1519</v>
      </c>
      <c r="D36" s="488">
        <v>894</v>
      </c>
      <c r="E36" s="488">
        <v>465</v>
      </c>
      <c r="F36" s="488">
        <v>160</v>
      </c>
      <c r="G36" s="489">
        <v>0</v>
      </c>
    </row>
    <row r="37" spans="1:9">
      <c r="A37" s="1224"/>
      <c r="B37" s="445" t="s">
        <v>150</v>
      </c>
      <c r="C37" s="486">
        <v>1458</v>
      </c>
      <c r="D37" s="486">
        <v>625</v>
      </c>
      <c r="E37" s="486">
        <v>383</v>
      </c>
      <c r="F37" s="486">
        <v>356</v>
      </c>
      <c r="G37" s="487">
        <v>94</v>
      </c>
    </row>
    <row r="38" spans="1:9">
      <c r="A38" s="1224" t="s">
        <v>403</v>
      </c>
      <c r="B38" s="102" t="s">
        <v>796</v>
      </c>
      <c r="C38" s="485">
        <v>1663</v>
      </c>
      <c r="D38" s="485">
        <v>1027</v>
      </c>
      <c r="E38" s="485">
        <v>417</v>
      </c>
      <c r="F38" s="485">
        <v>198</v>
      </c>
      <c r="G38" s="492">
        <v>21</v>
      </c>
      <c r="H38">
        <f>C38/$C$33*100</f>
        <v>28.287123660486479</v>
      </c>
    </row>
    <row r="39" spans="1:9" ht="17.25" thickBot="1">
      <c r="A39" s="1225"/>
      <c r="B39" s="103" t="s">
        <v>797</v>
      </c>
      <c r="C39" s="494">
        <v>4216</v>
      </c>
      <c r="D39" s="494">
        <v>2907</v>
      </c>
      <c r="E39" s="494">
        <v>917</v>
      </c>
      <c r="F39" s="494">
        <v>319</v>
      </c>
      <c r="G39" s="493">
        <v>73</v>
      </c>
      <c r="H39" s="336">
        <f>C39/$C$33*100</f>
        <v>71.712876339513514</v>
      </c>
      <c r="I39" s="336"/>
    </row>
    <row r="40" spans="1:9">
      <c r="A40" s="1226" t="s">
        <v>1099</v>
      </c>
      <c r="B40" s="1226"/>
      <c r="C40" s="1226"/>
      <c r="D40" s="1226"/>
      <c r="E40" s="61"/>
      <c r="F40" s="61"/>
      <c r="G40" s="61"/>
    </row>
  </sheetData>
  <mergeCells count="19">
    <mergeCell ref="A11:F11"/>
    <mergeCell ref="A13:B14"/>
    <mergeCell ref="C13:C14"/>
    <mergeCell ref="D13:G13"/>
    <mergeCell ref="A3:A4"/>
    <mergeCell ref="B3:B4"/>
    <mergeCell ref="C3:C4"/>
    <mergeCell ref="D3:G3"/>
    <mergeCell ref="A5:A8"/>
    <mergeCell ref="A15:A21"/>
    <mergeCell ref="A32:B32"/>
    <mergeCell ref="A33:A37"/>
    <mergeCell ref="A38:A39"/>
    <mergeCell ref="A40:D40"/>
    <mergeCell ref="A22:A25"/>
    <mergeCell ref="A26:D26"/>
    <mergeCell ref="A30:B31"/>
    <mergeCell ref="C30:C31"/>
    <mergeCell ref="D30:G30"/>
  </mergeCells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1"/>
  <sheetViews>
    <sheetView showGridLines="0" zoomScaleNormal="100" zoomScaleSheetLayoutView="100" workbookViewId="0">
      <selection activeCell="F16" sqref="F16"/>
    </sheetView>
  </sheetViews>
  <sheetFormatPr defaultRowHeight="16.5"/>
  <cols>
    <col min="2" max="2" width="11.375" customWidth="1"/>
    <col min="6" max="6" width="18.375" bestFit="1" customWidth="1"/>
  </cols>
  <sheetData>
    <row r="1" spans="1:11" s="37" customFormat="1" ht="17.25" customHeight="1" thickBot="1">
      <c r="A1" s="1155" t="s">
        <v>1115</v>
      </c>
      <c r="B1" s="1155"/>
      <c r="C1" s="1155"/>
      <c r="D1" s="1155"/>
      <c r="E1" s="1155"/>
      <c r="F1" s="1155"/>
      <c r="G1" s="1155"/>
      <c r="H1" s="1155"/>
      <c r="I1" s="1155"/>
      <c r="J1" s="1174" t="s">
        <v>642</v>
      </c>
      <c r="K1" s="1174"/>
    </row>
    <row r="2" spans="1:11" ht="31.5">
      <c r="A2" s="1234" t="s">
        <v>763</v>
      </c>
      <c r="B2" s="1235"/>
      <c r="C2" s="129" t="s">
        <v>308</v>
      </c>
      <c r="D2" s="129" t="s">
        <v>510</v>
      </c>
      <c r="E2" s="129" t="s">
        <v>511</v>
      </c>
      <c r="F2" s="129" t="s">
        <v>513</v>
      </c>
      <c r="G2" s="129" t="s">
        <v>512</v>
      </c>
      <c r="H2" s="129" t="s">
        <v>514</v>
      </c>
      <c r="I2" s="129" t="s">
        <v>515</v>
      </c>
      <c r="J2" s="129" t="s">
        <v>516</v>
      </c>
      <c r="K2" s="130" t="s">
        <v>349</v>
      </c>
    </row>
    <row r="3" spans="1:11" ht="16.5" customHeight="1">
      <c r="A3" s="1142" t="s">
        <v>793</v>
      </c>
      <c r="B3" s="1143"/>
      <c r="C3" s="131">
        <v>100</v>
      </c>
      <c r="D3" s="924">
        <v>40.167054884968714</v>
      </c>
      <c r="E3" s="924">
        <v>15.218642884834749</v>
      </c>
      <c r="F3" s="924">
        <v>13.852131660505282</v>
      </c>
      <c r="G3" s="924">
        <v>10.943753389062573</v>
      </c>
      <c r="H3" s="924">
        <v>7.4913972972184482</v>
      </c>
      <c r="I3" s="924">
        <v>6.6812796334641753</v>
      </c>
      <c r="J3" s="924">
        <v>5.6189129688733175</v>
      </c>
      <c r="K3" s="925">
        <v>2.6827281073304766E-2</v>
      </c>
    </row>
    <row r="4" spans="1:11">
      <c r="A4" s="1162" t="s">
        <v>638</v>
      </c>
      <c r="B4" s="452" t="s">
        <v>143</v>
      </c>
      <c r="C4" s="131">
        <v>100</v>
      </c>
      <c r="D4" s="924">
        <v>41.110522388573642</v>
      </c>
      <c r="E4" s="924">
        <v>13.772594276420492</v>
      </c>
      <c r="F4" s="924">
        <v>14.175391014353147</v>
      </c>
      <c r="G4" s="924">
        <v>11.057768687570919</v>
      </c>
      <c r="H4" s="924">
        <v>7.5706929975345174</v>
      </c>
      <c r="I4" s="924">
        <v>6.7548862831744563</v>
      </c>
      <c r="J4" s="924">
        <v>5.5581443523727199</v>
      </c>
      <c r="K4" s="925">
        <v>0</v>
      </c>
    </row>
    <row r="5" spans="1:11">
      <c r="A5" s="1163"/>
      <c r="B5" s="428" t="s">
        <v>144</v>
      </c>
      <c r="C5" s="131">
        <v>100</v>
      </c>
      <c r="D5" s="924">
        <v>39.14538544605967</v>
      </c>
      <c r="E5" s="924">
        <v>16.784551265089302</v>
      </c>
      <c r="F5" s="924">
        <v>13.502078053564997</v>
      </c>
      <c r="G5" s="924">
        <v>10.820287614556221</v>
      </c>
      <c r="H5" s="924">
        <v>7.4055289516312142</v>
      </c>
      <c r="I5" s="924">
        <v>6.6015718913085868</v>
      </c>
      <c r="J5" s="924">
        <v>5.6847185616320761</v>
      </c>
      <c r="K5" s="925">
        <v>5.5878216157848853E-2</v>
      </c>
    </row>
    <row r="6" spans="1:11">
      <c r="A6" s="1236" t="s">
        <v>716</v>
      </c>
      <c r="B6" s="374" t="s">
        <v>715</v>
      </c>
      <c r="C6" s="131">
        <v>100</v>
      </c>
      <c r="D6" s="926">
        <v>46.889017923446801</v>
      </c>
      <c r="E6" s="884">
        <v>14.359993436335786</v>
      </c>
      <c r="F6" s="884">
        <v>12.048008228585063</v>
      </c>
      <c r="G6" s="884">
        <v>9.7681190216783698</v>
      </c>
      <c r="H6" s="884">
        <v>3.9616477862208686</v>
      </c>
      <c r="I6" s="884">
        <v>5.8440816708013443</v>
      </c>
      <c r="J6" s="884">
        <v>7.039872717213477</v>
      </c>
      <c r="K6" s="892">
        <v>8.9259215718189386E-2</v>
      </c>
    </row>
    <row r="7" spans="1:11">
      <c r="A7" s="1236"/>
      <c r="B7" s="374" t="s">
        <v>718</v>
      </c>
      <c r="C7" s="131">
        <v>100</v>
      </c>
      <c r="D7" s="924">
        <v>39.300703486302424</v>
      </c>
      <c r="E7" s="924">
        <v>13.950895462128829</v>
      </c>
      <c r="F7" s="924">
        <v>14.30219036526729</v>
      </c>
      <c r="G7" s="924">
        <v>11.813039671484704</v>
      </c>
      <c r="H7" s="924">
        <v>6.2913017962473115</v>
      </c>
      <c r="I7" s="924">
        <v>7.1923834101349673</v>
      </c>
      <c r="J7" s="924">
        <v>7.1494858084346067</v>
      </c>
      <c r="K7" s="925">
        <v>0</v>
      </c>
    </row>
    <row r="8" spans="1:11">
      <c r="A8" s="1236"/>
      <c r="B8" s="374" t="s">
        <v>202</v>
      </c>
      <c r="C8" s="131">
        <v>100</v>
      </c>
      <c r="D8" s="924">
        <v>37.44407608844535</v>
      </c>
      <c r="E8" s="924">
        <v>15.903915594203458</v>
      </c>
      <c r="F8" s="924">
        <v>16.830158335880565</v>
      </c>
      <c r="G8" s="924">
        <v>9.5626220302981935</v>
      </c>
      <c r="H8" s="924">
        <v>9.5538380496704161</v>
      </c>
      <c r="I8" s="924">
        <v>6.7593745296858172</v>
      </c>
      <c r="J8" s="924">
        <v>3.946015371816209</v>
      </c>
      <c r="K8" s="925">
        <v>0</v>
      </c>
    </row>
    <row r="9" spans="1:11" ht="17.25" thickBot="1">
      <c r="A9" s="1237"/>
      <c r="B9" s="375" t="s">
        <v>203</v>
      </c>
      <c r="C9" s="132">
        <v>100</v>
      </c>
      <c r="D9" s="927">
        <v>35.118885170608877</v>
      </c>
      <c r="E9" s="927">
        <v>16.921244950547589</v>
      </c>
      <c r="F9" s="927">
        <v>12.922504024914947</v>
      </c>
      <c r="G9" s="927">
        <v>12.823827557510443</v>
      </c>
      <c r="H9" s="927">
        <v>11.202902613005104</v>
      </c>
      <c r="I9" s="927">
        <v>7.1500364706057331</v>
      </c>
      <c r="J9" s="927">
        <v>3.8605992128072688</v>
      </c>
      <c r="K9" s="928">
        <v>0</v>
      </c>
    </row>
    <row r="10" spans="1:11" ht="16.5" customHeight="1">
      <c r="A10" s="1112" t="s">
        <v>1055</v>
      </c>
      <c r="B10" s="1112"/>
      <c r="C10" s="1112"/>
      <c r="D10" s="1112"/>
      <c r="E10" s="133"/>
      <c r="F10" s="133"/>
      <c r="G10" s="133"/>
      <c r="H10" s="133"/>
      <c r="I10" s="133"/>
      <c r="J10" s="133"/>
      <c r="K10" s="133"/>
    </row>
    <row r="12" spans="1:11" s="37" customFormat="1" ht="17.25" customHeight="1" thickBot="1">
      <c r="A12" s="1155" t="s">
        <v>1116</v>
      </c>
      <c r="B12" s="1155"/>
      <c r="C12" s="1155"/>
      <c r="D12" s="1155"/>
      <c r="E12" s="208" t="s">
        <v>642</v>
      </c>
    </row>
    <row r="13" spans="1:11">
      <c r="A13" s="1238" t="s">
        <v>763</v>
      </c>
      <c r="B13" s="1235"/>
      <c r="C13" s="134" t="s">
        <v>362</v>
      </c>
      <c r="D13" s="134" t="s">
        <v>631</v>
      </c>
      <c r="E13" s="135" t="s">
        <v>632</v>
      </c>
    </row>
    <row r="14" spans="1:11" ht="16.5" customHeight="1">
      <c r="A14" s="1142" t="s">
        <v>793</v>
      </c>
      <c r="B14" s="1143"/>
      <c r="C14" s="75">
        <v>100</v>
      </c>
      <c r="D14" s="884">
        <v>36.466024434209501</v>
      </c>
      <c r="E14" s="892">
        <v>63.533975565790847</v>
      </c>
    </row>
    <row r="15" spans="1:11" ht="20.25" customHeight="1">
      <c r="A15" s="1162" t="s">
        <v>638</v>
      </c>
      <c r="B15" s="452" t="s">
        <v>143</v>
      </c>
      <c r="C15" s="75">
        <v>100</v>
      </c>
      <c r="D15" s="884">
        <v>39.90038308020408</v>
      </c>
      <c r="E15" s="892">
        <v>60.099616919795828</v>
      </c>
      <c r="F15" s="1017">
        <f>E16-E15</f>
        <v>9.7072439511140587</v>
      </c>
    </row>
    <row r="16" spans="1:11">
      <c r="A16" s="1163"/>
      <c r="B16" s="428" t="s">
        <v>144</v>
      </c>
      <c r="C16" s="75">
        <v>100</v>
      </c>
      <c r="D16" s="884">
        <v>30.193139129090063</v>
      </c>
      <c r="E16" s="892">
        <v>69.806860870909887</v>
      </c>
    </row>
    <row r="17" spans="1:5">
      <c r="A17" s="1169" t="s">
        <v>698</v>
      </c>
      <c r="B17" s="374" t="s">
        <v>699</v>
      </c>
      <c r="C17" s="75">
        <v>100</v>
      </c>
      <c r="D17" s="884">
        <v>6.812333234577034</v>
      </c>
      <c r="E17" s="892">
        <v>93.187666765422932</v>
      </c>
    </row>
    <row r="18" spans="1:5">
      <c r="A18" s="1169"/>
      <c r="B18" s="371" t="s">
        <v>201</v>
      </c>
      <c r="C18" s="75">
        <v>100</v>
      </c>
      <c r="D18" s="884">
        <v>27.967635647233941</v>
      </c>
      <c r="E18" s="892">
        <v>72.032364352766038</v>
      </c>
    </row>
    <row r="19" spans="1:5">
      <c r="A19" s="1169"/>
      <c r="B19" s="371" t="s">
        <v>202</v>
      </c>
      <c r="C19" s="75">
        <v>100</v>
      </c>
      <c r="D19" s="884">
        <v>46.187394141189309</v>
      </c>
      <c r="E19" s="892">
        <v>53.812605858810656</v>
      </c>
    </row>
    <row r="20" spans="1:5" ht="17.25" thickBot="1">
      <c r="A20" s="1170"/>
      <c r="B20" s="373" t="s">
        <v>203</v>
      </c>
      <c r="C20" s="78">
        <v>100</v>
      </c>
      <c r="D20" s="889">
        <v>50.662467129972008</v>
      </c>
      <c r="E20" s="899">
        <v>49.337532870028014</v>
      </c>
    </row>
    <row r="21" spans="1:5" ht="16.5" customHeight="1">
      <c r="A21" s="1233" t="s">
        <v>1056</v>
      </c>
      <c r="B21" s="1233"/>
      <c r="C21" s="1233"/>
      <c r="D21" s="1233"/>
      <c r="E21" s="1233"/>
    </row>
  </sheetData>
  <mergeCells count="13">
    <mergeCell ref="A21:E21"/>
    <mergeCell ref="A1:I1"/>
    <mergeCell ref="J1:K1"/>
    <mergeCell ref="A12:D12"/>
    <mergeCell ref="A2:B2"/>
    <mergeCell ref="A3:B3"/>
    <mergeCell ref="A4:A5"/>
    <mergeCell ref="A6:A9"/>
    <mergeCell ref="A10:D10"/>
    <mergeCell ref="A13:B13"/>
    <mergeCell ref="A14:B14"/>
    <mergeCell ref="A15:A16"/>
    <mergeCell ref="A17:A20"/>
  </mergeCells>
  <phoneticPr fontId="3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2"/>
  <sheetViews>
    <sheetView showGridLines="0" topLeftCell="A4" zoomScaleNormal="100" zoomScaleSheetLayoutView="100" workbookViewId="0">
      <selection activeCell="G23" sqref="G23"/>
    </sheetView>
  </sheetViews>
  <sheetFormatPr defaultRowHeight="16.5"/>
  <cols>
    <col min="1" max="1" width="12.375" customWidth="1"/>
    <col min="2" max="2" width="13.125" customWidth="1"/>
    <col min="3" max="6" width="9" customWidth="1"/>
    <col min="10" max="10" width="9" customWidth="1"/>
  </cols>
  <sheetData>
    <row r="1" spans="1:11" s="37" customFormat="1" ht="17.25" customHeight="1" thickBot="1">
      <c r="A1" s="1246" t="s">
        <v>1117</v>
      </c>
      <c r="B1" s="1246"/>
      <c r="C1" s="1246"/>
      <c r="D1" s="1246"/>
      <c r="E1" s="1246"/>
      <c r="F1" s="1246"/>
      <c r="G1" s="1246"/>
      <c r="H1" s="1246"/>
      <c r="I1" s="1246"/>
      <c r="J1" s="208" t="s">
        <v>642</v>
      </c>
    </row>
    <row r="2" spans="1:11" ht="52.5">
      <c r="A2" s="1247" t="s">
        <v>131</v>
      </c>
      <c r="B2" s="1235"/>
      <c r="C2" s="136" t="s">
        <v>517</v>
      </c>
      <c r="D2" s="134" t="s">
        <v>518</v>
      </c>
      <c r="E2" s="134" t="s">
        <v>520</v>
      </c>
      <c r="F2" s="134" t="s">
        <v>519</v>
      </c>
      <c r="G2" s="134" t="s">
        <v>521</v>
      </c>
      <c r="H2" s="134" t="s">
        <v>522</v>
      </c>
      <c r="I2" s="134" t="s">
        <v>523</v>
      </c>
      <c r="J2" s="135" t="s">
        <v>349</v>
      </c>
    </row>
    <row r="3" spans="1:11">
      <c r="A3" s="1142" t="s">
        <v>793</v>
      </c>
      <c r="B3" s="1143"/>
      <c r="C3" s="75">
        <v>100</v>
      </c>
      <c r="D3" s="929">
        <v>65.622301654529679</v>
      </c>
      <c r="E3" s="929">
        <v>16.387832950864905</v>
      </c>
      <c r="F3" s="929">
        <v>7.3644460604681159</v>
      </c>
      <c r="G3" s="929">
        <v>6.3763778376648759</v>
      </c>
      <c r="H3" s="929">
        <v>3.5714004587218655</v>
      </c>
      <c r="I3" s="929">
        <v>0.45523245923635663</v>
      </c>
      <c r="J3" s="930">
        <v>0.22240857851416324</v>
      </c>
    </row>
    <row r="4" spans="1:11" ht="20.25" customHeight="1">
      <c r="A4" s="1162" t="s">
        <v>638</v>
      </c>
      <c r="B4" s="452" t="s">
        <v>143</v>
      </c>
      <c r="C4" s="75">
        <v>100</v>
      </c>
      <c r="D4" s="929">
        <v>66.400179763060592</v>
      </c>
      <c r="E4" s="929">
        <v>12.013543663255341</v>
      </c>
      <c r="F4" s="929">
        <v>9.8983058479878956</v>
      </c>
      <c r="G4" s="929">
        <v>7.116492643110039</v>
      </c>
      <c r="H4" s="929">
        <v>3.6130938738506071</v>
      </c>
      <c r="I4" s="929">
        <v>0.64383290847358765</v>
      </c>
      <c r="J4" s="930">
        <v>0.31455130026196954</v>
      </c>
    </row>
    <row r="5" spans="1:11">
      <c r="A5" s="1163"/>
      <c r="B5" s="428" t="s">
        <v>144</v>
      </c>
      <c r="C5" s="75">
        <v>100</v>
      </c>
      <c r="D5" s="929">
        <v>63.744706103910453</v>
      </c>
      <c r="E5" s="929">
        <v>26.946230228619928</v>
      </c>
      <c r="F5" s="929">
        <v>1.2483671905720124</v>
      </c>
      <c r="G5" s="929">
        <v>4.5899330844170256</v>
      </c>
      <c r="H5" s="929">
        <v>3.4707633924806074</v>
      </c>
      <c r="I5" s="929">
        <v>0</v>
      </c>
      <c r="J5" s="930">
        <v>0</v>
      </c>
    </row>
    <row r="6" spans="1:11">
      <c r="A6" s="1248" t="s">
        <v>765</v>
      </c>
      <c r="B6" s="374" t="s">
        <v>303</v>
      </c>
      <c r="C6" s="75">
        <v>100</v>
      </c>
      <c r="D6" s="929">
        <v>17.554431439647981</v>
      </c>
      <c r="E6" s="929">
        <v>13.143795036694902</v>
      </c>
      <c r="F6" s="929">
        <v>28.066356470633981</v>
      </c>
      <c r="G6" s="929">
        <v>6.0327748147834228</v>
      </c>
      <c r="H6" s="929">
        <v>21.804553032191727</v>
      </c>
      <c r="I6" s="929">
        <v>13.398089206047981</v>
      </c>
      <c r="J6" s="930">
        <v>0</v>
      </c>
    </row>
    <row r="7" spans="1:11">
      <c r="A7" s="1169"/>
      <c r="B7" s="371" t="s">
        <v>201</v>
      </c>
      <c r="C7" s="75">
        <v>100</v>
      </c>
      <c r="D7" s="929">
        <v>43.544963120184356</v>
      </c>
      <c r="E7" s="929">
        <v>27.286315562900555</v>
      </c>
      <c r="F7" s="929">
        <v>8.7400627517200853</v>
      </c>
      <c r="G7" s="929">
        <v>7.9920041043999648</v>
      </c>
      <c r="H7" s="929">
        <v>12.436654460795026</v>
      </c>
      <c r="I7" s="929">
        <v>0</v>
      </c>
      <c r="J7" s="930">
        <v>0</v>
      </c>
    </row>
    <row r="8" spans="1:11">
      <c r="A8" s="1169"/>
      <c r="B8" s="371" t="s">
        <v>202</v>
      </c>
      <c r="C8" s="75">
        <v>100</v>
      </c>
      <c r="D8" s="929">
        <v>68.499036969673512</v>
      </c>
      <c r="E8" s="929">
        <v>16.646666372482049</v>
      </c>
      <c r="F8" s="929">
        <v>7.7499626585887826</v>
      </c>
      <c r="G8" s="929">
        <v>4.2673337985552662</v>
      </c>
      <c r="H8" s="929">
        <v>2.1509899292814798</v>
      </c>
      <c r="I8" s="929">
        <v>0</v>
      </c>
      <c r="J8" s="930">
        <v>0.68601027141889626</v>
      </c>
    </row>
    <row r="9" spans="1:11" ht="17.25" thickBot="1">
      <c r="A9" s="1170"/>
      <c r="B9" s="373" t="s">
        <v>203</v>
      </c>
      <c r="C9" s="78">
        <v>100</v>
      </c>
      <c r="D9" s="931">
        <v>75.163880667962104</v>
      </c>
      <c r="E9" s="931">
        <v>12.468932109434064</v>
      </c>
      <c r="F9" s="931">
        <v>5.1013182161310313</v>
      </c>
      <c r="G9" s="931">
        <v>7.2658690064727791</v>
      </c>
      <c r="H9" s="931">
        <v>0</v>
      </c>
      <c r="I9" s="931">
        <v>0</v>
      </c>
      <c r="J9" s="932">
        <v>0</v>
      </c>
    </row>
    <row r="10" spans="1:11">
      <c r="A10" t="s">
        <v>1100</v>
      </c>
    </row>
    <row r="12" spans="1:11" s="37" customFormat="1" ht="17.25" thickBot="1">
      <c r="A12" s="37" t="s">
        <v>1137</v>
      </c>
      <c r="K12" s="354" t="s">
        <v>198</v>
      </c>
    </row>
    <row r="13" spans="1:11">
      <c r="A13" s="1239" t="s">
        <v>525</v>
      </c>
      <c r="B13" s="1241">
        <v>2017</v>
      </c>
      <c r="C13" s="1242"/>
      <c r="D13" s="1242"/>
      <c r="E13" s="1242"/>
      <c r="F13" s="1243"/>
      <c r="G13" s="1244">
        <v>2019</v>
      </c>
      <c r="H13" s="1245"/>
      <c r="I13" s="1245"/>
      <c r="J13" s="1245"/>
      <c r="K13" s="1245"/>
    </row>
    <row r="14" spans="1:11" ht="17.25" thickBot="1">
      <c r="A14" s="1240"/>
      <c r="B14" s="137" t="s">
        <v>526</v>
      </c>
      <c r="C14" s="137" t="s">
        <v>527</v>
      </c>
      <c r="D14" s="137" t="s">
        <v>528</v>
      </c>
      <c r="E14" s="137" t="s">
        <v>529</v>
      </c>
      <c r="F14" s="137" t="s">
        <v>530</v>
      </c>
      <c r="G14" s="137" t="s">
        <v>526</v>
      </c>
      <c r="H14" s="137" t="s">
        <v>527</v>
      </c>
      <c r="I14" s="137" t="s">
        <v>528</v>
      </c>
      <c r="J14" s="137" t="s">
        <v>529</v>
      </c>
      <c r="K14" s="138" t="s">
        <v>530</v>
      </c>
    </row>
    <row r="15" spans="1:11" ht="17.25" thickTop="1">
      <c r="A15" s="337" t="s">
        <v>832</v>
      </c>
      <c r="B15" s="34">
        <v>6</v>
      </c>
      <c r="C15" s="34">
        <v>38.700000000000003</v>
      </c>
      <c r="D15" s="34">
        <v>40.6</v>
      </c>
      <c r="E15" s="34">
        <v>11.9</v>
      </c>
      <c r="F15" s="35">
        <v>2.8</v>
      </c>
      <c r="G15" s="1020">
        <v>6</v>
      </c>
      <c r="H15" s="1020">
        <v>40.299999999999997</v>
      </c>
      <c r="I15" s="1020">
        <v>42.9</v>
      </c>
      <c r="J15" s="1020">
        <v>8.4</v>
      </c>
      <c r="K15" s="1020">
        <v>2.4</v>
      </c>
    </row>
    <row r="16" spans="1:11">
      <c r="A16" s="184" t="s">
        <v>532</v>
      </c>
      <c r="B16" s="140" t="s">
        <v>1132</v>
      </c>
      <c r="C16" s="139">
        <v>34.9</v>
      </c>
      <c r="D16" s="139">
        <v>46.6</v>
      </c>
      <c r="E16" s="140" t="s">
        <v>1133</v>
      </c>
      <c r="F16" s="141" t="s">
        <v>1134</v>
      </c>
      <c r="G16" s="1021" t="s">
        <v>1127</v>
      </c>
      <c r="H16" s="1020">
        <v>34.9</v>
      </c>
      <c r="I16" s="1020">
        <v>49.8</v>
      </c>
      <c r="J16" s="1020">
        <v>7.8</v>
      </c>
      <c r="K16" s="1021" t="s">
        <v>1128</v>
      </c>
    </row>
    <row r="17" spans="1:11" ht="17.25" thickBot="1">
      <c r="A17" s="185" t="s">
        <v>533</v>
      </c>
      <c r="B17" s="143" t="s">
        <v>1135</v>
      </c>
      <c r="C17" s="142">
        <v>38.799999999999997</v>
      </c>
      <c r="D17" s="142">
        <v>38</v>
      </c>
      <c r="E17" s="142">
        <v>17.3</v>
      </c>
      <c r="F17" s="144" t="s">
        <v>1135</v>
      </c>
      <c r="G17" s="1021" t="s">
        <v>1129</v>
      </c>
      <c r="H17" s="1020">
        <v>41.5</v>
      </c>
      <c r="I17" s="1020">
        <v>46.9</v>
      </c>
      <c r="J17" s="1021" t="s">
        <v>1130</v>
      </c>
      <c r="K17" s="1021" t="s">
        <v>1131</v>
      </c>
    </row>
    <row r="18" spans="1:11">
      <c r="A18" s="336" t="s">
        <v>1136</v>
      </c>
    </row>
    <row r="19" spans="1:11">
      <c r="A19" s="277" t="s">
        <v>723</v>
      </c>
    </row>
    <row r="20" spans="1:11">
      <c r="A20" s="277" t="s">
        <v>724</v>
      </c>
    </row>
    <row r="21" spans="1:11">
      <c r="A21" s="277" t="s">
        <v>725</v>
      </c>
    </row>
    <row r="22" spans="1:11">
      <c r="A22" s="277" t="s">
        <v>726</v>
      </c>
    </row>
  </sheetData>
  <mergeCells count="8">
    <mergeCell ref="A13:A14"/>
    <mergeCell ref="B13:F13"/>
    <mergeCell ref="G13:K13"/>
    <mergeCell ref="A1:I1"/>
    <mergeCell ref="A2:B2"/>
    <mergeCell ref="A3:B3"/>
    <mergeCell ref="A4:A5"/>
    <mergeCell ref="A6:A9"/>
  </mergeCells>
  <phoneticPr fontId="3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19"/>
  <sheetViews>
    <sheetView showGridLines="0" zoomScale="85" zoomScaleNormal="85" zoomScaleSheetLayoutView="100" workbookViewId="0">
      <selection activeCell="E33" sqref="E33"/>
    </sheetView>
  </sheetViews>
  <sheetFormatPr defaultRowHeight="16.5"/>
  <cols>
    <col min="1" max="1" width="15" customWidth="1"/>
    <col min="2" max="2" width="19.75" customWidth="1"/>
    <col min="3" max="3" width="25.875" customWidth="1"/>
    <col min="4" max="6" width="19.75" customWidth="1"/>
  </cols>
  <sheetData>
    <row r="1" spans="1:9" s="37" customFormat="1" ht="17.25" thickBot="1">
      <c r="A1" s="1252" t="s">
        <v>542</v>
      </c>
      <c r="B1" s="1252"/>
      <c r="C1" s="1252"/>
      <c r="D1" s="1252"/>
      <c r="E1" s="1252"/>
      <c r="F1" s="96"/>
    </row>
    <row r="2" spans="1:9">
      <c r="A2" s="1098" t="s">
        <v>534</v>
      </c>
      <c r="B2" s="1249">
        <v>2019</v>
      </c>
      <c r="C2" s="1249" t="s">
        <v>185</v>
      </c>
      <c r="D2" s="1249" t="s">
        <v>185</v>
      </c>
      <c r="E2" s="1249" t="s">
        <v>185</v>
      </c>
      <c r="F2" s="1250" t="s">
        <v>185</v>
      </c>
    </row>
    <row r="3" spans="1:9" ht="17.25" thickBot="1">
      <c r="A3" s="1101" t="s">
        <v>534</v>
      </c>
      <c r="B3" s="186" t="s">
        <v>535</v>
      </c>
      <c r="C3" s="186" t="s">
        <v>536</v>
      </c>
      <c r="D3" s="186" t="s">
        <v>537</v>
      </c>
      <c r="E3" s="186" t="s">
        <v>538</v>
      </c>
      <c r="F3" s="190" t="s">
        <v>539</v>
      </c>
    </row>
    <row r="4" spans="1:9" ht="17.25" thickTop="1">
      <c r="A4" s="376" t="s">
        <v>543</v>
      </c>
      <c r="B4" s="612">
        <v>1291</v>
      </c>
      <c r="C4" s="612">
        <v>806</v>
      </c>
      <c r="D4" s="612">
        <v>485</v>
      </c>
      <c r="E4" s="613">
        <v>62.4</v>
      </c>
      <c r="F4" s="614">
        <v>59.8</v>
      </c>
    </row>
    <row r="5" spans="1:9">
      <c r="A5" s="377" t="s">
        <v>192</v>
      </c>
      <c r="B5" s="615">
        <v>83</v>
      </c>
      <c r="C5" s="615">
        <v>6</v>
      </c>
      <c r="D5" s="615">
        <v>77</v>
      </c>
      <c r="E5" s="616">
        <v>7.4</v>
      </c>
      <c r="F5" s="617">
        <v>6.9</v>
      </c>
      <c r="H5">
        <v>2017</v>
      </c>
    </row>
    <row r="6" spans="1:9">
      <c r="A6" s="377" t="s">
        <v>540</v>
      </c>
      <c r="B6" s="615">
        <v>227</v>
      </c>
      <c r="C6" s="615">
        <v>133</v>
      </c>
      <c r="D6" s="615">
        <v>94</v>
      </c>
      <c r="E6" s="616">
        <v>58.6</v>
      </c>
      <c r="F6" s="617">
        <v>53</v>
      </c>
      <c r="H6">
        <v>55.8</v>
      </c>
      <c r="I6" s="1016">
        <f>F6-H6</f>
        <v>-2.7999999999999972</v>
      </c>
    </row>
    <row r="7" spans="1:9">
      <c r="A7" s="377" t="s">
        <v>675</v>
      </c>
      <c r="B7" s="618">
        <v>110</v>
      </c>
      <c r="C7" s="618">
        <v>47</v>
      </c>
      <c r="D7" s="618">
        <v>63</v>
      </c>
      <c r="E7" s="619">
        <v>42.6</v>
      </c>
      <c r="F7" s="620">
        <v>37.1</v>
      </c>
      <c r="I7" s="1016"/>
    </row>
    <row r="8" spans="1:9">
      <c r="A8" s="376" t="s">
        <v>676</v>
      </c>
      <c r="B8" s="612">
        <v>117</v>
      </c>
      <c r="C8" s="612">
        <v>86</v>
      </c>
      <c r="D8" s="612">
        <v>31</v>
      </c>
      <c r="E8" s="613">
        <v>73.900000000000006</v>
      </c>
      <c r="F8" s="614">
        <v>68</v>
      </c>
      <c r="I8" s="1016"/>
    </row>
    <row r="9" spans="1:9">
      <c r="A9" s="377" t="s">
        <v>541</v>
      </c>
      <c r="B9" s="615">
        <v>205</v>
      </c>
      <c r="C9" s="615">
        <v>162</v>
      </c>
      <c r="D9" s="615">
        <v>43</v>
      </c>
      <c r="E9" s="616">
        <v>79</v>
      </c>
      <c r="F9" s="617">
        <v>76.3</v>
      </c>
      <c r="H9">
        <v>73.599999999999994</v>
      </c>
      <c r="I9" s="1016">
        <f t="shared" ref="I9" si="0">F9-H9</f>
        <v>2.7000000000000028</v>
      </c>
    </row>
    <row r="10" spans="1:9">
      <c r="A10" s="377" t="s">
        <v>677</v>
      </c>
      <c r="B10" s="618">
        <v>94</v>
      </c>
      <c r="C10" s="618">
        <v>73</v>
      </c>
      <c r="D10" s="618">
        <v>21</v>
      </c>
      <c r="E10" s="619">
        <v>77.8</v>
      </c>
      <c r="F10" s="620">
        <v>74.400000000000006</v>
      </c>
    </row>
    <row r="11" spans="1:9" ht="17.25" thickBot="1">
      <c r="A11" s="378" t="s">
        <v>678</v>
      </c>
      <c r="B11" s="621">
        <v>111</v>
      </c>
      <c r="C11" s="621">
        <v>89</v>
      </c>
      <c r="D11" s="621">
        <v>22</v>
      </c>
      <c r="E11" s="622">
        <v>80.099999999999994</v>
      </c>
      <c r="F11" s="623">
        <v>77.8</v>
      </c>
    </row>
    <row r="12" spans="1:9">
      <c r="A12" s="29" t="s">
        <v>1101</v>
      </c>
      <c r="B12" s="145"/>
      <c r="C12" s="145">
        <f>SUM(C9,C6)</f>
        <v>295</v>
      </c>
      <c r="D12" s="145">
        <f>SUM(D9,D6)</f>
        <v>137</v>
      </c>
      <c r="E12" s="146"/>
      <c r="F12" s="146"/>
    </row>
    <row r="13" spans="1:9">
      <c r="C13" s="985"/>
      <c r="D13" s="985"/>
    </row>
    <row r="14" spans="1:9" s="37" customFormat="1" ht="17.25" thickBot="1">
      <c r="A14" s="166" t="s">
        <v>544</v>
      </c>
      <c r="G14" s="37" t="s">
        <v>189</v>
      </c>
    </row>
    <row r="15" spans="1:9" ht="35.25" customHeight="1" thickBot="1">
      <c r="A15" s="147" t="s">
        <v>545</v>
      </c>
      <c r="B15" s="148" t="s">
        <v>644</v>
      </c>
      <c r="C15" s="149" t="s">
        <v>546</v>
      </c>
      <c r="D15" s="150" t="s">
        <v>147</v>
      </c>
      <c r="E15" s="151" t="s">
        <v>148</v>
      </c>
      <c r="F15" s="150" t="s">
        <v>149</v>
      </c>
      <c r="G15" s="151" t="s">
        <v>150</v>
      </c>
    </row>
    <row r="16" spans="1:9" ht="17.25" thickTop="1">
      <c r="A16" s="152" t="s">
        <v>547</v>
      </c>
      <c r="B16" s="813">
        <v>125491</v>
      </c>
      <c r="C16" s="814">
        <f>SUM(D16:G16)</f>
        <v>61783</v>
      </c>
      <c r="D16" s="815">
        <v>16807</v>
      </c>
      <c r="E16" s="816">
        <v>18651</v>
      </c>
      <c r="F16" s="815">
        <v>14871</v>
      </c>
      <c r="G16" s="816">
        <v>11454</v>
      </c>
    </row>
    <row r="17" spans="1:8">
      <c r="A17" s="812" t="s">
        <v>393</v>
      </c>
      <c r="B17" s="817">
        <v>129430</v>
      </c>
      <c r="C17" s="818">
        <f>SUM(D17:G17)</f>
        <v>63674</v>
      </c>
      <c r="D17" s="819">
        <v>17575</v>
      </c>
      <c r="E17" s="820">
        <v>20302</v>
      </c>
      <c r="F17" s="819">
        <v>13786</v>
      </c>
      <c r="G17" s="820">
        <v>12011</v>
      </c>
    </row>
    <row r="18" spans="1:8" ht="17.25" thickBot="1">
      <c r="A18" s="153" t="s">
        <v>1031</v>
      </c>
      <c r="B18" s="821">
        <v>103383</v>
      </c>
      <c r="C18" s="822">
        <f>SUM(D18:G18)</f>
        <v>50607</v>
      </c>
      <c r="D18" s="823">
        <v>11302</v>
      </c>
      <c r="E18" s="824">
        <v>16813</v>
      </c>
      <c r="F18" s="823">
        <v>11484</v>
      </c>
      <c r="G18" s="824">
        <v>11008</v>
      </c>
      <c r="H18">
        <f>C18/B18*100</f>
        <v>48.950988073474363</v>
      </c>
    </row>
    <row r="19" spans="1:8">
      <c r="A19" s="1251" t="s">
        <v>1102</v>
      </c>
      <c r="B19" s="1251"/>
      <c r="C19" s="1251"/>
      <c r="D19">
        <f>D18/$C$18*100</f>
        <v>22.332878850751872</v>
      </c>
      <c r="E19" s="336">
        <f t="shared" ref="E19:G19" si="1">E18/$C$18*100</f>
        <v>33.222676704803682</v>
      </c>
      <c r="F19" s="336">
        <f t="shared" si="1"/>
        <v>22.692512893473236</v>
      </c>
      <c r="G19" s="336">
        <f t="shared" si="1"/>
        <v>21.751931550971211</v>
      </c>
    </row>
  </sheetData>
  <mergeCells count="4">
    <mergeCell ref="A2:A3"/>
    <mergeCell ref="B2:F2"/>
    <mergeCell ref="A19:C19"/>
    <mergeCell ref="A1:E1"/>
  </mergeCells>
  <phoneticPr fontId="3" type="noConversion"/>
  <pageMargins left="0.7" right="0.7" top="0.75" bottom="0.75" header="0.3" footer="0.3"/>
  <pageSetup paperSize="9" scale="9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39"/>
  <sheetViews>
    <sheetView showGridLines="0" topLeftCell="A10" zoomScaleNormal="100" zoomScaleSheetLayoutView="100" workbookViewId="0">
      <selection activeCell="C20" sqref="C20"/>
    </sheetView>
  </sheetViews>
  <sheetFormatPr defaultRowHeight="16.5"/>
  <cols>
    <col min="2" max="3" width="16.625" customWidth="1"/>
    <col min="4" max="4" width="10.75" customWidth="1"/>
    <col min="5" max="5" width="12.125" customWidth="1"/>
    <col min="6" max="6" width="10.25" customWidth="1"/>
    <col min="7" max="7" width="11" customWidth="1"/>
    <col min="8" max="8" width="10.625" customWidth="1"/>
    <col min="9" max="9" width="10.25" customWidth="1"/>
    <col min="10" max="10" width="10.75" customWidth="1"/>
    <col min="11" max="11" width="9.875" bestFit="1" customWidth="1"/>
  </cols>
  <sheetData>
    <row r="1" spans="1:12" s="37" customFormat="1">
      <c r="A1" s="209" t="s">
        <v>789</v>
      </c>
      <c r="B1" s="167"/>
      <c r="C1" s="167"/>
      <c r="D1" s="168"/>
      <c r="E1" s="168"/>
      <c r="F1" s="168"/>
      <c r="G1" s="168"/>
    </row>
    <row r="2" spans="1:12" ht="17.25" thickBot="1">
      <c r="A2" s="154" t="s">
        <v>645</v>
      </c>
      <c r="B2" s="154"/>
      <c r="C2" s="154"/>
      <c r="D2" s="154"/>
      <c r="E2" s="154"/>
      <c r="F2" s="155"/>
      <c r="G2" s="155" t="s">
        <v>189</v>
      </c>
    </row>
    <row r="3" spans="1:12" ht="17.25" customHeight="1" thickTop="1">
      <c r="A3" s="1256" t="s">
        <v>545</v>
      </c>
      <c r="B3" s="1254" t="s">
        <v>552</v>
      </c>
      <c r="C3" s="1254" t="s">
        <v>997</v>
      </c>
      <c r="D3" s="1254" t="s">
        <v>156</v>
      </c>
      <c r="E3" s="1254" t="s">
        <v>157</v>
      </c>
      <c r="F3" s="1254" t="s">
        <v>158</v>
      </c>
      <c r="G3" s="1254" t="s">
        <v>998</v>
      </c>
    </row>
    <row r="4" spans="1:12" ht="39" customHeight="1" thickBot="1">
      <c r="A4" s="1257"/>
      <c r="B4" s="1255"/>
      <c r="C4" s="1255"/>
      <c r="D4" s="1255" t="s">
        <v>156</v>
      </c>
      <c r="E4" s="1255" t="s">
        <v>157</v>
      </c>
      <c r="F4" s="1255" t="s">
        <v>158</v>
      </c>
      <c r="G4" s="1255" t="s">
        <v>158</v>
      </c>
      <c r="I4">
        <f>E5/C5*100</f>
        <v>33.222676704803682</v>
      </c>
    </row>
    <row r="5" spans="1:12" ht="18" thickTop="1" thickBot="1">
      <c r="A5" s="156" t="s">
        <v>215</v>
      </c>
      <c r="B5" s="742">
        <f>SUM(B7:B8)</f>
        <v>103383</v>
      </c>
      <c r="C5" s="742">
        <f t="shared" ref="C5:G5" si="0">SUM(C7:C8)</f>
        <v>50607</v>
      </c>
      <c r="D5" s="742">
        <f t="shared" si="0"/>
        <v>11302</v>
      </c>
      <c r="E5" s="742">
        <f t="shared" si="0"/>
        <v>16813</v>
      </c>
      <c r="F5" s="742">
        <f t="shared" si="0"/>
        <v>11484</v>
      </c>
      <c r="G5" s="742">
        <f t="shared" si="0"/>
        <v>11008</v>
      </c>
      <c r="H5" s="798">
        <f>C5/B5*100</f>
        <v>48.950988073474363</v>
      </c>
      <c r="I5" s="798">
        <f>D5/$C5*100</f>
        <v>22.332878850751872</v>
      </c>
      <c r="J5" s="798">
        <f t="shared" ref="J5:L5" si="1">E5/$C5*100</f>
        <v>33.222676704803682</v>
      </c>
      <c r="K5" s="798">
        <f t="shared" si="1"/>
        <v>22.692512893473236</v>
      </c>
      <c r="L5" s="798">
        <f t="shared" si="1"/>
        <v>21.751931550971211</v>
      </c>
    </row>
    <row r="6" spans="1:12">
      <c r="A6" s="157" t="s">
        <v>548</v>
      </c>
      <c r="B6" s="743"/>
      <c r="C6" s="744"/>
      <c r="D6" s="745"/>
      <c r="E6" s="744"/>
      <c r="F6" s="746"/>
      <c r="G6" s="747"/>
    </row>
    <row r="7" spans="1:12">
      <c r="A7" s="158" t="s">
        <v>549</v>
      </c>
      <c r="B7" s="748">
        <v>46499</v>
      </c>
      <c r="C7" s="749">
        <f>SUM(D7:G7)</f>
        <v>21022</v>
      </c>
      <c r="D7" s="748">
        <v>3955</v>
      </c>
      <c r="E7" s="749">
        <v>7705</v>
      </c>
      <c r="F7" s="750">
        <v>4911</v>
      </c>
      <c r="G7" s="749">
        <v>4451</v>
      </c>
      <c r="H7" s="604">
        <f t="shared" ref="H7:H8" si="2">C7/$C$5*100</f>
        <v>41.539707945541132</v>
      </c>
      <c r="I7" s="336"/>
    </row>
    <row r="8" spans="1:12" ht="17.25" thickBot="1">
      <c r="A8" s="159" t="s">
        <v>550</v>
      </c>
      <c r="B8" s="751">
        <v>56884</v>
      </c>
      <c r="C8" s="752">
        <f>SUM(D8:G8)</f>
        <v>29585</v>
      </c>
      <c r="D8" s="751">
        <v>7347</v>
      </c>
      <c r="E8" s="752">
        <v>9108</v>
      </c>
      <c r="F8" s="753">
        <v>6573</v>
      </c>
      <c r="G8" s="752">
        <v>6557</v>
      </c>
      <c r="H8" s="604">
        <f t="shared" si="2"/>
        <v>58.460292054458876</v>
      </c>
    </row>
    <row r="9" spans="1:12">
      <c r="A9" s="157" t="s">
        <v>999</v>
      </c>
      <c r="B9" s="743"/>
      <c r="C9" s="744"/>
      <c r="D9" s="745"/>
      <c r="E9" s="744"/>
      <c r="F9" s="746"/>
      <c r="G9" s="754"/>
    </row>
    <row r="10" spans="1:12">
      <c r="A10" s="158" t="s">
        <v>551</v>
      </c>
      <c r="B10" s="748">
        <v>17012</v>
      </c>
      <c r="C10" s="749">
        <f>SUM(D10:G10)</f>
        <v>8088</v>
      </c>
      <c r="D10" s="748">
        <v>1952</v>
      </c>
      <c r="E10" s="749">
        <v>2622</v>
      </c>
      <c r="F10" s="750">
        <v>1801</v>
      </c>
      <c r="G10" s="749">
        <v>1713</v>
      </c>
      <c r="H10" s="604">
        <f>C10/$C$5*100</f>
        <v>15.981978777639458</v>
      </c>
    </row>
    <row r="11" spans="1:12">
      <c r="A11" s="160" t="s">
        <v>1000</v>
      </c>
      <c r="B11" s="755">
        <v>16516</v>
      </c>
      <c r="C11" s="756">
        <f>SUM(D11:G11)</f>
        <v>7567</v>
      </c>
      <c r="D11" s="755">
        <v>1852</v>
      </c>
      <c r="E11" s="756">
        <v>2404</v>
      </c>
      <c r="F11" s="757">
        <v>1624</v>
      </c>
      <c r="G11" s="756">
        <v>1687</v>
      </c>
      <c r="H11" s="604">
        <f t="shared" ref="H11:H14" si="3">C11/$C$5*100</f>
        <v>14.952476930068965</v>
      </c>
    </row>
    <row r="12" spans="1:12">
      <c r="A12" s="160" t="s">
        <v>1001</v>
      </c>
      <c r="B12" s="755">
        <v>34900</v>
      </c>
      <c r="C12" s="756">
        <f>SUM(D12:G12)</f>
        <v>17900</v>
      </c>
      <c r="D12" s="755">
        <v>4053</v>
      </c>
      <c r="E12" s="756">
        <v>6145</v>
      </c>
      <c r="F12" s="757">
        <v>4030</v>
      </c>
      <c r="G12" s="756">
        <v>3672</v>
      </c>
      <c r="H12" s="604">
        <f t="shared" si="3"/>
        <v>35.370600905013141</v>
      </c>
    </row>
    <row r="13" spans="1:12">
      <c r="A13" s="160" t="s">
        <v>1002</v>
      </c>
      <c r="B13" s="755">
        <v>21407</v>
      </c>
      <c r="C13" s="756">
        <f>SUM(D13:G13)</f>
        <v>10891</v>
      </c>
      <c r="D13" s="755">
        <v>2015</v>
      </c>
      <c r="E13" s="756">
        <v>3600</v>
      </c>
      <c r="F13" s="757">
        <v>2726</v>
      </c>
      <c r="G13" s="756">
        <v>2550</v>
      </c>
      <c r="H13" s="604">
        <f t="shared" si="3"/>
        <v>21.520738237793189</v>
      </c>
    </row>
    <row r="14" spans="1:12" ht="17.25" thickBot="1">
      <c r="A14" s="159" t="s">
        <v>1003</v>
      </c>
      <c r="B14" s="751">
        <v>13548</v>
      </c>
      <c r="C14" s="752">
        <f>SUM(D14:G14)</f>
        <v>6161</v>
      </c>
      <c r="D14" s="751">
        <v>1430</v>
      </c>
      <c r="E14" s="752">
        <v>2042</v>
      </c>
      <c r="F14" s="753">
        <v>1303</v>
      </c>
      <c r="G14" s="752">
        <v>1386</v>
      </c>
      <c r="H14" s="604">
        <f t="shared" si="3"/>
        <v>12.17420514948525</v>
      </c>
    </row>
    <row r="15" spans="1:12">
      <c r="A15" s="161" t="s">
        <v>1004</v>
      </c>
      <c r="B15" s="758"/>
      <c r="C15" s="744"/>
      <c r="D15" s="745"/>
      <c r="E15" s="744"/>
      <c r="F15" s="746"/>
      <c r="G15" s="759"/>
      <c r="H15" s="604"/>
    </row>
    <row r="16" spans="1:12">
      <c r="A16" s="162" t="s">
        <v>1005</v>
      </c>
      <c r="B16" s="760">
        <v>10627</v>
      </c>
      <c r="C16" s="761">
        <f t="shared" ref="C16:C21" si="4">SUM(D16:G16)</f>
        <v>754</v>
      </c>
      <c r="D16" s="762">
        <v>185</v>
      </c>
      <c r="E16" s="761">
        <v>140</v>
      </c>
      <c r="F16" s="763">
        <v>189</v>
      </c>
      <c r="G16" s="761">
        <v>240</v>
      </c>
      <c r="H16" s="604">
        <f>C16/$C$5*100</f>
        <v>1.489912462702788</v>
      </c>
    </row>
    <row r="17" spans="1:11">
      <c r="A17" s="163" t="s">
        <v>1006</v>
      </c>
      <c r="B17" s="764">
        <v>38855</v>
      </c>
      <c r="C17" s="756">
        <f t="shared" si="4"/>
        <v>16715</v>
      </c>
      <c r="D17" s="755">
        <v>5354</v>
      </c>
      <c r="E17" s="756">
        <v>4671</v>
      </c>
      <c r="F17" s="757">
        <v>3071</v>
      </c>
      <c r="G17" s="756">
        <v>3619</v>
      </c>
      <c r="H17" s="604">
        <f t="shared" ref="H17:H21" si="5">C17/$C$5*100</f>
        <v>33.029027604876795</v>
      </c>
    </row>
    <row r="18" spans="1:11">
      <c r="A18" s="163" t="s">
        <v>553</v>
      </c>
      <c r="B18" s="764">
        <v>19318</v>
      </c>
      <c r="C18" s="756">
        <f t="shared" si="4"/>
        <v>11878</v>
      </c>
      <c r="D18" s="755">
        <v>2445</v>
      </c>
      <c r="E18" s="756">
        <v>3643</v>
      </c>
      <c r="F18" s="757">
        <v>2724</v>
      </c>
      <c r="G18" s="756">
        <v>3066</v>
      </c>
      <c r="H18" s="604">
        <f t="shared" si="5"/>
        <v>23.471061315628273</v>
      </c>
      <c r="I18" s="604"/>
    </row>
    <row r="19" spans="1:11">
      <c r="A19" s="163" t="s">
        <v>554</v>
      </c>
      <c r="B19" s="764">
        <v>30859</v>
      </c>
      <c r="C19" s="756">
        <f t="shared" si="4"/>
        <v>19854</v>
      </c>
      <c r="D19" s="755">
        <v>3295</v>
      </c>
      <c r="E19" s="756">
        <v>7974</v>
      </c>
      <c r="F19" s="757">
        <v>4992</v>
      </c>
      <c r="G19" s="756">
        <v>3593</v>
      </c>
      <c r="H19" s="604">
        <f t="shared" si="5"/>
        <v>39.231726836208431</v>
      </c>
      <c r="I19" s="994"/>
    </row>
    <row r="20" spans="1:11">
      <c r="A20" s="164" t="s">
        <v>555</v>
      </c>
      <c r="B20" s="764">
        <v>3449</v>
      </c>
      <c r="C20" s="765">
        <f t="shared" si="4"/>
        <v>1379</v>
      </c>
      <c r="D20" s="766">
        <v>20</v>
      </c>
      <c r="E20" s="765">
        <v>379</v>
      </c>
      <c r="F20" s="767">
        <v>497</v>
      </c>
      <c r="G20" s="765">
        <v>483</v>
      </c>
      <c r="H20" s="604">
        <f t="shared" si="5"/>
        <v>2.7249194775426324</v>
      </c>
      <c r="I20" s="604"/>
    </row>
    <row r="21" spans="1:11" ht="17.25" thickBot="1">
      <c r="A21" s="165" t="s">
        <v>283</v>
      </c>
      <c r="B21" s="768">
        <v>275</v>
      </c>
      <c r="C21" s="769">
        <f t="shared" si="4"/>
        <v>27</v>
      </c>
      <c r="D21" s="770">
        <v>3</v>
      </c>
      <c r="E21" s="769">
        <v>6</v>
      </c>
      <c r="F21" s="771">
        <v>11</v>
      </c>
      <c r="G21" s="769">
        <v>7</v>
      </c>
      <c r="H21" s="604">
        <f t="shared" si="5"/>
        <v>5.3352303041081267E-2</v>
      </c>
    </row>
    <row r="22" spans="1:11" s="336" customFormat="1" ht="17.25" thickTop="1">
      <c r="A22" s="1253" t="s">
        <v>1007</v>
      </c>
      <c r="B22" s="1253"/>
      <c r="C22" s="1253"/>
      <c r="D22" s="1253"/>
      <c r="E22" s="1253"/>
      <c r="F22" s="1253"/>
    </row>
    <row r="23" spans="1:11" s="336" customFormat="1" ht="81" customHeight="1">
      <c r="A23" s="1258" t="s">
        <v>1008</v>
      </c>
      <c r="B23" s="1258"/>
      <c r="C23" s="1258"/>
      <c r="D23" s="1258"/>
      <c r="E23" s="1258"/>
      <c r="F23" s="1258"/>
    </row>
    <row r="25" spans="1:11" s="37" customFormat="1">
      <c r="A25" s="1184" t="s">
        <v>556</v>
      </c>
      <c r="B25" s="1184"/>
      <c r="C25" s="1184"/>
      <c r="D25" s="1184"/>
      <c r="E25" s="1184"/>
    </row>
    <row r="26" spans="1:11" ht="17.25" thickBot="1">
      <c r="A26" s="109"/>
      <c r="B26" s="59"/>
      <c r="E26" s="109"/>
      <c r="J26" s="480" t="s">
        <v>189</v>
      </c>
    </row>
    <row r="27" spans="1:11" s="336" customFormat="1" ht="23.25" thickBot="1">
      <c r="A27" s="46"/>
      <c r="B27" s="116" t="s">
        <v>1009</v>
      </c>
      <c r="C27" s="116" t="s">
        <v>557</v>
      </c>
      <c r="D27" s="116" t="s">
        <v>1010</v>
      </c>
      <c r="E27" s="116" t="s">
        <v>1011</v>
      </c>
      <c r="F27" s="116" t="s">
        <v>1012</v>
      </c>
      <c r="G27" s="116" t="s">
        <v>1013</v>
      </c>
      <c r="H27" s="116" t="s">
        <v>1014</v>
      </c>
      <c r="I27" s="116" t="s">
        <v>1015</v>
      </c>
      <c r="J27" s="116" t="s">
        <v>1016</v>
      </c>
      <c r="K27" s="116" t="s">
        <v>283</v>
      </c>
    </row>
    <row r="28" spans="1:11" s="336" customFormat="1" ht="17.25" thickTop="1">
      <c r="A28" s="230" t="s">
        <v>134</v>
      </c>
      <c r="B28" s="777">
        <f t="shared" ref="B28:J28" si="6">B29+B30</f>
        <v>50607</v>
      </c>
      <c r="C28" s="777">
        <f t="shared" si="6"/>
        <v>19289</v>
      </c>
      <c r="D28" s="777">
        <f t="shared" si="6"/>
        <v>5943</v>
      </c>
      <c r="E28" s="777">
        <f t="shared" si="6"/>
        <v>5689</v>
      </c>
      <c r="F28" s="777">
        <f t="shared" si="6"/>
        <v>3536</v>
      </c>
      <c r="G28" s="777">
        <f t="shared" si="6"/>
        <v>3508</v>
      </c>
      <c r="H28" s="777">
        <f t="shared" si="6"/>
        <v>4796</v>
      </c>
      <c r="I28" s="777">
        <f t="shared" si="6"/>
        <v>4946</v>
      </c>
      <c r="J28" s="777">
        <f t="shared" si="6"/>
        <v>2892</v>
      </c>
      <c r="K28" s="777">
        <f>K29+K30</f>
        <v>8</v>
      </c>
    </row>
    <row r="29" spans="1:11" s="336" customFormat="1">
      <c r="A29" s="772" t="s">
        <v>143</v>
      </c>
      <c r="B29" s="778">
        <f t="shared" ref="B29:B36" si="7">SUM(C29:K29)</f>
        <v>21022</v>
      </c>
      <c r="C29" s="778">
        <v>4879</v>
      </c>
      <c r="D29" s="778">
        <v>953</v>
      </c>
      <c r="E29" s="778">
        <v>1607</v>
      </c>
      <c r="F29" s="778">
        <v>2445</v>
      </c>
      <c r="G29" s="778">
        <v>1196</v>
      </c>
      <c r="H29" s="778">
        <v>3991</v>
      </c>
      <c r="I29" s="778">
        <v>4155</v>
      </c>
      <c r="J29" s="778">
        <v>1790</v>
      </c>
      <c r="K29" s="778">
        <v>6</v>
      </c>
    </row>
    <row r="30" spans="1:11" s="336" customFormat="1">
      <c r="A30" s="773" t="s">
        <v>302</v>
      </c>
      <c r="B30" s="779">
        <f t="shared" si="7"/>
        <v>29585</v>
      </c>
      <c r="C30" s="779">
        <v>14410</v>
      </c>
      <c r="D30" s="779">
        <v>4990</v>
      </c>
      <c r="E30" s="779">
        <v>4082</v>
      </c>
      <c r="F30" s="779">
        <v>1091</v>
      </c>
      <c r="G30" s="779">
        <v>2312</v>
      </c>
      <c r="H30" s="779">
        <v>805</v>
      </c>
      <c r="I30" s="779">
        <v>791</v>
      </c>
      <c r="J30" s="779">
        <v>1102</v>
      </c>
      <c r="K30" s="779">
        <v>2</v>
      </c>
    </row>
    <row r="31" spans="1:11" s="336" customFormat="1">
      <c r="A31" s="774" t="s">
        <v>558</v>
      </c>
      <c r="B31" s="777">
        <f t="shared" si="7"/>
        <v>754</v>
      </c>
      <c r="C31" s="777">
        <v>98</v>
      </c>
      <c r="D31" s="777">
        <v>29</v>
      </c>
      <c r="E31" s="777">
        <v>21</v>
      </c>
      <c r="F31" s="777">
        <v>120</v>
      </c>
      <c r="G31" s="777">
        <v>180</v>
      </c>
      <c r="H31" s="777">
        <v>116</v>
      </c>
      <c r="I31" s="777">
        <v>57</v>
      </c>
      <c r="J31" s="777">
        <v>133</v>
      </c>
      <c r="K31" s="777">
        <v>0</v>
      </c>
    </row>
    <row r="32" spans="1:11" s="336" customFormat="1">
      <c r="A32" s="775" t="s">
        <v>559</v>
      </c>
      <c r="B32" s="780">
        <f t="shared" si="7"/>
        <v>16715</v>
      </c>
      <c r="C32" s="780">
        <v>5233</v>
      </c>
      <c r="D32" s="780">
        <v>1621</v>
      </c>
      <c r="E32" s="780">
        <v>1112</v>
      </c>
      <c r="F32" s="780">
        <v>1844</v>
      </c>
      <c r="G32" s="780">
        <v>1590</v>
      </c>
      <c r="H32" s="780">
        <v>1930</v>
      </c>
      <c r="I32" s="780">
        <v>1988</v>
      </c>
      <c r="J32" s="780">
        <v>1391</v>
      </c>
      <c r="K32" s="780">
        <v>6</v>
      </c>
    </row>
    <row r="33" spans="1:11" s="336" customFormat="1">
      <c r="A33" s="775" t="s">
        <v>560</v>
      </c>
      <c r="B33" s="780">
        <f t="shared" si="7"/>
        <v>11878</v>
      </c>
      <c r="C33" s="780">
        <v>4392</v>
      </c>
      <c r="D33" s="780">
        <v>1639</v>
      </c>
      <c r="E33" s="780">
        <v>1650</v>
      </c>
      <c r="F33" s="780">
        <v>729</v>
      </c>
      <c r="G33" s="780">
        <v>880</v>
      </c>
      <c r="H33" s="780">
        <v>957</v>
      </c>
      <c r="I33" s="780">
        <v>1022</v>
      </c>
      <c r="J33" s="780">
        <v>608</v>
      </c>
      <c r="K33" s="780">
        <v>1</v>
      </c>
    </row>
    <row r="34" spans="1:11" s="336" customFormat="1">
      <c r="A34" s="774" t="s">
        <v>561</v>
      </c>
      <c r="B34" s="777">
        <f t="shared" si="7"/>
        <v>19854</v>
      </c>
      <c r="C34" s="777">
        <v>9279</v>
      </c>
      <c r="D34" s="777">
        <v>2222</v>
      </c>
      <c r="E34" s="777">
        <v>2754</v>
      </c>
      <c r="F34" s="777">
        <v>813</v>
      </c>
      <c r="G34" s="777">
        <v>823</v>
      </c>
      <c r="H34" s="777">
        <v>1522</v>
      </c>
      <c r="I34" s="777">
        <v>1756</v>
      </c>
      <c r="J34" s="777">
        <v>684</v>
      </c>
      <c r="K34" s="777">
        <v>1</v>
      </c>
    </row>
    <row r="35" spans="1:11" s="336" customFormat="1">
      <c r="A35" s="775" t="s">
        <v>562</v>
      </c>
      <c r="B35" s="780">
        <f t="shared" si="7"/>
        <v>1379</v>
      </c>
      <c r="C35" s="780">
        <v>285</v>
      </c>
      <c r="D35" s="780">
        <v>432</v>
      </c>
      <c r="E35" s="780">
        <v>151</v>
      </c>
      <c r="F35" s="780">
        <v>28</v>
      </c>
      <c r="G35" s="780">
        <v>33</v>
      </c>
      <c r="H35" s="780">
        <v>255</v>
      </c>
      <c r="I35" s="780">
        <v>122</v>
      </c>
      <c r="J35" s="780">
        <v>73</v>
      </c>
      <c r="K35" s="780">
        <v>0</v>
      </c>
    </row>
    <row r="36" spans="1:11" s="336" customFormat="1" ht="17.25" thickBot="1">
      <c r="A36" s="776" t="s">
        <v>349</v>
      </c>
      <c r="B36" s="781">
        <f t="shared" si="7"/>
        <v>27</v>
      </c>
      <c r="C36" s="781">
        <v>2</v>
      </c>
      <c r="D36" s="781">
        <v>0</v>
      </c>
      <c r="E36" s="781">
        <v>1</v>
      </c>
      <c r="F36" s="781">
        <v>2</v>
      </c>
      <c r="G36" s="781">
        <v>2</v>
      </c>
      <c r="H36" s="781">
        <v>16</v>
      </c>
      <c r="I36" s="781">
        <v>1</v>
      </c>
      <c r="J36" s="781">
        <v>3</v>
      </c>
      <c r="K36" s="781">
        <v>0</v>
      </c>
    </row>
    <row r="37" spans="1:11" s="336" customFormat="1">
      <c r="A37" s="1253" t="s">
        <v>1017</v>
      </c>
      <c r="B37" s="1253"/>
      <c r="C37" s="1253"/>
      <c r="D37" s="1253"/>
      <c r="E37" s="1253"/>
      <c r="F37" s="1253"/>
      <c r="G37" s="1253"/>
    </row>
    <row r="39" spans="1:11">
      <c r="C39" s="604">
        <f>C28/$B28*100</f>
        <v>38.115280494793211</v>
      </c>
      <c r="D39" s="604">
        <f t="shared" ref="D39:K39" si="8">D28/$B28*100</f>
        <v>11.743434702709111</v>
      </c>
      <c r="E39" s="604">
        <f t="shared" si="8"/>
        <v>11.241527851878198</v>
      </c>
      <c r="F39" s="604">
        <f t="shared" si="8"/>
        <v>6.9871756871579027</v>
      </c>
      <c r="G39" s="604">
        <f t="shared" si="8"/>
        <v>6.9318473728930785</v>
      </c>
      <c r="H39" s="604">
        <f t="shared" si="8"/>
        <v>9.4769498290750285</v>
      </c>
      <c r="I39" s="604">
        <f t="shared" si="8"/>
        <v>9.7733515126365926</v>
      </c>
      <c r="J39" s="604">
        <f t="shared" si="8"/>
        <v>5.7146244590669273</v>
      </c>
      <c r="K39" s="604">
        <f t="shared" si="8"/>
        <v>1.5808089789950006E-2</v>
      </c>
    </row>
  </sheetData>
  <mergeCells count="11">
    <mergeCell ref="A37:G37"/>
    <mergeCell ref="G3:G4"/>
    <mergeCell ref="A25:E25"/>
    <mergeCell ref="A3:A4"/>
    <mergeCell ref="B3:B4"/>
    <mergeCell ref="C3:C4"/>
    <mergeCell ref="D3:D4"/>
    <mergeCell ref="E3:E4"/>
    <mergeCell ref="F3:F4"/>
    <mergeCell ref="A22:F22"/>
    <mergeCell ref="A23:F23"/>
  </mergeCells>
  <phoneticPr fontId="3" type="noConversion"/>
  <pageMargins left="0.7" right="0.7" top="0.75" bottom="0.75" header="0.3" footer="0.3"/>
  <pageSetup paperSize="9" scale="6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27"/>
  <sheetViews>
    <sheetView showGridLines="0" zoomScaleNormal="100" zoomScaleSheetLayoutView="100" workbookViewId="0">
      <selection activeCell="H18" sqref="H18"/>
    </sheetView>
  </sheetViews>
  <sheetFormatPr defaultRowHeight="16.5"/>
  <cols>
    <col min="2" max="2" width="12.125" customWidth="1"/>
    <col min="3" max="6" width="14.625" customWidth="1"/>
    <col min="7" max="7" width="12" customWidth="1"/>
    <col min="8" max="8" width="12.125" customWidth="1"/>
  </cols>
  <sheetData>
    <row r="1" spans="1:10" s="37" customFormat="1">
      <c r="A1" s="1185" t="s">
        <v>563</v>
      </c>
      <c r="B1" s="1185"/>
      <c r="C1" s="1185"/>
      <c r="D1" s="1185"/>
      <c r="E1" s="1185"/>
    </row>
    <row r="2" spans="1:10" ht="17.25" thickBot="1">
      <c r="A2" s="109"/>
      <c r="B2" s="59"/>
      <c r="H2" s="109" t="s">
        <v>189</v>
      </c>
    </row>
    <row r="3" spans="1:10" s="336" customFormat="1" ht="33.75" customHeight="1" thickBot="1">
      <c r="A3" s="46"/>
      <c r="B3" s="116" t="s">
        <v>1009</v>
      </c>
      <c r="C3" s="116" t="s">
        <v>1018</v>
      </c>
      <c r="D3" s="116" t="s">
        <v>1019</v>
      </c>
      <c r="E3" s="116" t="s">
        <v>1020</v>
      </c>
      <c r="F3" s="116" t="s">
        <v>1021</v>
      </c>
      <c r="G3" s="116" t="s">
        <v>564</v>
      </c>
      <c r="H3" s="116" t="s">
        <v>1022</v>
      </c>
    </row>
    <row r="4" spans="1:10" s="336" customFormat="1" ht="17.25" thickTop="1">
      <c r="A4" s="782" t="s">
        <v>1023</v>
      </c>
      <c r="B4" s="639">
        <f t="shared" ref="B4:H4" si="0">B5+B6</f>
        <v>50607</v>
      </c>
      <c r="C4" s="639">
        <f t="shared" si="0"/>
        <v>24441</v>
      </c>
      <c r="D4" s="639">
        <f t="shared" si="0"/>
        <v>1615</v>
      </c>
      <c r="E4" s="639">
        <f t="shared" si="0"/>
        <v>7599</v>
      </c>
      <c r="F4" s="639">
        <f t="shared" si="0"/>
        <v>5013</v>
      </c>
      <c r="G4" s="639">
        <f t="shared" si="0"/>
        <v>10214</v>
      </c>
      <c r="H4" s="639">
        <f t="shared" si="0"/>
        <v>26166</v>
      </c>
      <c r="I4" s="801">
        <f>H4/B4*100</f>
        <v>51.704309680478985</v>
      </c>
      <c r="J4" s="1018"/>
    </row>
    <row r="5" spans="1:10" s="336" customFormat="1">
      <c r="A5" s="783" t="s">
        <v>143</v>
      </c>
      <c r="B5" s="786">
        <f>C5+H5</f>
        <v>21022</v>
      </c>
      <c r="C5" s="786">
        <f>SUM(D5:G5)</f>
        <v>8690</v>
      </c>
      <c r="D5" s="786">
        <v>627</v>
      </c>
      <c r="E5" s="786">
        <v>2705</v>
      </c>
      <c r="F5" s="786">
        <v>1700</v>
      </c>
      <c r="G5" s="786">
        <v>3658</v>
      </c>
      <c r="H5" s="786">
        <v>12332</v>
      </c>
    </row>
    <row r="6" spans="1:10" s="336" customFormat="1">
      <c r="A6" s="773" t="s">
        <v>1024</v>
      </c>
      <c r="B6" s="787">
        <f>C6+H6</f>
        <v>29585</v>
      </c>
      <c r="C6" s="787">
        <f>SUM(D6:G6)</f>
        <v>15751</v>
      </c>
      <c r="D6" s="787">
        <v>988</v>
      </c>
      <c r="E6" s="787">
        <v>4894</v>
      </c>
      <c r="F6" s="787">
        <v>3313</v>
      </c>
      <c r="G6" s="787">
        <v>6556</v>
      </c>
      <c r="H6" s="787">
        <v>13834</v>
      </c>
    </row>
    <row r="7" spans="1:10" s="336" customFormat="1">
      <c r="A7" s="784" t="s">
        <v>558</v>
      </c>
      <c r="B7" s="786">
        <f t="shared" ref="B7:B12" si="1">C7+H7</f>
        <v>754</v>
      </c>
      <c r="C7" s="786">
        <f t="shared" ref="C7:C12" si="2">SUM(D7:G7)</f>
        <v>298</v>
      </c>
      <c r="D7" s="786">
        <v>19</v>
      </c>
      <c r="E7" s="786">
        <v>120</v>
      </c>
      <c r="F7" s="786">
        <v>60</v>
      </c>
      <c r="G7" s="786">
        <v>99</v>
      </c>
      <c r="H7" s="786">
        <v>456</v>
      </c>
      <c r="I7" s="604">
        <f>C7/B7*100</f>
        <v>39.522546419098141</v>
      </c>
    </row>
    <row r="8" spans="1:10" s="336" customFormat="1">
      <c r="A8" s="775" t="s">
        <v>559</v>
      </c>
      <c r="B8" s="788">
        <f t="shared" si="1"/>
        <v>16715</v>
      </c>
      <c r="C8" s="788">
        <f t="shared" si="2"/>
        <v>7111</v>
      </c>
      <c r="D8" s="788">
        <v>524</v>
      </c>
      <c r="E8" s="788">
        <v>2195</v>
      </c>
      <c r="F8" s="788">
        <v>1453</v>
      </c>
      <c r="G8" s="788">
        <v>2939</v>
      </c>
      <c r="H8" s="788">
        <v>9604</v>
      </c>
      <c r="I8" s="604">
        <f t="shared" ref="I8:I12" si="3">C8/B8*100</f>
        <v>42.542626383487885</v>
      </c>
    </row>
    <row r="9" spans="1:10" s="336" customFormat="1">
      <c r="A9" s="775" t="s">
        <v>560</v>
      </c>
      <c r="B9" s="788">
        <f t="shared" si="1"/>
        <v>11878</v>
      </c>
      <c r="C9" s="788">
        <f t="shared" si="2"/>
        <v>6502</v>
      </c>
      <c r="D9" s="788">
        <v>366</v>
      </c>
      <c r="E9" s="788">
        <v>1853</v>
      </c>
      <c r="F9" s="788">
        <v>1278</v>
      </c>
      <c r="G9" s="788">
        <v>3005</v>
      </c>
      <c r="H9" s="788">
        <v>5376</v>
      </c>
      <c r="I9" s="604">
        <f t="shared" si="3"/>
        <v>54.73985519447718</v>
      </c>
    </row>
    <row r="10" spans="1:10" s="336" customFormat="1">
      <c r="A10" s="775" t="s">
        <v>561</v>
      </c>
      <c r="B10" s="788">
        <f t="shared" si="1"/>
        <v>19854</v>
      </c>
      <c r="C10" s="788">
        <f t="shared" si="2"/>
        <v>9553</v>
      </c>
      <c r="D10" s="788">
        <v>664</v>
      </c>
      <c r="E10" s="788">
        <v>3172</v>
      </c>
      <c r="F10" s="788">
        <v>2011</v>
      </c>
      <c r="G10" s="788">
        <v>3706</v>
      </c>
      <c r="H10" s="788">
        <v>10301</v>
      </c>
      <c r="I10" s="604">
        <f t="shared" si="3"/>
        <v>48.116248614888683</v>
      </c>
    </row>
    <row r="11" spans="1:10" s="336" customFormat="1" ht="19.5" customHeight="1">
      <c r="A11" s="775" t="s">
        <v>562</v>
      </c>
      <c r="B11" s="789">
        <f t="shared" si="1"/>
        <v>1379</v>
      </c>
      <c r="C11" s="789">
        <f t="shared" si="2"/>
        <v>968</v>
      </c>
      <c r="D11" s="789">
        <v>39</v>
      </c>
      <c r="E11" s="789">
        <v>257</v>
      </c>
      <c r="F11" s="789">
        <v>210</v>
      </c>
      <c r="G11" s="789">
        <v>462</v>
      </c>
      <c r="H11" s="789">
        <v>411</v>
      </c>
      <c r="I11" s="604">
        <f t="shared" si="3"/>
        <v>70.19579405366207</v>
      </c>
    </row>
    <row r="12" spans="1:10" s="336" customFormat="1" ht="17.25" thickBot="1">
      <c r="A12" s="785" t="s">
        <v>349</v>
      </c>
      <c r="B12" s="790">
        <f t="shared" si="1"/>
        <v>27</v>
      </c>
      <c r="C12" s="790">
        <f t="shared" si="2"/>
        <v>9</v>
      </c>
      <c r="D12" s="790">
        <v>3</v>
      </c>
      <c r="E12" s="790">
        <v>2</v>
      </c>
      <c r="F12" s="790">
        <v>1</v>
      </c>
      <c r="G12" s="790">
        <v>3</v>
      </c>
      <c r="H12" s="790">
        <v>18</v>
      </c>
      <c r="I12" s="604">
        <f t="shared" si="3"/>
        <v>33.333333333333329</v>
      </c>
    </row>
    <row r="13" spans="1:10" s="336" customFormat="1">
      <c r="A13" s="1253" t="s">
        <v>1025</v>
      </c>
      <c r="B13" s="1253"/>
      <c r="C13" s="1253"/>
      <c r="D13" s="1253"/>
      <c r="E13" s="1253"/>
      <c r="F13" s="1253"/>
      <c r="G13" s="1253"/>
    </row>
    <row r="14" spans="1:10">
      <c r="C14" s="180"/>
    </row>
    <row r="15" spans="1:10" s="37" customFormat="1">
      <c r="A15" s="1185" t="s">
        <v>565</v>
      </c>
      <c r="B15" s="1185"/>
      <c r="C15" s="1185"/>
      <c r="D15" s="1185"/>
      <c r="E15" s="1185"/>
      <c r="F15" s="170"/>
    </row>
    <row r="16" spans="1:10" ht="17.25" thickBot="1">
      <c r="A16" s="109"/>
      <c r="B16" s="59"/>
      <c r="H16" s="109" t="s">
        <v>189</v>
      </c>
    </row>
    <row r="17" spans="1:10" s="336" customFormat="1" ht="33.75" customHeight="1" thickBot="1">
      <c r="A17" s="97"/>
      <c r="B17" s="116" t="s">
        <v>1009</v>
      </c>
      <c r="C17" s="116" t="s">
        <v>566</v>
      </c>
      <c r="D17" s="116" t="s">
        <v>567</v>
      </c>
      <c r="E17" s="116" t="s">
        <v>568</v>
      </c>
      <c r="F17" s="116" t="s">
        <v>569</v>
      </c>
      <c r="G17" s="116" t="s">
        <v>570</v>
      </c>
      <c r="H17" s="791" t="s">
        <v>571</v>
      </c>
    </row>
    <row r="18" spans="1:10" s="336" customFormat="1" ht="17.25" thickTop="1">
      <c r="A18" s="728" t="s">
        <v>134</v>
      </c>
      <c r="B18" s="565">
        <f t="shared" ref="B18:B26" si="4">SUM(C18:H18)</f>
        <v>50607</v>
      </c>
      <c r="C18" s="565">
        <f t="shared" ref="C18:H18" si="5">C19+C20</f>
        <v>27766</v>
      </c>
      <c r="D18" s="565">
        <f t="shared" si="5"/>
        <v>2281</v>
      </c>
      <c r="E18" s="565">
        <f t="shared" si="5"/>
        <v>2044</v>
      </c>
      <c r="F18" s="565">
        <f t="shared" si="5"/>
        <v>881</v>
      </c>
      <c r="G18" s="565">
        <f t="shared" si="5"/>
        <v>27</v>
      </c>
      <c r="H18" s="565">
        <f t="shared" si="5"/>
        <v>17608</v>
      </c>
      <c r="I18" s="801">
        <f>C18/B18*100</f>
        <v>54.865927638468989</v>
      </c>
      <c r="J18" s="801">
        <f>H18/B18*100</f>
        <v>34.793605627679966</v>
      </c>
    </row>
    <row r="19" spans="1:10" s="336" customFormat="1">
      <c r="A19" s="792" t="s">
        <v>143</v>
      </c>
      <c r="B19" s="796">
        <f t="shared" si="4"/>
        <v>21022</v>
      </c>
      <c r="C19" s="796">
        <v>12316</v>
      </c>
      <c r="D19" s="796">
        <v>612</v>
      </c>
      <c r="E19" s="796">
        <v>785</v>
      </c>
      <c r="F19" s="796">
        <v>224</v>
      </c>
      <c r="G19" s="796">
        <v>21</v>
      </c>
      <c r="H19" s="796">
        <v>7064</v>
      </c>
      <c r="J19" s="801">
        <f t="shared" ref="J19:J20" si="6">H19/B19*100</f>
        <v>33.602892208162878</v>
      </c>
    </row>
    <row r="20" spans="1:10" s="336" customFormat="1">
      <c r="A20" s="728" t="s">
        <v>302</v>
      </c>
      <c r="B20" s="565">
        <f t="shared" si="4"/>
        <v>29585</v>
      </c>
      <c r="C20" s="565">
        <v>15450</v>
      </c>
      <c r="D20" s="565">
        <v>1669</v>
      </c>
      <c r="E20" s="565">
        <v>1259</v>
      </c>
      <c r="F20" s="565">
        <v>657</v>
      </c>
      <c r="G20" s="565">
        <v>6</v>
      </c>
      <c r="H20" s="565">
        <v>10544</v>
      </c>
      <c r="J20" s="801">
        <f t="shared" si="6"/>
        <v>35.639682271421329</v>
      </c>
    </row>
    <row r="21" spans="1:10" s="336" customFormat="1">
      <c r="A21" s="793" t="s">
        <v>558</v>
      </c>
      <c r="B21" s="796">
        <f t="shared" si="4"/>
        <v>754</v>
      </c>
      <c r="C21" s="796">
        <v>441</v>
      </c>
      <c r="D21" s="796">
        <v>52</v>
      </c>
      <c r="E21" s="796">
        <v>31</v>
      </c>
      <c r="F21" s="796">
        <v>26</v>
      </c>
      <c r="G21" s="796">
        <v>0</v>
      </c>
      <c r="H21" s="796">
        <v>204</v>
      </c>
    </row>
    <row r="22" spans="1:10" s="336" customFormat="1">
      <c r="A22" s="794" t="s">
        <v>559</v>
      </c>
      <c r="B22" s="788">
        <f t="shared" si="4"/>
        <v>16715</v>
      </c>
      <c r="C22" s="788">
        <v>8703</v>
      </c>
      <c r="D22" s="788">
        <v>952</v>
      </c>
      <c r="E22" s="788">
        <v>717</v>
      </c>
      <c r="F22" s="788">
        <v>329</v>
      </c>
      <c r="G22" s="788">
        <v>0</v>
      </c>
      <c r="H22" s="788">
        <v>6014</v>
      </c>
    </row>
    <row r="23" spans="1:10" s="336" customFormat="1">
      <c r="A23" s="794" t="s">
        <v>560</v>
      </c>
      <c r="B23" s="788">
        <f t="shared" si="4"/>
        <v>11878</v>
      </c>
      <c r="C23" s="788">
        <v>6497</v>
      </c>
      <c r="D23" s="788">
        <v>633</v>
      </c>
      <c r="E23" s="788">
        <v>532</v>
      </c>
      <c r="F23" s="788">
        <v>185</v>
      </c>
      <c r="G23" s="788">
        <v>0</v>
      </c>
      <c r="H23" s="788">
        <v>4031</v>
      </c>
    </row>
    <row r="24" spans="1:10" s="336" customFormat="1">
      <c r="A24" s="794" t="s">
        <v>561</v>
      </c>
      <c r="B24" s="788">
        <f t="shared" si="4"/>
        <v>19854</v>
      </c>
      <c r="C24" s="788">
        <v>11401</v>
      </c>
      <c r="D24" s="788">
        <v>599</v>
      </c>
      <c r="E24" s="788">
        <v>699</v>
      </c>
      <c r="F24" s="788">
        <v>304</v>
      </c>
      <c r="G24" s="788">
        <v>0</v>
      </c>
      <c r="H24" s="788">
        <v>6851</v>
      </c>
    </row>
    <row r="25" spans="1:10" s="336" customFormat="1" ht="19.5" customHeight="1">
      <c r="A25" s="794" t="s">
        <v>562</v>
      </c>
      <c r="B25" s="789">
        <f t="shared" si="4"/>
        <v>1379</v>
      </c>
      <c r="C25" s="789">
        <v>724</v>
      </c>
      <c r="D25" s="789">
        <v>45</v>
      </c>
      <c r="E25" s="789">
        <v>65</v>
      </c>
      <c r="F25" s="789">
        <v>37</v>
      </c>
      <c r="G25" s="789">
        <v>0</v>
      </c>
      <c r="H25" s="789">
        <v>508</v>
      </c>
    </row>
    <row r="26" spans="1:10" s="336" customFormat="1" ht="17.25" thickBot="1">
      <c r="A26" s="795" t="s">
        <v>349</v>
      </c>
      <c r="B26" s="790">
        <f t="shared" si="4"/>
        <v>27</v>
      </c>
      <c r="C26" s="790">
        <v>0</v>
      </c>
      <c r="D26" s="790">
        <v>0</v>
      </c>
      <c r="E26" s="790">
        <v>0</v>
      </c>
      <c r="F26" s="790">
        <v>0</v>
      </c>
      <c r="G26" s="790">
        <v>27</v>
      </c>
      <c r="H26" s="790">
        <v>0</v>
      </c>
    </row>
    <row r="27" spans="1:10" s="336" customFormat="1">
      <c r="A27" s="1253" t="s">
        <v>1026</v>
      </c>
      <c r="B27" s="1253"/>
      <c r="C27" s="1253"/>
      <c r="D27" s="1253"/>
      <c r="E27" s="1253"/>
      <c r="F27" s="1253"/>
      <c r="G27" s="1253"/>
    </row>
  </sheetData>
  <mergeCells count="4">
    <mergeCell ref="A1:E1"/>
    <mergeCell ref="A15:E15"/>
    <mergeCell ref="A27:G27"/>
    <mergeCell ref="A13:G13"/>
  </mergeCells>
  <phoneticPr fontId="3" type="noConversion"/>
  <pageMargins left="0.7" right="0.7" top="0.75" bottom="0.75" header="0.3" footer="0.3"/>
  <pageSetup paperSize="9" scale="9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7"/>
  <sheetViews>
    <sheetView showGridLines="0" zoomScale="90" zoomScaleNormal="90" zoomScaleSheetLayoutView="100" workbookViewId="0">
      <selection activeCell="I17" sqref="I17"/>
    </sheetView>
  </sheetViews>
  <sheetFormatPr defaultRowHeight="16.5"/>
  <cols>
    <col min="2" max="2" width="16" customWidth="1"/>
    <col min="3" max="3" width="15" customWidth="1"/>
    <col min="4" max="5" width="16" customWidth="1"/>
    <col min="6" max="6" width="14.5" customWidth="1"/>
    <col min="7" max="7" width="13.25" customWidth="1"/>
    <col min="8" max="8" width="13.125" customWidth="1"/>
  </cols>
  <sheetData>
    <row r="1" spans="1:12" s="37" customFormat="1">
      <c r="A1" s="1185" t="s">
        <v>572</v>
      </c>
      <c r="B1" s="1185"/>
      <c r="C1" s="1185"/>
      <c r="D1" s="1185"/>
      <c r="E1" s="1185"/>
    </row>
    <row r="2" spans="1:12" ht="17.25" thickBot="1">
      <c r="A2" s="109"/>
      <c r="B2" s="59"/>
      <c r="E2" s="109"/>
      <c r="G2" s="175" t="s">
        <v>189</v>
      </c>
    </row>
    <row r="3" spans="1:12" s="336" customFormat="1" ht="33.75" customHeight="1" thickBot="1">
      <c r="A3" s="97"/>
      <c r="B3" s="116" t="s">
        <v>1009</v>
      </c>
      <c r="C3" s="116" t="s">
        <v>573</v>
      </c>
      <c r="D3" s="116" t="s">
        <v>574</v>
      </c>
      <c r="E3" s="116" t="s">
        <v>575</v>
      </c>
      <c r="F3" s="116" t="s">
        <v>576</v>
      </c>
      <c r="G3" s="791" t="s">
        <v>577</v>
      </c>
    </row>
    <row r="4" spans="1:12" s="336" customFormat="1" ht="17.25" thickTop="1">
      <c r="A4" s="728" t="s">
        <v>134</v>
      </c>
      <c r="B4" s="565">
        <f t="shared" ref="B4:B12" si="0">SUM(C4:G4)</f>
        <v>50607</v>
      </c>
      <c r="C4" s="565">
        <f>C5+C6</f>
        <v>885</v>
      </c>
      <c r="D4" s="565">
        <f>D5+D6</f>
        <v>17156</v>
      </c>
      <c r="E4" s="565">
        <f>E5+E6</f>
        <v>15268</v>
      </c>
      <c r="F4" s="565">
        <f>F5+F6</f>
        <v>11178</v>
      </c>
      <c r="G4" s="565">
        <f>G5+G6</f>
        <v>6120</v>
      </c>
      <c r="H4" s="801">
        <f>C4/$B4*100</f>
        <v>1.7487699330132194</v>
      </c>
      <c r="I4" s="801">
        <f t="shared" ref="I4:L4" si="1">D4/$B4*100</f>
        <v>33.900448554547793</v>
      </c>
      <c r="J4" s="801">
        <f t="shared" si="1"/>
        <v>30.169739364119586</v>
      </c>
      <c r="K4" s="801">
        <f t="shared" si="1"/>
        <v>22.087853459007647</v>
      </c>
      <c r="L4" s="801">
        <f t="shared" si="1"/>
        <v>12.093188689311756</v>
      </c>
    </row>
    <row r="5" spans="1:12" s="336" customFormat="1">
      <c r="A5" s="792" t="s">
        <v>143</v>
      </c>
      <c r="B5" s="796">
        <f t="shared" si="0"/>
        <v>21022</v>
      </c>
      <c r="C5" s="796">
        <v>221</v>
      </c>
      <c r="D5" s="796">
        <v>4064</v>
      </c>
      <c r="E5" s="796">
        <v>6719</v>
      </c>
      <c r="F5" s="796">
        <v>7213</v>
      </c>
      <c r="G5" s="796">
        <v>2805</v>
      </c>
    </row>
    <row r="6" spans="1:12" s="336" customFormat="1">
      <c r="A6" s="728" t="s">
        <v>302</v>
      </c>
      <c r="B6" s="565">
        <f t="shared" si="0"/>
        <v>29585</v>
      </c>
      <c r="C6" s="565">
        <v>664</v>
      </c>
      <c r="D6" s="565">
        <v>13092</v>
      </c>
      <c r="E6" s="565">
        <v>8549</v>
      </c>
      <c r="F6" s="565">
        <v>3965</v>
      </c>
      <c r="G6" s="565">
        <v>3315</v>
      </c>
    </row>
    <row r="7" spans="1:12" s="336" customFormat="1">
      <c r="A7" s="793" t="s">
        <v>558</v>
      </c>
      <c r="B7" s="796">
        <f t="shared" si="0"/>
        <v>754</v>
      </c>
      <c r="C7" s="796">
        <v>29</v>
      </c>
      <c r="D7" s="796">
        <v>370</v>
      </c>
      <c r="E7" s="796">
        <v>169</v>
      </c>
      <c r="F7" s="796">
        <v>139</v>
      </c>
      <c r="G7" s="796">
        <v>47</v>
      </c>
    </row>
    <row r="8" spans="1:12" s="336" customFormat="1">
      <c r="A8" s="794" t="s">
        <v>559</v>
      </c>
      <c r="B8" s="788">
        <f t="shared" si="0"/>
        <v>16715</v>
      </c>
      <c r="C8" s="788">
        <v>340</v>
      </c>
      <c r="D8" s="788">
        <v>7007</v>
      </c>
      <c r="E8" s="788">
        <v>4449</v>
      </c>
      <c r="F8" s="788">
        <v>2949</v>
      </c>
      <c r="G8" s="788">
        <v>1970</v>
      </c>
    </row>
    <row r="9" spans="1:12" s="336" customFormat="1">
      <c r="A9" s="794" t="s">
        <v>560</v>
      </c>
      <c r="B9" s="788">
        <f t="shared" si="0"/>
        <v>11878</v>
      </c>
      <c r="C9" s="788">
        <v>257</v>
      </c>
      <c r="D9" s="788">
        <v>4474</v>
      </c>
      <c r="E9" s="788">
        <v>3651</v>
      </c>
      <c r="F9" s="788">
        <v>2119</v>
      </c>
      <c r="G9" s="788">
        <v>1377</v>
      </c>
    </row>
    <row r="10" spans="1:12" s="336" customFormat="1">
      <c r="A10" s="794" t="s">
        <v>561</v>
      </c>
      <c r="B10" s="788">
        <f t="shared" si="0"/>
        <v>19854</v>
      </c>
      <c r="C10" s="788">
        <v>249</v>
      </c>
      <c r="D10" s="788">
        <v>5157</v>
      </c>
      <c r="E10" s="788">
        <v>6687</v>
      </c>
      <c r="F10" s="788">
        <v>5205</v>
      </c>
      <c r="G10" s="788">
        <v>2556</v>
      </c>
    </row>
    <row r="11" spans="1:12" s="336" customFormat="1" ht="19.5" customHeight="1">
      <c r="A11" s="794" t="s">
        <v>562</v>
      </c>
      <c r="B11" s="789">
        <f t="shared" si="0"/>
        <v>1379</v>
      </c>
      <c r="C11" s="789">
        <v>10</v>
      </c>
      <c r="D11" s="789">
        <v>142</v>
      </c>
      <c r="E11" s="789">
        <v>304</v>
      </c>
      <c r="F11" s="789">
        <v>753</v>
      </c>
      <c r="G11" s="789">
        <v>170</v>
      </c>
    </row>
    <row r="12" spans="1:12" s="336" customFormat="1" ht="17.25" thickBot="1">
      <c r="A12" s="795" t="s">
        <v>349</v>
      </c>
      <c r="B12" s="790">
        <f t="shared" si="0"/>
        <v>27</v>
      </c>
      <c r="C12" s="790">
        <v>0</v>
      </c>
      <c r="D12" s="790">
        <v>6</v>
      </c>
      <c r="E12" s="790">
        <v>8</v>
      </c>
      <c r="F12" s="790">
        <v>13</v>
      </c>
      <c r="G12" s="790">
        <v>0</v>
      </c>
    </row>
    <row r="13" spans="1:12" s="336" customFormat="1">
      <c r="A13" s="1253" t="s">
        <v>1017</v>
      </c>
      <c r="B13" s="1253"/>
      <c r="C13" s="1253"/>
      <c r="D13" s="1253"/>
      <c r="E13" s="1253"/>
      <c r="F13" s="1253"/>
      <c r="G13" s="1253"/>
    </row>
    <row r="15" spans="1:12" s="37" customFormat="1">
      <c r="A15" s="1185" t="s">
        <v>578</v>
      </c>
      <c r="B15" s="1185"/>
      <c r="C15" s="1185"/>
      <c r="D15" s="1185"/>
      <c r="E15" s="1185"/>
    </row>
    <row r="16" spans="1:12" s="336" customFormat="1" ht="17.25" thickBot="1">
      <c r="A16" s="231"/>
      <c r="B16" s="229"/>
      <c r="H16" s="231" t="s">
        <v>1027</v>
      </c>
    </row>
    <row r="17" spans="1:13" s="336" customFormat="1" ht="33.75" customHeight="1" thickBot="1">
      <c r="A17" s="97"/>
      <c r="B17" s="116" t="s">
        <v>1009</v>
      </c>
      <c r="C17" s="116" t="s">
        <v>1028</v>
      </c>
      <c r="D17" s="116" t="s">
        <v>276</v>
      </c>
      <c r="E17" s="116" t="s">
        <v>1029</v>
      </c>
      <c r="F17" s="116" t="s">
        <v>278</v>
      </c>
      <c r="G17" s="169" t="s">
        <v>277</v>
      </c>
      <c r="H17" s="791" t="s">
        <v>283</v>
      </c>
    </row>
    <row r="18" spans="1:13" s="336" customFormat="1" ht="17.25" thickTop="1">
      <c r="A18" s="800" t="s">
        <v>134</v>
      </c>
      <c r="B18" s="565">
        <f t="shared" ref="B18:B26" si="2">SUM(C18:H18)</f>
        <v>50607</v>
      </c>
      <c r="C18" s="723">
        <f t="shared" ref="C18:H18" si="3">C19+C20</f>
        <v>44858</v>
      </c>
      <c r="D18" s="723">
        <f t="shared" si="3"/>
        <v>530</v>
      </c>
      <c r="E18" s="723">
        <f t="shared" si="3"/>
        <v>288</v>
      </c>
      <c r="F18" s="723">
        <f t="shared" si="3"/>
        <v>1695</v>
      </c>
      <c r="G18" s="723">
        <f t="shared" si="3"/>
        <v>358</v>
      </c>
      <c r="H18" s="803">
        <f t="shared" si="3"/>
        <v>2878</v>
      </c>
      <c r="I18" s="810">
        <f>C18/$B$18*100</f>
        <v>88.639911474697172</v>
      </c>
      <c r="J18" s="810">
        <f t="shared" ref="J18:M18" si="4">D18/$B$18*100</f>
        <v>1.0472859485841879</v>
      </c>
      <c r="K18" s="810">
        <f t="shared" si="4"/>
        <v>0.56909123243820026</v>
      </c>
      <c r="L18" s="810">
        <f t="shared" si="4"/>
        <v>3.349339024245658</v>
      </c>
      <c r="M18" s="810">
        <f t="shared" si="4"/>
        <v>0.70741201810026288</v>
      </c>
    </row>
    <row r="19" spans="1:13" s="336" customFormat="1">
      <c r="A19" s="792" t="s">
        <v>143</v>
      </c>
      <c r="B19" s="796">
        <f t="shared" si="2"/>
        <v>21022</v>
      </c>
      <c r="C19" s="804">
        <v>17847</v>
      </c>
      <c r="D19" s="804">
        <v>346</v>
      </c>
      <c r="E19" s="804">
        <v>125</v>
      </c>
      <c r="F19" s="804">
        <v>742</v>
      </c>
      <c r="G19" s="804">
        <v>207</v>
      </c>
      <c r="H19" s="805">
        <v>1755</v>
      </c>
    </row>
    <row r="20" spans="1:13" s="336" customFormat="1">
      <c r="A20" s="802" t="s">
        <v>144</v>
      </c>
      <c r="B20" s="565">
        <f t="shared" si="2"/>
        <v>29585</v>
      </c>
      <c r="C20" s="723">
        <v>27011</v>
      </c>
      <c r="D20" s="723">
        <v>184</v>
      </c>
      <c r="E20" s="723">
        <v>163</v>
      </c>
      <c r="F20" s="723">
        <v>953</v>
      </c>
      <c r="G20" s="723">
        <v>151</v>
      </c>
      <c r="H20" s="803">
        <v>1123</v>
      </c>
    </row>
    <row r="21" spans="1:13" s="336" customFormat="1">
      <c r="A21" s="793" t="s">
        <v>558</v>
      </c>
      <c r="B21" s="796">
        <f t="shared" si="2"/>
        <v>754</v>
      </c>
      <c r="C21" s="804">
        <v>689</v>
      </c>
      <c r="D21" s="804">
        <v>13</v>
      </c>
      <c r="E21" s="804">
        <v>3</v>
      </c>
      <c r="F21" s="804">
        <v>7</v>
      </c>
      <c r="G21" s="804">
        <v>2</v>
      </c>
      <c r="H21" s="805">
        <v>40</v>
      </c>
    </row>
    <row r="22" spans="1:13" s="336" customFormat="1">
      <c r="A22" s="794" t="s">
        <v>559</v>
      </c>
      <c r="B22" s="788">
        <f t="shared" si="2"/>
        <v>16715</v>
      </c>
      <c r="C22" s="806">
        <v>15110</v>
      </c>
      <c r="D22" s="806">
        <v>204</v>
      </c>
      <c r="E22" s="806">
        <v>85</v>
      </c>
      <c r="F22" s="806">
        <v>350</v>
      </c>
      <c r="G22" s="806">
        <v>99</v>
      </c>
      <c r="H22" s="807">
        <v>867</v>
      </c>
    </row>
    <row r="23" spans="1:13" s="336" customFormat="1">
      <c r="A23" s="794" t="s">
        <v>560</v>
      </c>
      <c r="B23" s="788">
        <f t="shared" si="2"/>
        <v>11878</v>
      </c>
      <c r="C23" s="806">
        <v>10949</v>
      </c>
      <c r="D23" s="806">
        <v>127</v>
      </c>
      <c r="E23" s="806">
        <v>59</v>
      </c>
      <c r="F23" s="806">
        <v>177</v>
      </c>
      <c r="G23" s="806">
        <v>50</v>
      </c>
      <c r="H23" s="807">
        <v>516</v>
      </c>
    </row>
    <row r="24" spans="1:13" s="336" customFormat="1">
      <c r="A24" s="794" t="s">
        <v>561</v>
      </c>
      <c r="B24" s="788">
        <f t="shared" si="2"/>
        <v>19854</v>
      </c>
      <c r="C24" s="806">
        <v>16934</v>
      </c>
      <c r="D24" s="806">
        <v>173</v>
      </c>
      <c r="E24" s="806">
        <v>131</v>
      </c>
      <c r="F24" s="806">
        <v>1087</v>
      </c>
      <c r="G24" s="806">
        <v>182</v>
      </c>
      <c r="H24" s="807">
        <v>1347</v>
      </c>
    </row>
    <row r="25" spans="1:13" s="336" customFormat="1" ht="19.5" customHeight="1">
      <c r="A25" s="794" t="s">
        <v>562</v>
      </c>
      <c r="B25" s="789">
        <f t="shared" si="2"/>
        <v>1379</v>
      </c>
      <c r="C25" s="806">
        <v>1152</v>
      </c>
      <c r="D25" s="806">
        <v>13</v>
      </c>
      <c r="E25" s="806">
        <v>8</v>
      </c>
      <c r="F25" s="806">
        <v>73</v>
      </c>
      <c r="G25" s="806">
        <v>25</v>
      </c>
      <c r="H25" s="807">
        <v>108</v>
      </c>
    </row>
    <row r="26" spans="1:13" s="336" customFormat="1" ht="17.25" thickBot="1">
      <c r="A26" s="795" t="s">
        <v>349</v>
      </c>
      <c r="B26" s="790">
        <f t="shared" si="2"/>
        <v>27</v>
      </c>
      <c r="C26" s="808">
        <v>24</v>
      </c>
      <c r="D26" s="808">
        <v>0</v>
      </c>
      <c r="E26" s="808">
        <v>2</v>
      </c>
      <c r="F26" s="808">
        <v>1</v>
      </c>
      <c r="G26" s="808">
        <v>0</v>
      </c>
      <c r="H26" s="809">
        <v>0</v>
      </c>
    </row>
    <row r="27" spans="1:13" s="799" customFormat="1">
      <c r="A27" s="1253" t="s">
        <v>1030</v>
      </c>
      <c r="B27" s="1253"/>
      <c r="C27" s="1253"/>
      <c r="D27" s="1253"/>
      <c r="E27" s="1253"/>
      <c r="F27" s="1253"/>
      <c r="G27" s="1253"/>
    </row>
  </sheetData>
  <mergeCells count="4">
    <mergeCell ref="A1:E1"/>
    <mergeCell ref="A13:G13"/>
    <mergeCell ref="A15:E15"/>
    <mergeCell ref="A27:G27"/>
  </mergeCells>
  <phoneticPr fontId="3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showGridLines="0" zoomScaleNormal="100" zoomScaleSheetLayoutView="100" workbookViewId="0">
      <selection activeCell="F14" sqref="F14"/>
    </sheetView>
  </sheetViews>
  <sheetFormatPr defaultRowHeight="16.5"/>
  <cols>
    <col min="2" max="2" width="12.75" customWidth="1"/>
  </cols>
  <sheetData>
    <row r="1" spans="1:13" s="37" customFormat="1" ht="17.25" thickBot="1">
      <c r="A1" s="1185" t="s">
        <v>579</v>
      </c>
      <c r="B1" s="1185"/>
      <c r="C1" s="1185"/>
      <c r="D1" s="1185"/>
      <c r="E1" s="1185"/>
      <c r="M1" s="354" t="s">
        <v>198</v>
      </c>
    </row>
    <row r="2" spans="1:13" ht="32.25" thickBot="1">
      <c r="A2" s="1160" t="s">
        <v>763</v>
      </c>
      <c r="B2" s="1161"/>
      <c r="C2" s="79" t="s">
        <v>353</v>
      </c>
      <c r="D2" s="79" t="s">
        <v>581</v>
      </c>
      <c r="E2" s="79" t="s">
        <v>580</v>
      </c>
      <c r="F2" s="79" t="s">
        <v>582</v>
      </c>
      <c r="G2" s="79" t="s">
        <v>583</v>
      </c>
      <c r="H2" s="79" t="s">
        <v>584</v>
      </c>
      <c r="I2" s="79" t="s">
        <v>585</v>
      </c>
      <c r="J2" s="79" t="s">
        <v>587</v>
      </c>
      <c r="K2" s="79" t="s">
        <v>1057</v>
      </c>
      <c r="L2" s="79" t="s">
        <v>586</v>
      </c>
      <c r="M2" s="80" t="s">
        <v>349</v>
      </c>
    </row>
    <row r="3" spans="1:13" ht="17.25" customHeight="1" thickTop="1">
      <c r="A3" s="1142" t="s">
        <v>793</v>
      </c>
      <c r="B3" s="1143"/>
      <c r="C3" s="171">
        <v>100</v>
      </c>
      <c r="D3" s="866">
        <v>26.644455167921993</v>
      </c>
      <c r="E3" s="866">
        <v>25.045282490004389</v>
      </c>
      <c r="F3" s="866">
        <v>21.09291441401356</v>
      </c>
      <c r="G3" s="866">
        <v>7.2141254326674717</v>
      </c>
      <c r="H3" s="866">
        <v>5.2148634009730479</v>
      </c>
      <c r="I3" s="866">
        <v>4.5281917359770567</v>
      </c>
      <c r="J3" s="866">
        <v>4.3625746739809461</v>
      </c>
      <c r="K3" s="866">
        <v>3.6147025616407875</v>
      </c>
      <c r="L3" s="866">
        <v>2.0292920373440628</v>
      </c>
      <c r="M3" s="867">
        <v>0.25359808547726465</v>
      </c>
    </row>
    <row r="4" spans="1:13" ht="16.5" customHeight="1">
      <c r="A4" s="1162" t="s">
        <v>638</v>
      </c>
      <c r="B4" s="452" t="s">
        <v>143</v>
      </c>
      <c r="C4" s="171">
        <v>100</v>
      </c>
      <c r="D4" s="868">
        <v>25.356555950968563</v>
      </c>
      <c r="E4" s="868">
        <v>24.83378650631423</v>
      </c>
      <c r="F4" s="868">
        <v>23.98310502196744</v>
      </c>
      <c r="G4" s="868">
        <v>7.5233956340458139</v>
      </c>
      <c r="H4" s="868">
        <v>4.1736125791503413</v>
      </c>
      <c r="I4" s="868">
        <v>4.3294434178017971</v>
      </c>
      <c r="J4" s="868">
        <v>4.3836862200477524</v>
      </c>
      <c r="K4" s="868">
        <v>3.0362552750325631</v>
      </c>
      <c r="L4" s="868">
        <v>2.0967568986748817</v>
      </c>
      <c r="M4" s="869">
        <v>0.28340249599645273</v>
      </c>
    </row>
    <row r="5" spans="1:13">
      <c r="A5" s="1163"/>
      <c r="B5" s="428" t="s">
        <v>144</v>
      </c>
      <c r="C5" s="171">
        <v>100</v>
      </c>
      <c r="D5" s="868">
        <v>28.039105503336366</v>
      </c>
      <c r="E5" s="868">
        <v>25.27430890815036</v>
      </c>
      <c r="F5" s="868">
        <v>17.963162296972225</v>
      </c>
      <c r="G5" s="868">
        <v>6.8792205081140523</v>
      </c>
      <c r="H5" s="868">
        <v>6.3424212011408203</v>
      </c>
      <c r="I5" s="868">
        <v>4.743413862799879</v>
      </c>
      <c r="J5" s="868">
        <v>4.3397132385396526</v>
      </c>
      <c r="K5" s="868">
        <v>4.2410960648499811</v>
      </c>
      <c r="L5" s="868">
        <v>1.9562351628268593</v>
      </c>
      <c r="M5" s="869">
        <v>0.22132325326969807</v>
      </c>
    </row>
    <row r="6" spans="1:13">
      <c r="A6" s="1119" t="s">
        <v>716</v>
      </c>
      <c r="B6" s="357" t="s">
        <v>715</v>
      </c>
      <c r="C6" s="171">
        <v>100</v>
      </c>
      <c r="D6" s="937">
        <v>26.456312816094833</v>
      </c>
      <c r="E6" s="868">
        <v>29.693088846243775</v>
      </c>
      <c r="F6" s="868">
        <v>19.923913019537306</v>
      </c>
      <c r="G6" s="868">
        <v>3.139346447524074</v>
      </c>
      <c r="H6" s="868">
        <v>5.2218451463917788</v>
      </c>
      <c r="I6" s="868">
        <v>4.6928530990158235</v>
      </c>
      <c r="J6" s="937">
        <v>4.5632629806452352</v>
      </c>
      <c r="K6" s="937">
        <v>3.557342059442079</v>
      </c>
      <c r="L6" s="868">
        <v>2.1497997108486477</v>
      </c>
      <c r="M6" s="938">
        <v>0.60223587425626945</v>
      </c>
    </row>
    <row r="7" spans="1:13">
      <c r="A7" s="1119"/>
      <c r="B7" s="357" t="s">
        <v>201</v>
      </c>
      <c r="C7" s="171">
        <v>100</v>
      </c>
      <c r="D7" s="868">
        <v>27.722465880753656</v>
      </c>
      <c r="E7" s="939">
        <v>22.798349513530969</v>
      </c>
      <c r="F7" s="868">
        <v>24.719998152296423</v>
      </c>
      <c r="G7" s="868">
        <v>4.2240816203964711</v>
      </c>
      <c r="H7" s="868">
        <v>4.0212392691394818</v>
      </c>
      <c r="I7" s="868">
        <v>4.6251831512572608</v>
      </c>
      <c r="J7" s="868">
        <v>5.5290140772477816</v>
      </c>
      <c r="K7" s="868">
        <v>3.9048429379632612</v>
      </c>
      <c r="L7" s="939">
        <v>2.1502535997734533</v>
      </c>
      <c r="M7" s="869">
        <v>0.30457179764134179</v>
      </c>
    </row>
    <row r="8" spans="1:13">
      <c r="A8" s="1119"/>
      <c r="B8" s="357" t="s">
        <v>202</v>
      </c>
      <c r="C8" s="171">
        <v>100</v>
      </c>
      <c r="D8" s="868">
        <v>27.598312871831087</v>
      </c>
      <c r="E8" s="868">
        <v>21.020365644782622</v>
      </c>
      <c r="F8" s="868">
        <v>20.978210102333595</v>
      </c>
      <c r="G8" s="868">
        <v>9.5788674459753373</v>
      </c>
      <c r="H8" s="868">
        <v>5.9092387124538774</v>
      </c>
      <c r="I8" s="868">
        <v>5.8402775474545452</v>
      </c>
      <c r="J8" s="868">
        <v>4.4259457957876416</v>
      </c>
      <c r="K8" s="868">
        <v>3.0814508962934308</v>
      </c>
      <c r="L8" s="868">
        <v>1.5673309830879167</v>
      </c>
      <c r="M8" s="869">
        <v>0</v>
      </c>
    </row>
    <row r="9" spans="1:13" ht="17.25" thickBot="1">
      <c r="A9" s="1164"/>
      <c r="B9" s="372" t="s">
        <v>203</v>
      </c>
      <c r="C9" s="172">
        <v>100</v>
      </c>
      <c r="D9" s="940">
        <v>24.931779565671874</v>
      </c>
      <c r="E9" s="940">
        <v>25.162575451758329</v>
      </c>
      <c r="F9" s="940">
        <v>19.061205430071301</v>
      </c>
      <c r="G9" s="940">
        <v>13.106562759632828</v>
      </c>
      <c r="H9" s="940">
        <v>5.7518818211680207</v>
      </c>
      <c r="I9" s="940">
        <v>3.0179938207135577</v>
      </c>
      <c r="J9" s="940">
        <v>2.8950647511841705</v>
      </c>
      <c r="K9" s="940">
        <v>3.8893416605888813</v>
      </c>
      <c r="L9" s="940">
        <v>2.1835947392109905</v>
      </c>
      <c r="M9" s="941">
        <v>0</v>
      </c>
    </row>
    <row r="10" spans="1:13">
      <c r="A10" s="1112" t="s">
        <v>1058</v>
      </c>
      <c r="B10" s="1112"/>
      <c r="C10" s="1112"/>
      <c r="D10" s="1112"/>
    </row>
    <row r="12" spans="1:13" s="37" customFormat="1" ht="17.25" thickBot="1">
      <c r="A12" s="1185" t="s">
        <v>588</v>
      </c>
      <c r="B12" s="1185"/>
      <c r="C12" s="1185"/>
      <c r="D12" s="1185"/>
      <c r="E12" s="1185"/>
      <c r="M12" s="354" t="s">
        <v>198</v>
      </c>
    </row>
    <row r="13" spans="1:13" ht="32.25" thickBot="1">
      <c r="A13" s="1167" t="s">
        <v>763</v>
      </c>
      <c r="B13" s="1168"/>
      <c r="C13" s="73" t="s">
        <v>589</v>
      </c>
      <c r="D13" s="73" t="s">
        <v>590</v>
      </c>
      <c r="E13" s="73" t="s">
        <v>591</v>
      </c>
      <c r="F13" s="73" t="s">
        <v>592</v>
      </c>
      <c r="G13" s="73" t="s">
        <v>594</v>
      </c>
      <c r="H13" s="73" t="s">
        <v>593</v>
      </c>
      <c r="I13" s="73" t="s">
        <v>595</v>
      </c>
      <c r="J13" s="73" t="s">
        <v>596</v>
      </c>
      <c r="K13" s="73" t="s">
        <v>597</v>
      </c>
      <c r="L13" s="73" t="s">
        <v>598</v>
      </c>
      <c r="M13" s="74" t="s">
        <v>349</v>
      </c>
    </row>
    <row r="14" spans="1:13" ht="17.25" customHeight="1" thickTop="1">
      <c r="A14" s="1142" t="s">
        <v>793</v>
      </c>
      <c r="B14" s="1143"/>
      <c r="C14" s="173">
        <v>100</v>
      </c>
      <c r="D14" s="882">
        <v>25.132802926959975</v>
      </c>
      <c r="E14" s="882">
        <v>24.587165733669675</v>
      </c>
      <c r="F14" s="882">
        <v>15.711874626888426</v>
      </c>
      <c r="G14" s="882">
        <v>10.53440190045934</v>
      </c>
      <c r="H14" s="882">
        <v>9.5116046617423713</v>
      </c>
      <c r="I14" s="882">
        <v>6.6867615791981532</v>
      </c>
      <c r="J14" s="882">
        <v>3.747572792853711</v>
      </c>
      <c r="K14" s="882">
        <v>2.4505091450703969</v>
      </c>
      <c r="L14" s="882">
        <v>1.608548663365263</v>
      </c>
      <c r="M14" s="920">
        <v>2.8757969793252541E-2</v>
      </c>
    </row>
    <row r="15" spans="1:13" ht="20.25" customHeight="1">
      <c r="A15" s="1162" t="s">
        <v>638</v>
      </c>
      <c r="B15" s="452" t="s">
        <v>143</v>
      </c>
      <c r="C15" s="173">
        <v>100</v>
      </c>
      <c r="D15" s="884">
        <v>23.868740562174082</v>
      </c>
      <c r="E15" s="884">
        <v>26.698762327969618</v>
      </c>
      <c r="F15" s="884">
        <v>14.833240965637891</v>
      </c>
      <c r="G15" s="884">
        <v>11.748878244643288</v>
      </c>
      <c r="H15" s="884">
        <v>9.5892547183532688</v>
      </c>
      <c r="I15" s="884">
        <v>6.81493557110959</v>
      </c>
      <c r="J15" s="884">
        <v>3.3567188823196576</v>
      </c>
      <c r="K15" s="884">
        <v>1.6354989567913814</v>
      </c>
      <c r="L15" s="884">
        <v>1.4539697710010764</v>
      </c>
      <c r="M15" s="892">
        <v>0</v>
      </c>
    </row>
    <row r="16" spans="1:13">
      <c r="A16" s="1163"/>
      <c r="B16" s="428" t="s">
        <v>144</v>
      </c>
      <c r="C16" s="173">
        <v>100</v>
      </c>
      <c r="D16" s="884">
        <v>26.501640626235545</v>
      </c>
      <c r="E16" s="884">
        <v>22.3005435665502</v>
      </c>
      <c r="F16" s="884">
        <v>16.663336289601535</v>
      </c>
      <c r="G16" s="884">
        <v>9.2192602973948894</v>
      </c>
      <c r="H16" s="884">
        <v>9.427518363628371</v>
      </c>
      <c r="I16" s="884">
        <v>6.5479635284984221</v>
      </c>
      <c r="J16" s="884">
        <v>4.1708237198275437</v>
      </c>
      <c r="K16" s="884">
        <v>3.3330737258133696</v>
      </c>
      <c r="L16" s="884">
        <v>1.7759402583331461</v>
      </c>
      <c r="M16" s="892">
        <v>5.9899624116857973E-2</v>
      </c>
    </row>
    <row r="17" spans="1:13">
      <c r="A17" s="1169" t="s">
        <v>717</v>
      </c>
      <c r="B17" s="371" t="s">
        <v>719</v>
      </c>
      <c r="C17" s="173">
        <v>100</v>
      </c>
      <c r="D17" s="886">
        <v>27.488406916621578</v>
      </c>
      <c r="E17" s="933">
        <v>19.927468462523603</v>
      </c>
      <c r="F17" s="933">
        <v>17.503631125485732</v>
      </c>
      <c r="G17" s="933">
        <v>10.117251051092792</v>
      </c>
      <c r="H17" s="933">
        <v>9.9886141244072082</v>
      </c>
      <c r="I17" s="934">
        <v>8.1232693022159914</v>
      </c>
      <c r="J17" s="935">
        <v>2.786491890898485</v>
      </c>
      <c r="K17" s="934">
        <v>1.9914355461300275</v>
      </c>
      <c r="L17" s="936">
        <v>2.0734315806244199</v>
      </c>
      <c r="M17" s="933">
        <v>0</v>
      </c>
    </row>
    <row r="18" spans="1:13">
      <c r="A18" s="1169"/>
      <c r="B18" s="371" t="s">
        <v>720</v>
      </c>
      <c r="C18" s="173">
        <v>100</v>
      </c>
      <c r="D18" s="884">
        <v>21.029223254403568</v>
      </c>
      <c r="E18" s="884">
        <v>28.201246138906296</v>
      </c>
      <c r="F18" s="884">
        <v>17.807292808969251</v>
      </c>
      <c r="G18" s="884">
        <v>10.754513025611249</v>
      </c>
      <c r="H18" s="884">
        <v>10.166632412674295</v>
      </c>
      <c r="I18" s="884">
        <v>6.3368509457549225</v>
      </c>
      <c r="J18" s="884">
        <v>3.3521304830588377</v>
      </c>
      <c r="K18" s="884">
        <v>1.1863444241605454</v>
      </c>
      <c r="L18" s="882">
        <v>1.1657665064611487</v>
      </c>
      <c r="M18" s="892">
        <v>0</v>
      </c>
    </row>
    <row r="19" spans="1:13">
      <c r="A19" s="1169"/>
      <c r="B19" s="371" t="s">
        <v>202</v>
      </c>
      <c r="C19" s="173">
        <v>100</v>
      </c>
      <c r="D19" s="884">
        <v>26.953994687830246</v>
      </c>
      <c r="E19" s="884">
        <v>24.452886577027048</v>
      </c>
      <c r="F19" s="884">
        <v>12.880139365215603</v>
      </c>
      <c r="G19" s="884">
        <v>11.972644273075876</v>
      </c>
      <c r="H19" s="884">
        <v>7.5447680650154334</v>
      </c>
      <c r="I19" s="884">
        <v>6.2868292244032062</v>
      </c>
      <c r="J19" s="884">
        <v>4.6270928288897712</v>
      </c>
      <c r="K19" s="884">
        <v>4.2219282061659298</v>
      </c>
      <c r="L19" s="884">
        <v>1.0597167723769374</v>
      </c>
      <c r="M19" s="892">
        <v>0</v>
      </c>
    </row>
    <row r="20" spans="1:13" ht="17.25" thickBot="1">
      <c r="A20" s="1170"/>
      <c r="B20" s="373" t="s">
        <v>203</v>
      </c>
      <c r="C20" s="174">
        <v>100</v>
      </c>
      <c r="D20" s="889">
        <v>24.581283351720508</v>
      </c>
      <c r="E20" s="889">
        <v>26.956133041764733</v>
      </c>
      <c r="F20" s="889">
        <v>13.995372139614142</v>
      </c>
      <c r="G20" s="889">
        <v>9.5141808476758669</v>
      </c>
      <c r="H20" s="889">
        <v>10.074699048573835</v>
      </c>
      <c r="I20" s="889">
        <v>5.6040062922765994</v>
      </c>
      <c r="J20" s="889">
        <v>4.5336393970626805</v>
      </c>
      <c r="K20" s="889">
        <v>2.6495486895921116</v>
      </c>
      <c r="L20" s="889">
        <v>1.9713586309094442</v>
      </c>
      <c r="M20" s="899">
        <v>0.11977856081004078</v>
      </c>
    </row>
    <row r="21" spans="1:13">
      <c r="A21" s="1112" t="s">
        <v>1059</v>
      </c>
      <c r="B21" s="1112"/>
      <c r="C21" s="1112"/>
      <c r="D21" s="1112"/>
    </row>
  </sheetData>
  <mergeCells count="12">
    <mergeCell ref="A21:D21"/>
    <mergeCell ref="A13:B13"/>
    <mergeCell ref="A14:B14"/>
    <mergeCell ref="A15:A16"/>
    <mergeCell ref="A17:A20"/>
    <mergeCell ref="A12:E12"/>
    <mergeCell ref="A10:D10"/>
    <mergeCell ref="A1:E1"/>
    <mergeCell ref="A2:B2"/>
    <mergeCell ref="A3:B3"/>
    <mergeCell ref="A4:A5"/>
    <mergeCell ref="A6:A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49"/>
  <sheetViews>
    <sheetView showGridLines="0" topLeftCell="A22" zoomScaleNormal="100" zoomScaleSheetLayoutView="100" workbookViewId="0">
      <selection activeCell="K38" sqref="K38:L38"/>
    </sheetView>
  </sheetViews>
  <sheetFormatPr defaultRowHeight="16.5"/>
  <cols>
    <col min="2" max="2" width="14.5" customWidth="1"/>
    <col min="3" max="3" width="11.375" customWidth="1"/>
    <col min="4" max="4" width="9.5" customWidth="1"/>
  </cols>
  <sheetData>
    <row r="1" spans="1:11" s="37" customFormat="1">
      <c r="A1" s="1185" t="s">
        <v>599</v>
      </c>
      <c r="B1" s="1185"/>
      <c r="C1" s="1185"/>
      <c r="D1" s="1185"/>
      <c r="E1" s="1185"/>
      <c r="F1" s="1185"/>
    </row>
    <row r="2" spans="1:11" ht="17.25" thickBot="1">
      <c r="B2" s="109"/>
      <c r="C2" s="59"/>
      <c r="G2" s="175" t="s">
        <v>600</v>
      </c>
    </row>
    <row r="3" spans="1:11">
      <c r="A3" s="1267" t="s">
        <v>763</v>
      </c>
      <c r="B3" s="1079"/>
      <c r="C3" s="1199" t="s">
        <v>601</v>
      </c>
      <c r="D3" s="1199" t="s">
        <v>602</v>
      </c>
      <c r="E3" s="1199"/>
      <c r="F3" s="1199"/>
      <c r="G3" s="1269"/>
    </row>
    <row r="4" spans="1:11" ht="17.25" thickBot="1">
      <c r="A4" s="1268"/>
      <c r="B4" s="1087"/>
      <c r="C4" s="1200"/>
      <c r="D4" s="631" t="s">
        <v>603</v>
      </c>
      <c r="E4" s="631" t="s">
        <v>989</v>
      </c>
      <c r="F4" s="631" t="s">
        <v>990</v>
      </c>
      <c r="G4" s="632" t="s">
        <v>604</v>
      </c>
    </row>
    <row r="5" spans="1:11" ht="17.25" thickTop="1">
      <c r="A5" s="1265" t="s">
        <v>455</v>
      </c>
      <c r="B5" s="176" t="s">
        <v>605</v>
      </c>
      <c r="C5" s="565">
        <v>390673</v>
      </c>
      <c r="D5" s="565">
        <v>111384</v>
      </c>
      <c r="E5" s="565">
        <v>103360</v>
      </c>
      <c r="F5" s="565">
        <v>44621</v>
      </c>
      <c r="G5" s="633">
        <v>131308</v>
      </c>
      <c r="H5">
        <f>C6/C5*100</f>
        <v>40.469139152180979</v>
      </c>
    </row>
    <row r="6" spans="1:11" s="336" customFormat="1">
      <c r="A6" s="1263"/>
      <c r="B6" s="443" t="s">
        <v>833</v>
      </c>
      <c r="C6" s="568">
        <v>158102</v>
      </c>
      <c r="D6" s="568">
        <v>56830</v>
      </c>
      <c r="E6" s="568">
        <v>47440</v>
      </c>
      <c r="F6" s="568">
        <v>20559</v>
      </c>
      <c r="G6" s="688">
        <v>33273</v>
      </c>
      <c r="H6" s="336">
        <f>D6/$C$6*100</f>
        <v>35.945149333974271</v>
      </c>
      <c r="I6" s="336">
        <f t="shared" ref="I6:K6" si="0">E6/$C$6*100</f>
        <v>30.005945528835813</v>
      </c>
      <c r="J6" s="336">
        <f t="shared" si="0"/>
        <v>13.003630567608255</v>
      </c>
      <c r="K6" s="336">
        <f t="shared" si="0"/>
        <v>21.045274569581661</v>
      </c>
    </row>
    <row r="7" spans="1:11">
      <c r="A7" s="1263"/>
      <c r="B7" s="444" t="s">
        <v>834</v>
      </c>
      <c r="C7" s="638">
        <v>21594</v>
      </c>
      <c r="D7" s="638">
        <v>14386</v>
      </c>
      <c r="E7" s="638">
        <v>5974</v>
      </c>
      <c r="F7" s="638">
        <v>947</v>
      </c>
      <c r="G7" s="634">
        <v>287</v>
      </c>
      <c r="I7" s="336"/>
      <c r="J7" s="336"/>
      <c r="K7" s="336"/>
    </row>
    <row r="8" spans="1:11">
      <c r="A8" s="1263"/>
      <c r="B8" s="444" t="s">
        <v>456</v>
      </c>
      <c r="C8" s="559">
        <v>46176</v>
      </c>
      <c r="D8" s="559">
        <v>20221</v>
      </c>
      <c r="E8" s="559">
        <v>17641</v>
      </c>
      <c r="F8" s="559">
        <v>5754</v>
      </c>
      <c r="G8" s="634">
        <v>2560</v>
      </c>
    </row>
    <row r="9" spans="1:11">
      <c r="A9" s="1263"/>
      <c r="B9" s="444" t="s">
        <v>457</v>
      </c>
      <c r="C9" s="559">
        <v>42906</v>
      </c>
      <c r="D9" s="559">
        <v>11474</v>
      </c>
      <c r="E9" s="559">
        <v>12632</v>
      </c>
      <c r="F9" s="559">
        <v>7589</v>
      </c>
      <c r="G9" s="634">
        <v>11211</v>
      </c>
    </row>
    <row r="10" spans="1:11">
      <c r="A10" s="1263"/>
      <c r="B10" s="445" t="s">
        <v>458</v>
      </c>
      <c r="C10" s="565">
        <v>47426</v>
      </c>
      <c r="D10" s="565">
        <v>10749</v>
      </c>
      <c r="E10" s="565">
        <v>11193</v>
      </c>
      <c r="F10" s="565">
        <v>6269</v>
      </c>
      <c r="G10" s="635">
        <v>19215</v>
      </c>
    </row>
    <row r="11" spans="1:11" s="336" customFormat="1">
      <c r="A11" s="1266"/>
      <c r="B11" s="21" t="s">
        <v>817</v>
      </c>
      <c r="C11" s="559">
        <v>158903</v>
      </c>
      <c r="D11" s="559">
        <v>57543</v>
      </c>
      <c r="E11" s="559">
        <v>47528</v>
      </c>
      <c r="F11" s="559">
        <v>20559</v>
      </c>
      <c r="G11" s="634">
        <v>33273</v>
      </c>
    </row>
    <row r="12" spans="1:11">
      <c r="A12" s="1262" t="s">
        <v>459</v>
      </c>
      <c r="B12" s="177" t="s">
        <v>835</v>
      </c>
      <c r="C12" s="562">
        <v>84951</v>
      </c>
      <c r="D12" s="562">
        <v>28562</v>
      </c>
      <c r="E12" s="562">
        <v>25308</v>
      </c>
      <c r="F12" s="562">
        <v>11919</v>
      </c>
      <c r="G12" s="636">
        <v>19162</v>
      </c>
    </row>
    <row r="13" spans="1:11">
      <c r="A13" s="1263"/>
      <c r="B13" s="176" t="s">
        <v>824</v>
      </c>
      <c r="C13" s="565">
        <v>73952</v>
      </c>
      <c r="D13" s="565">
        <v>28981</v>
      </c>
      <c r="E13" s="565">
        <v>22220</v>
      </c>
      <c r="F13" s="565">
        <v>8640</v>
      </c>
      <c r="G13" s="635">
        <v>14111</v>
      </c>
    </row>
    <row r="14" spans="1:11">
      <c r="A14" s="1263"/>
      <c r="B14" s="177" t="s">
        <v>822</v>
      </c>
      <c r="C14" s="562">
        <v>84498</v>
      </c>
      <c r="D14" s="562">
        <v>28184</v>
      </c>
      <c r="E14" s="562">
        <v>25233</v>
      </c>
      <c r="F14" s="562">
        <v>11919</v>
      </c>
      <c r="G14" s="636">
        <v>19162</v>
      </c>
      <c r="H14">
        <f>C14/$C$6*100</f>
        <v>53.445244209434421</v>
      </c>
    </row>
    <row r="15" spans="1:11" ht="17.25" thickBot="1">
      <c r="A15" s="1264"/>
      <c r="B15" s="178" t="s">
        <v>836</v>
      </c>
      <c r="C15" s="569">
        <v>73604</v>
      </c>
      <c r="D15" s="569">
        <v>28646</v>
      </c>
      <c r="E15" s="569">
        <v>22207</v>
      </c>
      <c r="F15" s="569">
        <v>8640</v>
      </c>
      <c r="G15" s="687">
        <v>14111</v>
      </c>
      <c r="H15" s="336">
        <f>C15/$C$6*100</f>
        <v>46.554755790565579</v>
      </c>
      <c r="I15" s="336"/>
    </row>
    <row r="16" spans="1:11">
      <c r="A16" s="91" t="s">
        <v>991</v>
      </c>
      <c r="B16" s="179"/>
      <c r="C16" s="180"/>
      <c r="D16" s="180"/>
      <c r="E16" s="180"/>
      <c r="F16" s="180"/>
      <c r="G16" s="180"/>
    </row>
    <row r="18" spans="1:8" s="37" customFormat="1">
      <c r="A18" s="96" t="s">
        <v>606</v>
      </c>
      <c r="B18" s="96"/>
      <c r="C18" s="96"/>
      <c r="D18" s="96"/>
    </row>
    <row r="19" spans="1:8" s="354" customFormat="1" ht="17.25" thickBot="1">
      <c r="A19" s="96"/>
      <c r="B19" s="96"/>
      <c r="C19" s="96"/>
      <c r="D19" s="388" t="s">
        <v>647</v>
      </c>
    </row>
    <row r="20" spans="1:8" ht="17.25" thickBot="1">
      <c r="A20" s="1260" t="s">
        <v>763</v>
      </c>
      <c r="B20" s="1261"/>
      <c r="C20" s="46" t="s">
        <v>607</v>
      </c>
      <c r="D20" s="637" t="s">
        <v>608</v>
      </c>
    </row>
    <row r="21" spans="1:8" ht="17.25" thickTop="1">
      <c r="A21" s="1265" t="s">
        <v>142</v>
      </c>
      <c r="B21" s="176" t="s">
        <v>502</v>
      </c>
      <c r="C21" s="565">
        <v>197252</v>
      </c>
      <c r="D21" s="635">
        <v>176245</v>
      </c>
    </row>
    <row r="22" spans="1:8" s="336" customFormat="1">
      <c r="A22" s="1263"/>
      <c r="B22" s="443" t="s">
        <v>833</v>
      </c>
      <c r="C22" s="568">
        <v>97971</v>
      </c>
      <c r="D22" s="688">
        <v>84695</v>
      </c>
      <c r="E22" s="336">
        <f>C22/C21*100</f>
        <v>49.667937460710156</v>
      </c>
      <c r="F22" s="336">
        <f>D22/D21*100</f>
        <v>48.055263979119978</v>
      </c>
    </row>
    <row r="23" spans="1:8">
      <c r="A23" s="1263"/>
      <c r="B23" s="444" t="s">
        <v>255</v>
      </c>
      <c r="C23" s="638">
        <v>30585</v>
      </c>
      <c r="D23" s="689">
        <v>23330</v>
      </c>
    </row>
    <row r="24" spans="1:8">
      <c r="A24" s="1263"/>
      <c r="B24" s="444" t="s">
        <v>148</v>
      </c>
      <c r="C24" s="559">
        <v>31505</v>
      </c>
      <c r="D24" s="634">
        <v>27025</v>
      </c>
    </row>
    <row r="25" spans="1:8">
      <c r="A25" s="1263"/>
      <c r="B25" s="444" t="s">
        <v>149</v>
      </c>
      <c r="C25" s="559">
        <v>18116</v>
      </c>
      <c r="D25" s="634">
        <v>17417</v>
      </c>
    </row>
    <row r="26" spans="1:8">
      <c r="A26" s="1263"/>
      <c r="B26" s="445" t="s">
        <v>150</v>
      </c>
      <c r="C26" s="565">
        <v>17765</v>
      </c>
      <c r="D26" s="635">
        <v>16923</v>
      </c>
    </row>
    <row r="27" spans="1:8" s="336" customFormat="1">
      <c r="A27" s="1266"/>
      <c r="B27" s="230" t="s">
        <v>837</v>
      </c>
      <c r="C27" s="559">
        <v>100253</v>
      </c>
      <c r="D27" s="634">
        <v>85753</v>
      </c>
    </row>
    <row r="28" spans="1:8">
      <c r="A28" s="1262" t="s">
        <v>403</v>
      </c>
      <c r="B28" s="177" t="s">
        <v>835</v>
      </c>
      <c r="C28" s="562">
        <v>50476</v>
      </c>
      <c r="D28" s="636">
        <v>42145</v>
      </c>
    </row>
    <row r="29" spans="1:8">
      <c r="A29" s="1263"/>
      <c r="B29" s="176" t="s">
        <v>824</v>
      </c>
      <c r="C29" s="565">
        <v>49777</v>
      </c>
      <c r="D29" s="635">
        <v>43608</v>
      </c>
    </row>
    <row r="30" spans="1:8">
      <c r="A30" s="1263"/>
      <c r="B30" s="177" t="s">
        <v>822</v>
      </c>
      <c r="C30" s="562">
        <v>49358</v>
      </c>
      <c r="D30" s="636">
        <v>41596</v>
      </c>
      <c r="E30">
        <f>C30/C$22*100</f>
        <v>50.380214553286173</v>
      </c>
      <c r="F30" s="336">
        <f>D30/D$22*100</f>
        <v>49.112698506405337</v>
      </c>
    </row>
    <row r="31" spans="1:8" ht="17.25" thickBot="1">
      <c r="A31" s="1264"/>
      <c r="B31" s="178" t="s">
        <v>836</v>
      </c>
      <c r="C31" s="569">
        <v>48613</v>
      </c>
      <c r="D31" s="687">
        <v>43099</v>
      </c>
      <c r="E31" s="336">
        <f>C31/C$22*100</f>
        <v>49.61978544671382</v>
      </c>
      <c r="F31" s="336">
        <f>D31/D$22*100</f>
        <v>50.887301493594663</v>
      </c>
      <c r="G31" s="336"/>
      <c r="H31" s="336"/>
    </row>
    <row r="32" spans="1:8">
      <c r="A32" s="91" t="s">
        <v>991</v>
      </c>
    </row>
    <row r="34" spans="1:13" s="37" customFormat="1">
      <c r="A34" s="1185" t="s">
        <v>610</v>
      </c>
      <c r="B34" s="1185"/>
      <c r="C34" s="1185"/>
      <c r="D34" s="1185"/>
    </row>
    <row r="35" spans="1:13" ht="17.25" thickBot="1">
      <c r="B35" s="109"/>
      <c r="C35" s="59"/>
      <c r="G35" s="175" t="s">
        <v>646</v>
      </c>
    </row>
    <row r="36" spans="1:13" ht="23.25" thickBot="1">
      <c r="A36" s="1260" t="s">
        <v>763</v>
      </c>
      <c r="B36" s="1261"/>
      <c r="C36" s="116" t="s">
        <v>611</v>
      </c>
      <c r="D36" s="116" t="s">
        <v>612</v>
      </c>
      <c r="E36" s="116" t="s">
        <v>613</v>
      </c>
      <c r="F36" s="181" t="s">
        <v>614</v>
      </c>
      <c r="G36" s="637" t="s">
        <v>615</v>
      </c>
    </row>
    <row r="37" spans="1:13" ht="17.25" thickTop="1">
      <c r="A37" s="1265" t="s">
        <v>142</v>
      </c>
      <c r="B37" s="176" t="s">
        <v>502</v>
      </c>
      <c r="C37" s="565">
        <v>197252</v>
      </c>
      <c r="D37" s="565">
        <v>18464</v>
      </c>
      <c r="E37" s="565">
        <v>9210</v>
      </c>
      <c r="F37" s="565">
        <v>93513</v>
      </c>
      <c r="G37" s="635">
        <v>76065</v>
      </c>
      <c r="I37" s="860">
        <f>D37/$C$37</f>
        <v>9.3606148480116808E-2</v>
      </c>
      <c r="J37" s="860">
        <f t="shared" ref="J37:K37" si="1">E37/$C$37</f>
        <v>4.6691541784113721E-2</v>
      </c>
      <c r="K37" s="860">
        <f>F37/$C$37</f>
        <v>0.4740788433070387</v>
      </c>
    </row>
    <row r="38" spans="1:13" s="336" customFormat="1">
      <c r="A38" s="1263"/>
      <c r="B38" s="443" t="s">
        <v>833</v>
      </c>
      <c r="C38" s="568">
        <v>97971</v>
      </c>
      <c r="D38" s="568">
        <v>11244</v>
      </c>
      <c r="E38" s="568">
        <v>3136</v>
      </c>
      <c r="F38" s="568">
        <v>44354</v>
      </c>
      <c r="G38" s="688">
        <v>39237</v>
      </c>
      <c r="I38" s="336">
        <f>D38/$C$38*100</f>
        <v>11.476865603086628</v>
      </c>
      <c r="J38" s="336">
        <f t="shared" ref="J38:K38" si="2">E38/$C$38*100</f>
        <v>3.2009472190750321</v>
      </c>
      <c r="K38" s="336">
        <f>F38/$C$38*100</f>
        <v>45.272580661624353</v>
      </c>
      <c r="L38" s="336">
        <f>G38/$C$38*100</f>
        <v>40.049606516213984</v>
      </c>
    </row>
    <row r="39" spans="1:13">
      <c r="A39" s="1263"/>
      <c r="B39" s="444" t="s">
        <v>255</v>
      </c>
      <c r="C39" s="638">
        <v>30585</v>
      </c>
      <c r="D39" s="638">
        <v>3071</v>
      </c>
      <c r="E39" s="638">
        <v>550</v>
      </c>
      <c r="F39" s="638">
        <v>12746</v>
      </c>
      <c r="G39" s="689">
        <v>14218</v>
      </c>
    </row>
    <row r="40" spans="1:13">
      <c r="A40" s="1263"/>
      <c r="B40" s="444" t="s">
        <v>148</v>
      </c>
      <c r="C40" s="559">
        <v>31505</v>
      </c>
      <c r="D40" s="559">
        <v>3754</v>
      </c>
      <c r="E40" s="559">
        <v>808</v>
      </c>
      <c r="F40" s="559">
        <v>14422</v>
      </c>
      <c r="G40" s="634">
        <v>12521</v>
      </c>
    </row>
    <row r="41" spans="1:13">
      <c r="A41" s="1263"/>
      <c r="B41" s="444" t="s">
        <v>149</v>
      </c>
      <c r="C41" s="638">
        <v>18116</v>
      </c>
      <c r="D41" s="638">
        <v>2245</v>
      </c>
      <c r="E41" s="559">
        <v>735</v>
      </c>
      <c r="F41" s="559">
        <v>8880</v>
      </c>
      <c r="G41" s="634">
        <v>6256</v>
      </c>
    </row>
    <row r="42" spans="1:13">
      <c r="A42" s="1263"/>
      <c r="B42" s="445" t="s">
        <v>150</v>
      </c>
      <c r="C42" s="565">
        <v>17765</v>
      </c>
      <c r="D42" s="565">
        <v>2174</v>
      </c>
      <c r="E42" s="565">
        <v>1043</v>
      </c>
      <c r="F42" s="565">
        <v>8306</v>
      </c>
      <c r="G42" s="635">
        <v>6242</v>
      </c>
    </row>
    <row r="43" spans="1:13" s="336" customFormat="1">
      <c r="A43" s="1266"/>
      <c r="B43" s="230" t="s">
        <v>837</v>
      </c>
      <c r="C43" s="559">
        <v>100253</v>
      </c>
      <c r="D43" s="559">
        <v>11772</v>
      </c>
      <c r="E43" s="559">
        <v>3206</v>
      </c>
      <c r="F43" s="559">
        <v>44822</v>
      </c>
      <c r="G43" s="634">
        <v>40453</v>
      </c>
    </row>
    <row r="44" spans="1:13">
      <c r="A44" s="1262" t="s">
        <v>403</v>
      </c>
      <c r="B44" s="177" t="s">
        <v>835</v>
      </c>
      <c r="C44" s="562">
        <v>50476</v>
      </c>
      <c r="D44" s="562">
        <v>8294</v>
      </c>
      <c r="E44" s="562">
        <v>2429</v>
      </c>
      <c r="F44" s="562">
        <v>16328</v>
      </c>
      <c r="G44" s="636">
        <v>23425</v>
      </c>
    </row>
    <row r="45" spans="1:13">
      <c r="A45" s="1263"/>
      <c r="B45" s="176" t="s">
        <v>824</v>
      </c>
      <c r="C45" s="565">
        <v>49777</v>
      </c>
      <c r="D45" s="565">
        <v>3478</v>
      </c>
      <c r="E45" s="565">
        <v>777</v>
      </c>
      <c r="F45" s="565">
        <v>28494</v>
      </c>
      <c r="G45" s="635">
        <v>17028</v>
      </c>
    </row>
    <row r="46" spans="1:13">
      <c r="A46" s="1263"/>
      <c r="B46" s="177" t="s">
        <v>822</v>
      </c>
      <c r="C46" s="562">
        <v>49358</v>
      </c>
      <c r="D46" s="562">
        <v>7913</v>
      </c>
      <c r="E46" s="562">
        <v>2374</v>
      </c>
      <c r="F46" s="562">
        <v>16166</v>
      </c>
      <c r="G46" s="636">
        <v>22905</v>
      </c>
      <c r="I46" s="860">
        <f>D46/$C46</f>
        <v>0.16031848940394666</v>
      </c>
      <c r="J46" s="860">
        <f t="shared" ref="J46" si="3">E46/$C46</f>
        <v>4.8097572835204022E-2</v>
      </c>
      <c r="K46" s="860">
        <f t="shared" ref="K46" si="4">F46/$C46</f>
        <v>0.32752542647595123</v>
      </c>
      <c r="M46" s="336">
        <f>F46/C46</f>
        <v>0.32752542647595123</v>
      </c>
    </row>
    <row r="47" spans="1:13" ht="17.25" thickBot="1">
      <c r="A47" s="1264"/>
      <c r="B47" s="178" t="s">
        <v>836</v>
      </c>
      <c r="C47" s="569">
        <v>48613</v>
      </c>
      <c r="D47" s="569">
        <v>3331</v>
      </c>
      <c r="E47" s="569">
        <v>762</v>
      </c>
      <c r="F47" s="569">
        <v>28188</v>
      </c>
      <c r="G47" s="687">
        <v>16332</v>
      </c>
      <c r="I47" s="860">
        <f>D47/$C47</f>
        <v>6.8520766050233481E-2</v>
      </c>
      <c r="J47" s="860">
        <f t="shared" ref="J47:K47" si="5">E47/$C47</f>
        <v>1.5674819492728281E-2</v>
      </c>
      <c r="K47" s="860">
        <f t="shared" si="5"/>
        <v>0.57984489745541312</v>
      </c>
      <c r="M47">
        <f>F47/C47</f>
        <v>0.57984489745541312</v>
      </c>
    </row>
    <row r="48" spans="1:13" ht="85.5" customHeight="1">
      <c r="A48" s="1259" t="s">
        <v>616</v>
      </c>
      <c r="B48" s="1259"/>
      <c r="C48" s="1259"/>
      <c r="D48" s="1259"/>
      <c r="E48" s="1259"/>
      <c r="F48" s="1259"/>
      <c r="G48" s="1259"/>
    </row>
    <row r="49" spans="1:1">
      <c r="A49" s="91" t="s">
        <v>609</v>
      </c>
    </row>
  </sheetData>
  <mergeCells count="14">
    <mergeCell ref="A12:A15"/>
    <mergeCell ref="A1:F1"/>
    <mergeCell ref="A3:B4"/>
    <mergeCell ref="C3:C4"/>
    <mergeCell ref="D3:G3"/>
    <mergeCell ref="A5:A11"/>
    <mergeCell ref="A48:G48"/>
    <mergeCell ref="A20:B20"/>
    <mergeCell ref="A28:A31"/>
    <mergeCell ref="A34:D34"/>
    <mergeCell ref="A36:B36"/>
    <mergeCell ref="A21:A27"/>
    <mergeCell ref="A37:A43"/>
    <mergeCell ref="A44:A47"/>
  </mergeCells>
  <phoneticPr fontId="3" type="noConversion"/>
  <pageMargins left="0.7" right="0.7" top="0.75" bottom="0.75" header="0.3" footer="0.3"/>
  <pageSetup paperSize="9" scale="7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54"/>
  <sheetViews>
    <sheetView showGridLines="0" tabSelected="1" zoomScaleNormal="100" zoomScaleSheetLayoutView="100" workbookViewId="0">
      <selection activeCell="F5" sqref="F5"/>
    </sheetView>
  </sheetViews>
  <sheetFormatPr defaultRowHeight="16.5"/>
  <cols>
    <col min="1" max="1" width="14" customWidth="1"/>
    <col min="2" max="2" width="13.5" customWidth="1"/>
    <col min="3" max="3" width="19.875" bestFit="1" customWidth="1"/>
    <col min="4" max="4" width="18" customWidth="1"/>
    <col min="5" max="5" width="14.625" customWidth="1"/>
  </cols>
  <sheetData>
    <row r="1" spans="1:6" ht="17.25" thickBot="1">
      <c r="A1" s="1185" t="s">
        <v>625</v>
      </c>
      <c r="B1" s="1185"/>
      <c r="C1" s="1185"/>
      <c r="D1" s="1185"/>
      <c r="E1" s="175" t="s">
        <v>626</v>
      </c>
    </row>
    <row r="2" spans="1:6" ht="17.25" thickBot="1">
      <c r="A2" s="1270" t="s">
        <v>763</v>
      </c>
      <c r="B2" s="1261"/>
      <c r="C2" s="47" t="s">
        <v>627</v>
      </c>
      <c r="D2" s="46" t="s">
        <v>628</v>
      </c>
      <c r="E2" s="117" t="s">
        <v>629</v>
      </c>
    </row>
    <row r="3" spans="1:6" ht="17.25" thickTop="1">
      <c r="A3" s="1271" t="s">
        <v>142</v>
      </c>
      <c r="B3" s="176" t="s">
        <v>502</v>
      </c>
      <c r="C3" s="566">
        <v>185467</v>
      </c>
      <c r="D3" s="639">
        <v>24441503</v>
      </c>
      <c r="E3" s="640">
        <f>D3/C3</f>
        <v>131.78356796626892</v>
      </c>
    </row>
    <row r="4" spans="1:6" s="336" customFormat="1">
      <c r="A4" s="1203"/>
      <c r="B4" s="443" t="s">
        <v>821</v>
      </c>
      <c r="C4" s="567">
        <v>61479</v>
      </c>
      <c r="D4" s="568">
        <v>8039777</v>
      </c>
      <c r="E4" s="640">
        <f t="shared" ref="E4:E8" si="0">D4/C4</f>
        <v>130.77273540558565</v>
      </c>
      <c r="F4" s="336">
        <f>C4/C3</f>
        <v>0.33148215046342477</v>
      </c>
    </row>
    <row r="5" spans="1:6">
      <c r="A5" s="1203"/>
      <c r="B5" s="451" t="s">
        <v>255</v>
      </c>
      <c r="C5" s="690">
        <v>8246</v>
      </c>
      <c r="D5" s="691">
        <v>1023128</v>
      </c>
      <c r="E5" s="692">
        <f t="shared" si="0"/>
        <v>124.07567305360175</v>
      </c>
      <c r="F5" s="860">
        <f>C5/$C$4</f>
        <v>0.13412710031067518</v>
      </c>
    </row>
    <row r="6" spans="1:6">
      <c r="A6" s="1203"/>
      <c r="B6" s="444" t="s">
        <v>148</v>
      </c>
      <c r="C6" s="560">
        <v>18152</v>
      </c>
      <c r="D6" s="559">
        <v>2335996</v>
      </c>
      <c r="E6" s="693">
        <f t="shared" si="0"/>
        <v>128.69083296606433</v>
      </c>
      <c r="F6" s="860">
        <f t="shared" ref="F6:F8" si="1">C6/$C$4</f>
        <v>0.29525529042437254</v>
      </c>
    </row>
    <row r="7" spans="1:6">
      <c r="A7" s="1203"/>
      <c r="B7" s="444" t="s">
        <v>149</v>
      </c>
      <c r="C7" s="694">
        <v>17713</v>
      </c>
      <c r="D7" s="638">
        <v>2383074</v>
      </c>
      <c r="E7" s="693">
        <f t="shared" si="0"/>
        <v>134.53813583243945</v>
      </c>
      <c r="F7" s="860">
        <f t="shared" si="1"/>
        <v>0.28811464077164561</v>
      </c>
    </row>
    <row r="8" spans="1:6">
      <c r="A8" s="1203"/>
      <c r="B8" s="445" t="s">
        <v>150</v>
      </c>
      <c r="C8" s="566">
        <v>17368</v>
      </c>
      <c r="D8" s="565">
        <v>2297579</v>
      </c>
      <c r="E8" s="640">
        <f t="shared" si="0"/>
        <v>132.28805849838784</v>
      </c>
      <c r="F8" s="860">
        <f t="shared" si="1"/>
        <v>0.28250296849330664</v>
      </c>
    </row>
    <row r="9" spans="1:6" s="336" customFormat="1">
      <c r="A9" s="1205"/>
      <c r="B9" s="87" t="s">
        <v>815</v>
      </c>
      <c r="C9" s="571">
        <v>61495</v>
      </c>
      <c r="D9" s="571">
        <v>8041657</v>
      </c>
      <c r="E9" s="641">
        <f t="shared" ref="E9:E13" si="2">D9/C9</f>
        <v>130.76928205545167</v>
      </c>
    </row>
    <row r="10" spans="1:6">
      <c r="A10" s="1204" t="s">
        <v>403</v>
      </c>
      <c r="B10" s="177" t="s">
        <v>835</v>
      </c>
      <c r="C10" s="562">
        <v>24096</v>
      </c>
      <c r="D10" s="562">
        <v>3193610</v>
      </c>
      <c r="E10" s="642">
        <f t="shared" si="2"/>
        <v>132.53693559096945</v>
      </c>
    </row>
    <row r="11" spans="1:6">
      <c r="A11" s="1203"/>
      <c r="B11" s="176" t="s">
        <v>824</v>
      </c>
      <c r="C11" s="565">
        <v>37399</v>
      </c>
      <c r="D11" s="565">
        <v>4848048</v>
      </c>
      <c r="E11" s="643">
        <f t="shared" si="2"/>
        <v>129.63041792561299</v>
      </c>
    </row>
    <row r="12" spans="1:6">
      <c r="A12" s="1203"/>
      <c r="B12" s="177" t="s">
        <v>822</v>
      </c>
      <c r="C12" s="562">
        <v>24087</v>
      </c>
      <c r="D12" s="562">
        <v>3192446</v>
      </c>
      <c r="E12" s="642">
        <f t="shared" si="2"/>
        <v>132.53813260264874</v>
      </c>
    </row>
    <row r="13" spans="1:6" ht="17.25" thickBot="1">
      <c r="A13" s="1206"/>
      <c r="B13" s="178" t="s">
        <v>836</v>
      </c>
      <c r="C13" s="569">
        <v>37392</v>
      </c>
      <c r="D13" s="569">
        <v>4847331</v>
      </c>
      <c r="E13" s="695">
        <f t="shared" si="2"/>
        <v>129.63551026957637</v>
      </c>
    </row>
    <row r="14" spans="1:6">
      <c r="A14" s="91" t="s">
        <v>991</v>
      </c>
      <c r="B14" s="109"/>
      <c r="C14" s="59"/>
      <c r="D14" s="59"/>
      <c r="E14" s="59"/>
    </row>
    <row r="15" spans="1:6">
      <c r="A15" s="182" t="s">
        <v>617</v>
      </c>
      <c r="B15" s="109"/>
      <c r="C15" s="59"/>
      <c r="D15" s="59"/>
      <c r="E15" s="59"/>
    </row>
    <row r="16" spans="1:6">
      <c r="A16" s="59" t="s">
        <v>992</v>
      </c>
      <c r="B16" s="109"/>
      <c r="C16" s="59"/>
      <c r="D16" s="59"/>
      <c r="E16" s="59"/>
    </row>
    <row r="17" spans="1:7">
      <c r="A17" s="59" t="s">
        <v>618</v>
      </c>
      <c r="B17" s="109"/>
      <c r="C17" s="59"/>
      <c r="D17" s="59"/>
      <c r="E17" s="59"/>
    </row>
    <row r="18" spans="1:7">
      <c r="A18" s="59" t="s">
        <v>619</v>
      </c>
      <c r="B18" s="109"/>
      <c r="C18" s="59"/>
      <c r="D18" s="59"/>
      <c r="E18" s="59"/>
    </row>
    <row r="19" spans="1:7">
      <c r="A19" s="59" t="s">
        <v>620</v>
      </c>
      <c r="B19" s="109"/>
      <c r="C19" s="59"/>
      <c r="D19" s="59"/>
      <c r="E19" s="59"/>
    </row>
    <row r="21" spans="1:7" s="37" customFormat="1" ht="17.25" thickBot="1">
      <c r="A21" s="96" t="s">
        <v>838</v>
      </c>
      <c r="B21" s="96"/>
      <c r="C21" s="96"/>
      <c r="D21" s="389" t="s">
        <v>648</v>
      </c>
    </row>
    <row r="22" spans="1:7" ht="17.25" thickBot="1">
      <c r="A22" s="457" t="s">
        <v>131</v>
      </c>
      <c r="B22" s="458" t="s">
        <v>153</v>
      </c>
      <c r="C22" s="459" t="s">
        <v>621</v>
      </c>
      <c r="D22" s="453"/>
    </row>
    <row r="23" spans="1:7" ht="17.25" thickTop="1">
      <c r="A23" s="1272" t="s">
        <v>932</v>
      </c>
      <c r="B23" s="1273"/>
      <c r="C23" s="624">
        <v>44097</v>
      </c>
      <c r="D23" s="454"/>
    </row>
    <row r="24" spans="1:7">
      <c r="A24" s="1274" t="s">
        <v>143</v>
      </c>
      <c r="B24" s="455" t="s">
        <v>394</v>
      </c>
      <c r="C24" s="625">
        <v>21644</v>
      </c>
      <c r="D24" s="454"/>
    </row>
    <row r="25" spans="1:7">
      <c r="A25" s="1275"/>
      <c r="B25" s="456" t="s">
        <v>622</v>
      </c>
      <c r="C25" s="626">
        <v>52</v>
      </c>
      <c r="D25" s="213"/>
    </row>
    <row r="26" spans="1:7">
      <c r="A26" s="1275"/>
      <c r="B26" s="460" t="s">
        <v>623</v>
      </c>
      <c r="C26" s="626">
        <v>2865</v>
      </c>
      <c r="D26" s="213">
        <f>SUM(C26,C27)</f>
        <v>6633</v>
      </c>
      <c r="E26" s="1019">
        <f>D26/D34*100</f>
        <v>40.778310586499444</v>
      </c>
      <c r="G26" s="998">
        <f>C26+C31</f>
        <v>7698</v>
      </c>
    </row>
    <row r="27" spans="1:7" s="336" customFormat="1">
      <c r="A27" s="1275"/>
      <c r="B27" s="460" t="s">
        <v>624</v>
      </c>
      <c r="C27" s="626">
        <v>3768</v>
      </c>
      <c r="D27" s="213"/>
      <c r="E27" s="998"/>
      <c r="G27" s="998">
        <f>C27+C32</f>
        <v>8568</v>
      </c>
    </row>
    <row r="28" spans="1:7">
      <c r="A28" s="1276"/>
      <c r="B28" s="456" t="s">
        <v>987</v>
      </c>
      <c r="C28" s="626">
        <v>14959</v>
      </c>
      <c r="D28" s="213"/>
      <c r="E28" s="998"/>
    </row>
    <row r="29" spans="1:7">
      <c r="A29" s="1274" t="s">
        <v>144</v>
      </c>
      <c r="B29" s="455" t="s">
        <v>394</v>
      </c>
      <c r="C29" s="625">
        <v>22453</v>
      </c>
      <c r="D29" s="454"/>
      <c r="E29" s="1019"/>
    </row>
    <row r="30" spans="1:7">
      <c r="A30" s="1275"/>
      <c r="B30" s="456" t="s">
        <v>622</v>
      </c>
      <c r="C30" s="626">
        <v>51</v>
      </c>
      <c r="D30" s="213"/>
      <c r="E30" s="998"/>
    </row>
    <row r="31" spans="1:7">
      <c r="A31" s="1275"/>
      <c r="B31" s="460" t="s">
        <v>623</v>
      </c>
      <c r="C31" s="626">
        <v>4833</v>
      </c>
      <c r="D31" s="213">
        <f>SUM(C31,C32)</f>
        <v>9633</v>
      </c>
      <c r="E31">
        <f>D31/D34*100</f>
        <v>59.221689413500556</v>
      </c>
    </row>
    <row r="32" spans="1:7" s="336" customFormat="1">
      <c r="A32" s="1275"/>
      <c r="B32" s="627" t="s">
        <v>624</v>
      </c>
      <c r="C32" s="628">
        <v>4800</v>
      </c>
      <c r="D32" s="213"/>
    </row>
    <row r="33" spans="1:8" ht="17.25" thickBot="1">
      <c r="A33" s="1277"/>
      <c r="B33" s="630" t="s">
        <v>986</v>
      </c>
      <c r="C33" s="629">
        <v>12769</v>
      </c>
      <c r="D33" s="213"/>
    </row>
    <row r="34" spans="1:8" s="224" customFormat="1">
      <c r="A34" s="214" t="s">
        <v>988</v>
      </c>
      <c r="B34" s="214"/>
      <c r="C34" s="214"/>
      <c r="D34" s="213">
        <f>SUM(D26,D31)</f>
        <v>16266</v>
      </c>
      <c r="E34" s="224">
        <f>D34/C23*100</f>
        <v>36.886863051908293</v>
      </c>
    </row>
    <row r="36" spans="1:8" ht="17.25" thickBot="1">
      <c r="A36" s="1286" t="s">
        <v>1104</v>
      </c>
      <c r="B36" s="1286"/>
      <c r="C36" s="1286"/>
      <c r="D36" s="1286"/>
      <c r="E36" s="1286"/>
      <c r="F36" s="1286"/>
      <c r="G36" s="1285" t="s">
        <v>1063</v>
      </c>
      <c r="H36" s="1285"/>
    </row>
    <row r="37" spans="1:8">
      <c r="A37" s="1107" t="s">
        <v>0</v>
      </c>
      <c r="B37" s="1284"/>
      <c r="C37" s="1284"/>
      <c r="D37" s="1284" t="s">
        <v>630</v>
      </c>
      <c r="E37" s="1129" t="s">
        <v>1064</v>
      </c>
      <c r="F37" s="1284"/>
      <c r="G37" s="1129" t="s">
        <v>1065</v>
      </c>
      <c r="H37" s="1284"/>
    </row>
    <row r="38" spans="1:8">
      <c r="A38" s="1279"/>
      <c r="B38" s="1281"/>
      <c r="C38" s="1281"/>
      <c r="D38" s="1281"/>
      <c r="E38" s="970"/>
      <c r="F38" s="971" t="s">
        <v>1066</v>
      </c>
      <c r="G38" s="970"/>
      <c r="H38" s="971" t="s">
        <v>1067</v>
      </c>
    </row>
    <row r="39" spans="1:8">
      <c r="A39" s="1278" t="s">
        <v>1068</v>
      </c>
      <c r="B39" s="1281" t="s">
        <v>1069</v>
      </c>
      <c r="C39" s="1281"/>
      <c r="D39" s="966">
        <v>196372</v>
      </c>
      <c r="E39" s="966">
        <v>195739</v>
      </c>
      <c r="F39" s="965">
        <v>0.3</v>
      </c>
      <c r="G39" s="966">
        <v>190238</v>
      </c>
      <c r="H39" s="965">
        <v>3.2</v>
      </c>
    </row>
    <row r="40" spans="1:8">
      <c r="A40" s="1279"/>
      <c r="B40" s="1282" t="s">
        <v>1070</v>
      </c>
      <c r="C40" s="1283"/>
      <c r="D40" s="966">
        <v>33480</v>
      </c>
      <c r="E40" s="966">
        <v>33055</v>
      </c>
      <c r="F40" s="965">
        <v>1.3</v>
      </c>
      <c r="G40" s="966">
        <v>32739</v>
      </c>
      <c r="H40" s="965">
        <v>2.2999999999999998</v>
      </c>
    </row>
    <row r="41" spans="1:8">
      <c r="A41" s="1279"/>
      <c r="B41" s="972"/>
      <c r="C41" s="971" t="s">
        <v>1071</v>
      </c>
      <c r="D41" s="966">
        <v>6719</v>
      </c>
      <c r="E41" s="966">
        <v>6547</v>
      </c>
      <c r="F41" s="965">
        <v>2.6</v>
      </c>
      <c r="G41" s="966">
        <v>6346</v>
      </c>
      <c r="H41" s="965">
        <v>5.9</v>
      </c>
    </row>
    <row r="42" spans="1:8">
      <c r="A42" s="1279"/>
      <c r="B42" s="973"/>
      <c r="C42" s="971" t="s">
        <v>1072</v>
      </c>
      <c r="D42" s="966">
        <v>26761</v>
      </c>
      <c r="E42" s="966">
        <v>26508</v>
      </c>
      <c r="F42" s="967" t="s">
        <v>1073</v>
      </c>
      <c r="G42" s="966">
        <v>26393</v>
      </c>
      <c r="H42" s="965">
        <v>1.4</v>
      </c>
    </row>
    <row r="43" spans="1:8">
      <c r="A43" s="1278" t="s">
        <v>1074</v>
      </c>
      <c r="B43" s="1281" t="s">
        <v>1069</v>
      </c>
      <c r="C43" s="1281"/>
      <c r="D43" s="966">
        <v>203528</v>
      </c>
      <c r="E43" s="966">
        <v>203004</v>
      </c>
      <c r="F43" s="965">
        <v>0.3</v>
      </c>
      <c r="G43" s="966">
        <v>196372</v>
      </c>
      <c r="H43" s="965">
        <v>3.6</v>
      </c>
    </row>
    <row r="44" spans="1:8">
      <c r="A44" s="1279"/>
      <c r="B44" s="1282" t="s">
        <v>1070</v>
      </c>
      <c r="C44" s="1283"/>
      <c r="D44" s="966">
        <v>34156</v>
      </c>
      <c r="E44" s="966">
        <v>33690</v>
      </c>
      <c r="F44" s="965">
        <v>1.4</v>
      </c>
      <c r="G44" s="966">
        <v>33480</v>
      </c>
      <c r="H44" s="967" t="s">
        <v>1075</v>
      </c>
    </row>
    <row r="45" spans="1:8">
      <c r="A45" s="1279"/>
      <c r="B45" s="972"/>
      <c r="C45" s="971" t="s">
        <v>1071</v>
      </c>
      <c r="D45" s="966">
        <v>7306</v>
      </c>
      <c r="E45" s="966">
        <v>7130</v>
      </c>
      <c r="F45" s="965">
        <v>2.5</v>
      </c>
      <c r="G45" s="966">
        <v>6719</v>
      </c>
      <c r="H45" s="965">
        <v>8.6999999999999993</v>
      </c>
    </row>
    <row r="46" spans="1:8">
      <c r="A46" s="1279"/>
      <c r="B46" s="973"/>
      <c r="C46" s="971" t="s">
        <v>1072</v>
      </c>
      <c r="D46" s="966">
        <v>26850</v>
      </c>
      <c r="E46" s="966">
        <v>26560</v>
      </c>
      <c r="F46" s="965">
        <v>1.1000000000000001</v>
      </c>
      <c r="G46" s="966">
        <v>26761</v>
      </c>
      <c r="H46" s="965">
        <v>0.3</v>
      </c>
    </row>
    <row r="47" spans="1:8">
      <c r="A47" s="1278" t="s">
        <v>1076</v>
      </c>
      <c r="B47" s="1281" t="s">
        <v>1069</v>
      </c>
      <c r="C47" s="1281"/>
      <c r="D47" s="966">
        <v>217838</v>
      </c>
      <c r="E47" s="966">
        <v>216141</v>
      </c>
      <c r="F47" s="965">
        <v>0.8</v>
      </c>
      <c r="G47" s="966">
        <v>203528</v>
      </c>
      <c r="H47" s="967" t="s">
        <v>1077</v>
      </c>
    </row>
    <row r="48" spans="1:8">
      <c r="A48" s="1279"/>
      <c r="B48" s="1282" t="s">
        <v>1070</v>
      </c>
      <c r="C48" s="1283"/>
      <c r="D48" s="966">
        <v>35710</v>
      </c>
      <c r="E48" s="966">
        <v>34961</v>
      </c>
      <c r="F48" s="965">
        <v>2.1</v>
      </c>
      <c r="G48" s="966">
        <v>34156</v>
      </c>
      <c r="H48" s="965">
        <v>4.5</v>
      </c>
    </row>
    <row r="49" spans="1:8">
      <c r="A49" s="1279"/>
      <c r="B49" s="972"/>
      <c r="C49" s="971" t="s">
        <v>1071</v>
      </c>
      <c r="D49" s="966">
        <v>8176</v>
      </c>
      <c r="E49" s="966">
        <v>7855</v>
      </c>
      <c r="F49" s="965">
        <v>4.0999999999999996</v>
      </c>
      <c r="G49" s="966">
        <v>7306</v>
      </c>
      <c r="H49" s="965">
        <v>11.9</v>
      </c>
    </row>
    <row r="50" spans="1:8" ht="17.25" thickBot="1">
      <c r="A50" s="1280"/>
      <c r="B50" s="974"/>
      <c r="C50" s="975" t="s">
        <v>1072</v>
      </c>
      <c r="D50" s="969">
        <v>27534</v>
      </c>
      <c r="E50" s="969">
        <v>27106</v>
      </c>
      <c r="F50" s="968">
        <v>1.6</v>
      </c>
      <c r="G50" s="969">
        <v>26850</v>
      </c>
      <c r="H50" s="968">
        <v>2.6</v>
      </c>
    </row>
    <row r="51" spans="1:8">
      <c r="A51" s="49" t="s">
        <v>1078</v>
      </c>
      <c r="B51" s="354"/>
      <c r="C51" s="354"/>
      <c r="D51" s="354"/>
      <c r="E51" s="354"/>
      <c r="F51" s="354"/>
      <c r="G51" s="354"/>
      <c r="H51" s="354"/>
    </row>
    <row r="52" spans="1:8">
      <c r="A52" s="49" t="s">
        <v>1079</v>
      </c>
    </row>
    <row r="54" spans="1:8">
      <c r="D54" s="994">
        <f>D48-D44</f>
        <v>1554</v>
      </c>
    </row>
  </sheetData>
  <mergeCells count="22">
    <mergeCell ref="D37:D38"/>
    <mergeCell ref="A39:A42"/>
    <mergeCell ref="B39:C39"/>
    <mergeCell ref="B40:C40"/>
    <mergeCell ref="G36:H36"/>
    <mergeCell ref="A36:F36"/>
    <mergeCell ref="E37:F37"/>
    <mergeCell ref="G37:H37"/>
    <mergeCell ref="A24:A28"/>
    <mergeCell ref="A29:A33"/>
    <mergeCell ref="A47:A50"/>
    <mergeCell ref="B47:C47"/>
    <mergeCell ref="B48:C48"/>
    <mergeCell ref="A37:C38"/>
    <mergeCell ref="A43:A46"/>
    <mergeCell ref="B43:C43"/>
    <mergeCell ref="B44:C44"/>
    <mergeCell ref="A1:D1"/>
    <mergeCell ref="A2:B2"/>
    <mergeCell ref="A10:A13"/>
    <mergeCell ref="A3:A9"/>
    <mergeCell ref="A23:B2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54"/>
  <sheetViews>
    <sheetView showGridLines="0" topLeftCell="A28" zoomScaleNormal="100" zoomScaleSheetLayoutView="100" workbookViewId="0">
      <selection activeCell="B58" sqref="B58"/>
    </sheetView>
  </sheetViews>
  <sheetFormatPr defaultRowHeight="16.5"/>
  <cols>
    <col min="1" max="1" width="23.125" customWidth="1"/>
    <col min="2" max="2" width="21.875" customWidth="1"/>
    <col min="4" max="4" width="15.875" customWidth="1"/>
    <col min="6" max="6" width="17.875" customWidth="1"/>
    <col min="8" max="8" width="15.875" customWidth="1"/>
  </cols>
  <sheetData>
    <row r="1" spans="1:8" s="37" customFormat="1" ht="16.5" customHeight="1" thickBot="1">
      <c r="A1" s="1111" t="s">
        <v>883</v>
      </c>
      <c r="B1" s="1111"/>
      <c r="C1" s="416"/>
      <c r="D1" s="416"/>
      <c r="E1" s="416"/>
      <c r="F1" s="37" t="s">
        <v>189</v>
      </c>
      <c r="G1" s="66"/>
    </row>
    <row r="2" spans="1:8">
      <c r="A2" s="1098" t="s">
        <v>180</v>
      </c>
      <c r="B2" s="1102" t="s">
        <v>190</v>
      </c>
      <c r="C2" s="1097" t="s">
        <v>191</v>
      </c>
      <c r="D2" s="1106"/>
      <c r="E2" s="1106"/>
      <c r="F2" s="1106"/>
      <c r="G2" s="415"/>
      <c r="H2" s="29"/>
    </row>
    <row r="3" spans="1:8" ht="17.25" thickBot="1">
      <c r="A3" s="1101" t="s">
        <v>180</v>
      </c>
      <c r="B3" s="1104" t="s">
        <v>190</v>
      </c>
      <c r="C3" s="390" t="s">
        <v>806</v>
      </c>
      <c r="D3" s="390" t="s">
        <v>194</v>
      </c>
      <c r="E3" s="390" t="s">
        <v>195</v>
      </c>
      <c r="F3" s="190" t="s">
        <v>196</v>
      </c>
      <c r="G3" s="418"/>
      <c r="H3" s="29"/>
    </row>
    <row r="4" spans="1:8" ht="17.25" thickTop="1">
      <c r="A4" s="1092" t="s">
        <v>807</v>
      </c>
      <c r="B4" s="188" t="s">
        <v>806</v>
      </c>
      <c r="C4" s="615">
        <v>28</v>
      </c>
      <c r="D4" s="615">
        <v>5</v>
      </c>
      <c r="E4" s="615">
        <v>1</v>
      </c>
      <c r="F4" s="855">
        <v>0</v>
      </c>
      <c r="G4" s="417"/>
      <c r="H4" s="30"/>
    </row>
    <row r="5" spans="1:8">
      <c r="A5" s="1092"/>
      <c r="B5" s="188" t="s">
        <v>194</v>
      </c>
      <c r="C5" s="615">
        <v>22</v>
      </c>
      <c r="D5" s="615">
        <v>56</v>
      </c>
      <c r="E5" s="615">
        <v>17</v>
      </c>
      <c r="F5" s="855">
        <v>3</v>
      </c>
      <c r="G5" s="417"/>
      <c r="H5" s="30"/>
    </row>
    <row r="6" spans="1:8">
      <c r="A6" s="1092"/>
      <c r="B6" s="188" t="s">
        <v>195</v>
      </c>
      <c r="C6" s="615">
        <v>12</v>
      </c>
      <c r="D6" s="615">
        <v>77</v>
      </c>
      <c r="E6" s="615">
        <v>142</v>
      </c>
      <c r="F6" s="855">
        <v>25</v>
      </c>
      <c r="G6" s="417"/>
      <c r="H6" s="30"/>
    </row>
    <row r="7" spans="1:8" ht="17.25" thickBot="1">
      <c r="A7" s="1093"/>
      <c r="B7" s="189" t="s">
        <v>196</v>
      </c>
      <c r="C7" s="856">
        <v>6</v>
      </c>
      <c r="D7" s="856">
        <v>32</v>
      </c>
      <c r="E7" s="856">
        <v>132</v>
      </c>
      <c r="F7" s="857">
        <v>197</v>
      </c>
      <c r="G7" s="417"/>
      <c r="H7" s="30"/>
    </row>
    <row r="8" spans="1:8">
      <c r="C8" s="985"/>
      <c r="D8" s="985"/>
      <c r="E8" s="985"/>
      <c r="F8" s="985"/>
      <c r="G8" s="339"/>
    </row>
    <row r="9" spans="1:8" s="37" customFormat="1" ht="17.25" thickBot="1">
      <c r="A9" s="37" t="s">
        <v>197</v>
      </c>
      <c r="F9" s="382" t="s">
        <v>198</v>
      </c>
    </row>
    <row r="10" spans="1:8">
      <c r="A10" s="1107" t="s">
        <v>199</v>
      </c>
      <c r="B10" s="1109" t="s">
        <v>1062</v>
      </c>
      <c r="C10" s="1110"/>
      <c r="D10" s="1110"/>
      <c r="E10" s="1110"/>
      <c r="F10" s="1110"/>
    </row>
    <row r="11" spans="1:8" ht="17.25" thickBot="1">
      <c r="A11" s="1108" t="s">
        <v>199</v>
      </c>
      <c r="B11" s="31" t="s">
        <v>146</v>
      </c>
      <c r="C11" s="31" t="s">
        <v>200</v>
      </c>
      <c r="D11" s="31" t="s">
        <v>201</v>
      </c>
      <c r="E11" s="31" t="s">
        <v>202</v>
      </c>
      <c r="F11" s="32" t="s">
        <v>203</v>
      </c>
    </row>
    <row r="12" spans="1:8" ht="17.25" thickTop="1">
      <c r="A12" s="33" t="s">
        <v>188</v>
      </c>
      <c r="B12" s="949">
        <v>0.7</v>
      </c>
      <c r="C12" s="949">
        <v>7</v>
      </c>
      <c r="D12" s="949">
        <v>36.700000000000003</v>
      </c>
      <c r="E12" s="949">
        <v>82</v>
      </c>
      <c r="F12" s="950">
        <v>42</v>
      </c>
    </row>
    <row r="13" spans="1:8">
      <c r="A13" s="36" t="s">
        <v>204</v>
      </c>
      <c r="B13" s="951">
        <v>0.7</v>
      </c>
      <c r="C13" s="951">
        <v>8.8000000000000007</v>
      </c>
      <c r="D13" s="951">
        <v>37.200000000000003</v>
      </c>
      <c r="E13" s="951">
        <v>73.7</v>
      </c>
      <c r="F13" s="952">
        <v>43.5</v>
      </c>
    </row>
    <row r="14" spans="1:8">
      <c r="A14" s="33" t="s">
        <v>205</v>
      </c>
      <c r="B14" s="953">
        <v>0.9</v>
      </c>
      <c r="C14" s="953">
        <v>7.8</v>
      </c>
      <c r="D14" s="953">
        <v>33.6</v>
      </c>
      <c r="E14" s="953">
        <v>74</v>
      </c>
      <c r="F14" s="954">
        <v>37.700000000000003</v>
      </c>
    </row>
    <row r="15" spans="1:8">
      <c r="A15" s="33" t="s">
        <v>206</v>
      </c>
      <c r="B15" s="953">
        <v>0.4</v>
      </c>
      <c r="C15" s="953">
        <v>6.7</v>
      </c>
      <c r="D15" s="953">
        <v>34.9</v>
      </c>
      <c r="E15" s="953">
        <v>77</v>
      </c>
      <c r="F15" s="954">
        <v>40.5</v>
      </c>
    </row>
    <row r="16" spans="1:8">
      <c r="A16" s="33" t="s">
        <v>207</v>
      </c>
      <c r="B16" s="953">
        <v>0.3</v>
      </c>
      <c r="C16" s="953">
        <v>4.5999999999999996</v>
      </c>
      <c r="D16" s="953">
        <v>40.700000000000003</v>
      </c>
      <c r="E16" s="953">
        <v>97.5</v>
      </c>
      <c r="F16" s="954">
        <v>47.7</v>
      </c>
    </row>
    <row r="17" spans="1:9" ht="17.25" thickBot="1">
      <c r="A17" s="185" t="s">
        <v>208</v>
      </c>
      <c r="B17" s="955">
        <v>1.8</v>
      </c>
      <c r="C17" s="955">
        <v>9</v>
      </c>
      <c r="D17" s="955">
        <v>37.200000000000003</v>
      </c>
      <c r="E17" s="955">
        <v>77.099999999999994</v>
      </c>
      <c r="F17" s="956">
        <v>35.299999999999997</v>
      </c>
    </row>
    <row r="18" spans="1:9">
      <c r="A18" s="336" t="s">
        <v>766</v>
      </c>
      <c r="B18" s="352"/>
      <c r="C18" s="379"/>
    </row>
    <row r="20" spans="1:9" s="37" customFormat="1" ht="17.25" thickBot="1">
      <c r="A20" s="37" t="s">
        <v>885</v>
      </c>
      <c r="B20" s="38"/>
      <c r="G20" s="382" t="s">
        <v>209</v>
      </c>
    </row>
    <row r="21" spans="1:9">
      <c r="A21" s="1098" t="s">
        <v>199</v>
      </c>
      <c r="B21" s="1097" t="s">
        <v>1080</v>
      </c>
      <c r="C21" s="1106"/>
      <c r="D21" s="1106"/>
      <c r="E21" s="1106"/>
      <c r="F21" s="1106"/>
      <c r="G21" s="1106"/>
      <c r="H21" s="415"/>
    </row>
    <row r="22" spans="1:9" ht="17.25" thickBot="1">
      <c r="A22" s="1099" t="s">
        <v>199</v>
      </c>
      <c r="B22" s="414" t="s">
        <v>804</v>
      </c>
      <c r="C22" s="414" t="s">
        <v>210</v>
      </c>
      <c r="D22" s="414" t="s">
        <v>714</v>
      </c>
      <c r="E22" s="414" t="s">
        <v>211</v>
      </c>
      <c r="F22" s="414" t="s">
        <v>212</v>
      </c>
      <c r="G22" s="413" t="s">
        <v>213</v>
      </c>
      <c r="H22" s="415"/>
    </row>
    <row r="23" spans="1:9" ht="18" thickTop="1" thickBot="1">
      <c r="A23" s="192" t="s">
        <v>188</v>
      </c>
      <c r="B23" s="957">
        <v>32.79</v>
      </c>
      <c r="C23" s="621">
        <f>SUM(D23:G23)</f>
        <v>8046</v>
      </c>
      <c r="D23" s="621">
        <v>374</v>
      </c>
      <c r="E23" s="621">
        <v>1787</v>
      </c>
      <c r="F23" s="621">
        <v>3566</v>
      </c>
      <c r="G23" s="958">
        <v>2319</v>
      </c>
      <c r="H23" s="145"/>
      <c r="I23">
        <f>F23/C23</f>
        <v>0.44320159085259758</v>
      </c>
    </row>
    <row r="25" spans="1:9" s="37" customFormat="1" ht="17.25" thickBot="1">
      <c r="A25" s="1082" t="s">
        <v>808</v>
      </c>
      <c r="B25" s="1082"/>
      <c r="C25" s="1082"/>
      <c r="D25" s="1082"/>
      <c r="E25" s="1082"/>
      <c r="F25" s="1082"/>
      <c r="G25" s="1082"/>
      <c r="H25" s="384" t="s">
        <v>690</v>
      </c>
    </row>
    <row r="26" spans="1:9">
      <c r="A26" s="1098" t="s">
        <v>199</v>
      </c>
      <c r="B26" s="1102" t="s">
        <v>214</v>
      </c>
      <c r="C26" s="1096">
        <v>2019</v>
      </c>
      <c r="D26" s="1096" t="s">
        <v>185</v>
      </c>
      <c r="E26" s="1096" t="s">
        <v>185</v>
      </c>
      <c r="F26" s="1096" t="s">
        <v>185</v>
      </c>
      <c r="G26" s="1096" t="s">
        <v>185</v>
      </c>
      <c r="H26" s="1097" t="s">
        <v>185</v>
      </c>
    </row>
    <row r="27" spans="1:9">
      <c r="A27" s="1100" t="s">
        <v>199</v>
      </c>
      <c r="B27" s="1103" t="s">
        <v>214</v>
      </c>
      <c r="C27" s="1103" t="s">
        <v>215</v>
      </c>
      <c r="D27" s="1103" t="s">
        <v>215</v>
      </c>
      <c r="E27" s="1103" t="s">
        <v>154</v>
      </c>
      <c r="F27" s="1103" t="s">
        <v>154</v>
      </c>
      <c r="G27" s="1103" t="s">
        <v>155</v>
      </c>
      <c r="H27" s="1105" t="s">
        <v>155</v>
      </c>
    </row>
    <row r="28" spans="1:9" ht="17.25" thickBot="1">
      <c r="A28" s="1101" t="s">
        <v>199</v>
      </c>
      <c r="B28" s="1104" t="s">
        <v>214</v>
      </c>
      <c r="C28" s="186" t="s">
        <v>216</v>
      </c>
      <c r="D28" s="186" t="s">
        <v>217</v>
      </c>
      <c r="E28" s="186" t="s">
        <v>216</v>
      </c>
      <c r="F28" s="186" t="s">
        <v>217</v>
      </c>
      <c r="G28" s="186" t="s">
        <v>216</v>
      </c>
      <c r="H28" s="190" t="s">
        <v>217</v>
      </c>
    </row>
    <row r="29" spans="1:9" ht="17.25" thickTop="1">
      <c r="A29" s="1092" t="s">
        <v>188</v>
      </c>
      <c r="B29" s="187" t="s">
        <v>218</v>
      </c>
      <c r="C29" s="612">
        <v>7502</v>
      </c>
      <c r="D29" s="613">
        <v>509.7</v>
      </c>
      <c r="E29" s="612">
        <v>4061</v>
      </c>
      <c r="F29" s="613">
        <v>553</v>
      </c>
      <c r="G29" s="612">
        <v>3441</v>
      </c>
      <c r="H29" s="614">
        <v>466.6</v>
      </c>
    </row>
    <row r="30" spans="1:9" s="336" customFormat="1">
      <c r="A30" s="1092"/>
      <c r="B30" s="194" t="s">
        <v>795</v>
      </c>
      <c r="C30" s="962">
        <f>SUM(C31:C34)</f>
        <v>240</v>
      </c>
      <c r="D30" s="1001">
        <v>55.1</v>
      </c>
      <c r="E30" s="962">
        <f>SUM(E31:E34)</f>
        <v>144</v>
      </c>
      <c r="F30" s="1001">
        <v>63.5</v>
      </c>
      <c r="G30" s="962">
        <f>SUM(G31:G34)</f>
        <v>96</v>
      </c>
      <c r="H30" s="1002">
        <v>46</v>
      </c>
    </row>
    <row r="31" spans="1:9">
      <c r="A31" s="1092"/>
      <c r="B31" s="194" t="s">
        <v>805</v>
      </c>
      <c r="C31" s="962">
        <v>47</v>
      </c>
      <c r="D31" s="1001">
        <v>36.9</v>
      </c>
      <c r="E31" s="962">
        <v>25</v>
      </c>
      <c r="F31" s="1001">
        <v>37.799999999999997</v>
      </c>
      <c r="G31" s="962">
        <v>22</v>
      </c>
      <c r="H31" s="1002">
        <v>36.1</v>
      </c>
    </row>
    <row r="32" spans="1:9">
      <c r="A32" s="1092"/>
      <c r="B32" s="194" t="s">
        <v>194</v>
      </c>
      <c r="C32" s="962">
        <v>46</v>
      </c>
      <c r="D32" s="1001">
        <v>43.9</v>
      </c>
      <c r="E32" s="962">
        <v>25</v>
      </c>
      <c r="F32" s="1001">
        <v>44.6</v>
      </c>
      <c r="G32" s="962">
        <v>21</v>
      </c>
      <c r="H32" s="1002">
        <v>43.1</v>
      </c>
    </row>
    <row r="33" spans="1:8">
      <c r="A33" s="1092"/>
      <c r="B33" s="194" t="s">
        <v>195</v>
      </c>
      <c r="C33" s="962">
        <v>58</v>
      </c>
      <c r="D33" s="1001">
        <v>63.2</v>
      </c>
      <c r="E33" s="962">
        <v>39</v>
      </c>
      <c r="F33" s="1001">
        <v>80.8</v>
      </c>
      <c r="G33" s="962">
        <v>19</v>
      </c>
      <c r="H33" s="1002">
        <v>43.7</v>
      </c>
    </row>
    <row r="34" spans="1:8" ht="17.25" thickBot="1">
      <c r="A34" s="1093"/>
      <c r="B34" s="195" t="s">
        <v>196</v>
      </c>
      <c r="C34" s="621">
        <v>89</v>
      </c>
      <c r="D34" s="622">
        <v>79.8</v>
      </c>
      <c r="E34" s="621">
        <v>55</v>
      </c>
      <c r="F34" s="622">
        <v>97.8</v>
      </c>
      <c r="G34" s="621">
        <v>34</v>
      </c>
      <c r="H34" s="623">
        <v>61.5</v>
      </c>
    </row>
    <row r="35" spans="1:8">
      <c r="A35" s="1003"/>
    </row>
    <row r="36" spans="1:8" s="336" customFormat="1">
      <c r="A36" s="29"/>
    </row>
    <row r="37" spans="1:8" s="37" customFormat="1" ht="17.25" thickBot="1">
      <c r="A37" s="1082" t="s">
        <v>809</v>
      </c>
      <c r="B37" s="1082"/>
      <c r="C37" s="1082"/>
      <c r="D37" s="1082"/>
      <c r="E37" s="1082"/>
      <c r="F37" s="382" t="s">
        <v>209</v>
      </c>
      <c r="G37" s="193"/>
      <c r="H37" s="193"/>
    </row>
    <row r="38" spans="1:8">
      <c r="A38" s="1094" t="s">
        <v>219</v>
      </c>
      <c r="B38" s="1096">
        <v>2019</v>
      </c>
      <c r="C38" s="1096" t="s">
        <v>185</v>
      </c>
      <c r="D38" s="1096" t="s">
        <v>185</v>
      </c>
      <c r="E38" s="1096" t="s">
        <v>185</v>
      </c>
      <c r="F38" s="1097" t="s">
        <v>185</v>
      </c>
    </row>
    <row r="39" spans="1:8" ht="17.25" thickBot="1">
      <c r="A39" s="1095" t="s">
        <v>219</v>
      </c>
      <c r="B39" s="186" t="s">
        <v>192</v>
      </c>
      <c r="C39" s="186" t="s">
        <v>193</v>
      </c>
      <c r="D39" s="186" t="s">
        <v>194</v>
      </c>
      <c r="E39" s="186" t="s">
        <v>195</v>
      </c>
      <c r="F39" s="190" t="s">
        <v>196</v>
      </c>
    </row>
    <row r="40" spans="1:8" ht="17.25" thickTop="1">
      <c r="A40" s="196" t="s">
        <v>215</v>
      </c>
      <c r="B40" s="612">
        <v>20</v>
      </c>
      <c r="C40" s="612">
        <v>41</v>
      </c>
      <c r="D40" s="612">
        <v>46</v>
      </c>
      <c r="E40" s="612">
        <v>58</v>
      </c>
      <c r="F40" s="999">
        <v>89</v>
      </c>
      <c r="G40" s="985">
        <f>SUM(B40:F40)</f>
        <v>254</v>
      </c>
    </row>
    <row r="41" spans="1:8">
      <c r="A41" s="197" t="s">
        <v>220</v>
      </c>
      <c r="B41" s="615">
        <v>0</v>
      </c>
      <c r="C41" s="615">
        <v>0</v>
      </c>
      <c r="D41" s="615">
        <v>0</v>
      </c>
      <c r="E41" s="615">
        <v>0</v>
      </c>
      <c r="F41" s="855">
        <v>2</v>
      </c>
      <c r="G41" s="985">
        <f t="shared" ref="G41:G53" si="0">SUM(B41:F41)</f>
        <v>2</v>
      </c>
    </row>
    <row r="42" spans="1:8">
      <c r="A42" s="197" t="s">
        <v>221</v>
      </c>
      <c r="B42" s="615">
        <v>5</v>
      </c>
      <c r="C42" s="615">
        <v>2</v>
      </c>
      <c r="D42" s="615">
        <v>11</v>
      </c>
      <c r="E42" s="615">
        <v>10</v>
      </c>
      <c r="F42" s="855">
        <v>25</v>
      </c>
      <c r="G42" s="985">
        <f t="shared" si="0"/>
        <v>53</v>
      </c>
    </row>
    <row r="43" spans="1:8">
      <c r="A43" s="197" t="s">
        <v>222</v>
      </c>
      <c r="B43" s="615">
        <v>0</v>
      </c>
      <c r="C43" s="615">
        <v>0</v>
      </c>
      <c r="D43" s="615">
        <v>0</v>
      </c>
      <c r="E43" s="615">
        <v>0</v>
      </c>
      <c r="F43" s="855">
        <v>1</v>
      </c>
      <c r="G43" s="985">
        <f t="shared" si="0"/>
        <v>1</v>
      </c>
    </row>
    <row r="44" spans="1:8">
      <c r="A44" s="197" t="s">
        <v>223</v>
      </c>
      <c r="B44" s="615">
        <v>0</v>
      </c>
      <c r="C44" s="615">
        <v>0</v>
      </c>
      <c r="D44" s="615">
        <v>1</v>
      </c>
      <c r="E44" s="615">
        <v>1</v>
      </c>
      <c r="F44" s="855">
        <v>1</v>
      </c>
      <c r="G44" s="985">
        <f t="shared" si="0"/>
        <v>3</v>
      </c>
    </row>
    <row r="45" spans="1:8">
      <c r="A45" s="197" t="s">
        <v>224</v>
      </c>
      <c r="B45" s="615">
        <v>0</v>
      </c>
      <c r="C45" s="615">
        <v>0</v>
      </c>
      <c r="D45" s="615">
        <v>0</v>
      </c>
      <c r="E45" s="615">
        <v>0</v>
      </c>
      <c r="F45" s="855">
        <v>0</v>
      </c>
      <c r="G45" s="985">
        <f t="shared" si="0"/>
        <v>0</v>
      </c>
    </row>
    <row r="46" spans="1:8">
      <c r="A46" s="197" t="s">
        <v>225</v>
      </c>
      <c r="B46" s="615">
        <v>1</v>
      </c>
      <c r="C46" s="615">
        <v>0</v>
      </c>
      <c r="D46" s="615">
        <v>1</v>
      </c>
      <c r="E46" s="615">
        <v>0</v>
      </c>
      <c r="F46" s="855">
        <v>1</v>
      </c>
      <c r="G46" s="985">
        <f t="shared" si="0"/>
        <v>3</v>
      </c>
    </row>
    <row r="47" spans="1:8">
      <c r="A47" s="197" t="s">
        <v>226</v>
      </c>
      <c r="B47" s="615">
        <v>2</v>
      </c>
      <c r="C47" s="615">
        <v>3</v>
      </c>
      <c r="D47" s="615">
        <v>6</v>
      </c>
      <c r="E47" s="615">
        <v>6</v>
      </c>
      <c r="F47" s="855">
        <v>5</v>
      </c>
      <c r="G47" s="985">
        <f t="shared" si="0"/>
        <v>22</v>
      </c>
    </row>
    <row r="48" spans="1:8">
      <c r="A48" s="197" t="s">
        <v>227</v>
      </c>
      <c r="B48" s="615">
        <v>0</v>
      </c>
      <c r="C48" s="615">
        <v>0</v>
      </c>
      <c r="D48" s="615">
        <v>0</v>
      </c>
      <c r="E48" s="615">
        <v>0</v>
      </c>
      <c r="F48" s="855">
        <v>2</v>
      </c>
      <c r="G48" s="985">
        <f t="shared" si="0"/>
        <v>2</v>
      </c>
    </row>
    <row r="49" spans="1:8">
      <c r="A49" s="197" t="s">
        <v>228</v>
      </c>
      <c r="B49" s="615">
        <v>0</v>
      </c>
      <c r="C49" s="615">
        <v>1</v>
      </c>
      <c r="D49" s="615">
        <v>1</v>
      </c>
      <c r="E49" s="615">
        <v>4</v>
      </c>
      <c r="F49" s="855">
        <v>4</v>
      </c>
      <c r="G49" s="985">
        <f t="shared" si="0"/>
        <v>10</v>
      </c>
    </row>
    <row r="50" spans="1:8">
      <c r="A50" s="197" t="s">
        <v>229</v>
      </c>
      <c r="B50" s="615">
        <v>0</v>
      </c>
      <c r="C50" s="615">
        <v>0</v>
      </c>
      <c r="D50" s="615">
        <v>1</v>
      </c>
      <c r="E50" s="615">
        <v>1</v>
      </c>
      <c r="F50" s="855">
        <v>0</v>
      </c>
      <c r="G50" s="985">
        <f t="shared" si="0"/>
        <v>2</v>
      </c>
    </row>
    <row r="51" spans="1:8">
      <c r="A51" s="197" t="s">
        <v>230</v>
      </c>
      <c r="B51" s="615">
        <v>0</v>
      </c>
      <c r="C51" s="615">
        <v>0</v>
      </c>
      <c r="D51" s="615">
        <v>1</v>
      </c>
      <c r="E51" s="615">
        <v>1</v>
      </c>
      <c r="F51" s="855">
        <v>0</v>
      </c>
      <c r="G51" s="985">
        <f t="shared" si="0"/>
        <v>2</v>
      </c>
    </row>
    <row r="52" spans="1:8">
      <c r="A52" s="197" t="s">
        <v>231</v>
      </c>
      <c r="B52" s="615">
        <v>11</v>
      </c>
      <c r="C52" s="615">
        <v>34</v>
      </c>
      <c r="D52" s="615">
        <v>21</v>
      </c>
      <c r="E52" s="615">
        <v>35</v>
      </c>
      <c r="F52" s="855">
        <v>40</v>
      </c>
      <c r="G52" s="985">
        <f t="shared" si="0"/>
        <v>141</v>
      </c>
      <c r="H52">
        <f>G52/G40</f>
        <v>0.55511811023622049</v>
      </c>
    </row>
    <row r="53" spans="1:8" ht="17.25" thickBot="1">
      <c r="A53" s="191" t="s">
        <v>232</v>
      </c>
      <c r="B53" s="856">
        <v>1</v>
      </c>
      <c r="C53" s="856">
        <v>1</v>
      </c>
      <c r="D53" s="856">
        <v>4</v>
      </c>
      <c r="E53" s="856">
        <v>1</v>
      </c>
      <c r="F53" s="1000">
        <v>7</v>
      </c>
      <c r="G53" s="985">
        <f t="shared" si="0"/>
        <v>14</v>
      </c>
    </row>
    <row r="54" spans="1:8">
      <c r="A54" s="1003"/>
    </row>
  </sheetData>
  <mergeCells count="20">
    <mergeCell ref="A10:A11"/>
    <mergeCell ref="B10:F10"/>
    <mergeCell ref="A2:A3"/>
    <mergeCell ref="C2:F2"/>
    <mergeCell ref="A1:B1"/>
    <mergeCell ref="B2:B3"/>
    <mergeCell ref="A4:A7"/>
    <mergeCell ref="A29:A34"/>
    <mergeCell ref="A38:A39"/>
    <mergeCell ref="B38:F38"/>
    <mergeCell ref="A21:A22"/>
    <mergeCell ref="A26:A28"/>
    <mergeCell ref="B26:B28"/>
    <mergeCell ref="C26:H26"/>
    <mergeCell ref="C27:D27"/>
    <mergeCell ref="E27:F27"/>
    <mergeCell ref="G27:H27"/>
    <mergeCell ref="A37:E37"/>
    <mergeCell ref="A25:G25"/>
    <mergeCell ref="B21:G21"/>
  </mergeCells>
  <phoneticPr fontId="3" type="noConversion"/>
  <pageMargins left="0.7" right="0.7" top="0.75" bottom="0.75" header="0.3" footer="0.3"/>
  <pageSetup paperSize="9" scale="6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F50"/>
  <sheetViews>
    <sheetView showGridLines="0" topLeftCell="A25" zoomScaleNormal="100" zoomScaleSheetLayoutView="100" workbookViewId="0">
      <selection activeCell="I30" sqref="I30"/>
    </sheetView>
  </sheetViews>
  <sheetFormatPr defaultRowHeight="16.5"/>
  <cols>
    <col min="1" max="1" width="12.125" customWidth="1"/>
    <col min="2" max="2" width="13.25" customWidth="1"/>
    <col min="3" max="3" width="14.375" customWidth="1"/>
  </cols>
  <sheetData>
    <row r="1" spans="1:6">
      <c r="A1" s="280" t="s">
        <v>728</v>
      </c>
      <c r="B1" s="289"/>
      <c r="C1" s="280"/>
      <c r="D1" s="280"/>
    </row>
    <row r="2" spans="1:6" s="336" customFormat="1" ht="17.25" thickBot="1">
      <c r="B2" s="334"/>
      <c r="C2" s="336" t="s">
        <v>927</v>
      </c>
    </row>
    <row r="3" spans="1:6" ht="17.25" thickBot="1">
      <c r="A3" s="284" t="s">
        <v>656</v>
      </c>
      <c r="B3" s="287" t="s">
        <v>729</v>
      </c>
      <c r="C3" s="285" t="s">
        <v>730</v>
      </c>
      <c r="D3" s="280"/>
    </row>
    <row r="4" spans="1:6" ht="17.25" thickTop="1">
      <c r="A4" s="283" t="s">
        <v>531</v>
      </c>
      <c r="B4" s="696">
        <v>19558</v>
      </c>
      <c r="C4" s="713">
        <v>62868</v>
      </c>
      <c r="D4" s="280"/>
    </row>
    <row r="5" spans="1:6">
      <c r="A5" s="288" t="s">
        <v>731</v>
      </c>
      <c r="B5" s="699">
        <v>3423</v>
      </c>
      <c r="C5" s="714">
        <v>8753</v>
      </c>
      <c r="D5" s="280"/>
    </row>
    <row r="6" spans="1:6" ht="17.25" thickBot="1">
      <c r="A6" s="286" t="s">
        <v>732</v>
      </c>
      <c r="B6" s="712">
        <v>16135</v>
      </c>
      <c r="C6" s="715">
        <v>54115</v>
      </c>
      <c r="D6" s="280"/>
    </row>
    <row r="7" spans="1:6">
      <c r="A7" s="290" t="s">
        <v>1083</v>
      </c>
      <c r="B7" s="282"/>
      <c r="C7" s="281"/>
      <c r="D7" s="280"/>
    </row>
    <row r="9" spans="1:6">
      <c r="A9" s="291" t="s">
        <v>929</v>
      </c>
      <c r="B9" s="298"/>
      <c r="C9" s="291"/>
    </row>
    <row r="10" spans="1:6" s="336" customFormat="1" ht="17.25" thickBot="1">
      <c r="B10" s="334"/>
      <c r="C10" s="336" t="s">
        <v>928</v>
      </c>
    </row>
    <row r="11" spans="1:6" ht="17.25" thickBot="1">
      <c r="A11" s="293" t="s">
        <v>656</v>
      </c>
      <c r="B11" s="295" t="s">
        <v>733</v>
      </c>
      <c r="C11" s="294" t="s">
        <v>734</v>
      </c>
    </row>
    <row r="12" spans="1:6" ht="17.25" thickTop="1">
      <c r="A12" s="292" t="s">
        <v>531</v>
      </c>
      <c r="B12" s="980">
        <v>3423</v>
      </c>
      <c r="C12" s="981">
        <v>16135</v>
      </c>
      <c r="D12" s="984">
        <f>SUM(B12:C12)</f>
        <v>19558</v>
      </c>
      <c r="F12">
        <f>C12/D12*100</f>
        <v>82.498210450966354</v>
      </c>
    </row>
    <row r="13" spans="1:6">
      <c r="A13" s="296" t="s">
        <v>154</v>
      </c>
      <c r="B13" s="700">
        <v>1783</v>
      </c>
      <c r="C13" s="701">
        <v>9698</v>
      </c>
      <c r="D13" s="984">
        <f>SUM(B13:C13)</f>
        <v>11481</v>
      </c>
      <c r="E13">
        <f>D13/$D$12*100</f>
        <v>58.702321300746497</v>
      </c>
    </row>
    <row r="14" spans="1:6" ht="17.25" thickBot="1">
      <c r="A14" s="297" t="s">
        <v>155</v>
      </c>
      <c r="B14" s="705">
        <v>1640</v>
      </c>
      <c r="C14" s="982">
        <v>6437</v>
      </c>
      <c r="D14" s="984">
        <f>SUM(B14:C14)</f>
        <v>8077</v>
      </c>
      <c r="E14" s="336">
        <f>D14/$D$12*100</f>
        <v>41.297678699253503</v>
      </c>
    </row>
    <row r="15" spans="1:6">
      <c r="A15" s="299" t="s">
        <v>1084</v>
      </c>
      <c r="B15" s="300"/>
      <c r="C15" s="300"/>
    </row>
    <row r="17" spans="1:6">
      <c r="A17" s="301" t="s">
        <v>735</v>
      </c>
      <c r="B17" s="311"/>
      <c r="C17" s="301"/>
      <c r="D17" s="301"/>
    </row>
    <row r="18" spans="1:6" s="336" customFormat="1" ht="17.25" thickBot="1">
      <c r="B18" s="334"/>
      <c r="D18" s="336" t="s">
        <v>930</v>
      </c>
    </row>
    <row r="19" spans="1:6" ht="17.25" thickBot="1">
      <c r="A19" s="305" t="s">
        <v>656</v>
      </c>
      <c r="B19" s="309" t="s">
        <v>736</v>
      </c>
      <c r="C19" s="304" t="s">
        <v>737</v>
      </c>
      <c r="D19" s="306" t="s">
        <v>254</v>
      </c>
    </row>
    <row r="20" spans="1:6" ht="17.25" thickTop="1">
      <c r="A20" s="303" t="s">
        <v>531</v>
      </c>
      <c r="B20" s="696">
        <v>117557</v>
      </c>
      <c r="C20" s="696">
        <v>19558</v>
      </c>
      <c r="D20" s="960">
        <f>(C20/B20)*100</f>
        <v>16.637035650790679</v>
      </c>
    </row>
    <row r="21" spans="1:6">
      <c r="A21" s="310" t="s">
        <v>137</v>
      </c>
      <c r="B21" s="699">
        <v>18660</v>
      </c>
      <c r="C21" s="700">
        <v>2578</v>
      </c>
      <c r="D21" s="959">
        <f t="shared" ref="D21:D25" si="0">(C21/B21)*100</f>
        <v>13.815648445873526</v>
      </c>
    </row>
    <row r="22" spans="1:6">
      <c r="A22" s="307" t="s">
        <v>138</v>
      </c>
      <c r="B22" s="721">
        <v>20862</v>
      </c>
      <c r="C22" s="983">
        <v>3131</v>
      </c>
      <c r="D22" s="959">
        <f t="shared" si="0"/>
        <v>15.008148787268718</v>
      </c>
    </row>
    <row r="23" spans="1:6">
      <c r="A23" s="307" t="s">
        <v>139</v>
      </c>
      <c r="B23" s="721">
        <v>35944</v>
      </c>
      <c r="C23" s="983">
        <v>6754</v>
      </c>
      <c r="D23" s="959">
        <f t="shared" si="0"/>
        <v>18.790340529712886</v>
      </c>
    </row>
    <row r="24" spans="1:6">
      <c r="A24" s="307" t="s">
        <v>140</v>
      </c>
      <c r="B24" s="721">
        <v>23960</v>
      </c>
      <c r="C24" s="983">
        <v>4878</v>
      </c>
      <c r="D24" s="959">
        <f t="shared" si="0"/>
        <v>20.358931552587649</v>
      </c>
    </row>
    <row r="25" spans="1:6" ht="17.25" thickBot="1">
      <c r="A25" s="308" t="s">
        <v>141</v>
      </c>
      <c r="B25" s="712">
        <v>18131</v>
      </c>
      <c r="C25" s="705">
        <v>2217</v>
      </c>
      <c r="D25" s="964">
        <f t="shared" si="0"/>
        <v>12.227676355413381</v>
      </c>
    </row>
    <row r="26" spans="1:6">
      <c r="A26" s="312" t="s">
        <v>1084</v>
      </c>
      <c r="B26" s="302"/>
      <c r="C26" s="313"/>
      <c r="D26" s="314"/>
    </row>
    <row r="28" spans="1:6">
      <c r="A28" s="315" t="s">
        <v>738</v>
      </c>
      <c r="B28" s="324"/>
      <c r="C28" s="315"/>
      <c r="D28" s="315"/>
    </row>
    <row r="29" spans="1:6" s="336" customFormat="1" ht="17.25" thickBot="1">
      <c r="B29" s="334"/>
      <c r="D29" s="336" t="s">
        <v>930</v>
      </c>
    </row>
    <row r="30" spans="1:6" ht="17.25" thickBot="1">
      <c r="A30" s="318" t="s">
        <v>656</v>
      </c>
      <c r="B30" s="322" t="s">
        <v>736</v>
      </c>
      <c r="C30" s="317" t="s">
        <v>737</v>
      </c>
      <c r="D30" s="319" t="s">
        <v>254</v>
      </c>
    </row>
    <row r="31" spans="1:6" ht="17.25" thickTop="1">
      <c r="A31" s="316" t="s">
        <v>531</v>
      </c>
      <c r="B31" s="696">
        <v>117557</v>
      </c>
      <c r="C31" s="702">
        <v>19558</v>
      </c>
      <c r="D31" s="960">
        <f>(C31/B31)*100</f>
        <v>16.637035650790679</v>
      </c>
    </row>
    <row r="32" spans="1:6">
      <c r="A32" s="323" t="s">
        <v>739</v>
      </c>
      <c r="B32" s="699">
        <v>94805</v>
      </c>
      <c r="C32" s="700">
        <v>17290</v>
      </c>
      <c r="D32" s="959">
        <f t="shared" ref="D32:D38" si="1">(C32/B32)*100</f>
        <v>18.237434734454933</v>
      </c>
      <c r="F32">
        <f>C32/C31*100</f>
        <v>88.403722261989984</v>
      </c>
    </row>
    <row r="33" spans="1:6">
      <c r="A33" s="320" t="s">
        <v>740</v>
      </c>
      <c r="B33" s="721">
        <v>15068</v>
      </c>
      <c r="C33" s="704">
        <v>1944</v>
      </c>
      <c r="D33" s="959">
        <f t="shared" si="1"/>
        <v>12.901513140430051</v>
      </c>
    </row>
    <row r="34" spans="1:6">
      <c r="A34" s="320" t="s">
        <v>741</v>
      </c>
      <c r="B34" s="721">
        <v>2551</v>
      </c>
      <c r="C34" s="704">
        <v>109</v>
      </c>
      <c r="D34" s="959">
        <f t="shared" si="1"/>
        <v>4.2728341826734617</v>
      </c>
    </row>
    <row r="35" spans="1:6">
      <c r="A35" s="316" t="s">
        <v>742</v>
      </c>
      <c r="B35" s="696">
        <f>4289+844</f>
        <v>5133</v>
      </c>
      <c r="C35" s="696">
        <f>182+33</f>
        <v>215</v>
      </c>
      <c r="D35" s="960">
        <f t="shared" si="1"/>
        <v>4.1885836742645628</v>
      </c>
    </row>
    <row r="36" spans="1:6">
      <c r="A36" s="320" t="s">
        <v>743</v>
      </c>
      <c r="B36" s="721">
        <v>109756</v>
      </c>
      <c r="C36" s="704">
        <v>18591</v>
      </c>
      <c r="D36" s="959">
        <f t="shared" si="1"/>
        <v>16.938481723094863</v>
      </c>
      <c r="F36">
        <f>C36/C31*100</f>
        <v>95.055731669904901</v>
      </c>
    </row>
    <row r="37" spans="1:6">
      <c r="A37" s="320" t="s">
        <v>744</v>
      </c>
      <c r="B37" s="721">
        <v>1247</v>
      </c>
      <c r="C37" s="704">
        <v>99</v>
      </c>
      <c r="D37" s="959">
        <f t="shared" si="1"/>
        <v>7.9390537289494789</v>
      </c>
    </row>
    <row r="38" spans="1:6" ht="17.25" thickBot="1">
      <c r="A38" s="321" t="s">
        <v>745</v>
      </c>
      <c r="B38" s="712">
        <v>6554</v>
      </c>
      <c r="C38" s="705">
        <v>868</v>
      </c>
      <c r="D38" s="964">
        <f t="shared" si="1"/>
        <v>13.24382056759231</v>
      </c>
    </row>
    <row r="39" spans="1:6">
      <c r="A39" s="325" t="s">
        <v>746</v>
      </c>
      <c r="B39" s="324"/>
      <c r="C39" s="315"/>
      <c r="D39" s="315"/>
    </row>
    <row r="41" spans="1:6">
      <c r="A41" s="326" t="s">
        <v>747</v>
      </c>
      <c r="B41" s="334"/>
      <c r="C41" s="326"/>
      <c r="D41" s="326"/>
    </row>
    <row r="42" spans="1:6" s="336" customFormat="1" ht="17.25" thickBot="1">
      <c r="B42" s="334"/>
      <c r="D42" s="336" t="s">
        <v>928</v>
      </c>
    </row>
    <row r="43" spans="1:6" ht="17.25" thickBot="1">
      <c r="A43" s="329" t="s">
        <v>656</v>
      </c>
      <c r="B43" s="328" t="s">
        <v>215</v>
      </c>
      <c r="C43" s="328" t="s">
        <v>748</v>
      </c>
      <c r="D43" s="335" t="s">
        <v>749</v>
      </c>
    </row>
    <row r="44" spans="1:6" ht="17.25" thickTop="1">
      <c r="A44" s="327" t="s">
        <v>531</v>
      </c>
      <c r="B44" s="696">
        <v>19558</v>
      </c>
      <c r="C44" s="696">
        <v>3423</v>
      </c>
      <c r="D44" s="713">
        <v>16135</v>
      </c>
    </row>
    <row r="45" spans="1:6">
      <c r="A45" s="332" t="s">
        <v>750</v>
      </c>
      <c r="B45" s="700">
        <v>16493</v>
      </c>
      <c r="C45" s="700">
        <v>3023</v>
      </c>
      <c r="D45" s="701">
        <v>13470</v>
      </c>
      <c r="F45">
        <f>B45/B44*100</f>
        <v>84.328663462521732</v>
      </c>
    </row>
    <row r="46" spans="1:6">
      <c r="A46" s="331" t="s">
        <v>751</v>
      </c>
      <c r="B46" s="704">
        <v>2308</v>
      </c>
      <c r="C46" s="704">
        <v>328</v>
      </c>
      <c r="D46" s="983">
        <v>1980</v>
      </c>
    </row>
    <row r="47" spans="1:6">
      <c r="A47" s="331" t="s">
        <v>752</v>
      </c>
      <c r="B47" s="704">
        <v>529</v>
      </c>
      <c r="C47" s="704">
        <v>59</v>
      </c>
      <c r="D47" s="983">
        <v>470</v>
      </c>
    </row>
    <row r="48" spans="1:6">
      <c r="A48" s="330" t="s">
        <v>753</v>
      </c>
      <c r="B48" s="704">
        <v>181</v>
      </c>
      <c r="C48" s="704">
        <v>11</v>
      </c>
      <c r="D48" s="983">
        <v>170</v>
      </c>
    </row>
    <row r="49" spans="1:4">
      <c r="A49" s="330" t="s">
        <v>754</v>
      </c>
      <c r="B49" s="704">
        <v>29</v>
      </c>
      <c r="C49" s="704">
        <v>1</v>
      </c>
      <c r="D49" s="983">
        <v>28</v>
      </c>
    </row>
    <row r="50" spans="1:4" ht="17.25" thickBot="1">
      <c r="A50" s="333" t="s">
        <v>755</v>
      </c>
      <c r="B50" s="705">
        <v>18</v>
      </c>
      <c r="C50" s="712">
        <v>1</v>
      </c>
      <c r="D50" s="982">
        <v>17</v>
      </c>
    </row>
  </sheetData>
  <phoneticPr fontId="3" type="noConversion"/>
  <pageMargins left="0.7" right="0.7" top="0.75" bottom="0.75" header="0.3" footer="0.3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50"/>
  <sheetViews>
    <sheetView showGridLines="0" topLeftCell="A31" zoomScaleNormal="100" zoomScaleSheetLayoutView="100" workbookViewId="0">
      <selection activeCell="L42" sqref="L42"/>
    </sheetView>
  </sheetViews>
  <sheetFormatPr defaultRowHeight="16.5"/>
  <cols>
    <col min="1" max="1" width="11.625" customWidth="1"/>
    <col min="2" max="2" width="14.75" customWidth="1"/>
    <col min="4" max="4" width="12.875" customWidth="1"/>
    <col min="7" max="7" width="11.625" customWidth="1"/>
  </cols>
  <sheetData>
    <row r="1" spans="1:10" s="37" customFormat="1">
      <c r="A1" s="37" t="s">
        <v>233</v>
      </c>
    </row>
    <row r="2" spans="1:10" ht="17.25" thickBot="1">
      <c r="A2" s="37"/>
      <c r="B2" s="37"/>
      <c r="I2" s="110" t="s">
        <v>907</v>
      </c>
    </row>
    <row r="3" spans="1:10">
      <c r="A3" s="1107" t="s">
        <v>234</v>
      </c>
      <c r="B3" s="1127" t="s">
        <v>235</v>
      </c>
      <c r="C3" s="1129" t="s">
        <v>236</v>
      </c>
      <c r="D3" s="1131" t="s">
        <v>237</v>
      </c>
      <c r="E3" s="1131" t="s">
        <v>185</v>
      </c>
      <c r="F3" s="1131" t="s">
        <v>185</v>
      </c>
      <c r="G3" s="1129" t="s">
        <v>238</v>
      </c>
      <c r="H3" s="1125" t="s">
        <v>239</v>
      </c>
      <c r="I3" s="1126"/>
    </row>
    <row r="4" spans="1:10" ht="17.25" thickBot="1">
      <c r="A4" s="1084"/>
      <c r="B4" s="1128" t="s">
        <v>153</v>
      </c>
      <c r="C4" s="1130"/>
      <c r="D4" s="31" t="s">
        <v>215</v>
      </c>
      <c r="E4" s="31" t="s">
        <v>154</v>
      </c>
      <c r="F4" s="31" t="s">
        <v>155</v>
      </c>
      <c r="G4" s="1130"/>
      <c r="H4" s="39" t="s">
        <v>240</v>
      </c>
      <c r="I4" s="32" t="s">
        <v>241</v>
      </c>
    </row>
    <row r="5" spans="1:10" ht="17.25" thickTop="1">
      <c r="A5" s="274" t="s">
        <v>242</v>
      </c>
      <c r="B5" s="40" t="s">
        <v>727</v>
      </c>
      <c r="C5" s="961">
        <f>SUM(C6:C9)</f>
        <v>166322</v>
      </c>
      <c r="D5" s="961">
        <f>SUM(D6:D9)</f>
        <v>91578</v>
      </c>
      <c r="E5" s="961">
        <f>SUM(E6:E9)</f>
        <v>52900</v>
      </c>
      <c r="F5" s="961">
        <f>SUM(F6:F9)</f>
        <v>38678</v>
      </c>
      <c r="G5" s="977">
        <f t="shared" ref="G5:G34" si="0">D5/C5*100</f>
        <v>55.060665456163349</v>
      </c>
      <c r="H5" s="959">
        <f t="shared" ref="H5:I34" si="1">E5/$D5*100</f>
        <v>57.764965384699387</v>
      </c>
      <c r="I5" s="959">
        <f t="shared" si="1"/>
        <v>42.23503461530062</v>
      </c>
    </row>
    <row r="6" spans="1:10">
      <c r="A6" s="71"/>
      <c r="B6" s="40" t="s">
        <v>243</v>
      </c>
      <c r="C6" s="962">
        <v>31299</v>
      </c>
      <c r="D6" s="962">
        <f>SUM(E6,F6)</f>
        <v>27957</v>
      </c>
      <c r="E6" s="962">
        <v>13304</v>
      </c>
      <c r="F6" s="962">
        <v>14653</v>
      </c>
      <c r="G6" s="977">
        <f t="shared" si="0"/>
        <v>89.32234256685517</v>
      </c>
      <c r="H6" s="959">
        <f t="shared" si="1"/>
        <v>47.587366312551417</v>
      </c>
      <c r="I6" s="959">
        <f t="shared" si="1"/>
        <v>52.412633687448583</v>
      </c>
      <c r="J6" s="336"/>
    </row>
    <row r="7" spans="1:10">
      <c r="A7" s="71" t="s">
        <v>244</v>
      </c>
      <c r="B7" s="40" t="s">
        <v>245</v>
      </c>
      <c r="C7" s="962">
        <v>39583</v>
      </c>
      <c r="D7" s="962">
        <f t="shared" ref="D7:D9" si="2">SUM(E7,F7)</f>
        <v>28985</v>
      </c>
      <c r="E7" s="962">
        <v>17264</v>
      </c>
      <c r="F7" s="962">
        <v>11721</v>
      </c>
      <c r="G7" s="977">
        <f t="shared" si="0"/>
        <v>73.225879796882495</v>
      </c>
      <c r="H7" s="959">
        <f t="shared" si="1"/>
        <v>59.561842332240808</v>
      </c>
      <c r="I7" s="959">
        <f t="shared" si="1"/>
        <v>40.438157667759185</v>
      </c>
      <c r="J7" s="336"/>
    </row>
    <row r="8" spans="1:10">
      <c r="A8" s="71" t="s">
        <v>244</v>
      </c>
      <c r="B8" s="40" t="s">
        <v>246</v>
      </c>
      <c r="C8" s="962">
        <v>41157</v>
      </c>
      <c r="D8" s="962">
        <f t="shared" si="2"/>
        <v>19615</v>
      </c>
      <c r="E8" s="962">
        <v>12786</v>
      </c>
      <c r="F8" s="962">
        <v>6829</v>
      </c>
      <c r="G8" s="977">
        <f t="shared" si="0"/>
        <v>47.658964453191437</v>
      </c>
      <c r="H8" s="959">
        <f t="shared" si="1"/>
        <v>65.184807545245988</v>
      </c>
      <c r="I8" s="959">
        <f t="shared" si="1"/>
        <v>34.815192454754012</v>
      </c>
      <c r="J8" s="336"/>
    </row>
    <row r="9" spans="1:10">
      <c r="A9" s="275" t="s">
        <v>244</v>
      </c>
      <c r="B9" s="41" t="s">
        <v>247</v>
      </c>
      <c r="C9" s="612">
        <v>54283</v>
      </c>
      <c r="D9" s="962">
        <f t="shared" si="2"/>
        <v>15021</v>
      </c>
      <c r="E9" s="612">
        <v>9546</v>
      </c>
      <c r="F9" s="612">
        <v>5475</v>
      </c>
      <c r="G9" s="978">
        <f t="shared" si="0"/>
        <v>27.671646740231747</v>
      </c>
      <c r="H9" s="960">
        <f t="shared" si="1"/>
        <v>63.551028560015979</v>
      </c>
      <c r="I9" s="960">
        <f t="shared" si="1"/>
        <v>36.448971439984021</v>
      </c>
      <c r="J9" s="336"/>
    </row>
    <row r="10" spans="1:10">
      <c r="A10" s="276" t="s">
        <v>248</v>
      </c>
      <c r="B10" s="42" t="s">
        <v>249</v>
      </c>
      <c r="C10" s="976">
        <f>SUM(C11:C14)</f>
        <v>25417</v>
      </c>
      <c r="D10" s="963">
        <f>SUM(D11:D14)</f>
        <v>15249</v>
      </c>
      <c r="E10" s="963">
        <f>SUM(E11:E14)</f>
        <v>8977</v>
      </c>
      <c r="F10" s="963">
        <f>SUM(F11:F14)</f>
        <v>6272</v>
      </c>
      <c r="G10" s="977">
        <f t="shared" si="0"/>
        <v>59.995278750442615</v>
      </c>
      <c r="H10" s="959">
        <f t="shared" si="1"/>
        <v>58.869434061249912</v>
      </c>
      <c r="I10" s="959">
        <f t="shared" si="1"/>
        <v>41.130565938750081</v>
      </c>
      <c r="J10">
        <f>ROUND(D10/$D$5*100,1)</f>
        <v>16.7</v>
      </c>
    </row>
    <row r="11" spans="1:10">
      <c r="A11" s="71"/>
      <c r="B11" s="40" t="s">
        <v>243</v>
      </c>
      <c r="C11" s="962">
        <v>8429</v>
      </c>
      <c r="D11" s="962">
        <f>SUM(E11,F11)</f>
        <v>7816</v>
      </c>
      <c r="E11" s="962">
        <v>3920</v>
      </c>
      <c r="F11" s="962">
        <v>3896</v>
      </c>
      <c r="G11" s="977">
        <f t="shared" si="0"/>
        <v>92.727488432791546</v>
      </c>
      <c r="H11" s="959">
        <f t="shared" si="1"/>
        <v>50.153531218014322</v>
      </c>
      <c r="I11" s="959">
        <f t="shared" si="1"/>
        <v>49.846468781985671</v>
      </c>
      <c r="J11" s="336"/>
    </row>
    <row r="12" spans="1:10">
      <c r="A12" s="71"/>
      <c r="B12" s="40" t="s">
        <v>245</v>
      </c>
      <c r="C12" s="962">
        <v>5089</v>
      </c>
      <c r="D12" s="962">
        <f t="shared" ref="D12:D14" si="3">SUM(E12,F12)</f>
        <v>3596</v>
      </c>
      <c r="E12" s="962">
        <v>2441</v>
      </c>
      <c r="F12" s="962">
        <v>1155</v>
      </c>
      <c r="G12" s="977">
        <f t="shared" si="0"/>
        <v>70.662212615445071</v>
      </c>
      <c r="H12" s="959">
        <f t="shared" si="1"/>
        <v>67.880978865406007</v>
      </c>
      <c r="I12" s="959">
        <f t="shared" si="1"/>
        <v>32.119021134593993</v>
      </c>
      <c r="J12" s="336"/>
    </row>
    <row r="13" spans="1:10">
      <c r="A13" s="71"/>
      <c r="B13" s="40" t="s">
        <v>246</v>
      </c>
      <c r="C13" s="962">
        <v>4625</v>
      </c>
      <c r="D13" s="962">
        <f t="shared" si="3"/>
        <v>2003</v>
      </c>
      <c r="E13" s="962">
        <v>1383</v>
      </c>
      <c r="F13" s="962">
        <v>620</v>
      </c>
      <c r="G13" s="977">
        <f t="shared" si="0"/>
        <v>43.308108108108108</v>
      </c>
      <c r="H13" s="959">
        <f t="shared" si="1"/>
        <v>69.046430354468299</v>
      </c>
      <c r="I13" s="959">
        <f t="shared" si="1"/>
        <v>30.953569645531704</v>
      </c>
      <c r="J13" s="336"/>
    </row>
    <row r="14" spans="1:10">
      <c r="A14" s="275"/>
      <c r="B14" s="41" t="s">
        <v>247</v>
      </c>
      <c r="C14" s="612">
        <v>7274</v>
      </c>
      <c r="D14" s="962">
        <f t="shared" si="3"/>
        <v>1834</v>
      </c>
      <c r="E14" s="612">
        <v>1233</v>
      </c>
      <c r="F14" s="612">
        <v>601</v>
      </c>
      <c r="G14" s="978">
        <f t="shared" si="0"/>
        <v>25.213087709650811</v>
      </c>
      <c r="H14" s="960">
        <f t="shared" si="1"/>
        <v>67.230098146128682</v>
      </c>
      <c r="I14" s="960">
        <f t="shared" si="1"/>
        <v>32.769901853871318</v>
      </c>
      <c r="J14" s="336"/>
    </row>
    <row r="15" spans="1:10">
      <c r="A15" s="276" t="s">
        <v>250</v>
      </c>
      <c r="B15" s="42" t="s">
        <v>249</v>
      </c>
      <c r="C15" s="976">
        <f>SUM(C16:C19)</f>
        <v>18436</v>
      </c>
      <c r="D15" s="963">
        <f>SUM(D16:D19)</f>
        <v>8657</v>
      </c>
      <c r="E15" s="963">
        <f>SUM(E16:E19)</f>
        <v>4395</v>
      </c>
      <c r="F15" s="963">
        <f>SUM(F16:F19)</f>
        <v>4262</v>
      </c>
      <c r="G15" s="977">
        <f t="shared" si="0"/>
        <v>46.957040572792366</v>
      </c>
      <c r="H15" s="959">
        <f t="shared" si="1"/>
        <v>50.768164491163226</v>
      </c>
      <c r="I15" s="959">
        <f t="shared" si="1"/>
        <v>49.231835508836781</v>
      </c>
      <c r="J15" s="336">
        <f t="shared" ref="J15:J30" si="4">ROUND(D15/$D$5*100,1)</f>
        <v>9.5</v>
      </c>
    </row>
    <row r="16" spans="1:10">
      <c r="A16" s="71"/>
      <c r="B16" s="40" t="s">
        <v>243</v>
      </c>
      <c r="C16" s="962">
        <v>2180</v>
      </c>
      <c r="D16" s="962">
        <f>SUM(E16,F16)</f>
        <v>1728</v>
      </c>
      <c r="E16" s="962">
        <v>576</v>
      </c>
      <c r="F16" s="962">
        <v>1152</v>
      </c>
      <c r="G16" s="977">
        <f t="shared" si="0"/>
        <v>79.266055045871568</v>
      </c>
      <c r="H16" s="959">
        <f t="shared" si="1"/>
        <v>33.333333333333329</v>
      </c>
      <c r="I16" s="959">
        <f t="shared" si="1"/>
        <v>66.666666666666657</v>
      </c>
      <c r="J16" s="336"/>
    </row>
    <row r="17" spans="1:10">
      <c r="A17" s="71" t="s">
        <v>244</v>
      </c>
      <c r="B17" s="40" t="s">
        <v>245</v>
      </c>
      <c r="C17" s="962">
        <v>4424</v>
      </c>
      <c r="D17" s="962">
        <f t="shared" ref="D17:D19" si="5">SUM(E17,F17)</f>
        <v>2987</v>
      </c>
      <c r="E17" s="962">
        <v>1451</v>
      </c>
      <c r="F17" s="962">
        <v>1536</v>
      </c>
      <c r="G17" s="977">
        <f t="shared" si="0"/>
        <v>67.51808318264014</v>
      </c>
      <c r="H17" s="959">
        <f t="shared" si="1"/>
        <v>48.577167726816207</v>
      </c>
      <c r="I17" s="959">
        <f t="shared" si="1"/>
        <v>51.422832273183793</v>
      </c>
      <c r="J17" s="336"/>
    </row>
    <row r="18" spans="1:10">
      <c r="A18" s="71" t="s">
        <v>244</v>
      </c>
      <c r="B18" s="40" t="s">
        <v>246</v>
      </c>
      <c r="C18" s="962">
        <v>4766</v>
      </c>
      <c r="D18" s="962">
        <f t="shared" si="5"/>
        <v>2072</v>
      </c>
      <c r="E18" s="962">
        <v>1235</v>
      </c>
      <c r="F18" s="962">
        <v>837</v>
      </c>
      <c r="G18" s="977">
        <f t="shared" si="0"/>
        <v>43.474611833822912</v>
      </c>
      <c r="H18" s="959">
        <f t="shared" si="1"/>
        <v>59.604247104247101</v>
      </c>
      <c r="I18" s="959">
        <f t="shared" si="1"/>
        <v>40.395752895752892</v>
      </c>
      <c r="J18" s="336"/>
    </row>
    <row r="19" spans="1:10">
      <c r="A19" s="275" t="s">
        <v>244</v>
      </c>
      <c r="B19" s="41" t="s">
        <v>247</v>
      </c>
      <c r="C19" s="612">
        <v>7066</v>
      </c>
      <c r="D19" s="962">
        <f t="shared" si="5"/>
        <v>1870</v>
      </c>
      <c r="E19" s="612">
        <v>1133</v>
      </c>
      <c r="F19" s="612">
        <v>737</v>
      </c>
      <c r="G19" s="978">
        <f t="shared" si="0"/>
        <v>26.464760826493066</v>
      </c>
      <c r="H19" s="960">
        <f t="shared" si="1"/>
        <v>60.588235294117645</v>
      </c>
      <c r="I19" s="960">
        <f t="shared" si="1"/>
        <v>39.411764705882355</v>
      </c>
      <c r="J19" s="336"/>
    </row>
    <row r="20" spans="1:10">
      <c r="A20" s="276" t="s">
        <v>251</v>
      </c>
      <c r="B20" s="42" t="s">
        <v>249</v>
      </c>
      <c r="C20" s="976">
        <f>SUM(C21:C24)</f>
        <v>57493</v>
      </c>
      <c r="D20" s="963">
        <f>SUM(D21:D24)</f>
        <v>31768</v>
      </c>
      <c r="E20" s="963">
        <f>SUM(E21:E24)</f>
        <v>16976</v>
      </c>
      <c r="F20" s="963">
        <f>SUM(F21:F24)</f>
        <v>14792</v>
      </c>
      <c r="G20" s="977">
        <f t="shared" si="0"/>
        <v>55.255422399248602</v>
      </c>
      <c r="H20" s="959">
        <f t="shared" si="1"/>
        <v>53.43742130445731</v>
      </c>
      <c r="I20" s="959">
        <f t="shared" si="1"/>
        <v>46.562578695542683</v>
      </c>
      <c r="J20" s="336">
        <f t="shared" si="4"/>
        <v>34.700000000000003</v>
      </c>
    </row>
    <row r="21" spans="1:10">
      <c r="A21" s="71"/>
      <c r="B21" s="40" t="s">
        <v>243</v>
      </c>
      <c r="C21" s="962">
        <v>10072</v>
      </c>
      <c r="D21" s="962">
        <f>SUM(E21,F21)</f>
        <v>8859</v>
      </c>
      <c r="E21" s="962">
        <v>3881</v>
      </c>
      <c r="F21" s="962">
        <v>4978</v>
      </c>
      <c r="G21" s="977">
        <f t="shared" si="0"/>
        <v>87.956711675933292</v>
      </c>
      <c r="H21" s="959">
        <f t="shared" si="1"/>
        <v>43.80855627045942</v>
      </c>
      <c r="I21" s="959">
        <f t="shared" si="1"/>
        <v>56.19144372954058</v>
      </c>
      <c r="J21" s="336"/>
    </row>
    <row r="22" spans="1:10">
      <c r="A22" s="71" t="s">
        <v>244</v>
      </c>
      <c r="B22" s="40" t="s">
        <v>245</v>
      </c>
      <c r="C22" s="962">
        <v>14357</v>
      </c>
      <c r="D22" s="962">
        <f t="shared" ref="D22:D24" si="6">SUM(E22,F22)</f>
        <v>10411</v>
      </c>
      <c r="E22" s="962">
        <v>5569</v>
      </c>
      <c r="F22" s="962">
        <v>4842</v>
      </c>
      <c r="G22" s="977">
        <f t="shared" si="0"/>
        <v>72.515149404471686</v>
      </c>
      <c r="H22" s="959">
        <f t="shared" si="1"/>
        <v>53.491499375660354</v>
      </c>
      <c r="I22" s="959">
        <f t="shared" si="1"/>
        <v>46.508500624339639</v>
      </c>
      <c r="J22" s="336"/>
    </row>
    <row r="23" spans="1:10">
      <c r="A23" s="71" t="s">
        <v>244</v>
      </c>
      <c r="B23" s="40" t="s">
        <v>246</v>
      </c>
      <c r="C23" s="962">
        <v>14646</v>
      </c>
      <c r="D23" s="962">
        <f t="shared" si="6"/>
        <v>7153</v>
      </c>
      <c r="E23" s="962">
        <v>4352</v>
      </c>
      <c r="F23" s="962">
        <v>2801</v>
      </c>
      <c r="G23" s="977">
        <f t="shared" si="0"/>
        <v>48.83927352178069</v>
      </c>
      <c r="H23" s="959">
        <f t="shared" si="1"/>
        <v>60.841604921012163</v>
      </c>
      <c r="I23" s="959">
        <f t="shared" si="1"/>
        <v>39.158395078987837</v>
      </c>
      <c r="J23" s="336"/>
    </row>
    <row r="24" spans="1:10">
      <c r="A24" s="275" t="s">
        <v>244</v>
      </c>
      <c r="B24" s="41" t="s">
        <v>247</v>
      </c>
      <c r="C24" s="612">
        <v>18418</v>
      </c>
      <c r="D24" s="962">
        <f t="shared" si="6"/>
        <v>5345</v>
      </c>
      <c r="E24" s="612">
        <v>3174</v>
      </c>
      <c r="F24" s="612">
        <v>2171</v>
      </c>
      <c r="G24" s="978">
        <f t="shared" si="0"/>
        <v>29.020523401020743</v>
      </c>
      <c r="H24" s="960">
        <f t="shared" si="1"/>
        <v>59.382600561272213</v>
      </c>
      <c r="I24" s="960">
        <f t="shared" si="1"/>
        <v>40.61739943872778</v>
      </c>
      <c r="J24" s="336"/>
    </row>
    <row r="25" spans="1:10">
      <c r="A25" s="276" t="s">
        <v>252</v>
      </c>
      <c r="B25" s="42" t="s">
        <v>249</v>
      </c>
      <c r="C25" s="976">
        <f>SUM(C26:C29)</f>
        <v>50772</v>
      </c>
      <c r="D25" s="963">
        <f>SUM(D26:D29)</f>
        <v>28720</v>
      </c>
      <c r="E25" s="963">
        <f>SUM(E26:E29)</f>
        <v>18112</v>
      </c>
      <c r="F25" s="963">
        <f>SUM(F26:F29)</f>
        <v>10608</v>
      </c>
      <c r="G25" s="977">
        <f t="shared" si="0"/>
        <v>56.566611518159618</v>
      </c>
      <c r="H25" s="959">
        <f t="shared" si="1"/>
        <v>63.064066852367681</v>
      </c>
      <c r="I25" s="959">
        <f t="shared" si="1"/>
        <v>36.935933147632312</v>
      </c>
      <c r="J25" s="336">
        <f t="shared" si="4"/>
        <v>31.4</v>
      </c>
    </row>
    <row r="26" spans="1:10">
      <c r="A26" s="71"/>
      <c r="B26" s="40" t="s">
        <v>243</v>
      </c>
      <c r="C26" s="962">
        <v>7932</v>
      </c>
      <c r="D26" s="962">
        <f>SUM(E26,F26)</f>
        <v>7171</v>
      </c>
      <c r="E26" s="962">
        <v>3829</v>
      </c>
      <c r="F26" s="962">
        <v>3342</v>
      </c>
      <c r="G26" s="977">
        <f t="shared" si="0"/>
        <v>90.405950579929396</v>
      </c>
      <c r="H26" s="959">
        <f t="shared" si="1"/>
        <v>53.395621252266068</v>
      </c>
      <c r="I26" s="959">
        <f t="shared" si="1"/>
        <v>46.604378747733925</v>
      </c>
      <c r="J26" s="336"/>
    </row>
    <row r="27" spans="1:10">
      <c r="A27" s="71" t="s">
        <v>244</v>
      </c>
      <c r="B27" s="40" t="s">
        <v>245</v>
      </c>
      <c r="C27" s="962">
        <v>12625</v>
      </c>
      <c r="D27" s="962">
        <f t="shared" ref="D27:D29" si="7">SUM(E27,F27)</f>
        <v>9916</v>
      </c>
      <c r="E27" s="962">
        <v>6378</v>
      </c>
      <c r="F27" s="962">
        <v>3538</v>
      </c>
      <c r="G27" s="977">
        <f t="shared" si="0"/>
        <v>78.542574257425741</v>
      </c>
      <c r="H27" s="959">
        <f t="shared" si="1"/>
        <v>64.320290439693423</v>
      </c>
      <c r="I27" s="959">
        <f t="shared" si="1"/>
        <v>35.679709560306577</v>
      </c>
      <c r="J27" s="336"/>
    </row>
    <row r="28" spans="1:10">
      <c r="A28" s="71" t="s">
        <v>244</v>
      </c>
      <c r="B28" s="40" t="s">
        <v>246</v>
      </c>
      <c r="C28" s="962">
        <v>13708</v>
      </c>
      <c r="D28" s="962">
        <f t="shared" si="7"/>
        <v>6987</v>
      </c>
      <c r="E28" s="962">
        <v>4811</v>
      </c>
      <c r="F28" s="962">
        <v>2176</v>
      </c>
      <c r="G28" s="977">
        <f t="shared" si="0"/>
        <v>50.970236358330901</v>
      </c>
      <c r="H28" s="959">
        <f t="shared" si="1"/>
        <v>68.856447688564486</v>
      </c>
      <c r="I28" s="959">
        <f t="shared" si="1"/>
        <v>31.143552311435524</v>
      </c>
      <c r="J28" s="336"/>
    </row>
    <row r="29" spans="1:10">
      <c r="A29" s="275" t="s">
        <v>244</v>
      </c>
      <c r="B29" s="41" t="s">
        <v>247</v>
      </c>
      <c r="C29" s="612">
        <v>16507</v>
      </c>
      <c r="D29" s="962">
        <f t="shared" si="7"/>
        <v>4646</v>
      </c>
      <c r="E29" s="612">
        <v>3094</v>
      </c>
      <c r="F29" s="612">
        <v>1552</v>
      </c>
      <c r="G29" s="978">
        <f t="shared" si="0"/>
        <v>28.145635185072997</v>
      </c>
      <c r="H29" s="960">
        <f t="shared" si="1"/>
        <v>66.594920361601368</v>
      </c>
      <c r="I29" s="960">
        <f t="shared" si="1"/>
        <v>33.405079638398618</v>
      </c>
      <c r="J29" s="336"/>
    </row>
    <row r="30" spans="1:10">
      <c r="A30" s="276" t="s">
        <v>253</v>
      </c>
      <c r="B30" s="42" t="s">
        <v>249</v>
      </c>
      <c r="C30" s="976">
        <f>SUM(C31:C34)</f>
        <v>14204</v>
      </c>
      <c r="D30" s="963">
        <f>SUM(D31:D34)</f>
        <v>7184</v>
      </c>
      <c r="E30" s="963">
        <f>SUM(E31:E34)</f>
        <v>4440</v>
      </c>
      <c r="F30" s="963">
        <f>SUM(F31:F34)</f>
        <v>2744</v>
      </c>
      <c r="G30" s="977">
        <f t="shared" si="0"/>
        <v>50.577302168403271</v>
      </c>
      <c r="H30" s="959">
        <f t="shared" si="1"/>
        <v>61.804008908685972</v>
      </c>
      <c r="I30" s="959">
        <f t="shared" si="1"/>
        <v>38.195991091314028</v>
      </c>
      <c r="J30" s="336">
        <f t="shared" si="4"/>
        <v>7.8</v>
      </c>
    </row>
    <row r="31" spans="1:10">
      <c r="A31" s="71"/>
      <c r="B31" s="40" t="s">
        <v>243</v>
      </c>
      <c r="C31" s="962">
        <v>2686</v>
      </c>
      <c r="D31" s="962">
        <f>SUM(E31,F31)</f>
        <v>2383</v>
      </c>
      <c r="E31" s="962">
        <v>1098</v>
      </c>
      <c r="F31" s="962">
        <v>1285</v>
      </c>
      <c r="G31" s="977">
        <f t="shared" si="0"/>
        <v>88.719285182427399</v>
      </c>
      <c r="H31" s="959">
        <f t="shared" si="1"/>
        <v>46.076374318086444</v>
      </c>
      <c r="I31" s="959">
        <f t="shared" si="1"/>
        <v>53.923625681913556</v>
      </c>
    </row>
    <row r="32" spans="1:10">
      <c r="A32" s="71" t="s">
        <v>244</v>
      </c>
      <c r="B32" s="40" t="s">
        <v>245</v>
      </c>
      <c r="C32" s="962">
        <v>3088</v>
      </c>
      <c r="D32" s="962">
        <f t="shared" ref="D32:D34" si="8">SUM(E32,F32)</f>
        <v>2075</v>
      </c>
      <c r="E32" s="962">
        <v>1425</v>
      </c>
      <c r="F32" s="962">
        <v>650</v>
      </c>
      <c r="G32" s="977">
        <f t="shared" si="0"/>
        <v>67.195595854922274</v>
      </c>
      <c r="H32" s="959">
        <f t="shared" si="1"/>
        <v>68.674698795180717</v>
      </c>
      <c r="I32" s="959">
        <f t="shared" si="1"/>
        <v>31.325301204819279</v>
      </c>
    </row>
    <row r="33" spans="1:12">
      <c r="A33" s="71" t="s">
        <v>244</v>
      </c>
      <c r="B33" s="40" t="s">
        <v>246</v>
      </c>
      <c r="C33" s="962">
        <v>3412</v>
      </c>
      <c r="D33" s="962">
        <f t="shared" si="8"/>
        <v>1400</v>
      </c>
      <c r="E33" s="962">
        <v>1005</v>
      </c>
      <c r="F33" s="962">
        <v>395</v>
      </c>
      <c r="G33" s="977">
        <f t="shared" si="0"/>
        <v>41.031652989449</v>
      </c>
      <c r="H33" s="959">
        <f t="shared" si="1"/>
        <v>71.785714285714292</v>
      </c>
      <c r="I33" s="959">
        <f t="shared" si="1"/>
        <v>28.214285714285715</v>
      </c>
    </row>
    <row r="34" spans="1:12" ht="17.25" thickBot="1">
      <c r="A34" s="72" t="s">
        <v>244</v>
      </c>
      <c r="B34" s="43" t="s">
        <v>247</v>
      </c>
      <c r="C34" s="621">
        <v>5018</v>
      </c>
      <c r="D34" s="621">
        <f t="shared" si="8"/>
        <v>1326</v>
      </c>
      <c r="E34" s="621">
        <v>912</v>
      </c>
      <c r="F34" s="621">
        <v>414</v>
      </c>
      <c r="G34" s="979">
        <f t="shared" si="0"/>
        <v>26.424870466321241</v>
      </c>
      <c r="H34" s="964">
        <f t="shared" si="1"/>
        <v>68.778280542986423</v>
      </c>
      <c r="I34" s="964">
        <f t="shared" si="1"/>
        <v>31.221719457013574</v>
      </c>
    </row>
    <row r="35" spans="1:12">
      <c r="A35" s="1124" t="s">
        <v>1081</v>
      </c>
      <c r="B35" s="1124"/>
    </row>
    <row r="37" spans="1:12" ht="19.5" thickBot="1">
      <c r="A37" s="1113" t="s">
        <v>700</v>
      </c>
      <c r="B37" s="1113"/>
      <c r="C37" s="1113"/>
      <c r="D37" s="1113"/>
      <c r="E37" s="1113"/>
      <c r="F37" s="256"/>
      <c r="G37" s="256"/>
      <c r="H37" s="256"/>
      <c r="I37" s="256"/>
      <c r="J37" s="256"/>
      <c r="K37" s="271" t="s">
        <v>701</v>
      </c>
      <c r="L37" s="250"/>
    </row>
    <row r="38" spans="1:12" ht="21.75" thickBot="1">
      <c r="A38" s="1114" t="s">
        <v>761</v>
      </c>
      <c r="B38" s="1115"/>
      <c r="C38" s="263" t="s">
        <v>215</v>
      </c>
      <c r="D38" s="263" t="s">
        <v>702</v>
      </c>
      <c r="E38" s="263" t="s">
        <v>703</v>
      </c>
      <c r="F38" s="263" t="s">
        <v>704</v>
      </c>
      <c r="G38" s="263" t="s">
        <v>705</v>
      </c>
      <c r="H38" s="263" t="s">
        <v>706</v>
      </c>
      <c r="I38" s="263" t="s">
        <v>707</v>
      </c>
      <c r="J38" s="263" t="s">
        <v>708</v>
      </c>
      <c r="K38" s="248" t="s">
        <v>709</v>
      </c>
      <c r="L38" s="250"/>
    </row>
    <row r="39" spans="1:12" ht="17.25" thickTop="1">
      <c r="A39" s="1116" t="s">
        <v>710</v>
      </c>
      <c r="B39" s="1117"/>
      <c r="C39" s="268">
        <v>100</v>
      </c>
      <c r="D39" s="866">
        <v>12.458927680643882</v>
      </c>
      <c r="E39" s="866">
        <v>8.7489343497077847</v>
      </c>
      <c r="F39" s="866">
        <v>33.052929284629521</v>
      </c>
      <c r="G39" s="866">
        <v>21.946256502642395</v>
      </c>
      <c r="H39" s="866">
        <v>11.517091068968648</v>
      </c>
      <c r="I39" s="866">
        <v>7.427574545222253</v>
      </c>
      <c r="J39" s="866">
        <v>4.2125815939091451</v>
      </c>
      <c r="K39" s="867">
        <v>0.63570497427666495</v>
      </c>
      <c r="L39" s="986">
        <f>SUM(H39:K39)</f>
        <v>23.792952182376712</v>
      </c>
    </row>
    <row r="40" spans="1:12">
      <c r="A40" s="1118" t="s">
        <v>711</v>
      </c>
      <c r="B40" s="357" t="s">
        <v>828</v>
      </c>
      <c r="C40" s="268">
        <v>100</v>
      </c>
      <c r="D40" s="868">
        <v>10.78403019101717</v>
      </c>
      <c r="E40" s="868">
        <v>6.224998912159867</v>
      </c>
      <c r="F40" s="868">
        <v>31.436413996064328</v>
      </c>
      <c r="G40" s="868">
        <v>24.82996662231411</v>
      </c>
      <c r="H40" s="868">
        <v>12.78815898368787</v>
      </c>
      <c r="I40" s="868">
        <v>9.5585023895634702</v>
      </c>
      <c r="J40" s="868">
        <v>3.8092571382220592</v>
      </c>
      <c r="K40" s="869">
        <v>0.5686717669709952</v>
      </c>
      <c r="L40" s="250"/>
    </row>
    <row r="41" spans="1:12">
      <c r="A41" s="1119"/>
      <c r="B41" s="357" t="s">
        <v>839</v>
      </c>
      <c r="C41" s="268">
        <v>100</v>
      </c>
      <c r="D41" s="868">
        <v>15.518142204588026</v>
      </c>
      <c r="E41" s="868">
        <v>13.35892391376461</v>
      </c>
      <c r="F41" s="868">
        <v>36.005508221301078</v>
      </c>
      <c r="G41" s="868">
        <v>16.679135418765554</v>
      </c>
      <c r="H41" s="868">
        <v>9.195474701572083</v>
      </c>
      <c r="I41" s="868">
        <v>3.5354166960042939</v>
      </c>
      <c r="J41" s="868">
        <v>4.9492571459005505</v>
      </c>
      <c r="K41" s="869">
        <v>0.758141698103725</v>
      </c>
      <c r="L41" s="250"/>
    </row>
    <row r="42" spans="1:12">
      <c r="A42" s="1120" t="s">
        <v>142</v>
      </c>
      <c r="B42" s="357" t="s">
        <v>714</v>
      </c>
      <c r="C42" s="268">
        <v>100</v>
      </c>
      <c r="D42" s="870">
        <v>52.583991788584427</v>
      </c>
      <c r="E42" s="870">
        <v>20.673604390873049</v>
      </c>
      <c r="F42" s="870">
        <v>22.081644282396372</v>
      </c>
      <c r="G42" s="870">
        <v>3.3933110763703827</v>
      </c>
      <c r="H42" s="870">
        <v>1.267448461775678</v>
      </c>
      <c r="I42" s="870">
        <v>0</v>
      </c>
      <c r="J42" s="870">
        <v>0</v>
      </c>
      <c r="K42" s="871">
        <v>0</v>
      </c>
      <c r="L42" s="250"/>
    </row>
    <row r="43" spans="1:12">
      <c r="A43" s="1120"/>
      <c r="B43" s="357" t="s">
        <v>201</v>
      </c>
      <c r="C43" s="268">
        <v>100</v>
      </c>
      <c r="D43" s="868">
        <v>8.2315003656696142</v>
      </c>
      <c r="E43" s="868">
        <v>14.411962479646567</v>
      </c>
      <c r="F43" s="868">
        <v>53.36052248489024</v>
      </c>
      <c r="G43" s="868">
        <v>13.469486498422222</v>
      </c>
      <c r="H43" s="868">
        <v>7.3674956389383661</v>
      </c>
      <c r="I43" s="868">
        <v>1.915435655876695</v>
      </c>
      <c r="J43" s="872">
        <v>1.2435968765562826</v>
      </c>
      <c r="K43" s="869">
        <v>0</v>
      </c>
      <c r="L43" s="250"/>
    </row>
    <row r="44" spans="1:12">
      <c r="A44" s="1120"/>
      <c r="B44" s="357" t="s">
        <v>202</v>
      </c>
      <c r="C44" s="268">
        <v>100</v>
      </c>
      <c r="D44" s="868">
        <v>2.7082208453857777</v>
      </c>
      <c r="E44" s="868">
        <v>3.475158080908137</v>
      </c>
      <c r="F44" s="868">
        <v>35.386556743527052</v>
      </c>
      <c r="G44" s="868">
        <v>31.187589649230436</v>
      </c>
      <c r="H44" s="868">
        <v>13.189807299843167</v>
      </c>
      <c r="I44" s="868">
        <v>8.4456251616705789</v>
      </c>
      <c r="J44" s="868">
        <v>5.2589457615963253</v>
      </c>
      <c r="K44" s="869">
        <v>0.34809645783848758</v>
      </c>
      <c r="L44" s="250"/>
    </row>
    <row r="45" spans="1:12" ht="17.25" thickBot="1">
      <c r="A45" s="1121"/>
      <c r="B45" s="358" t="s">
        <v>203</v>
      </c>
      <c r="C45" s="269">
        <v>100</v>
      </c>
      <c r="D45" s="873">
        <v>1.0660263033616029</v>
      </c>
      <c r="E45" s="873">
        <v>2.5883207765465537</v>
      </c>
      <c r="F45" s="873">
        <v>23.766520458689975</v>
      </c>
      <c r="G45" s="873">
        <v>30.527039896184903</v>
      </c>
      <c r="H45" s="873">
        <v>18.500828140877147</v>
      </c>
      <c r="I45" s="873">
        <v>14.290256383966632</v>
      </c>
      <c r="J45" s="873">
        <v>7.6462730917712873</v>
      </c>
      <c r="K45" s="874">
        <v>1.6147349486018834</v>
      </c>
      <c r="L45" s="250"/>
    </row>
    <row r="46" spans="1:12" s="336" customFormat="1">
      <c r="A46" s="1122" t="s">
        <v>1038</v>
      </c>
      <c r="B46" s="861" t="s">
        <v>1039</v>
      </c>
      <c r="C46" s="862">
        <v>100</v>
      </c>
      <c r="D46" s="875">
        <v>0.41486892806178743</v>
      </c>
      <c r="E46" s="875">
        <v>3.1185638995810296</v>
      </c>
      <c r="F46" s="875">
        <v>14.823452302746478</v>
      </c>
      <c r="G46" s="875">
        <v>24.811606707133681</v>
      </c>
      <c r="H46" s="875">
        <v>22.788129400961076</v>
      </c>
      <c r="I46" s="875">
        <v>20.568521780935345</v>
      </c>
      <c r="J46" s="875">
        <v>11.675885856166172</v>
      </c>
      <c r="K46" s="876">
        <v>1.7989711244143665</v>
      </c>
    </row>
    <row r="47" spans="1:12" s="336" customFormat="1">
      <c r="A47" s="1122"/>
      <c r="B47" s="863" t="s">
        <v>1040</v>
      </c>
      <c r="C47" s="862">
        <v>100</v>
      </c>
      <c r="D47" s="877">
        <v>2.7008106439157338</v>
      </c>
      <c r="E47" s="877">
        <v>3.8237359723381297</v>
      </c>
      <c r="F47" s="877">
        <v>28.522442926633474</v>
      </c>
      <c r="G47" s="877">
        <v>31.633623289274858</v>
      </c>
      <c r="H47" s="877">
        <v>18.574856952659896</v>
      </c>
      <c r="I47" s="877">
        <v>8.7276037221035807</v>
      </c>
      <c r="J47" s="878">
        <v>5.4126383546865577</v>
      </c>
      <c r="K47" s="879">
        <v>0.60428813838768369</v>
      </c>
    </row>
    <row r="48" spans="1:12" s="336" customFormat="1">
      <c r="A48" s="1122"/>
      <c r="B48" s="863" t="s">
        <v>1041</v>
      </c>
      <c r="C48" s="862">
        <v>100</v>
      </c>
      <c r="D48" s="877">
        <v>23.191799409852333</v>
      </c>
      <c r="E48" s="877">
        <v>14.064616465442059</v>
      </c>
      <c r="F48" s="877">
        <v>42.074024125653978</v>
      </c>
      <c r="G48" s="877">
        <v>15.310513247899751</v>
      </c>
      <c r="H48" s="877">
        <v>3.2289298681329397</v>
      </c>
      <c r="I48" s="877">
        <v>1.5225083876622134</v>
      </c>
      <c r="J48" s="877">
        <v>0.60760849535663575</v>
      </c>
      <c r="K48" s="879">
        <v>0</v>
      </c>
    </row>
    <row r="49" spans="1:11" s="336" customFormat="1" ht="17.25" thickBot="1">
      <c r="A49" s="1123"/>
      <c r="B49" s="864" t="s">
        <v>1042</v>
      </c>
      <c r="C49" s="865">
        <v>100</v>
      </c>
      <c r="D49" s="880">
        <v>0</v>
      </c>
      <c r="E49" s="880">
        <v>0</v>
      </c>
      <c r="F49" s="880">
        <v>62.338011382794477</v>
      </c>
      <c r="G49" s="880">
        <v>27.163378462716693</v>
      </c>
      <c r="H49" s="880">
        <v>4.9234109564710336</v>
      </c>
      <c r="I49" s="880">
        <v>0</v>
      </c>
      <c r="J49" s="880">
        <v>0</v>
      </c>
      <c r="K49" s="881">
        <v>5.5751991980177813</v>
      </c>
    </row>
    <row r="50" spans="1:11">
      <c r="A50" s="1112" t="s">
        <v>1049</v>
      </c>
      <c r="B50" s="1112"/>
      <c r="C50" s="1112"/>
      <c r="D50" s="1112"/>
    </row>
  </sheetData>
  <mergeCells count="14">
    <mergeCell ref="A35:B35"/>
    <mergeCell ref="H3:I3"/>
    <mergeCell ref="A3:A4"/>
    <mergeCell ref="B3:B4"/>
    <mergeCell ref="C3:C4"/>
    <mergeCell ref="D3:F3"/>
    <mergeCell ref="G3:G4"/>
    <mergeCell ref="A50:D50"/>
    <mergeCell ref="A37:E37"/>
    <mergeCell ref="A38:B38"/>
    <mergeCell ref="A39:B39"/>
    <mergeCell ref="A40:A41"/>
    <mergeCell ref="A42:A45"/>
    <mergeCell ref="A46:A49"/>
  </mergeCells>
  <phoneticPr fontId="3" type="noConversion"/>
  <pageMargins left="0.7" right="0.7" top="0.75" bottom="0.75" header="0.3" footer="0.3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32"/>
  <sheetViews>
    <sheetView showGridLines="0" topLeftCell="A10" zoomScaleNormal="100" zoomScaleSheetLayoutView="100" workbookViewId="0">
      <selection activeCell="J18" sqref="J18"/>
    </sheetView>
  </sheetViews>
  <sheetFormatPr defaultRowHeight="16.5"/>
  <cols>
    <col min="1" max="1" width="11.625" style="246" customWidth="1"/>
    <col min="2" max="2" width="14.75" style="246" customWidth="1"/>
    <col min="3" max="3" width="9" style="246"/>
    <col min="4" max="4" width="12.875" style="246" customWidth="1"/>
    <col min="5" max="6" width="9" style="246"/>
    <col min="7" max="7" width="11.625" style="246" customWidth="1"/>
    <col min="8" max="16384" width="9" style="246"/>
  </cols>
  <sheetData>
    <row r="1" spans="1:12" ht="19.5" thickBot="1">
      <c r="A1" s="1113" t="s">
        <v>712</v>
      </c>
      <c r="B1" s="1113"/>
      <c r="C1" s="1113"/>
      <c r="D1" s="1113"/>
      <c r="E1" s="1113"/>
      <c r="F1" s="256"/>
      <c r="G1" s="256"/>
      <c r="H1" s="256"/>
      <c r="I1" s="256"/>
      <c r="J1" s="256"/>
      <c r="K1" s="1132" t="s">
        <v>713</v>
      </c>
      <c r="L1" s="1132"/>
    </row>
    <row r="2" spans="1:12" ht="21.75" thickBot="1">
      <c r="A2" s="1133" t="s">
        <v>722</v>
      </c>
      <c r="B2" s="1134"/>
      <c r="C2" s="252" t="s">
        <v>215</v>
      </c>
      <c r="D2" s="259" t="s">
        <v>354</v>
      </c>
      <c r="E2" s="259" t="s">
        <v>355</v>
      </c>
      <c r="F2" s="259" t="s">
        <v>356</v>
      </c>
      <c r="G2" s="259" t="s">
        <v>357</v>
      </c>
      <c r="H2" s="259" t="s">
        <v>358</v>
      </c>
      <c r="I2" s="476" t="s">
        <v>360</v>
      </c>
      <c r="J2" s="476" t="s">
        <v>359</v>
      </c>
      <c r="K2" s="476" t="s">
        <v>1051</v>
      </c>
      <c r="L2" s="260" t="s">
        <v>361</v>
      </c>
    </row>
    <row r="3" spans="1:12" ht="17.25" thickTop="1">
      <c r="A3" s="1135" t="s">
        <v>710</v>
      </c>
      <c r="B3" s="1136"/>
      <c r="C3" s="257">
        <v>100</v>
      </c>
      <c r="D3" s="882">
        <v>0.78943751663196637</v>
      </c>
      <c r="E3" s="882">
        <v>26.318614577222419</v>
      </c>
      <c r="F3" s="882">
        <v>58.133999981609286</v>
      </c>
      <c r="G3" s="882">
        <v>13.828129051551375</v>
      </c>
      <c r="H3" s="882">
        <v>0.92981887298503874</v>
      </c>
      <c r="I3" s="882">
        <v>27.108052093854369</v>
      </c>
      <c r="J3" s="882">
        <v>58.133999981609286</v>
      </c>
      <c r="K3" s="882">
        <v>14.757947924536408</v>
      </c>
      <c r="L3" s="883" t="s">
        <v>1043</v>
      </c>
    </row>
    <row r="4" spans="1:12">
      <c r="A4" s="1118" t="s">
        <v>711</v>
      </c>
      <c r="B4" s="357" t="s">
        <v>828</v>
      </c>
      <c r="C4" s="257">
        <v>100</v>
      </c>
      <c r="D4" s="884">
        <v>0.64873162211383106</v>
      </c>
      <c r="E4" s="884">
        <v>25.413333882009777</v>
      </c>
      <c r="F4" s="884">
        <v>58.286219283882488</v>
      </c>
      <c r="G4" s="884">
        <v>14.454266570799312</v>
      </c>
      <c r="H4" s="884">
        <v>1.1974486411945866</v>
      </c>
      <c r="I4" s="884">
        <v>26.062065504123609</v>
      </c>
      <c r="J4" s="884">
        <v>58.286219283882488</v>
      </c>
      <c r="K4" s="884">
        <v>15.651715211993899</v>
      </c>
      <c r="L4" s="885" t="s">
        <v>1044</v>
      </c>
    </row>
    <row r="5" spans="1:12">
      <c r="A5" s="1119"/>
      <c r="B5" s="357" t="s">
        <v>839</v>
      </c>
      <c r="C5" s="257">
        <v>100</v>
      </c>
      <c r="D5" s="884">
        <v>0.97019588517724986</v>
      </c>
      <c r="E5" s="884">
        <v>27.481586904021931</v>
      </c>
      <c r="F5" s="884">
        <v>57.938450869510937</v>
      </c>
      <c r="G5" s="884">
        <v>13.023759079334896</v>
      </c>
      <c r="H5" s="884">
        <v>0.58600726195494712</v>
      </c>
      <c r="I5" s="884">
        <v>28.451782789199175</v>
      </c>
      <c r="J5" s="884">
        <v>57.938450869510937</v>
      </c>
      <c r="K5" s="884">
        <v>13.609766341289841</v>
      </c>
      <c r="L5" s="885" t="s">
        <v>1045</v>
      </c>
    </row>
    <row r="6" spans="1:12">
      <c r="A6" s="1137" t="s">
        <v>142</v>
      </c>
      <c r="B6" s="261" t="s">
        <v>714</v>
      </c>
      <c r="C6" s="257">
        <v>100</v>
      </c>
      <c r="D6" s="886">
        <v>1.2954546509707345</v>
      </c>
      <c r="E6" s="887">
        <v>21.701674850911136</v>
      </c>
      <c r="F6" s="887">
        <v>54.245788588102464</v>
      </c>
      <c r="G6" s="887">
        <v>20.052450709399121</v>
      </c>
      <c r="H6" s="887">
        <v>2.7046312006165634</v>
      </c>
      <c r="I6" s="887">
        <v>22.997129501881865</v>
      </c>
      <c r="J6" s="887">
        <v>54.245788588102464</v>
      </c>
      <c r="K6" s="887">
        <v>22.757081910015685</v>
      </c>
      <c r="L6" s="888" t="s">
        <v>1046</v>
      </c>
    </row>
    <row r="7" spans="1:12">
      <c r="A7" s="1138"/>
      <c r="B7" s="253" t="s">
        <v>201</v>
      </c>
      <c r="C7" s="257">
        <v>100</v>
      </c>
      <c r="D7" s="884">
        <v>0.73496957401094642</v>
      </c>
      <c r="E7" s="884">
        <v>23.40010769620903</v>
      </c>
      <c r="F7" s="884">
        <v>59.510912761850712</v>
      </c>
      <c r="G7" s="884">
        <v>15.550506816608776</v>
      </c>
      <c r="H7" s="884">
        <v>0.8035031513205988</v>
      </c>
      <c r="I7" s="884">
        <v>24.135077270219981</v>
      </c>
      <c r="J7" s="884">
        <v>59.510912761850712</v>
      </c>
      <c r="K7" s="884">
        <v>16.354009967929368</v>
      </c>
      <c r="L7" s="885" t="s">
        <v>1047</v>
      </c>
    </row>
    <row r="8" spans="1:12">
      <c r="A8" s="1138"/>
      <c r="B8" s="253" t="s">
        <v>202</v>
      </c>
      <c r="C8" s="257">
        <v>100</v>
      </c>
      <c r="D8" s="884">
        <v>0.68480635955295777</v>
      </c>
      <c r="E8" s="884">
        <v>27.398537920946008</v>
      </c>
      <c r="F8" s="884">
        <v>58.9583250690604</v>
      </c>
      <c r="G8" s="884">
        <v>12.043467285852337</v>
      </c>
      <c r="H8" s="884">
        <v>0.91486336458811002</v>
      </c>
      <c r="I8" s="884">
        <v>28.083344280498963</v>
      </c>
      <c r="J8" s="884">
        <v>58.9583250690604</v>
      </c>
      <c r="K8" s="884">
        <v>12.958330650440447</v>
      </c>
      <c r="L8" s="885" t="s">
        <v>1045</v>
      </c>
    </row>
    <row r="9" spans="1:12" ht="17.25" thickBot="1">
      <c r="A9" s="1139"/>
      <c r="B9" s="254" t="s">
        <v>203</v>
      </c>
      <c r="C9" s="258">
        <v>100</v>
      </c>
      <c r="D9" s="889">
        <v>0.80565630427241319</v>
      </c>
      <c r="E9" s="889">
        <v>29.199837505990494</v>
      </c>
      <c r="F9" s="889">
        <v>57.105655714035251</v>
      </c>
      <c r="G9" s="889">
        <v>12.302662125611377</v>
      </c>
      <c r="H9" s="889">
        <v>0.5861883500904197</v>
      </c>
      <c r="I9" s="889">
        <v>30.005493810262905</v>
      </c>
      <c r="J9" s="889">
        <v>57.105655714035251</v>
      </c>
      <c r="K9" s="889">
        <v>12.888850475701799</v>
      </c>
      <c r="L9" s="890" t="s">
        <v>1048</v>
      </c>
    </row>
    <row r="10" spans="1:12" ht="16.5" customHeight="1">
      <c r="A10" s="1112" t="s">
        <v>1050</v>
      </c>
      <c r="B10" s="1112"/>
      <c r="C10" s="1112"/>
      <c r="D10" s="1112"/>
      <c r="E10" s="251"/>
      <c r="F10" s="251"/>
      <c r="G10" s="251"/>
      <c r="H10" s="251"/>
      <c r="I10" s="251"/>
      <c r="J10" s="251"/>
      <c r="K10" s="251"/>
      <c r="L10" s="251"/>
    </row>
    <row r="12" spans="1:12" ht="17.25" thickBot="1">
      <c r="A12" s="1140" t="s">
        <v>721</v>
      </c>
      <c r="B12" s="1141"/>
      <c r="C12" s="1141"/>
      <c r="D12" s="1141"/>
      <c r="E12" s="247"/>
      <c r="F12" s="247"/>
      <c r="G12" s="247"/>
      <c r="H12" s="247"/>
      <c r="I12" s="247"/>
      <c r="J12" s="271" t="s">
        <v>701</v>
      </c>
      <c r="K12" s="271"/>
    </row>
    <row r="13" spans="1:12" s="245" customFormat="1" ht="21.75" thickBot="1">
      <c r="A13" s="1133" t="s">
        <v>722</v>
      </c>
      <c r="B13" s="1134"/>
      <c r="C13" s="263" t="s">
        <v>215</v>
      </c>
      <c r="D13" s="266" t="s">
        <v>702</v>
      </c>
      <c r="E13" s="273" t="s">
        <v>703</v>
      </c>
      <c r="F13" s="266" t="s">
        <v>704</v>
      </c>
      <c r="G13" s="266" t="s">
        <v>705</v>
      </c>
      <c r="H13" s="266" t="s">
        <v>706</v>
      </c>
      <c r="I13" s="266" t="s">
        <v>707</v>
      </c>
      <c r="J13" s="267" t="s">
        <v>709</v>
      </c>
      <c r="K13" s="262"/>
    </row>
    <row r="14" spans="1:12" ht="17.25" thickTop="1">
      <c r="A14" s="1135" t="s">
        <v>710</v>
      </c>
      <c r="B14" s="1136"/>
      <c r="C14" s="268">
        <v>100</v>
      </c>
      <c r="D14" s="884">
        <v>19.892167195121697</v>
      </c>
      <c r="E14" s="891">
        <v>29.463870761385145</v>
      </c>
      <c r="F14" s="884">
        <v>30.182540962033112</v>
      </c>
      <c r="G14" s="884">
        <v>13.211886021705164</v>
      </c>
      <c r="H14" s="884">
        <v>4.5733065003720403</v>
      </c>
      <c r="I14" s="884">
        <v>2.0808620929142081</v>
      </c>
      <c r="J14" s="892">
        <v>0.59536646646892322</v>
      </c>
      <c r="K14" s="987"/>
    </row>
    <row r="15" spans="1:12">
      <c r="A15" s="1118" t="s">
        <v>711</v>
      </c>
      <c r="B15" s="357" t="s">
        <v>828</v>
      </c>
      <c r="C15" s="268">
        <v>100</v>
      </c>
      <c r="D15" s="884">
        <v>16.430912215339607</v>
      </c>
      <c r="E15" s="884">
        <v>29.321999879695763</v>
      </c>
      <c r="F15" s="884">
        <v>32.42241161716565</v>
      </c>
      <c r="G15" s="884">
        <v>13.725894786575973</v>
      </c>
      <c r="H15" s="884">
        <v>4.9349100461288176</v>
      </c>
      <c r="I15" s="884">
        <v>2.4472367178030421</v>
      </c>
      <c r="J15" s="892">
        <v>0.71663473729105986</v>
      </c>
      <c r="K15" s="987">
        <f>SUM(F15:J15)</f>
        <v>54.247087904964545</v>
      </c>
    </row>
    <row r="16" spans="1:12">
      <c r="A16" s="1119"/>
      <c r="B16" s="357" t="s">
        <v>839</v>
      </c>
      <c r="C16" s="268">
        <v>100</v>
      </c>
      <c r="D16" s="884">
        <v>26.214178882883765</v>
      </c>
      <c r="E16" s="884">
        <v>29.722999134599881</v>
      </c>
      <c r="F16" s="884">
        <v>26.091398141426382</v>
      </c>
      <c r="G16" s="884">
        <v>12.27304463668518</v>
      </c>
      <c r="H16" s="884">
        <v>3.9128345455567626</v>
      </c>
      <c r="I16" s="884">
        <v>1.4116757214459497</v>
      </c>
      <c r="J16" s="892">
        <v>0.37386893740200733</v>
      </c>
      <c r="K16" s="987">
        <f>SUM(F16:J16)</f>
        <v>44.062821982516283</v>
      </c>
    </row>
    <row r="17" spans="1:11">
      <c r="A17" s="1137" t="s">
        <v>142</v>
      </c>
      <c r="B17" s="270" t="s">
        <v>715</v>
      </c>
      <c r="C17" s="268">
        <v>100</v>
      </c>
      <c r="D17" s="893">
        <v>57.820080111299973</v>
      </c>
      <c r="E17" s="893">
        <v>29.311297501537936</v>
      </c>
      <c r="F17" s="893">
        <v>10.390369918097155</v>
      </c>
      <c r="G17" s="893">
        <v>2.0672797453901555</v>
      </c>
      <c r="H17" s="887">
        <v>0.41097272367468424</v>
      </c>
      <c r="I17" s="894">
        <v>0</v>
      </c>
      <c r="J17" s="895">
        <v>0</v>
      </c>
      <c r="K17" s="262"/>
    </row>
    <row r="18" spans="1:11">
      <c r="A18" s="1138"/>
      <c r="B18" s="264" t="s">
        <v>201</v>
      </c>
      <c r="C18" s="268">
        <v>100</v>
      </c>
      <c r="D18" s="887">
        <v>25.377011541768024</v>
      </c>
      <c r="E18" s="887">
        <v>40.855525846698804</v>
      </c>
      <c r="F18" s="887">
        <v>26.164528290496602</v>
      </c>
      <c r="G18" s="887">
        <v>3.3997236666646504</v>
      </c>
      <c r="H18" s="896">
        <v>3.5918737290939631</v>
      </c>
      <c r="I18" s="897">
        <v>0.6113369252779367</v>
      </c>
      <c r="J18" s="898">
        <v>0</v>
      </c>
      <c r="K18" s="262"/>
    </row>
    <row r="19" spans="1:11">
      <c r="A19" s="1138"/>
      <c r="B19" s="264" t="s">
        <v>202</v>
      </c>
      <c r="C19" s="268">
        <v>100</v>
      </c>
      <c r="D19" s="884">
        <v>11.299871435368052</v>
      </c>
      <c r="E19" s="884">
        <v>27.689452943380253</v>
      </c>
      <c r="F19" s="884">
        <v>34.060825150153214</v>
      </c>
      <c r="G19" s="884">
        <v>20.87182582156321</v>
      </c>
      <c r="H19" s="884">
        <v>2.9057469367194915</v>
      </c>
      <c r="I19" s="884">
        <v>2.5760399340498839</v>
      </c>
      <c r="J19" s="892">
        <v>0.59623777876583983</v>
      </c>
      <c r="K19" s="262"/>
    </row>
    <row r="20" spans="1:11" ht="17.25" thickBot="1">
      <c r="A20" s="1139"/>
      <c r="B20" s="265" t="s">
        <v>203</v>
      </c>
      <c r="C20" s="269">
        <v>100</v>
      </c>
      <c r="D20" s="889">
        <v>2.387231361723559</v>
      </c>
      <c r="E20" s="889">
        <v>23.36147304685889</v>
      </c>
      <c r="F20" s="889">
        <v>40.538720066892111</v>
      </c>
      <c r="G20" s="889">
        <v>19.890257508283998</v>
      </c>
      <c r="H20" s="889">
        <v>8.7190505701125431</v>
      </c>
      <c r="I20" s="889">
        <v>3.7953325292414091</v>
      </c>
      <c r="J20" s="899">
        <v>1.307934916887467</v>
      </c>
      <c r="K20" s="262"/>
    </row>
    <row r="21" spans="1:11" ht="16.5" customHeight="1">
      <c r="A21" s="1112" t="s">
        <v>1052</v>
      </c>
      <c r="B21" s="1112"/>
      <c r="C21" s="1112"/>
      <c r="D21" s="1112"/>
      <c r="E21" s="250"/>
      <c r="F21" s="250"/>
      <c r="G21" s="250"/>
      <c r="H21" s="250"/>
      <c r="I21" s="250"/>
      <c r="J21" s="250"/>
      <c r="K21" s="250"/>
    </row>
    <row r="23" spans="1:11" ht="17.25" thickBot="1">
      <c r="A23" s="198" t="s">
        <v>786</v>
      </c>
      <c r="B23" s="245"/>
      <c r="C23" s="49"/>
      <c r="D23" s="49"/>
      <c r="E23" s="383" t="s">
        <v>130</v>
      </c>
      <c r="F23" s="245"/>
      <c r="G23" s="245"/>
      <c r="H23" s="245"/>
      <c r="I23" s="245"/>
      <c r="J23" s="245"/>
    </row>
    <row r="24" spans="1:11" ht="17.25" thickBot="1">
      <c r="A24" s="272" t="s">
        <v>722</v>
      </c>
      <c r="B24" s="46" t="s">
        <v>840</v>
      </c>
      <c r="C24" s="46" t="s">
        <v>254</v>
      </c>
      <c r="D24" s="46" t="s">
        <v>841</v>
      </c>
      <c r="E24" s="47" t="s">
        <v>254</v>
      </c>
      <c r="F24" s="250"/>
      <c r="G24" s="250"/>
      <c r="H24" s="250"/>
      <c r="I24" s="250"/>
      <c r="J24" s="250"/>
    </row>
    <row r="25" spans="1:11" ht="17.25" thickTop="1">
      <c r="A25" s="348" t="s">
        <v>160</v>
      </c>
      <c r="B25" s="503">
        <v>132245</v>
      </c>
      <c r="C25" s="504">
        <v>100</v>
      </c>
      <c r="D25" s="503">
        <v>44611</v>
      </c>
      <c r="E25" s="515">
        <v>100</v>
      </c>
      <c r="F25" s="250"/>
      <c r="G25" s="250"/>
      <c r="H25" s="250"/>
      <c r="I25" s="250"/>
      <c r="J25" s="250"/>
    </row>
    <row r="26" spans="1:11">
      <c r="A26" s="345" t="s">
        <v>154</v>
      </c>
      <c r="B26" s="506">
        <v>71356</v>
      </c>
      <c r="C26" s="507">
        <v>54</v>
      </c>
      <c r="D26" s="506">
        <v>24141</v>
      </c>
      <c r="E26" s="516">
        <v>54.1</v>
      </c>
      <c r="F26" s="250"/>
      <c r="G26" s="250"/>
      <c r="H26" s="250"/>
      <c r="I26" s="250"/>
      <c r="J26" s="250"/>
    </row>
    <row r="27" spans="1:11">
      <c r="A27" s="348" t="s">
        <v>155</v>
      </c>
      <c r="B27" s="503">
        <v>60889</v>
      </c>
      <c r="C27" s="504">
        <v>46</v>
      </c>
      <c r="D27" s="503">
        <v>20470</v>
      </c>
      <c r="E27" s="515">
        <v>45.9</v>
      </c>
      <c r="F27" s="250"/>
      <c r="G27" s="250"/>
      <c r="H27" s="250"/>
      <c r="I27" s="250"/>
      <c r="J27" s="250"/>
    </row>
    <row r="28" spans="1:11">
      <c r="A28" s="353" t="s">
        <v>255</v>
      </c>
      <c r="B28" s="509">
        <v>41209</v>
      </c>
      <c r="C28" s="510">
        <v>31.2</v>
      </c>
      <c r="D28" s="509">
        <v>14466</v>
      </c>
      <c r="E28" s="511">
        <v>32.4</v>
      </c>
      <c r="F28" s="250"/>
      <c r="G28" s="250"/>
      <c r="H28" s="250"/>
      <c r="I28" s="250"/>
      <c r="J28" s="250"/>
    </row>
    <row r="29" spans="1:11">
      <c r="A29" s="353" t="s">
        <v>157</v>
      </c>
      <c r="B29" s="509">
        <v>41355</v>
      </c>
      <c r="C29" s="510">
        <v>31.3</v>
      </c>
      <c r="D29" s="509">
        <v>14326</v>
      </c>
      <c r="E29" s="517">
        <v>32.1</v>
      </c>
      <c r="F29" s="250"/>
      <c r="G29" s="250"/>
      <c r="H29" s="250"/>
      <c r="I29" s="250"/>
      <c r="J29" s="250"/>
    </row>
    <row r="30" spans="1:11">
      <c r="A30" s="353" t="s">
        <v>158</v>
      </c>
      <c r="B30" s="509">
        <v>27973</v>
      </c>
      <c r="C30" s="510">
        <v>21.2</v>
      </c>
      <c r="D30" s="509">
        <v>8883</v>
      </c>
      <c r="E30" s="517">
        <v>19.899999999999999</v>
      </c>
      <c r="F30" s="250"/>
      <c r="G30" s="250"/>
      <c r="H30" s="250"/>
      <c r="I30" s="250"/>
      <c r="J30" s="250"/>
    </row>
    <row r="31" spans="1:11" ht="17.25" thickBot="1">
      <c r="A31" s="346" t="s">
        <v>159</v>
      </c>
      <c r="B31" s="518">
        <v>21708</v>
      </c>
      <c r="C31" s="513">
        <v>16.399999999999999</v>
      </c>
      <c r="D31" s="518">
        <v>6936</v>
      </c>
      <c r="E31" s="519">
        <v>15.5</v>
      </c>
      <c r="F31" s="250"/>
      <c r="G31" s="250"/>
      <c r="H31" s="250"/>
      <c r="I31" s="250"/>
      <c r="J31" s="250"/>
    </row>
    <row r="32" spans="1:11">
      <c r="A32" s="48" t="s">
        <v>691</v>
      </c>
      <c r="B32" s="250"/>
      <c r="C32" s="250"/>
      <c r="D32" s="250"/>
      <c r="E32" s="250"/>
      <c r="F32" s="250"/>
      <c r="G32" s="250"/>
      <c r="H32" s="250"/>
      <c r="I32" s="250"/>
      <c r="J32" s="250"/>
    </row>
  </sheetData>
  <mergeCells count="13">
    <mergeCell ref="A6:A9"/>
    <mergeCell ref="A10:D10"/>
    <mergeCell ref="A13:B13"/>
    <mergeCell ref="A21:D21"/>
    <mergeCell ref="A14:B14"/>
    <mergeCell ref="A15:A16"/>
    <mergeCell ref="A17:A20"/>
    <mergeCell ref="A12:D12"/>
    <mergeCell ref="K1:L1"/>
    <mergeCell ref="A2:B2"/>
    <mergeCell ref="A3:B3"/>
    <mergeCell ref="A4:A5"/>
    <mergeCell ref="A1:E1"/>
  </mergeCells>
  <phoneticPr fontId="3" type="noConversion"/>
  <pageMargins left="0.7" right="0.7" top="0.75" bottom="0.75" header="0.3" footer="0.3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52"/>
  <sheetViews>
    <sheetView showGridLines="0" topLeftCell="A31" zoomScaleNormal="100" zoomScaleSheetLayoutView="100" workbookViewId="0">
      <selection activeCell="D34" sqref="D34"/>
    </sheetView>
  </sheetViews>
  <sheetFormatPr defaultRowHeight="16.5"/>
  <cols>
    <col min="2" max="2" width="12.125" customWidth="1"/>
  </cols>
  <sheetData>
    <row r="1" spans="1:13" s="37" customFormat="1" ht="17.25" thickBot="1">
      <c r="A1" s="49" t="s">
        <v>256</v>
      </c>
      <c r="B1" s="37" t="s">
        <v>257</v>
      </c>
      <c r="C1" s="49"/>
      <c r="D1" s="49"/>
      <c r="E1" s="49"/>
      <c r="G1" s="37" t="s">
        <v>635</v>
      </c>
    </row>
    <row r="2" spans="1:13" ht="17.25" thickBot="1">
      <c r="A2" s="359" t="s">
        <v>761</v>
      </c>
      <c r="B2" s="50" t="s">
        <v>258</v>
      </c>
      <c r="C2" s="50" t="s">
        <v>259</v>
      </c>
      <c r="D2" s="50" t="s">
        <v>260</v>
      </c>
      <c r="E2" s="50" t="s">
        <v>261</v>
      </c>
      <c r="F2" s="50" t="s">
        <v>262</v>
      </c>
      <c r="G2" s="51" t="s">
        <v>263</v>
      </c>
    </row>
    <row r="3" spans="1:13" ht="17.25" thickTop="1">
      <c r="A3" s="52" t="s">
        <v>264</v>
      </c>
      <c r="B3" s="481">
        <v>44611</v>
      </c>
      <c r="C3" s="481">
        <v>6022</v>
      </c>
      <c r="D3" s="481">
        <v>5010</v>
      </c>
      <c r="E3" s="481">
        <v>14898</v>
      </c>
      <c r="F3" s="481">
        <v>15354</v>
      </c>
      <c r="G3" s="482">
        <v>3327</v>
      </c>
      <c r="I3">
        <f>C3/$B$3*100</f>
        <v>13.498912824191342</v>
      </c>
      <c r="J3" s="336">
        <f t="shared" ref="J3:M3" si="0">D3/$B$3*100</f>
        <v>11.230414023447132</v>
      </c>
      <c r="K3" s="336">
        <f t="shared" si="0"/>
        <v>33.395350922418238</v>
      </c>
      <c r="L3" s="336">
        <f t="shared" si="0"/>
        <v>34.417520342516426</v>
      </c>
      <c r="M3" s="336">
        <f t="shared" si="0"/>
        <v>7.4578018874268679</v>
      </c>
    </row>
    <row r="4" spans="1:13" ht="17.25" thickBot="1">
      <c r="A4" s="53" t="s">
        <v>265</v>
      </c>
      <c r="B4" s="483">
        <v>132245</v>
      </c>
      <c r="C4" s="483">
        <v>17437</v>
      </c>
      <c r="D4" s="483">
        <v>14990</v>
      </c>
      <c r="E4" s="483">
        <v>44144</v>
      </c>
      <c r="F4" s="483">
        <v>45383</v>
      </c>
      <c r="G4" s="484">
        <v>10291</v>
      </c>
      <c r="I4">
        <f>C4/$B$4*100</f>
        <v>13.185375628568188</v>
      </c>
      <c r="J4" s="336">
        <f t="shared" ref="J4:M4" si="1">D4/$B$4*100</f>
        <v>11.33502211803849</v>
      </c>
      <c r="K4" s="336">
        <f t="shared" si="1"/>
        <v>33.380468070626492</v>
      </c>
      <c r="L4" s="336">
        <f t="shared" si="1"/>
        <v>34.31736549585996</v>
      </c>
      <c r="M4" s="336">
        <f t="shared" si="1"/>
        <v>7.7817686869068776</v>
      </c>
    </row>
    <row r="5" spans="1:13">
      <c r="A5" s="48" t="s">
        <v>933</v>
      </c>
    </row>
    <row r="6" spans="1:13">
      <c r="D6" s="336"/>
      <c r="E6" s="336"/>
      <c r="F6" s="336"/>
      <c r="G6" s="336"/>
    </row>
    <row r="7" spans="1:13" s="37" customFormat="1">
      <c r="A7" s="49" t="s">
        <v>266</v>
      </c>
      <c r="B7" s="37" t="s">
        <v>912</v>
      </c>
      <c r="C7" s="49"/>
      <c r="D7" s="49"/>
      <c r="E7" s="49"/>
      <c r="F7" s="49"/>
    </row>
    <row r="8" spans="1:13" s="354" customFormat="1" ht="17.25" thickBot="1">
      <c r="A8" s="49"/>
      <c r="C8" s="49"/>
      <c r="D8" s="49"/>
      <c r="E8" s="49"/>
      <c r="F8" s="49"/>
      <c r="G8" s="49"/>
      <c r="I8" s="354" t="s">
        <v>908</v>
      </c>
    </row>
    <row r="9" spans="1:13" ht="17.25" thickBot="1">
      <c r="A9" s="338" t="s">
        <v>761</v>
      </c>
      <c r="B9" s="46" t="s">
        <v>267</v>
      </c>
      <c r="C9" s="46" t="s">
        <v>268</v>
      </c>
      <c r="D9" s="46" t="s">
        <v>269</v>
      </c>
      <c r="E9" s="46" t="s">
        <v>270</v>
      </c>
      <c r="F9" s="46" t="s">
        <v>271</v>
      </c>
      <c r="G9" s="46" t="s">
        <v>272</v>
      </c>
      <c r="H9" s="46" t="s">
        <v>273</v>
      </c>
      <c r="I9" s="47" t="s">
        <v>274</v>
      </c>
    </row>
    <row r="10" spans="1:13" ht="17.25" thickTop="1">
      <c r="A10" s="348" t="s">
        <v>152</v>
      </c>
      <c r="B10" s="486">
        <v>132245</v>
      </c>
      <c r="C10" s="486">
        <v>60208</v>
      </c>
      <c r="D10" s="486">
        <v>33520</v>
      </c>
      <c r="E10" s="486">
        <v>15369</v>
      </c>
      <c r="F10" s="486">
        <v>14230</v>
      </c>
      <c r="G10" s="486">
        <v>2697</v>
      </c>
      <c r="H10" s="486">
        <v>332</v>
      </c>
      <c r="I10" s="487">
        <v>5889</v>
      </c>
    </row>
    <row r="11" spans="1:13">
      <c r="A11" s="345" t="s">
        <v>143</v>
      </c>
      <c r="B11" s="485">
        <v>71356</v>
      </c>
      <c r="C11" s="485">
        <v>34365</v>
      </c>
      <c r="D11" s="485">
        <v>15835</v>
      </c>
      <c r="E11" s="485">
        <v>8342</v>
      </c>
      <c r="F11" s="485">
        <v>8150</v>
      </c>
      <c r="G11" s="485">
        <v>1441</v>
      </c>
      <c r="H11" s="485">
        <v>162</v>
      </c>
      <c r="I11" s="492">
        <v>3061</v>
      </c>
    </row>
    <row r="12" spans="1:13">
      <c r="A12" s="348" t="s">
        <v>144</v>
      </c>
      <c r="B12" s="486">
        <v>60889</v>
      </c>
      <c r="C12" s="486">
        <v>25843</v>
      </c>
      <c r="D12" s="486">
        <v>17685</v>
      </c>
      <c r="E12" s="486">
        <v>7027</v>
      </c>
      <c r="F12" s="486">
        <v>6080</v>
      </c>
      <c r="G12" s="486">
        <v>1256</v>
      </c>
      <c r="H12" s="486">
        <v>170</v>
      </c>
      <c r="I12" s="487">
        <v>2828</v>
      </c>
    </row>
    <row r="13" spans="1:13">
      <c r="A13" s="353" t="s">
        <v>255</v>
      </c>
      <c r="B13" s="488">
        <v>41209</v>
      </c>
      <c r="C13" s="488">
        <v>14212</v>
      </c>
      <c r="D13" s="488">
        <v>9043</v>
      </c>
      <c r="E13" s="488">
        <v>4441</v>
      </c>
      <c r="F13" s="488">
        <v>10788</v>
      </c>
      <c r="G13" s="488">
        <v>901</v>
      </c>
      <c r="H13" s="488">
        <v>63</v>
      </c>
      <c r="I13" s="489">
        <v>1761</v>
      </c>
      <c r="J13">
        <f>D13/B13*100</f>
        <v>21.944235482540222</v>
      </c>
    </row>
    <row r="14" spans="1:13">
      <c r="A14" s="353" t="s">
        <v>148</v>
      </c>
      <c r="B14" s="488">
        <v>41355</v>
      </c>
      <c r="C14" s="488">
        <v>21626</v>
      </c>
      <c r="D14" s="488">
        <v>10862</v>
      </c>
      <c r="E14" s="488">
        <v>3957</v>
      </c>
      <c r="F14" s="488">
        <v>2327</v>
      </c>
      <c r="G14" s="488">
        <v>834</v>
      </c>
      <c r="H14" s="488">
        <v>81</v>
      </c>
      <c r="I14" s="489">
        <v>1668</v>
      </c>
    </row>
    <row r="15" spans="1:13">
      <c r="A15" s="353" t="s">
        <v>149</v>
      </c>
      <c r="B15" s="488">
        <v>27973</v>
      </c>
      <c r="C15" s="488">
        <v>14078</v>
      </c>
      <c r="D15" s="488">
        <v>7931</v>
      </c>
      <c r="E15" s="488">
        <v>3521</v>
      </c>
      <c r="F15" s="488">
        <v>580</v>
      </c>
      <c r="G15" s="488">
        <v>486</v>
      </c>
      <c r="H15" s="488">
        <v>85</v>
      </c>
      <c r="I15" s="489">
        <v>1292</v>
      </c>
    </row>
    <row r="16" spans="1:13" ht="17.25" thickBot="1">
      <c r="A16" s="346" t="s">
        <v>150</v>
      </c>
      <c r="B16" s="490">
        <v>21708</v>
      </c>
      <c r="C16" s="490">
        <v>10292</v>
      </c>
      <c r="D16" s="490">
        <v>5684</v>
      </c>
      <c r="E16" s="490">
        <v>3450</v>
      </c>
      <c r="F16" s="490">
        <v>535</v>
      </c>
      <c r="G16" s="490">
        <v>476</v>
      </c>
      <c r="H16" s="490">
        <v>103</v>
      </c>
      <c r="I16" s="491">
        <v>1168</v>
      </c>
    </row>
    <row r="17" spans="1:9" s="336" customFormat="1">
      <c r="A17" s="446" t="s">
        <v>939</v>
      </c>
      <c r="B17" s="500"/>
      <c r="C17" s="501">
        <f>C10/$B10*100</f>
        <v>45.527619191651858</v>
      </c>
      <c r="D17" s="501">
        <f t="shared" ref="D17:I17" si="2">D10/$B10*100</f>
        <v>25.346894022458315</v>
      </c>
      <c r="E17" s="501">
        <f t="shared" si="2"/>
        <v>11.621611403077621</v>
      </c>
      <c r="F17" s="501">
        <f t="shared" si="2"/>
        <v>10.760331203448144</v>
      </c>
      <c r="G17" s="501">
        <f t="shared" si="2"/>
        <v>2.0393965745396798</v>
      </c>
      <c r="H17" s="501">
        <f t="shared" si="2"/>
        <v>0.25104918900525541</v>
      </c>
      <c r="I17" s="501">
        <f t="shared" si="2"/>
        <v>4.4530984158191238</v>
      </c>
    </row>
    <row r="18" spans="1:9">
      <c r="A18" s="56" t="s">
        <v>1118</v>
      </c>
      <c r="B18" s="57"/>
      <c r="C18" s="57"/>
      <c r="D18" s="57"/>
      <c r="E18" s="57"/>
      <c r="F18" s="57"/>
      <c r="G18" s="57"/>
      <c r="H18" s="57"/>
      <c r="I18" s="57"/>
    </row>
    <row r="20" spans="1:9" s="37" customFormat="1">
      <c r="A20" s="37" t="s">
        <v>275</v>
      </c>
      <c r="B20" s="37" t="s">
        <v>917</v>
      </c>
    </row>
    <row r="21" spans="1:9" s="354" customFormat="1" ht="17.25" thickBot="1">
      <c r="H21" s="354" t="s">
        <v>908</v>
      </c>
    </row>
    <row r="22" spans="1:9" ht="17.25" thickBot="1">
      <c r="A22" s="338" t="s">
        <v>761</v>
      </c>
      <c r="B22" s="46" t="s">
        <v>267</v>
      </c>
      <c r="C22" s="46" t="s">
        <v>276</v>
      </c>
      <c r="D22" s="46" t="s">
        <v>277</v>
      </c>
      <c r="E22" s="46" t="s">
        <v>278</v>
      </c>
      <c r="F22" s="46" t="s">
        <v>279</v>
      </c>
      <c r="G22" s="46" t="s">
        <v>280</v>
      </c>
      <c r="H22" s="47" t="s">
        <v>274</v>
      </c>
    </row>
    <row r="23" spans="1:9" ht="17.25" thickTop="1">
      <c r="A23" s="348" t="s">
        <v>152</v>
      </c>
      <c r="B23" s="486">
        <v>132245</v>
      </c>
      <c r="C23" s="486">
        <v>24288</v>
      </c>
      <c r="D23" s="486">
        <v>22094</v>
      </c>
      <c r="E23" s="486">
        <v>20567</v>
      </c>
      <c r="F23" s="486">
        <v>13114</v>
      </c>
      <c r="G23" s="486">
        <v>8798</v>
      </c>
      <c r="H23" s="487">
        <f>B23-SUM(C23:G23)</f>
        <v>43384</v>
      </c>
    </row>
    <row r="24" spans="1:9">
      <c r="A24" s="345" t="s">
        <v>143</v>
      </c>
      <c r="B24" s="485">
        <v>71356</v>
      </c>
      <c r="C24" s="485">
        <v>12560</v>
      </c>
      <c r="D24" s="485">
        <v>12784</v>
      </c>
      <c r="E24" s="485">
        <v>11134</v>
      </c>
      <c r="F24" s="485">
        <v>6881</v>
      </c>
      <c r="G24" s="485">
        <v>4382</v>
      </c>
      <c r="H24" s="492">
        <f t="shared" ref="H24:H29" si="3">B24-SUM(C24:G24)</f>
        <v>23615</v>
      </c>
    </row>
    <row r="25" spans="1:9">
      <c r="A25" s="348" t="s">
        <v>144</v>
      </c>
      <c r="B25" s="486">
        <v>60889</v>
      </c>
      <c r="C25" s="486">
        <v>11728</v>
      </c>
      <c r="D25" s="486">
        <v>9310</v>
      </c>
      <c r="E25" s="486">
        <v>9433</v>
      </c>
      <c r="F25" s="486">
        <v>6233</v>
      </c>
      <c r="G25" s="486">
        <v>4416</v>
      </c>
      <c r="H25" s="487">
        <f t="shared" si="3"/>
        <v>19769</v>
      </c>
    </row>
    <row r="26" spans="1:9">
      <c r="A26" s="353" t="s">
        <v>255</v>
      </c>
      <c r="B26" s="488">
        <v>41209</v>
      </c>
      <c r="C26" s="488">
        <v>8512</v>
      </c>
      <c r="D26" s="488">
        <v>6743</v>
      </c>
      <c r="E26" s="488">
        <v>5685</v>
      </c>
      <c r="F26" s="488">
        <v>4407</v>
      </c>
      <c r="G26" s="488">
        <v>1862</v>
      </c>
      <c r="H26" s="489">
        <f t="shared" si="3"/>
        <v>14000</v>
      </c>
    </row>
    <row r="27" spans="1:9">
      <c r="A27" s="353" t="s">
        <v>148</v>
      </c>
      <c r="B27" s="488">
        <v>41355</v>
      </c>
      <c r="C27" s="488">
        <v>7501</v>
      </c>
      <c r="D27" s="488">
        <v>6454</v>
      </c>
      <c r="E27" s="488">
        <v>6949</v>
      </c>
      <c r="F27" s="488">
        <v>4090</v>
      </c>
      <c r="G27" s="488">
        <v>2270</v>
      </c>
      <c r="H27" s="489">
        <f t="shared" si="3"/>
        <v>14091</v>
      </c>
    </row>
    <row r="28" spans="1:9">
      <c r="A28" s="353" t="s">
        <v>149</v>
      </c>
      <c r="B28" s="488">
        <v>27973</v>
      </c>
      <c r="C28" s="488">
        <v>4644</v>
      </c>
      <c r="D28" s="488">
        <v>4958</v>
      </c>
      <c r="E28" s="488">
        <v>4780</v>
      </c>
      <c r="F28" s="488">
        <v>2629</v>
      </c>
      <c r="G28" s="488">
        <v>2389</v>
      </c>
      <c r="H28" s="489">
        <f t="shared" si="3"/>
        <v>8573</v>
      </c>
    </row>
    <row r="29" spans="1:9" ht="17.25" thickBot="1">
      <c r="A29" s="346" t="s">
        <v>150</v>
      </c>
      <c r="B29" s="494">
        <v>21708</v>
      </c>
      <c r="C29" s="494">
        <v>3631</v>
      </c>
      <c r="D29" s="494">
        <v>3939</v>
      </c>
      <c r="E29" s="494">
        <v>3153</v>
      </c>
      <c r="F29" s="494">
        <v>1988</v>
      </c>
      <c r="G29" s="494">
        <v>2277</v>
      </c>
      <c r="H29" s="493">
        <f t="shared" si="3"/>
        <v>6720</v>
      </c>
    </row>
    <row r="30" spans="1:9" s="336" customFormat="1">
      <c r="A30" s="446" t="s">
        <v>939</v>
      </c>
      <c r="B30" s="500"/>
      <c r="C30" s="501">
        <f>C23/$B23*100</f>
        <v>18.36591175469772</v>
      </c>
      <c r="D30" s="501">
        <f t="shared" ref="D30:H30" si="4">D23/$B23*100</f>
        <v>16.706869824946121</v>
      </c>
      <c r="E30" s="501">
        <f t="shared" si="4"/>
        <v>15.552194789973155</v>
      </c>
      <c r="F30" s="501">
        <f t="shared" si="4"/>
        <v>9.9164429657075885</v>
      </c>
      <c r="G30" s="501">
        <f t="shared" si="4"/>
        <v>6.6528035086392681</v>
      </c>
      <c r="H30" s="501">
        <f t="shared" si="4"/>
        <v>32.80577715603615</v>
      </c>
      <c r="I30" s="501"/>
    </row>
    <row r="31" spans="1:9" s="336" customFormat="1">
      <c r="A31" s="446" t="s">
        <v>940</v>
      </c>
      <c r="B31" s="500"/>
      <c r="C31" s="501">
        <f>C26/$B26*100</f>
        <v>20.655682011211145</v>
      </c>
      <c r="D31" s="501">
        <f t="shared" ref="D31:H34" si="5">D26/$B26*100</f>
        <v>16.362930427819165</v>
      </c>
      <c r="E31" s="501">
        <f t="shared" si="5"/>
        <v>13.795530102647479</v>
      </c>
      <c r="F31" s="501">
        <f t="shared" si="5"/>
        <v>10.694265815719866</v>
      </c>
      <c r="G31" s="501">
        <f t="shared" si="5"/>
        <v>4.5184304399524375</v>
      </c>
      <c r="H31" s="501">
        <f t="shared" si="5"/>
        <v>33.973161202649905</v>
      </c>
      <c r="I31" s="501"/>
    </row>
    <row r="32" spans="1:9" s="336" customFormat="1">
      <c r="A32" s="446" t="s">
        <v>941</v>
      </c>
      <c r="B32" s="500"/>
      <c r="C32" s="501">
        <f>C27/$B27*100</f>
        <v>18.138072784427518</v>
      </c>
      <c r="D32" s="501">
        <f t="shared" si="5"/>
        <v>15.606335388707532</v>
      </c>
      <c r="E32" s="501">
        <f t="shared" si="5"/>
        <v>16.803288598718414</v>
      </c>
      <c r="F32" s="501">
        <f t="shared" si="5"/>
        <v>9.8899770281707173</v>
      </c>
      <c r="G32" s="501">
        <f t="shared" si="5"/>
        <v>5.4890581549993955</v>
      </c>
      <c r="H32" s="501">
        <f t="shared" si="5"/>
        <v>34.073268044976423</v>
      </c>
      <c r="I32" s="501"/>
    </row>
    <row r="33" spans="1:9" s="336" customFormat="1">
      <c r="A33" s="446" t="s">
        <v>942</v>
      </c>
      <c r="B33" s="500"/>
      <c r="C33" s="501">
        <f>C28/$B28*100</f>
        <v>16.601723090122618</v>
      </c>
      <c r="D33" s="501">
        <f t="shared" si="5"/>
        <v>17.724234082865621</v>
      </c>
      <c r="E33" s="501">
        <f t="shared" si="5"/>
        <v>17.087906195259713</v>
      </c>
      <c r="F33" s="501">
        <f t="shared" si="5"/>
        <v>9.3983484073928416</v>
      </c>
      <c r="G33" s="501">
        <f t="shared" si="5"/>
        <v>8.5403782218567912</v>
      </c>
      <c r="H33" s="501">
        <f t="shared" si="5"/>
        <v>30.647410002502411</v>
      </c>
      <c r="I33" s="501"/>
    </row>
    <row r="34" spans="1:9" s="336" customFormat="1" ht="17.25" thickBot="1">
      <c r="A34" s="446" t="s">
        <v>943</v>
      </c>
      <c r="B34" s="500"/>
      <c r="C34" s="501">
        <f>C29/$B29*100</f>
        <v>16.726552423069833</v>
      </c>
      <c r="D34" s="501">
        <f t="shared" si="5"/>
        <v>18.145384190160311</v>
      </c>
      <c r="E34" s="501">
        <f t="shared" si="5"/>
        <v>14.524599226091764</v>
      </c>
      <c r="F34" s="501">
        <f t="shared" si="5"/>
        <v>9.1579141330385117</v>
      </c>
      <c r="G34" s="501">
        <f t="shared" si="5"/>
        <v>10.489220563847429</v>
      </c>
      <c r="H34" s="501">
        <f t="shared" si="5"/>
        <v>30.956329463792148</v>
      </c>
      <c r="I34" s="501"/>
    </row>
    <row r="35" spans="1:9">
      <c r="A35" s="199" t="s">
        <v>692</v>
      </c>
      <c r="B35" s="200"/>
      <c r="C35" s="20"/>
      <c r="D35" s="20"/>
      <c r="E35" s="20"/>
      <c r="F35" s="20"/>
    </row>
    <row r="37" spans="1:9" s="37" customFormat="1">
      <c r="A37" s="198" t="s">
        <v>281</v>
      </c>
      <c r="B37" s="37" t="s">
        <v>918</v>
      </c>
      <c r="C37" s="49"/>
      <c r="D37" s="49"/>
      <c r="E37" s="49"/>
      <c r="F37" s="49"/>
      <c r="G37" s="49"/>
      <c r="H37" s="49"/>
    </row>
    <row r="38" spans="1:9" s="354" customFormat="1" ht="17.25" thickBot="1">
      <c r="A38" s="198"/>
      <c r="C38" s="49"/>
      <c r="D38" s="49"/>
      <c r="E38" s="49"/>
      <c r="F38" s="49"/>
      <c r="G38" s="49"/>
      <c r="H38" s="354" t="s">
        <v>908</v>
      </c>
    </row>
    <row r="39" spans="1:9" ht="17.25" thickBot="1">
      <c r="A39" s="338" t="s">
        <v>761</v>
      </c>
      <c r="B39" s="46" t="s">
        <v>282</v>
      </c>
      <c r="C39" s="46" t="s">
        <v>276</v>
      </c>
      <c r="D39" s="46" t="s">
        <v>277</v>
      </c>
      <c r="E39" s="46" t="s">
        <v>278</v>
      </c>
      <c r="F39" s="46" t="s">
        <v>279</v>
      </c>
      <c r="G39" s="46" t="s">
        <v>280</v>
      </c>
      <c r="H39" s="47" t="s">
        <v>283</v>
      </c>
    </row>
    <row r="40" spans="1:9" ht="17.25" thickTop="1">
      <c r="A40" s="348" t="s">
        <v>152</v>
      </c>
      <c r="B40" s="486">
        <v>44611</v>
      </c>
      <c r="C40" s="486">
        <v>8213</v>
      </c>
      <c r="D40" s="486">
        <v>7294</v>
      </c>
      <c r="E40" s="486">
        <v>6626</v>
      </c>
      <c r="F40" s="486">
        <v>4510</v>
      </c>
      <c r="G40" s="486">
        <v>3262</v>
      </c>
      <c r="H40" s="487">
        <f>B40-SUM(C40:G40)</f>
        <v>14706</v>
      </c>
    </row>
    <row r="41" spans="1:9">
      <c r="A41" s="345" t="s">
        <v>143</v>
      </c>
      <c r="B41" s="485">
        <v>24141</v>
      </c>
      <c r="C41" s="485">
        <v>4260</v>
      </c>
      <c r="D41" s="485">
        <v>4264</v>
      </c>
      <c r="E41" s="485">
        <v>3540</v>
      </c>
      <c r="F41" s="485">
        <v>2414</v>
      </c>
      <c r="G41" s="485">
        <v>1623</v>
      </c>
      <c r="H41" s="492">
        <f>B41-SUM(C41:G41)</f>
        <v>8040</v>
      </c>
    </row>
    <row r="42" spans="1:9">
      <c r="A42" s="348" t="s">
        <v>144</v>
      </c>
      <c r="B42" s="486">
        <v>20470</v>
      </c>
      <c r="C42" s="486">
        <v>3953</v>
      </c>
      <c r="D42" s="486">
        <v>3030</v>
      </c>
      <c r="E42" s="486">
        <v>3086</v>
      </c>
      <c r="F42" s="486">
        <v>2096</v>
      </c>
      <c r="G42" s="486">
        <v>1639</v>
      </c>
      <c r="H42" s="487">
        <f>B42-SUM(C42:G42)</f>
        <v>6666</v>
      </c>
    </row>
    <row r="43" spans="1:9">
      <c r="A43" s="353" t="s">
        <v>255</v>
      </c>
      <c r="B43" s="488">
        <v>14466</v>
      </c>
      <c r="C43" s="488">
        <v>3001</v>
      </c>
      <c r="D43" s="488">
        <v>2276</v>
      </c>
      <c r="E43" s="488">
        <v>1904</v>
      </c>
      <c r="F43" s="488">
        <v>1561</v>
      </c>
      <c r="G43" s="488">
        <v>695</v>
      </c>
      <c r="H43" s="489">
        <f t="shared" ref="H43:H46" si="6">B43-SUM(C43:G43)</f>
        <v>5029</v>
      </c>
    </row>
    <row r="44" spans="1:9">
      <c r="A44" s="353" t="s">
        <v>148</v>
      </c>
      <c r="B44" s="488">
        <v>14326</v>
      </c>
      <c r="C44" s="488">
        <v>2570</v>
      </c>
      <c r="D44" s="488">
        <v>2212</v>
      </c>
      <c r="E44" s="488">
        <v>2315</v>
      </c>
      <c r="F44" s="488">
        <v>1436</v>
      </c>
      <c r="G44" s="488">
        <v>863</v>
      </c>
      <c r="H44" s="489">
        <f t="shared" si="6"/>
        <v>4930</v>
      </c>
    </row>
    <row r="45" spans="1:9">
      <c r="A45" s="353" t="s">
        <v>149</v>
      </c>
      <c r="B45" s="488">
        <v>8883</v>
      </c>
      <c r="C45" s="488">
        <v>1461</v>
      </c>
      <c r="D45" s="488">
        <v>1554</v>
      </c>
      <c r="E45" s="488">
        <v>1476</v>
      </c>
      <c r="F45" s="488">
        <v>852</v>
      </c>
      <c r="G45" s="488">
        <v>885</v>
      </c>
      <c r="H45" s="489">
        <f t="shared" si="6"/>
        <v>2655</v>
      </c>
    </row>
    <row r="46" spans="1:9" ht="17.25" thickBot="1">
      <c r="A46" s="346" t="s">
        <v>150</v>
      </c>
      <c r="B46" s="494">
        <v>6936</v>
      </c>
      <c r="C46" s="494">
        <v>1181</v>
      </c>
      <c r="D46" s="494">
        <v>1252</v>
      </c>
      <c r="E46" s="494">
        <v>931</v>
      </c>
      <c r="F46" s="494">
        <v>661</v>
      </c>
      <c r="G46" s="494">
        <v>819</v>
      </c>
      <c r="H46" s="493">
        <f t="shared" si="6"/>
        <v>2092</v>
      </c>
    </row>
    <row r="47" spans="1:9">
      <c r="A47" s="446" t="s">
        <v>939</v>
      </c>
      <c r="B47" s="500"/>
      <c r="C47" s="501">
        <f>C40/$B40*100</f>
        <v>18.410257559794669</v>
      </c>
      <c r="D47" s="501">
        <f t="shared" ref="D47:H47" si="7">D40/$B40*100</f>
        <v>16.350227522359955</v>
      </c>
      <c r="E47" s="501">
        <f t="shared" si="7"/>
        <v>14.852838985900338</v>
      </c>
      <c r="F47" s="501">
        <f t="shared" si="7"/>
        <v>10.109614220707897</v>
      </c>
      <c r="G47" s="501">
        <f t="shared" si="7"/>
        <v>7.3120979130707671</v>
      </c>
      <c r="H47" s="501">
        <f t="shared" si="7"/>
        <v>32.964963798166366</v>
      </c>
    </row>
    <row r="48" spans="1:9">
      <c r="A48" s="446" t="s">
        <v>940</v>
      </c>
      <c r="B48" s="500"/>
      <c r="C48" s="501">
        <f>C43/$B43*100</f>
        <v>20.745195631135076</v>
      </c>
      <c r="D48" s="501">
        <f t="shared" ref="D48:H48" si="8">D43/$B43*100</f>
        <v>15.733443937508639</v>
      </c>
      <c r="E48" s="501">
        <f t="shared" si="8"/>
        <v>13.161896861606525</v>
      </c>
      <c r="F48" s="501">
        <f t="shared" si="8"/>
        <v>10.790819853449468</v>
      </c>
      <c r="G48" s="501">
        <f t="shared" si="8"/>
        <v>4.8043688649246512</v>
      </c>
      <c r="H48" s="501">
        <f t="shared" si="8"/>
        <v>34.764274851375639</v>
      </c>
    </row>
    <row r="49" spans="1:8">
      <c r="A49" s="446" t="s">
        <v>941</v>
      </c>
      <c r="B49" s="500"/>
      <c r="C49" s="501">
        <f>C44/$B44*100</f>
        <v>17.939410861370934</v>
      </c>
      <c r="D49" s="501">
        <f t="shared" ref="D49:H49" si="9">D44/$B44*100</f>
        <v>15.440457908697471</v>
      </c>
      <c r="E49" s="501">
        <f t="shared" si="9"/>
        <v>16.159430406254362</v>
      </c>
      <c r="F49" s="501">
        <f t="shared" si="9"/>
        <v>10.023733072734888</v>
      </c>
      <c r="G49" s="501">
        <f t="shared" si="9"/>
        <v>6.0240122853552975</v>
      </c>
      <c r="H49" s="501">
        <f t="shared" si="9"/>
        <v>34.412955465587039</v>
      </c>
    </row>
    <row r="50" spans="1:8">
      <c r="A50" s="446" t="s">
        <v>942</v>
      </c>
      <c r="B50" s="500"/>
      <c r="C50" s="501">
        <f>C45/$B45*100</f>
        <v>16.447146234380277</v>
      </c>
      <c r="D50" s="501">
        <f t="shared" ref="D50:H50" si="10">D45/$B45*100</f>
        <v>17.494089834515368</v>
      </c>
      <c r="E50" s="501">
        <f t="shared" si="10"/>
        <v>16.616008105369808</v>
      </c>
      <c r="F50" s="501">
        <f t="shared" si="10"/>
        <v>9.5913542722053364</v>
      </c>
      <c r="G50" s="501">
        <f t="shared" si="10"/>
        <v>9.9628503883823036</v>
      </c>
      <c r="H50" s="501">
        <f t="shared" si="10"/>
        <v>29.888551165146911</v>
      </c>
    </row>
    <row r="51" spans="1:8" ht="17.25" thickBot="1">
      <c r="A51" s="446" t="s">
        <v>943</v>
      </c>
      <c r="B51" s="500"/>
      <c r="C51" s="501">
        <f>C46/$B46*100</f>
        <v>17.027104959630911</v>
      </c>
      <c r="D51" s="501">
        <f t="shared" ref="D51:H51" si="11">D46/$B46*100</f>
        <v>18.050749711649367</v>
      </c>
      <c r="E51" s="501">
        <f t="shared" si="11"/>
        <v>13.422722029988465</v>
      </c>
      <c r="F51" s="501">
        <f t="shared" si="11"/>
        <v>9.5299884659746237</v>
      </c>
      <c r="G51" s="501">
        <f t="shared" si="11"/>
        <v>11.807958477508651</v>
      </c>
      <c r="H51" s="501">
        <f t="shared" si="11"/>
        <v>30.161476355247981</v>
      </c>
    </row>
    <row r="52" spans="1:8">
      <c r="A52" s="201" t="s">
        <v>693</v>
      </c>
      <c r="B52" s="20"/>
      <c r="C52" s="20"/>
      <c r="D52" s="20"/>
      <c r="E52" s="20"/>
    </row>
  </sheetData>
  <phoneticPr fontId="3" type="noConversion"/>
  <pageMargins left="0.7" right="0.7" top="0.75" bottom="0.75" header="0.3" footer="0.3"/>
  <pageSetup paperSize="9" scale="8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42"/>
  <sheetViews>
    <sheetView showGridLines="0" topLeftCell="A19" zoomScaleNormal="100" zoomScaleSheetLayoutView="100" workbookViewId="0">
      <selection activeCell="A43" sqref="A43"/>
    </sheetView>
  </sheetViews>
  <sheetFormatPr defaultRowHeight="16.5"/>
  <cols>
    <col min="2" max="2" width="11.875" customWidth="1"/>
    <col min="4" max="4" width="11" customWidth="1"/>
  </cols>
  <sheetData>
    <row r="1" spans="1:9" s="37" customFormat="1" ht="17.25" thickBot="1">
      <c r="A1" s="198" t="s">
        <v>284</v>
      </c>
      <c r="B1" s="37" t="s">
        <v>285</v>
      </c>
      <c r="C1" s="49"/>
      <c r="D1" s="49"/>
      <c r="E1" s="49" t="s">
        <v>636</v>
      </c>
    </row>
    <row r="2" spans="1:9" ht="17.25" thickBot="1">
      <c r="A2" s="338" t="s">
        <v>761</v>
      </c>
      <c r="B2" s="46" t="s">
        <v>286</v>
      </c>
      <c r="C2" s="46" t="s">
        <v>909</v>
      </c>
      <c r="D2" s="46" t="s">
        <v>287</v>
      </c>
      <c r="E2" s="47" t="s">
        <v>909</v>
      </c>
    </row>
    <row r="3" spans="1:9" ht="17.25" thickTop="1">
      <c r="A3" s="360" t="s">
        <v>160</v>
      </c>
      <c r="B3" s="503">
        <v>148620</v>
      </c>
      <c r="C3" s="504">
        <v>100</v>
      </c>
      <c r="D3" s="503">
        <v>50711</v>
      </c>
      <c r="E3" s="505">
        <v>100</v>
      </c>
    </row>
    <row r="4" spans="1:9">
      <c r="A4" s="361" t="s">
        <v>154</v>
      </c>
      <c r="B4" s="506">
        <v>79314</v>
      </c>
      <c r="C4" s="507">
        <f t="shared" ref="C4:C5" si="0">B4/$B$3*100</f>
        <v>53.366976180863944</v>
      </c>
      <c r="D4" s="506">
        <v>27094</v>
      </c>
      <c r="E4" s="508">
        <f t="shared" ref="E4:E5" si="1">D4/$D$3*100</f>
        <v>53.428250281004118</v>
      </c>
    </row>
    <row r="5" spans="1:9">
      <c r="A5" s="360" t="s">
        <v>155</v>
      </c>
      <c r="B5" s="503">
        <v>69306</v>
      </c>
      <c r="C5" s="504">
        <f t="shared" si="0"/>
        <v>46.633023819136049</v>
      </c>
      <c r="D5" s="503">
        <v>23617</v>
      </c>
      <c r="E5" s="505">
        <f t="shared" si="1"/>
        <v>46.571749718995882</v>
      </c>
      <c r="F5" s="336"/>
      <c r="G5" s="336"/>
    </row>
    <row r="6" spans="1:9">
      <c r="A6" s="362" t="s">
        <v>288</v>
      </c>
      <c r="B6" s="509">
        <v>42165</v>
      </c>
      <c r="C6" s="510">
        <f>B6/$B$3*100</f>
        <v>28.371013322567624</v>
      </c>
      <c r="D6" s="509">
        <v>14800</v>
      </c>
      <c r="E6" s="508">
        <f>D6/$D$3*100</f>
        <v>29.184989450020705</v>
      </c>
    </row>
    <row r="7" spans="1:9">
      <c r="A7" s="362" t="s">
        <v>157</v>
      </c>
      <c r="B7" s="509">
        <v>45549</v>
      </c>
      <c r="C7" s="510">
        <f t="shared" ref="C7:C9" si="2">B7/$B$3*100</f>
        <v>30.647961243439642</v>
      </c>
      <c r="D7" s="509">
        <v>15979</v>
      </c>
      <c r="E7" s="511">
        <f t="shared" ref="E7:E9" si="3">D7/$D$3*100</f>
        <v>31.509928812289246</v>
      </c>
    </row>
    <row r="8" spans="1:9">
      <c r="A8" s="362" t="s">
        <v>158</v>
      </c>
      <c r="B8" s="509">
        <v>33754</v>
      </c>
      <c r="C8" s="510">
        <f t="shared" si="2"/>
        <v>22.711613510967567</v>
      </c>
      <c r="D8" s="509">
        <v>11088</v>
      </c>
      <c r="E8" s="511">
        <f t="shared" si="3"/>
        <v>21.865078582556052</v>
      </c>
    </row>
    <row r="9" spans="1:9" ht="17.25" thickBot="1">
      <c r="A9" s="363" t="s">
        <v>159</v>
      </c>
      <c r="B9" s="512">
        <v>27152</v>
      </c>
      <c r="C9" s="513">
        <f t="shared" si="2"/>
        <v>18.269411923025164</v>
      </c>
      <c r="D9" s="512">
        <v>8844</v>
      </c>
      <c r="E9" s="514">
        <f t="shared" si="3"/>
        <v>17.440003155133997</v>
      </c>
    </row>
    <row r="10" spans="1:9">
      <c r="A10" s="48" t="s">
        <v>1119</v>
      </c>
    </row>
    <row r="12" spans="1:9" s="37" customFormat="1" ht="17.25" thickBot="1">
      <c r="A12" s="198" t="s">
        <v>289</v>
      </c>
      <c r="B12" s="198" t="s">
        <v>910</v>
      </c>
      <c r="C12" s="198"/>
      <c r="D12" s="198"/>
      <c r="E12" s="49"/>
      <c r="F12" s="49"/>
      <c r="G12" s="49"/>
      <c r="H12" s="383"/>
      <c r="I12" s="383" t="s">
        <v>635</v>
      </c>
    </row>
    <row r="13" spans="1:9" ht="17.25" thickBot="1">
      <c r="A13" s="338" t="s">
        <v>761</v>
      </c>
      <c r="B13" s="46" t="s">
        <v>290</v>
      </c>
      <c r="C13" s="111" t="s">
        <v>268</v>
      </c>
      <c r="D13" s="93" t="s">
        <v>269</v>
      </c>
      <c r="E13" s="204" t="s">
        <v>270</v>
      </c>
      <c r="F13" s="93" t="s">
        <v>271</v>
      </c>
      <c r="G13" s="54" t="s">
        <v>272</v>
      </c>
      <c r="H13" s="54" t="s">
        <v>273</v>
      </c>
      <c r="I13" s="60" t="s">
        <v>274</v>
      </c>
    </row>
    <row r="14" spans="1:9" ht="17.25" thickTop="1">
      <c r="A14" s="348" t="s">
        <v>152</v>
      </c>
      <c r="B14" s="486">
        <v>148620</v>
      </c>
      <c r="C14" s="487">
        <v>63773</v>
      </c>
      <c r="D14" s="486">
        <v>38083</v>
      </c>
      <c r="E14" s="496">
        <v>25396</v>
      </c>
      <c r="F14" s="486">
        <v>10845</v>
      </c>
      <c r="G14" s="496">
        <v>2895</v>
      </c>
      <c r="H14" s="486">
        <v>946</v>
      </c>
      <c r="I14" s="496">
        <v>6682</v>
      </c>
    </row>
    <row r="15" spans="1:9">
      <c r="A15" s="345" t="s">
        <v>143</v>
      </c>
      <c r="B15" s="485">
        <v>79314</v>
      </c>
      <c r="C15" s="492">
        <v>37087</v>
      </c>
      <c r="D15" s="485">
        <v>17674</v>
      </c>
      <c r="E15" s="497">
        <v>13452</v>
      </c>
      <c r="F15" s="485">
        <v>5758</v>
      </c>
      <c r="G15" s="497">
        <v>1504</v>
      </c>
      <c r="H15" s="485">
        <v>466</v>
      </c>
      <c r="I15" s="497">
        <v>3373</v>
      </c>
    </row>
    <row r="16" spans="1:9">
      <c r="A16" s="348" t="s">
        <v>144</v>
      </c>
      <c r="B16" s="486">
        <v>69306</v>
      </c>
      <c r="C16" s="487">
        <v>26686</v>
      </c>
      <c r="D16" s="486">
        <v>20409</v>
      </c>
      <c r="E16" s="496">
        <v>11944</v>
      </c>
      <c r="F16" s="486">
        <v>5087</v>
      </c>
      <c r="G16" s="496">
        <v>1391</v>
      </c>
      <c r="H16" s="486">
        <v>480</v>
      </c>
      <c r="I16" s="496">
        <v>3309</v>
      </c>
    </row>
    <row r="17" spans="1:9">
      <c r="A17" s="353" t="s">
        <v>255</v>
      </c>
      <c r="B17" s="495">
        <v>42165</v>
      </c>
      <c r="C17" s="498">
        <v>13943</v>
      </c>
      <c r="D17" s="495">
        <v>10694</v>
      </c>
      <c r="E17" s="498">
        <v>6102</v>
      </c>
      <c r="F17" s="495">
        <v>6882</v>
      </c>
      <c r="G17" s="498">
        <v>590</v>
      </c>
      <c r="H17" s="498">
        <v>244</v>
      </c>
      <c r="I17" s="495">
        <v>1772</v>
      </c>
    </row>
    <row r="18" spans="1:9">
      <c r="A18" s="353" t="s">
        <v>148</v>
      </c>
      <c r="B18" s="488">
        <v>45549</v>
      </c>
      <c r="C18" s="489">
        <v>20588</v>
      </c>
      <c r="D18" s="488">
        <v>11654</v>
      </c>
      <c r="E18" s="499">
        <v>5495</v>
      </c>
      <c r="F18" s="488">
        <v>1506</v>
      </c>
      <c r="G18" s="499">
        <v>489</v>
      </c>
      <c r="H18" s="488">
        <v>211</v>
      </c>
      <c r="I18" s="499">
        <v>1768</v>
      </c>
    </row>
    <row r="19" spans="1:9">
      <c r="A19" s="353" t="s">
        <v>149</v>
      </c>
      <c r="B19" s="488">
        <v>33754</v>
      </c>
      <c r="C19" s="489">
        <v>16292</v>
      </c>
      <c r="D19" s="488">
        <v>9399</v>
      </c>
      <c r="E19" s="499">
        <v>7336</v>
      </c>
      <c r="F19" s="488">
        <v>569</v>
      </c>
      <c r="G19" s="499">
        <v>486</v>
      </c>
      <c r="H19" s="488">
        <v>233</v>
      </c>
      <c r="I19" s="499">
        <v>1707</v>
      </c>
    </row>
    <row r="20" spans="1:9" ht="17.25" thickBot="1">
      <c r="A20" s="346" t="s">
        <v>150</v>
      </c>
      <c r="B20" s="494">
        <v>27152</v>
      </c>
      <c r="C20" s="493">
        <v>12067</v>
      </c>
      <c r="D20" s="494">
        <v>5900</v>
      </c>
      <c r="E20" s="502">
        <v>7163</v>
      </c>
      <c r="F20" s="494">
        <v>623</v>
      </c>
      <c r="G20" s="502">
        <v>406</v>
      </c>
      <c r="H20" s="494">
        <v>260</v>
      </c>
      <c r="I20" s="502">
        <v>1479</v>
      </c>
    </row>
    <row r="21" spans="1:9">
      <c r="A21" s="446" t="s">
        <v>939</v>
      </c>
      <c r="B21" s="500"/>
      <c r="C21" s="501">
        <f>C14/$B14*100</f>
        <v>42.910106311398195</v>
      </c>
      <c r="D21" s="501">
        <f t="shared" ref="D21:I21" si="4">D14/$B14*100</f>
        <v>25.624411250168215</v>
      </c>
      <c r="E21" s="501">
        <f t="shared" si="4"/>
        <v>17.087875117749967</v>
      </c>
      <c r="F21" s="501">
        <f t="shared" si="4"/>
        <v>7.297133629390391</v>
      </c>
      <c r="G21" s="501">
        <f t="shared" si="4"/>
        <v>1.9479208720226082</v>
      </c>
      <c r="H21" s="501">
        <f t="shared" si="4"/>
        <v>0.63652267527923556</v>
      </c>
      <c r="I21" s="501">
        <f t="shared" si="4"/>
        <v>4.4960301439913879</v>
      </c>
    </row>
    <row r="22" spans="1:9">
      <c r="A22" s="56" t="s">
        <v>1120</v>
      </c>
      <c r="B22" s="10"/>
      <c r="C22" s="10"/>
      <c r="D22" s="10"/>
      <c r="E22" s="10"/>
      <c r="F22" s="10"/>
      <c r="G22" s="10"/>
      <c r="H22" s="10"/>
      <c r="I22" s="10"/>
    </row>
    <row r="23" spans="1:9" s="37" customFormat="1">
      <c r="A23"/>
      <c r="B23"/>
      <c r="C23"/>
      <c r="D23"/>
      <c r="E23"/>
      <c r="F23"/>
      <c r="G23"/>
      <c r="H23"/>
      <c r="I23"/>
    </row>
    <row r="24" spans="1:9" ht="17.25" thickBot="1">
      <c r="A24" s="198" t="s">
        <v>291</v>
      </c>
      <c r="B24" s="198" t="s">
        <v>911</v>
      </c>
      <c r="C24" s="49"/>
      <c r="D24" s="49"/>
      <c r="E24" s="49"/>
      <c r="F24" s="49"/>
      <c r="G24" s="49"/>
      <c r="H24" s="198"/>
      <c r="I24" s="198" t="s">
        <v>635</v>
      </c>
    </row>
    <row r="25" spans="1:9" ht="17.25" thickBot="1">
      <c r="A25" s="338" t="s">
        <v>762</v>
      </c>
      <c r="B25" s="46" t="s">
        <v>292</v>
      </c>
      <c r="C25" s="46" t="s">
        <v>293</v>
      </c>
      <c r="D25" s="46" t="s">
        <v>294</v>
      </c>
      <c r="E25" s="46" t="s">
        <v>295</v>
      </c>
      <c r="F25" s="46" t="s">
        <v>296</v>
      </c>
      <c r="G25" s="54" t="s">
        <v>297</v>
      </c>
      <c r="H25" s="54" t="s">
        <v>298</v>
      </c>
      <c r="I25" s="47" t="s">
        <v>299</v>
      </c>
    </row>
    <row r="26" spans="1:9" ht="17.25" thickTop="1">
      <c r="A26" s="348" t="s">
        <v>300</v>
      </c>
      <c r="B26" s="486">
        <v>50711</v>
      </c>
      <c r="C26" s="486">
        <v>22070</v>
      </c>
      <c r="D26" s="486">
        <v>13296</v>
      </c>
      <c r="E26" s="486">
        <v>7945</v>
      </c>
      <c r="F26" s="486">
        <v>3949</v>
      </c>
      <c r="G26" s="486">
        <v>1141</v>
      </c>
      <c r="H26" s="486">
        <v>347</v>
      </c>
      <c r="I26" s="487">
        <v>1963</v>
      </c>
    </row>
    <row r="27" spans="1:9">
      <c r="A27" s="345" t="s">
        <v>301</v>
      </c>
      <c r="B27" s="485">
        <v>27094</v>
      </c>
      <c r="C27" s="485">
        <v>12791</v>
      </c>
      <c r="D27" s="485">
        <v>6212</v>
      </c>
      <c r="E27" s="485">
        <v>4216</v>
      </c>
      <c r="F27" s="485">
        <v>2060</v>
      </c>
      <c r="G27" s="485">
        <v>620</v>
      </c>
      <c r="H27" s="485">
        <v>183</v>
      </c>
      <c r="I27" s="492">
        <v>1012</v>
      </c>
    </row>
    <row r="28" spans="1:9">
      <c r="A28" s="348" t="s">
        <v>302</v>
      </c>
      <c r="B28" s="486">
        <v>23617</v>
      </c>
      <c r="C28" s="486">
        <v>9279</v>
      </c>
      <c r="D28" s="486">
        <v>7084</v>
      </c>
      <c r="E28" s="486">
        <v>3729</v>
      </c>
      <c r="F28" s="486">
        <v>1889</v>
      </c>
      <c r="G28" s="486">
        <v>521</v>
      </c>
      <c r="H28" s="486">
        <v>164</v>
      </c>
      <c r="I28" s="487">
        <v>951</v>
      </c>
    </row>
    <row r="29" spans="1:9">
      <c r="A29" s="353" t="s">
        <v>303</v>
      </c>
      <c r="B29" s="488">
        <v>14800</v>
      </c>
      <c r="C29" s="488">
        <v>5125</v>
      </c>
      <c r="D29" s="488">
        <v>3793</v>
      </c>
      <c r="E29" s="488">
        <v>1933</v>
      </c>
      <c r="F29" s="488">
        <v>2956</v>
      </c>
      <c r="G29" s="488">
        <v>305</v>
      </c>
      <c r="H29" s="488">
        <v>108</v>
      </c>
      <c r="I29" s="492">
        <v>580</v>
      </c>
    </row>
    <row r="30" spans="1:9">
      <c r="A30" s="353" t="s">
        <v>304</v>
      </c>
      <c r="B30" s="488">
        <v>15979</v>
      </c>
      <c r="C30" s="488">
        <v>8203</v>
      </c>
      <c r="D30" s="488">
        <v>4275</v>
      </c>
      <c r="E30" s="488">
        <v>1930</v>
      </c>
      <c r="F30" s="488">
        <v>583</v>
      </c>
      <c r="G30" s="488">
        <v>311</v>
      </c>
      <c r="H30" s="488">
        <v>89</v>
      </c>
      <c r="I30" s="489">
        <v>588</v>
      </c>
    </row>
    <row r="31" spans="1:9">
      <c r="A31" s="353" t="s">
        <v>305</v>
      </c>
      <c r="B31" s="488">
        <v>11088</v>
      </c>
      <c r="C31" s="488">
        <v>4951</v>
      </c>
      <c r="D31" s="488">
        <v>3156</v>
      </c>
      <c r="E31" s="488">
        <v>2055</v>
      </c>
      <c r="F31" s="488">
        <v>172</v>
      </c>
      <c r="G31" s="488">
        <v>286</v>
      </c>
      <c r="H31" s="488">
        <v>65</v>
      </c>
      <c r="I31" s="489">
        <v>403</v>
      </c>
    </row>
    <row r="32" spans="1:9" ht="17.25" thickBot="1">
      <c r="A32" s="346" t="s">
        <v>306</v>
      </c>
      <c r="B32" s="494">
        <v>8844</v>
      </c>
      <c r="C32" s="494">
        <v>3791</v>
      </c>
      <c r="D32" s="494">
        <v>2072</v>
      </c>
      <c r="E32" s="494">
        <v>2027</v>
      </c>
      <c r="F32" s="494">
        <v>238</v>
      </c>
      <c r="G32" s="494">
        <v>239</v>
      </c>
      <c r="H32" s="494">
        <v>85</v>
      </c>
      <c r="I32" s="493">
        <v>392</v>
      </c>
    </row>
    <row r="33" spans="1:9">
      <c r="A33" s="446" t="s">
        <v>939</v>
      </c>
      <c r="B33" s="500"/>
      <c r="C33" s="501">
        <f>C26/$B26*100</f>
        <v>43.521129537970069</v>
      </c>
      <c r="D33" s="501">
        <f t="shared" ref="D33:I33" si="5">D26/$B26*100</f>
        <v>26.219163495099686</v>
      </c>
      <c r="E33" s="501">
        <f t="shared" si="5"/>
        <v>15.667212241919898</v>
      </c>
      <c r="F33" s="501">
        <f t="shared" si="5"/>
        <v>7.7872650904143086</v>
      </c>
      <c r="G33" s="501">
        <f t="shared" si="5"/>
        <v>2.2500049298968667</v>
      </c>
      <c r="H33" s="501">
        <f t="shared" si="5"/>
        <v>0.68426968507818808</v>
      </c>
      <c r="I33" s="501">
        <f t="shared" si="5"/>
        <v>3.8709550196209896</v>
      </c>
    </row>
    <row r="34" spans="1:9" s="37" customFormat="1">
      <c r="A34" s="56" t="s">
        <v>1121</v>
      </c>
      <c r="B34"/>
      <c r="C34"/>
      <c r="D34"/>
      <c r="E34"/>
      <c r="F34"/>
      <c r="G34"/>
      <c r="H34"/>
      <c r="I34"/>
    </row>
    <row r="36" spans="1:9" ht="17.25" thickBot="1">
      <c r="A36" s="64" t="s">
        <v>307</v>
      </c>
      <c r="B36" s="37" t="s">
        <v>919</v>
      </c>
      <c r="C36" s="64"/>
      <c r="D36" s="64"/>
      <c r="E36" s="64"/>
      <c r="F36" s="64"/>
      <c r="G36" s="198" t="s">
        <v>635</v>
      </c>
      <c r="H36" s="37"/>
      <c r="I36" s="37"/>
    </row>
    <row r="37" spans="1:9" ht="17.25" thickBot="1">
      <c r="A37" s="359" t="s">
        <v>761</v>
      </c>
      <c r="B37" s="50" t="s">
        <v>308</v>
      </c>
      <c r="C37" s="50" t="s">
        <v>309</v>
      </c>
      <c r="D37" s="50" t="s">
        <v>310</v>
      </c>
      <c r="E37" s="50" t="s">
        <v>311</v>
      </c>
      <c r="F37" s="50" t="s">
        <v>312</v>
      </c>
      <c r="G37" s="51" t="s">
        <v>313</v>
      </c>
    </row>
    <row r="38" spans="1:9" ht="17.25" thickTop="1">
      <c r="A38" s="364" t="s">
        <v>314</v>
      </c>
      <c r="B38" s="481">
        <v>50711</v>
      </c>
      <c r="C38" s="481">
        <v>6687</v>
      </c>
      <c r="D38" s="481">
        <v>6043</v>
      </c>
      <c r="E38" s="481">
        <v>16588</v>
      </c>
      <c r="F38" s="481">
        <v>16638</v>
      </c>
      <c r="G38" s="482">
        <v>4755</v>
      </c>
    </row>
    <row r="39" spans="1:9" s="336" customFormat="1">
      <c r="A39" s="520" t="s">
        <v>944</v>
      </c>
      <c r="B39" s="521">
        <f>B38/$B38*100</f>
        <v>100</v>
      </c>
      <c r="C39" s="521">
        <f t="shared" ref="C39:G39" si="6">C38/$B38*100</f>
        <v>13.186488138668139</v>
      </c>
      <c r="D39" s="521">
        <f t="shared" si="6"/>
        <v>11.916546705842913</v>
      </c>
      <c r="E39" s="521">
        <f t="shared" si="6"/>
        <v>32.710851688982665</v>
      </c>
      <c r="F39" s="521">
        <f t="shared" si="6"/>
        <v>32.809449626313821</v>
      </c>
      <c r="G39" s="522">
        <f t="shared" si="6"/>
        <v>9.3766638401924638</v>
      </c>
    </row>
    <row r="40" spans="1:9" ht="17.25" thickBot="1">
      <c r="A40" s="365" t="s">
        <v>315</v>
      </c>
      <c r="B40" s="483">
        <v>148620</v>
      </c>
      <c r="C40" s="483">
        <v>19466</v>
      </c>
      <c r="D40" s="483">
        <v>17813</v>
      </c>
      <c r="E40" s="483">
        <v>48392</v>
      </c>
      <c r="F40" s="483">
        <v>48629</v>
      </c>
      <c r="G40" s="484">
        <v>14320</v>
      </c>
    </row>
    <row r="41" spans="1:9" s="336" customFormat="1">
      <c r="A41" s="520" t="s">
        <v>945</v>
      </c>
      <c r="B41" s="521">
        <f>B40/$B40*100</f>
        <v>100</v>
      </c>
      <c r="C41" s="521">
        <f t="shared" ref="C41" si="7">C40/$B40*100</f>
        <v>13.097833400619027</v>
      </c>
      <c r="D41" s="521">
        <f t="shared" ref="D41" si="8">D40/$B40*100</f>
        <v>11.985600861256897</v>
      </c>
      <c r="E41" s="521">
        <f t="shared" ref="E41" si="9">E40/$B40*100</f>
        <v>32.560893554030415</v>
      </c>
      <c r="F41" s="521">
        <f t="shared" ref="F41" si="10">F40/$B40*100</f>
        <v>32.720360651325528</v>
      </c>
      <c r="G41" s="522">
        <f t="shared" ref="G41" si="11">G40/$B40*100</f>
        <v>9.6353115327681333</v>
      </c>
    </row>
    <row r="42" spans="1:9">
      <c r="A42" s="62" t="s">
        <v>1122</v>
      </c>
      <c r="B42" s="63"/>
      <c r="C42" s="63"/>
      <c r="D42" s="63"/>
    </row>
  </sheetData>
  <phoneticPr fontId="3" type="noConversion"/>
  <pageMargins left="0.7" right="0.7" top="0.75" bottom="0.75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51"/>
  <sheetViews>
    <sheetView showGridLines="0" topLeftCell="A25" zoomScaleNormal="100" zoomScaleSheetLayoutView="100" workbookViewId="0">
      <selection activeCell="K35" sqref="K35"/>
    </sheetView>
  </sheetViews>
  <sheetFormatPr defaultRowHeight="16.5"/>
  <cols>
    <col min="1" max="1" width="11.625" customWidth="1"/>
    <col min="2" max="2" width="13.625" customWidth="1"/>
  </cols>
  <sheetData>
    <row r="1" spans="1:9" s="37" customFormat="1" ht="17.25" thickBot="1">
      <c r="A1" s="37" t="s">
        <v>920</v>
      </c>
      <c r="H1" s="198" t="s">
        <v>635</v>
      </c>
    </row>
    <row r="2" spans="1:9" ht="17.25" thickBot="1">
      <c r="A2" s="338" t="s">
        <v>695</v>
      </c>
      <c r="B2" s="46" t="s">
        <v>316</v>
      </c>
      <c r="C2" s="46" t="s">
        <v>278</v>
      </c>
      <c r="D2" s="46" t="s">
        <v>280</v>
      </c>
      <c r="E2" s="46" t="s">
        <v>277</v>
      </c>
      <c r="F2" s="46" t="s">
        <v>276</v>
      </c>
      <c r="G2" s="46" t="s">
        <v>317</v>
      </c>
      <c r="H2" s="47" t="s">
        <v>318</v>
      </c>
    </row>
    <row r="3" spans="1:9" ht="17.25" thickTop="1">
      <c r="A3" s="348" t="s">
        <v>170</v>
      </c>
      <c r="B3" s="486">
        <v>148620</v>
      </c>
      <c r="C3" s="486">
        <v>29293</v>
      </c>
      <c r="D3" s="486">
        <v>27243</v>
      </c>
      <c r="E3" s="486">
        <v>26239</v>
      </c>
      <c r="F3" s="486">
        <v>21544</v>
      </c>
      <c r="G3" s="486">
        <v>11955</v>
      </c>
      <c r="H3" s="487">
        <f>B3-SUM(C3:G3)</f>
        <v>32346</v>
      </c>
    </row>
    <row r="4" spans="1:9">
      <c r="A4" s="345" t="s">
        <v>143</v>
      </c>
      <c r="B4" s="485">
        <v>79314</v>
      </c>
      <c r="C4" s="485">
        <v>14656</v>
      </c>
      <c r="D4" s="485">
        <v>13709</v>
      </c>
      <c r="E4" s="485">
        <v>15062</v>
      </c>
      <c r="F4" s="485">
        <v>11514</v>
      </c>
      <c r="G4" s="485">
        <v>6511</v>
      </c>
      <c r="H4" s="492">
        <f t="shared" ref="H4:H9" si="0">B4-SUM(C4:G4)</f>
        <v>17862</v>
      </c>
      <c r="I4" t="s">
        <v>1123</v>
      </c>
    </row>
    <row r="5" spans="1:9">
      <c r="A5" s="348" t="s">
        <v>144</v>
      </c>
      <c r="B5" s="486">
        <v>69306</v>
      </c>
      <c r="C5" s="486">
        <v>14637</v>
      </c>
      <c r="D5" s="486">
        <v>13534</v>
      </c>
      <c r="E5" s="486">
        <v>11177</v>
      </c>
      <c r="F5" s="486">
        <v>10030</v>
      </c>
      <c r="G5" s="486">
        <v>5444</v>
      </c>
      <c r="H5" s="487">
        <f t="shared" si="0"/>
        <v>14484</v>
      </c>
    </row>
    <row r="6" spans="1:9" s="336" customFormat="1">
      <c r="A6" s="396" t="s">
        <v>803</v>
      </c>
      <c r="B6" s="488">
        <v>42165</v>
      </c>
      <c r="C6" s="488">
        <v>10862</v>
      </c>
      <c r="D6" s="488">
        <v>5361</v>
      </c>
      <c r="E6" s="488">
        <v>7234</v>
      </c>
      <c r="F6" s="488">
        <v>6172</v>
      </c>
      <c r="G6" s="488">
        <v>3304</v>
      </c>
      <c r="H6" s="488">
        <f t="shared" si="0"/>
        <v>9232</v>
      </c>
    </row>
    <row r="7" spans="1:9">
      <c r="A7" s="353" t="s">
        <v>148</v>
      </c>
      <c r="B7" s="488">
        <v>45549</v>
      </c>
      <c r="C7" s="488">
        <v>10277</v>
      </c>
      <c r="D7" s="488">
        <v>6220</v>
      </c>
      <c r="E7" s="488">
        <v>8350</v>
      </c>
      <c r="F7" s="488">
        <v>6809</v>
      </c>
      <c r="G7" s="488">
        <v>3964</v>
      </c>
      <c r="H7" s="489">
        <f t="shared" si="0"/>
        <v>9929</v>
      </c>
    </row>
    <row r="8" spans="1:9">
      <c r="A8" s="353" t="s">
        <v>149</v>
      </c>
      <c r="B8" s="488">
        <v>33754</v>
      </c>
      <c r="C8" s="488">
        <v>5119</v>
      </c>
      <c r="D8" s="488">
        <v>8069</v>
      </c>
      <c r="E8" s="488">
        <v>5942</v>
      </c>
      <c r="F8" s="488">
        <v>4810</v>
      </c>
      <c r="G8" s="488">
        <v>2642</v>
      </c>
      <c r="H8" s="489">
        <f t="shared" si="0"/>
        <v>7172</v>
      </c>
    </row>
    <row r="9" spans="1:9" ht="17.25" thickBot="1">
      <c r="A9" s="346" t="s">
        <v>150</v>
      </c>
      <c r="B9" s="494">
        <v>27152</v>
      </c>
      <c r="C9" s="494">
        <v>3035</v>
      </c>
      <c r="D9" s="494">
        <v>7593</v>
      </c>
      <c r="E9" s="494">
        <v>4713</v>
      </c>
      <c r="F9" s="494">
        <v>3753</v>
      </c>
      <c r="G9" s="494">
        <v>2045</v>
      </c>
      <c r="H9" s="493">
        <f t="shared" si="0"/>
        <v>6013</v>
      </c>
    </row>
    <row r="10" spans="1:9">
      <c r="A10" s="446" t="s">
        <v>939</v>
      </c>
      <c r="B10" s="500"/>
      <c r="C10" s="501">
        <f>C3/$B3*100</f>
        <v>19.7099986542861</v>
      </c>
      <c r="D10" s="501">
        <f t="shared" ref="D10:H10" si="1">D3/$B3*100</f>
        <v>18.330641905530882</v>
      </c>
      <c r="E10" s="501">
        <f t="shared" si="1"/>
        <v>17.655093527116136</v>
      </c>
      <c r="F10" s="501">
        <f t="shared" si="1"/>
        <v>14.496030143991387</v>
      </c>
      <c r="G10" s="501">
        <f t="shared" si="1"/>
        <v>8.0440048445700452</v>
      </c>
      <c r="H10" s="501">
        <f t="shared" si="1"/>
        <v>21.764230924505451</v>
      </c>
    </row>
    <row r="11" spans="1:9">
      <c r="A11" s="446" t="s">
        <v>940</v>
      </c>
      <c r="B11" s="500"/>
      <c r="C11" s="501">
        <f>C6/$B6*100</f>
        <v>25.760702004031781</v>
      </c>
      <c r="D11" s="501">
        <f t="shared" ref="D11:H14" si="2">D6/$B6*100</f>
        <v>12.714336535040911</v>
      </c>
      <c r="E11" s="501">
        <f t="shared" si="2"/>
        <v>17.156409344242856</v>
      </c>
      <c r="F11" s="501">
        <f t="shared" si="2"/>
        <v>14.637732716708172</v>
      </c>
      <c r="G11" s="501">
        <f t="shared" si="2"/>
        <v>7.8358828412190205</v>
      </c>
      <c r="H11" s="501">
        <f t="shared" si="2"/>
        <v>21.894936558757262</v>
      </c>
    </row>
    <row r="12" spans="1:9" s="37" customFormat="1">
      <c r="A12" s="446" t="s">
        <v>941</v>
      </c>
      <c r="B12" s="500"/>
      <c r="C12" s="501">
        <f>C7/$B7*100</f>
        <v>22.562515093635426</v>
      </c>
      <c r="D12" s="501">
        <f t="shared" si="2"/>
        <v>13.655623614129839</v>
      </c>
      <c r="E12" s="501">
        <f t="shared" si="2"/>
        <v>18.331906298711278</v>
      </c>
      <c r="F12" s="501">
        <f t="shared" si="2"/>
        <v>14.948736525500012</v>
      </c>
      <c r="G12" s="501">
        <f t="shared" si="2"/>
        <v>8.7027157566576658</v>
      </c>
      <c r="H12" s="501">
        <f t="shared" si="2"/>
        <v>21.798502711365781</v>
      </c>
    </row>
    <row r="13" spans="1:9">
      <c r="A13" s="446" t="s">
        <v>942</v>
      </c>
      <c r="B13" s="500"/>
      <c r="C13" s="501">
        <f>C8/$B8*100</f>
        <v>15.165610001777566</v>
      </c>
      <c r="D13" s="501">
        <f t="shared" si="2"/>
        <v>23.905314925638443</v>
      </c>
      <c r="E13" s="501">
        <f t="shared" si="2"/>
        <v>17.603839544942819</v>
      </c>
      <c r="F13" s="501">
        <f t="shared" si="2"/>
        <v>14.250162943651123</v>
      </c>
      <c r="G13" s="501">
        <f t="shared" si="2"/>
        <v>7.8272204775730287</v>
      </c>
      <c r="H13" s="501">
        <f t="shared" si="2"/>
        <v>21.247852106417017</v>
      </c>
    </row>
    <row r="14" spans="1:9" ht="17.25" thickBot="1">
      <c r="A14" s="446" t="s">
        <v>943</v>
      </c>
      <c r="B14" s="500"/>
      <c r="C14" s="501">
        <f>C9/$B9*100</f>
        <v>11.177813789039481</v>
      </c>
      <c r="D14" s="501">
        <f t="shared" si="2"/>
        <v>27.964790807307011</v>
      </c>
      <c r="E14" s="501">
        <f t="shared" si="2"/>
        <v>17.357837360047142</v>
      </c>
      <c r="F14" s="501">
        <f t="shared" si="2"/>
        <v>13.822186210960519</v>
      </c>
      <c r="G14" s="501">
        <f t="shared" si="2"/>
        <v>7.5316735415439009</v>
      </c>
      <c r="H14" s="501">
        <f t="shared" si="2"/>
        <v>22.145698291101944</v>
      </c>
    </row>
    <row r="15" spans="1:9">
      <c r="A15" s="201" t="s">
        <v>694</v>
      </c>
      <c r="B15" s="20"/>
      <c r="C15" s="20"/>
      <c r="D15" s="20"/>
      <c r="E15" s="20"/>
      <c r="F15" s="65"/>
      <c r="G15" s="65"/>
      <c r="H15" s="61"/>
    </row>
    <row r="17" spans="1:8" s="336" customFormat="1" ht="17.25" thickBot="1">
      <c r="A17" s="198" t="s">
        <v>921</v>
      </c>
      <c r="B17" s="198"/>
      <c r="C17" s="198"/>
      <c r="D17" s="49"/>
      <c r="E17" s="49"/>
      <c r="F17" s="49"/>
      <c r="G17" s="49"/>
      <c r="H17" s="198" t="s">
        <v>635</v>
      </c>
    </row>
    <row r="18" spans="1:8" ht="17.25" thickBot="1">
      <c r="A18" s="338" t="s">
        <v>696</v>
      </c>
      <c r="B18" s="54" t="s">
        <v>319</v>
      </c>
      <c r="C18" s="54" t="s">
        <v>934</v>
      </c>
      <c r="D18" s="54" t="s">
        <v>937</v>
      </c>
      <c r="E18" s="54" t="s">
        <v>938</v>
      </c>
      <c r="F18" s="54" t="s">
        <v>935</v>
      </c>
      <c r="G18" s="54" t="s">
        <v>936</v>
      </c>
      <c r="H18" s="55" t="s">
        <v>274</v>
      </c>
    </row>
    <row r="19" spans="1:8" ht="17.25" thickTop="1">
      <c r="A19" s="366" t="s">
        <v>152</v>
      </c>
      <c r="B19" s="486">
        <v>50711</v>
      </c>
      <c r="C19" s="486">
        <v>10117</v>
      </c>
      <c r="D19" s="486">
        <v>9288</v>
      </c>
      <c r="E19" s="486">
        <v>8724</v>
      </c>
      <c r="F19" s="486">
        <v>7247</v>
      </c>
      <c r="G19" s="486">
        <v>4191</v>
      </c>
      <c r="H19" s="487">
        <f>B19-SUM(C19:G19)</f>
        <v>11144</v>
      </c>
    </row>
    <row r="20" spans="1:8">
      <c r="A20" s="367" t="s">
        <v>143</v>
      </c>
      <c r="B20" s="485">
        <v>27094</v>
      </c>
      <c r="C20" s="485">
        <v>4962</v>
      </c>
      <c r="D20" s="485">
        <v>5404</v>
      </c>
      <c r="E20" s="485">
        <v>4416</v>
      </c>
      <c r="F20" s="485">
        <v>3906</v>
      </c>
      <c r="G20" s="485">
        <v>2268</v>
      </c>
      <c r="H20" s="492">
        <f t="shared" ref="H20:H25" si="3">B20-SUM(C20:G20)</f>
        <v>6138</v>
      </c>
    </row>
    <row r="21" spans="1:8">
      <c r="A21" s="366" t="s">
        <v>320</v>
      </c>
      <c r="B21" s="486">
        <v>23617</v>
      </c>
      <c r="C21" s="486">
        <v>5155</v>
      </c>
      <c r="D21" s="486">
        <v>3884</v>
      </c>
      <c r="E21" s="486">
        <v>4308</v>
      </c>
      <c r="F21" s="486">
        <v>3341</v>
      </c>
      <c r="G21" s="486">
        <v>1923</v>
      </c>
      <c r="H21" s="487">
        <f t="shared" si="3"/>
        <v>5006</v>
      </c>
    </row>
    <row r="22" spans="1:8">
      <c r="A22" s="396" t="s">
        <v>803</v>
      </c>
      <c r="B22" s="488">
        <v>14800</v>
      </c>
      <c r="C22" s="488">
        <v>3898</v>
      </c>
      <c r="D22" s="488">
        <v>2658</v>
      </c>
      <c r="E22" s="488">
        <v>1676</v>
      </c>
      <c r="F22" s="488">
        <v>2138</v>
      </c>
      <c r="G22" s="488">
        <v>1152</v>
      </c>
      <c r="H22" s="488">
        <f t="shared" si="3"/>
        <v>3278</v>
      </c>
    </row>
    <row r="23" spans="1:8" s="37" customFormat="1">
      <c r="A23" s="368" t="s">
        <v>321</v>
      </c>
      <c r="B23" s="488">
        <v>15979</v>
      </c>
      <c r="C23" s="488">
        <v>3549</v>
      </c>
      <c r="D23" s="488">
        <v>3019</v>
      </c>
      <c r="E23" s="488">
        <v>2090</v>
      </c>
      <c r="F23" s="488">
        <v>2418</v>
      </c>
      <c r="G23" s="488">
        <v>1417</v>
      </c>
      <c r="H23" s="489">
        <f t="shared" si="3"/>
        <v>3486</v>
      </c>
    </row>
    <row r="24" spans="1:8">
      <c r="A24" s="368" t="s">
        <v>322</v>
      </c>
      <c r="B24" s="488">
        <v>11088</v>
      </c>
      <c r="C24" s="488">
        <v>1646</v>
      </c>
      <c r="D24" s="488">
        <v>2000</v>
      </c>
      <c r="E24" s="488">
        <v>2624</v>
      </c>
      <c r="F24" s="488">
        <v>1552</v>
      </c>
      <c r="G24" s="488">
        <v>895</v>
      </c>
      <c r="H24" s="489">
        <f t="shared" si="3"/>
        <v>2371</v>
      </c>
    </row>
    <row r="25" spans="1:8" ht="17.25" thickBot="1">
      <c r="A25" s="369" t="s">
        <v>323</v>
      </c>
      <c r="B25" s="494">
        <v>8844</v>
      </c>
      <c r="C25" s="494">
        <v>1024</v>
      </c>
      <c r="D25" s="494">
        <v>1611</v>
      </c>
      <c r="E25" s="494">
        <v>2334</v>
      </c>
      <c r="F25" s="494">
        <v>1139</v>
      </c>
      <c r="G25" s="494">
        <v>727</v>
      </c>
      <c r="H25" s="493">
        <f t="shared" si="3"/>
        <v>2009</v>
      </c>
    </row>
    <row r="26" spans="1:8" s="336" customFormat="1">
      <c r="A26" s="446" t="s">
        <v>939</v>
      </c>
      <c r="B26" s="500"/>
      <c r="C26" s="501">
        <f>C19/$B19*100</f>
        <v>19.950306639585101</v>
      </c>
      <c r="D26" s="501">
        <f t="shared" ref="D26:H26" si="4">D19/$B19*100</f>
        <v>18.315552838634616</v>
      </c>
      <c r="E26" s="501">
        <f t="shared" si="4"/>
        <v>17.203368105539234</v>
      </c>
      <c r="F26" s="501">
        <f t="shared" si="4"/>
        <v>14.290785036777031</v>
      </c>
      <c r="G26" s="501">
        <f t="shared" si="4"/>
        <v>8.2644791070970793</v>
      </c>
      <c r="H26" s="501">
        <f t="shared" si="4"/>
        <v>21.975508272366941</v>
      </c>
    </row>
    <row r="27" spans="1:8">
      <c r="A27" s="446" t="s">
        <v>940</v>
      </c>
      <c r="B27" s="500"/>
      <c r="C27" s="501">
        <f>C22/$B22*100</f>
        <v>26.337837837837835</v>
      </c>
      <c r="D27" s="501">
        <f t="shared" ref="D27:H27" si="5">D22/$B22*100</f>
        <v>17.95945945945946</v>
      </c>
      <c r="E27" s="501">
        <f t="shared" si="5"/>
        <v>11.324324324324325</v>
      </c>
      <c r="F27" s="501">
        <f t="shared" si="5"/>
        <v>14.445945945945946</v>
      </c>
      <c r="G27" s="501">
        <f t="shared" si="5"/>
        <v>7.7837837837837833</v>
      </c>
      <c r="H27" s="501">
        <f t="shared" si="5"/>
        <v>22.148648648648649</v>
      </c>
    </row>
    <row r="28" spans="1:8">
      <c r="A28" s="446" t="s">
        <v>941</v>
      </c>
      <c r="B28" s="500"/>
      <c r="C28" s="501">
        <f>C23/$B23*100</f>
        <v>22.210401151511359</v>
      </c>
      <c r="D28" s="501">
        <f t="shared" ref="D28:H28" si="6">D23/$B23*100</f>
        <v>18.89354778146317</v>
      </c>
      <c r="E28" s="501">
        <f t="shared" si="6"/>
        <v>13.079667063020214</v>
      </c>
      <c r="F28" s="501">
        <f t="shared" si="6"/>
        <v>15.132361224106642</v>
      </c>
      <c r="G28" s="501">
        <f t="shared" si="6"/>
        <v>8.8678891044495902</v>
      </c>
      <c r="H28" s="501">
        <f t="shared" si="6"/>
        <v>21.816133675449027</v>
      </c>
    </row>
    <row r="29" spans="1:8">
      <c r="A29" s="446" t="s">
        <v>942</v>
      </c>
      <c r="B29" s="500"/>
      <c r="C29" s="501">
        <f>C24/$B24*100</f>
        <v>14.844877344877345</v>
      </c>
      <c r="D29" s="501">
        <f t="shared" ref="D29:H29" si="7">D24/$B24*100</f>
        <v>18.037518037518037</v>
      </c>
      <c r="E29" s="501">
        <f t="shared" si="7"/>
        <v>23.665223665223664</v>
      </c>
      <c r="F29" s="501">
        <f t="shared" si="7"/>
        <v>13.997113997113997</v>
      </c>
      <c r="G29" s="501">
        <f t="shared" si="7"/>
        <v>8.0717893217893213</v>
      </c>
      <c r="H29" s="501">
        <f t="shared" si="7"/>
        <v>21.383477633477632</v>
      </c>
    </row>
    <row r="30" spans="1:8">
      <c r="A30" s="446" t="s">
        <v>943</v>
      </c>
      <c r="B30" s="500"/>
      <c r="C30" s="501">
        <f>C25/$B25*100</f>
        <v>11.578471279963818</v>
      </c>
      <c r="D30" s="501">
        <f t="shared" ref="D30:H30" si="8">D25/$B25*100</f>
        <v>18.215739484396202</v>
      </c>
      <c r="E30" s="501">
        <f t="shared" si="8"/>
        <v>26.390773405698781</v>
      </c>
      <c r="F30" s="501">
        <f t="shared" si="8"/>
        <v>12.878787878787879</v>
      </c>
      <c r="G30" s="501">
        <f t="shared" si="8"/>
        <v>8.2202623247399362</v>
      </c>
      <c r="H30" s="501">
        <f t="shared" si="8"/>
        <v>22.715965626413386</v>
      </c>
    </row>
    <row r="31" spans="1:8">
      <c r="A31" s="58" t="s">
        <v>694</v>
      </c>
      <c r="B31" s="20"/>
      <c r="C31" s="20"/>
      <c r="D31" s="20"/>
      <c r="E31" s="20"/>
    </row>
    <row r="33" spans="1:12" ht="17.25" thickBot="1">
      <c r="A33" s="37" t="s">
        <v>687</v>
      </c>
      <c r="B33" s="37"/>
      <c r="C33" s="37"/>
      <c r="D33" s="37"/>
      <c r="E33" s="198" t="s">
        <v>635</v>
      </c>
      <c r="F33" s="37"/>
      <c r="G33" s="198"/>
      <c r="H33" s="37"/>
    </row>
    <row r="34" spans="1:12" ht="17.25" thickBot="1">
      <c r="A34" s="343" t="s">
        <v>761</v>
      </c>
      <c r="B34" s="202" t="s">
        <v>324</v>
      </c>
      <c r="C34" s="202" t="s">
        <v>325</v>
      </c>
      <c r="D34" s="202" t="s">
        <v>326</v>
      </c>
      <c r="E34" s="203" t="s">
        <v>283</v>
      </c>
      <c r="G34" s="652"/>
    </row>
    <row r="35" spans="1:12" ht="17.25" thickTop="1">
      <c r="A35" s="392" t="s">
        <v>811</v>
      </c>
      <c r="B35" s="696">
        <v>45907</v>
      </c>
      <c r="C35" s="696">
        <v>3349</v>
      </c>
      <c r="D35" s="696">
        <v>38859</v>
      </c>
      <c r="E35" s="713">
        <f>B35-SUM(C35:D35)</f>
        <v>3699</v>
      </c>
      <c r="G35" s="652">
        <v>430122</v>
      </c>
      <c r="H35" s="336">
        <f>B35/G35*100</f>
        <v>10.673018352932424</v>
      </c>
      <c r="J35" s="860">
        <f>C35/$B$35</f>
        <v>7.2951837410416706E-2</v>
      </c>
      <c r="K35" s="860">
        <f t="shared" ref="K35:L35" si="9">D35/$B$35</f>
        <v>0.84647221556625352</v>
      </c>
      <c r="L35" s="860">
        <f t="shared" si="9"/>
        <v>8.0575947023329778E-2</v>
      </c>
    </row>
    <row r="36" spans="1:12">
      <c r="A36" s="391" t="s">
        <v>810</v>
      </c>
      <c r="B36" s="704">
        <v>1005</v>
      </c>
      <c r="C36" s="704">
        <v>165</v>
      </c>
      <c r="D36" s="704">
        <v>638</v>
      </c>
      <c r="E36" s="722">
        <f t="shared" ref="E36:E39" si="10">B36-SUM(C36:D36)</f>
        <v>202</v>
      </c>
      <c r="F36" s="336"/>
      <c r="G36" s="336"/>
      <c r="H36" s="336"/>
    </row>
    <row r="37" spans="1:12">
      <c r="A37" s="344" t="s">
        <v>328</v>
      </c>
      <c r="B37" s="704">
        <v>3955</v>
      </c>
      <c r="C37" s="704">
        <v>476</v>
      </c>
      <c r="D37" s="704">
        <v>2853</v>
      </c>
      <c r="E37" s="722">
        <f t="shared" si="10"/>
        <v>626</v>
      </c>
    </row>
    <row r="38" spans="1:12">
      <c r="A38" s="344" t="s">
        <v>329</v>
      </c>
      <c r="B38" s="704">
        <v>11878</v>
      </c>
      <c r="C38" s="704">
        <v>860</v>
      </c>
      <c r="D38" s="704">
        <v>9980</v>
      </c>
      <c r="E38" s="722">
        <f t="shared" si="10"/>
        <v>1038</v>
      </c>
    </row>
    <row r="39" spans="1:12" ht="17.25" thickBot="1">
      <c r="A39" s="355" t="s">
        <v>330</v>
      </c>
      <c r="B39" s="858">
        <v>29069</v>
      </c>
      <c r="C39" s="858">
        <v>1848</v>
      </c>
      <c r="D39" s="858">
        <v>25388</v>
      </c>
      <c r="E39" s="859">
        <f t="shared" si="10"/>
        <v>1833</v>
      </c>
      <c r="J39" s="1011"/>
      <c r="K39" s="1011"/>
      <c r="L39" s="1011"/>
    </row>
    <row r="40" spans="1:12" ht="17.25" thickTop="1">
      <c r="A40" s="351" t="s">
        <v>143</v>
      </c>
      <c r="B40" s="700">
        <v>26419</v>
      </c>
      <c r="C40" s="700">
        <v>2055</v>
      </c>
      <c r="D40" s="700">
        <v>22334</v>
      </c>
      <c r="E40" s="714">
        <f>B40-(C40+D40)</f>
        <v>2030</v>
      </c>
      <c r="G40" s="662">
        <v>224579</v>
      </c>
      <c r="H40" s="860">
        <f t="shared" ref="H40:H46" si="11">B40/G40</f>
        <v>0.11763789134335802</v>
      </c>
      <c r="J40" s="1011"/>
      <c r="K40" s="989"/>
      <c r="L40" s="1011"/>
    </row>
    <row r="41" spans="1:12">
      <c r="A41" s="342" t="s">
        <v>842</v>
      </c>
      <c r="B41" s="702">
        <v>19488</v>
      </c>
      <c r="C41" s="702">
        <v>1294</v>
      </c>
      <c r="D41" s="702">
        <v>16525</v>
      </c>
      <c r="E41" s="713">
        <f>B41-(C41+D41)</f>
        <v>1669</v>
      </c>
      <c r="G41" s="664">
        <v>205543</v>
      </c>
      <c r="H41" s="860">
        <f t="shared" si="11"/>
        <v>9.4812277722909566E-2</v>
      </c>
      <c r="J41" s="1013">
        <f>H40-H41</f>
        <v>2.2825613620448451E-2</v>
      </c>
      <c r="K41" s="989"/>
      <c r="L41" s="1011"/>
    </row>
    <row r="42" spans="1:12">
      <c r="A42" s="351" t="s">
        <v>309</v>
      </c>
      <c r="B42" s="700">
        <v>6086</v>
      </c>
      <c r="C42" s="699">
        <v>605</v>
      </c>
      <c r="D42" s="700">
        <v>4938</v>
      </c>
      <c r="E42" s="714">
        <f t="shared" ref="E42:E46" si="12">B42-(C42+D42)</f>
        <v>543</v>
      </c>
      <c r="G42" s="652">
        <v>59921</v>
      </c>
      <c r="H42" s="860">
        <f t="shared" si="11"/>
        <v>0.10156706330001168</v>
      </c>
      <c r="J42" s="179"/>
      <c r="K42" s="1014"/>
      <c r="L42" s="1011"/>
    </row>
    <row r="43" spans="1:12">
      <c r="A43" s="344" t="s">
        <v>310</v>
      </c>
      <c r="B43" s="704">
        <v>6109</v>
      </c>
      <c r="C43" s="721">
        <v>649</v>
      </c>
      <c r="D43" s="704">
        <v>4688</v>
      </c>
      <c r="E43" s="722">
        <f t="shared" si="12"/>
        <v>772</v>
      </c>
      <c r="G43" s="654">
        <v>61462</v>
      </c>
      <c r="H43" s="860">
        <f t="shared" si="11"/>
        <v>9.9394747974358141E-2</v>
      </c>
      <c r="I43" s="336"/>
      <c r="J43" s="179"/>
      <c r="K43" s="1014"/>
    </row>
    <row r="44" spans="1:12">
      <c r="A44" s="344" t="s">
        <v>311</v>
      </c>
      <c r="B44" s="704">
        <v>15142</v>
      </c>
      <c r="C44" s="721">
        <v>987</v>
      </c>
      <c r="D44" s="704">
        <v>13154</v>
      </c>
      <c r="E44" s="722">
        <f t="shared" si="12"/>
        <v>1001</v>
      </c>
      <c r="G44" s="654">
        <v>148103</v>
      </c>
      <c r="H44" s="860">
        <f t="shared" si="11"/>
        <v>0.10223965753563398</v>
      </c>
      <c r="I44" s="336"/>
      <c r="J44" s="179"/>
      <c r="K44" s="1014"/>
    </row>
    <row r="45" spans="1:12">
      <c r="A45" s="344" t="s">
        <v>312</v>
      </c>
      <c r="B45" s="704">
        <v>14014</v>
      </c>
      <c r="C45" s="721">
        <v>738</v>
      </c>
      <c r="D45" s="704">
        <v>12475</v>
      </c>
      <c r="E45" s="722">
        <f t="shared" si="12"/>
        <v>801</v>
      </c>
      <c r="G45" s="654">
        <v>114034</v>
      </c>
      <c r="H45" s="860">
        <f t="shared" si="11"/>
        <v>0.12289317221179648</v>
      </c>
      <c r="I45" s="336"/>
      <c r="J45" s="179"/>
      <c r="K45" s="1014"/>
    </row>
    <row r="46" spans="1:12" ht="17.25" thickBot="1">
      <c r="A46" s="350" t="s">
        <v>313</v>
      </c>
      <c r="B46" s="705">
        <v>4556</v>
      </c>
      <c r="C46" s="712">
        <v>370</v>
      </c>
      <c r="D46" s="705">
        <v>3604</v>
      </c>
      <c r="E46" s="715">
        <f t="shared" si="12"/>
        <v>582</v>
      </c>
      <c r="G46" s="656">
        <v>46602</v>
      </c>
      <c r="H46" s="860">
        <f t="shared" si="11"/>
        <v>9.7764044461611091E-2</v>
      </c>
      <c r="I46" s="336"/>
      <c r="J46" s="179"/>
      <c r="K46" s="1014"/>
    </row>
    <row r="47" spans="1:12">
      <c r="A47" s="66" t="s">
        <v>1124</v>
      </c>
      <c r="B47" s="67"/>
      <c r="C47" s="67"/>
      <c r="D47" s="67"/>
      <c r="E47" s="68"/>
    </row>
    <row r="48" spans="1:12">
      <c r="A48" t="s">
        <v>331</v>
      </c>
    </row>
    <row r="49" spans="1:9">
      <c r="A49" t="s">
        <v>637</v>
      </c>
      <c r="F49" s="339"/>
      <c r="G49" s="988"/>
      <c r="H49" s="339"/>
      <c r="I49" s="339"/>
    </row>
    <row r="50" spans="1:9">
      <c r="F50" s="339"/>
      <c r="G50" s="989"/>
      <c r="H50" s="990"/>
      <c r="I50" s="989"/>
    </row>
    <row r="51" spans="1:9">
      <c r="B51" s="334"/>
      <c r="F51" s="339"/>
      <c r="G51" s="339"/>
      <c r="H51" s="339"/>
      <c r="I51" s="339"/>
    </row>
  </sheetData>
  <phoneticPr fontId="3" type="noConversion"/>
  <pageMargins left="0.7" right="0.7" top="0.75" bottom="0.75" header="0.3" footer="0.3"/>
  <pageSetup paperSize="9" scale="8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N40"/>
  <sheetViews>
    <sheetView showGridLines="0" zoomScaleNormal="100" zoomScaleSheetLayoutView="100" workbookViewId="0">
      <selection activeCell="H18" sqref="H18"/>
    </sheetView>
  </sheetViews>
  <sheetFormatPr defaultRowHeight="16.5"/>
  <cols>
    <col min="1" max="1" width="10.125" customWidth="1"/>
    <col min="2" max="2" width="15" customWidth="1"/>
    <col min="5" max="5" width="11.875" customWidth="1"/>
    <col min="6" max="6" width="14.125" customWidth="1"/>
    <col min="7" max="7" width="12.25" customWidth="1"/>
    <col min="8" max="8" width="13.875" customWidth="1"/>
    <col min="9" max="9" width="14.25" customWidth="1"/>
  </cols>
  <sheetData>
    <row r="1" spans="1:14" s="37" customFormat="1" ht="17.25" thickBot="1">
      <c r="A1" s="37" t="s">
        <v>756</v>
      </c>
      <c r="I1" s="382" t="s">
        <v>925</v>
      </c>
    </row>
    <row r="2" spans="1:14">
      <c r="A2" s="1147" t="s">
        <v>350</v>
      </c>
      <c r="B2" s="1149" t="s">
        <v>333</v>
      </c>
      <c r="C2" s="1131">
        <v>2019</v>
      </c>
      <c r="D2" s="1131" t="s">
        <v>185</v>
      </c>
      <c r="E2" s="1131" t="s">
        <v>185</v>
      </c>
      <c r="F2" s="1131" t="s">
        <v>185</v>
      </c>
      <c r="G2" s="1131" t="s">
        <v>185</v>
      </c>
      <c r="H2" s="1131" t="s">
        <v>185</v>
      </c>
      <c r="I2" s="1109" t="s">
        <v>185</v>
      </c>
    </row>
    <row r="3" spans="1:14" ht="17.25" thickBot="1">
      <c r="A3" s="1148" t="s">
        <v>334</v>
      </c>
      <c r="B3" s="1150" t="s">
        <v>333</v>
      </c>
      <c r="C3" s="69" t="s">
        <v>351</v>
      </c>
      <c r="D3" s="70" t="s">
        <v>335</v>
      </c>
      <c r="E3" s="70" t="s">
        <v>888</v>
      </c>
      <c r="F3" s="70" t="s">
        <v>889</v>
      </c>
      <c r="G3" s="70" t="s">
        <v>890</v>
      </c>
      <c r="H3" s="70" t="s">
        <v>891</v>
      </c>
      <c r="I3" s="380" t="s">
        <v>892</v>
      </c>
    </row>
    <row r="4" spans="1:14" ht="17.25" thickTop="1">
      <c r="A4" s="1151" t="s">
        <v>142</v>
      </c>
      <c r="B4" s="419" t="s">
        <v>352</v>
      </c>
      <c r="C4" s="1004">
        <v>166322</v>
      </c>
      <c r="D4" s="1004">
        <v>160135</v>
      </c>
      <c r="E4" s="1004">
        <v>78507</v>
      </c>
      <c r="F4" s="1004">
        <v>72998</v>
      </c>
      <c r="G4" s="1004">
        <v>1587</v>
      </c>
      <c r="H4" s="1004">
        <v>4677</v>
      </c>
      <c r="I4" s="1004">
        <v>2366</v>
      </c>
      <c r="J4" s="860">
        <f>E4/$C4</f>
        <v>0.47201813350007815</v>
      </c>
      <c r="K4" s="860">
        <f t="shared" ref="K4:N4" si="0">F4/$C4</f>
        <v>0.43889563617561117</v>
      </c>
      <c r="L4" s="860">
        <f t="shared" si="0"/>
        <v>9.5417323024013668E-3</v>
      </c>
      <c r="M4" s="860">
        <f t="shared" si="0"/>
        <v>2.812015247531896E-2</v>
      </c>
      <c r="N4" s="860">
        <f t="shared" si="0"/>
        <v>1.4225418164764733E-2</v>
      </c>
    </row>
    <row r="5" spans="1:14">
      <c r="A5" s="1151"/>
      <c r="B5" s="40" t="s">
        <v>156</v>
      </c>
      <c r="C5" s="1005">
        <v>31299</v>
      </c>
      <c r="D5" s="1005">
        <v>30338</v>
      </c>
      <c r="E5" s="1005">
        <v>24687</v>
      </c>
      <c r="F5" s="1005">
        <v>4214</v>
      </c>
      <c r="G5" s="1005">
        <v>171</v>
      </c>
      <c r="H5" s="1005">
        <v>628</v>
      </c>
      <c r="I5" s="1006">
        <v>638</v>
      </c>
      <c r="J5" s="860">
        <f t="shared" ref="J5:J13" si="1">E5/$C5</f>
        <v>0.78874724432090482</v>
      </c>
      <c r="K5" s="860">
        <f t="shared" ref="K5:K13" si="2">F5/$C5</f>
        <v>0.13463688935748747</v>
      </c>
      <c r="L5" s="860">
        <f t="shared" ref="L5:L13" si="3">G5/$C5</f>
        <v>5.4634333365283236E-3</v>
      </c>
      <c r="M5" s="860">
        <f t="shared" ref="M5:M13" si="4">H5/$C5</f>
        <v>2.0064538803156649E-2</v>
      </c>
      <c r="N5" s="860">
        <f t="shared" ref="N5:N13" si="5">I5/$C5</f>
        <v>2.0384037828684622E-2</v>
      </c>
    </row>
    <row r="6" spans="1:14">
      <c r="A6" s="1151"/>
      <c r="B6" s="40" t="s">
        <v>157</v>
      </c>
      <c r="C6" s="962">
        <v>39583</v>
      </c>
      <c r="D6" s="962">
        <v>37427</v>
      </c>
      <c r="E6" s="962">
        <v>23395</v>
      </c>
      <c r="F6" s="962">
        <v>11697</v>
      </c>
      <c r="G6" s="962">
        <v>384</v>
      </c>
      <c r="H6" s="962">
        <v>1173</v>
      </c>
      <c r="I6" s="1007">
        <v>778</v>
      </c>
      <c r="J6" s="860">
        <f t="shared" si="1"/>
        <v>0.59103655609731454</v>
      </c>
      <c r="K6" s="860">
        <f t="shared" si="2"/>
        <v>0.29550564636333781</v>
      </c>
      <c r="L6" s="860">
        <f t="shared" si="3"/>
        <v>9.7011343253416878E-3</v>
      </c>
      <c r="M6" s="860">
        <f t="shared" si="4"/>
        <v>2.9633933759442184E-2</v>
      </c>
      <c r="N6" s="860">
        <f t="shared" si="5"/>
        <v>1.9654902357072481E-2</v>
      </c>
    </row>
    <row r="7" spans="1:14">
      <c r="A7" s="1151"/>
      <c r="B7" s="40" t="s">
        <v>158</v>
      </c>
      <c r="C7" s="962">
        <v>41157</v>
      </c>
      <c r="D7" s="962">
        <v>39353</v>
      </c>
      <c r="E7" s="962">
        <v>16117</v>
      </c>
      <c r="F7" s="962">
        <v>21167</v>
      </c>
      <c r="G7" s="962">
        <v>447</v>
      </c>
      <c r="H7" s="962">
        <v>1142</v>
      </c>
      <c r="I7" s="1007">
        <v>480</v>
      </c>
      <c r="J7" s="860">
        <f t="shared" si="1"/>
        <v>0.39159802706708458</v>
      </c>
      <c r="K7" s="860">
        <f t="shared" si="2"/>
        <v>0.514298904196127</v>
      </c>
      <c r="L7" s="860">
        <f t="shared" si="3"/>
        <v>1.0860849916174649E-2</v>
      </c>
      <c r="M7" s="860">
        <f t="shared" si="4"/>
        <v>2.7747406273537917E-2</v>
      </c>
      <c r="N7" s="860">
        <f t="shared" si="5"/>
        <v>1.1662657628107006E-2</v>
      </c>
    </row>
    <row r="8" spans="1:14">
      <c r="A8" s="1152"/>
      <c r="B8" s="41" t="s">
        <v>159</v>
      </c>
      <c r="C8" s="612">
        <v>54283</v>
      </c>
      <c r="D8" s="612">
        <v>53017</v>
      </c>
      <c r="E8" s="612">
        <v>14308</v>
      </c>
      <c r="F8" s="612">
        <v>35920</v>
      </c>
      <c r="G8" s="612">
        <v>585</v>
      </c>
      <c r="H8" s="612">
        <v>1734</v>
      </c>
      <c r="I8" s="999">
        <v>470</v>
      </c>
      <c r="J8" s="860">
        <f t="shared" si="1"/>
        <v>0.26358160013263821</v>
      </c>
      <c r="K8" s="860">
        <f t="shared" si="2"/>
        <v>0.6617172963911353</v>
      </c>
      <c r="L8" s="860">
        <f t="shared" si="3"/>
        <v>1.0776854632205294E-2</v>
      </c>
      <c r="M8" s="860">
        <f t="shared" si="4"/>
        <v>3.1943702448280306E-2</v>
      </c>
      <c r="N8" s="860">
        <f t="shared" si="5"/>
        <v>8.6583276532247663E-3</v>
      </c>
    </row>
    <row r="9" spans="1:14">
      <c r="A9" s="71"/>
      <c r="B9" s="71" t="s">
        <v>248</v>
      </c>
      <c r="C9" s="1008">
        <v>25417</v>
      </c>
      <c r="D9" s="1008">
        <v>25063</v>
      </c>
      <c r="E9" s="1008">
        <v>14559</v>
      </c>
      <c r="F9" s="1008">
        <v>8799</v>
      </c>
      <c r="G9" s="1008">
        <v>312</v>
      </c>
      <c r="H9" s="1008">
        <v>1034</v>
      </c>
      <c r="I9" s="1006">
        <v>359</v>
      </c>
      <c r="J9" s="860">
        <f t="shared" si="1"/>
        <v>0.57280560254947477</v>
      </c>
      <c r="K9" s="860">
        <f t="shared" si="2"/>
        <v>0.34618562379509776</v>
      </c>
      <c r="L9" s="860">
        <f t="shared" si="3"/>
        <v>1.227524884919542E-2</v>
      </c>
      <c r="M9" s="860">
        <f t="shared" si="4"/>
        <v>4.0681433686115591E-2</v>
      </c>
      <c r="N9" s="860">
        <f t="shared" si="5"/>
        <v>1.4124404925837037E-2</v>
      </c>
    </row>
    <row r="10" spans="1:14">
      <c r="A10" s="71"/>
      <c r="B10" s="71" t="s">
        <v>260</v>
      </c>
      <c r="C10" s="962">
        <v>18436</v>
      </c>
      <c r="D10" s="962">
        <v>17981</v>
      </c>
      <c r="E10" s="962">
        <v>7441</v>
      </c>
      <c r="F10" s="962">
        <v>8791</v>
      </c>
      <c r="G10" s="962">
        <v>376</v>
      </c>
      <c r="H10" s="962">
        <v>980</v>
      </c>
      <c r="I10" s="1007">
        <v>393</v>
      </c>
      <c r="J10" s="860">
        <f t="shared" si="1"/>
        <v>0.40361249728791493</v>
      </c>
      <c r="K10" s="860">
        <f t="shared" si="2"/>
        <v>0.47683879366456933</v>
      </c>
      <c r="L10" s="860">
        <f t="shared" si="3"/>
        <v>2.0394879583423738E-2</v>
      </c>
      <c r="M10" s="860">
        <f t="shared" si="4"/>
        <v>5.3156866999349101E-2</v>
      </c>
      <c r="N10" s="860">
        <f t="shared" si="5"/>
        <v>2.1316988500759384E-2</v>
      </c>
    </row>
    <row r="11" spans="1:14">
      <c r="A11" s="71" t="s">
        <v>843</v>
      </c>
      <c r="B11" s="71" t="s">
        <v>261</v>
      </c>
      <c r="C11" s="962">
        <v>57493</v>
      </c>
      <c r="D11" s="962">
        <v>55348</v>
      </c>
      <c r="E11" s="962">
        <v>29114</v>
      </c>
      <c r="F11" s="962">
        <v>24137</v>
      </c>
      <c r="G11" s="962">
        <v>489</v>
      </c>
      <c r="H11" s="962">
        <v>1008</v>
      </c>
      <c r="I11" s="1007">
        <v>600</v>
      </c>
      <c r="J11" s="860">
        <f t="shared" si="1"/>
        <v>0.50639208251439305</v>
      </c>
      <c r="K11" s="860">
        <f t="shared" si="2"/>
        <v>0.41982502217661283</v>
      </c>
      <c r="L11" s="860">
        <f t="shared" si="3"/>
        <v>8.5053832640495357E-3</v>
      </c>
      <c r="M11" s="860">
        <f t="shared" si="4"/>
        <v>1.7532569182335242E-2</v>
      </c>
      <c r="N11" s="860">
        <f t="shared" si="5"/>
        <v>1.0436053084723357E-2</v>
      </c>
    </row>
    <row r="12" spans="1:14">
      <c r="A12" s="71"/>
      <c r="B12" s="71" t="s">
        <v>262</v>
      </c>
      <c r="C12" s="962">
        <v>50772</v>
      </c>
      <c r="D12" s="962">
        <v>47808</v>
      </c>
      <c r="E12" s="962">
        <v>20752</v>
      </c>
      <c r="F12" s="962">
        <v>25451</v>
      </c>
      <c r="G12" s="962">
        <v>225</v>
      </c>
      <c r="H12" s="962">
        <v>542</v>
      </c>
      <c r="I12" s="1007">
        <v>838</v>
      </c>
      <c r="J12" s="860">
        <f t="shared" si="1"/>
        <v>0.40872922083037894</v>
      </c>
      <c r="K12" s="860">
        <f t="shared" si="2"/>
        <v>0.50128023319940129</v>
      </c>
      <c r="L12" s="860">
        <f t="shared" si="3"/>
        <v>4.4315764594658469E-3</v>
      </c>
      <c r="M12" s="860">
        <f t="shared" si="4"/>
        <v>1.0675175293468842E-2</v>
      </c>
      <c r="N12" s="860">
        <f t="shared" si="5"/>
        <v>1.6505160324588354E-2</v>
      </c>
    </row>
    <row r="13" spans="1:14" ht="17.25" thickBot="1">
      <c r="A13" s="72"/>
      <c r="B13" s="72" t="s">
        <v>263</v>
      </c>
      <c r="C13" s="1009">
        <v>14204</v>
      </c>
      <c r="D13" s="1009">
        <v>13935</v>
      </c>
      <c r="E13" s="1009">
        <v>6641</v>
      </c>
      <c r="F13" s="1009">
        <v>5820</v>
      </c>
      <c r="G13" s="1009">
        <v>185</v>
      </c>
      <c r="H13" s="1009">
        <v>1113</v>
      </c>
      <c r="I13" s="1010">
        <v>176</v>
      </c>
      <c r="J13" s="860">
        <f t="shared" si="1"/>
        <v>0.4675443537031822</v>
      </c>
      <c r="K13" s="860">
        <f t="shared" si="2"/>
        <v>0.40974373415939175</v>
      </c>
      <c r="L13" s="860">
        <f t="shared" si="3"/>
        <v>1.3024500140805407E-2</v>
      </c>
      <c r="M13" s="860">
        <f t="shared" si="4"/>
        <v>7.8358208955223885E-2</v>
      </c>
      <c r="N13" s="860">
        <f t="shared" si="5"/>
        <v>1.239087580963109E-2</v>
      </c>
    </row>
    <row r="14" spans="1:14">
      <c r="A14" t="s">
        <v>1103</v>
      </c>
    </row>
    <row r="16" spans="1:14" s="37" customFormat="1" ht="17.25" customHeight="1" thickBot="1">
      <c r="A16" s="1155" t="s">
        <v>894</v>
      </c>
      <c r="B16" s="1155"/>
      <c r="C16" s="1155"/>
      <c r="D16" s="1155"/>
      <c r="E16" s="1155"/>
      <c r="F16" s="1155"/>
      <c r="G16" s="1155"/>
      <c r="H16" s="385" t="s">
        <v>893</v>
      </c>
      <c r="J16" s="1012">
        <f>SUM(J4:M4)</f>
        <v>0.94857565445340963</v>
      </c>
    </row>
    <row r="17" spans="1:8" ht="17.25" thickBot="1">
      <c r="A17" s="1153" t="s">
        <v>761</v>
      </c>
      <c r="B17" s="1154"/>
      <c r="C17" s="205" t="s">
        <v>308</v>
      </c>
      <c r="D17" s="205" t="s">
        <v>336</v>
      </c>
      <c r="E17" s="205" t="s">
        <v>337</v>
      </c>
      <c r="F17" s="205" t="s">
        <v>338</v>
      </c>
      <c r="G17" s="205" t="s">
        <v>339</v>
      </c>
      <c r="H17" s="206" t="s">
        <v>340</v>
      </c>
    </row>
    <row r="18" spans="1:8" ht="17.25" thickTop="1">
      <c r="A18" s="1142" t="s">
        <v>846</v>
      </c>
      <c r="B18" s="1143"/>
      <c r="C18" s="207">
        <v>100</v>
      </c>
      <c r="D18" s="900">
        <v>45.622776415485397</v>
      </c>
      <c r="E18" s="900">
        <v>26.138010367051944</v>
      </c>
      <c r="F18" s="900">
        <v>21.533427047528086</v>
      </c>
      <c r="G18" s="900">
        <v>6.7057861699350712</v>
      </c>
      <c r="H18" s="901">
        <v>7.13</v>
      </c>
    </row>
    <row r="19" spans="1:8" ht="16.5" customHeight="1">
      <c r="A19" s="1144" t="s">
        <v>388</v>
      </c>
      <c r="B19" s="422" t="s">
        <v>844</v>
      </c>
      <c r="C19" s="423">
        <v>100</v>
      </c>
      <c r="D19" s="902">
        <v>46.346236615912652</v>
      </c>
      <c r="E19" s="902">
        <v>25.131425059953621</v>
      </c>
      <c r="F19" s="902">
        <v>21.266878149604956</v>
      </c>
      <c r="G19" s="902">
        <v>7.2554601745286122</v>
      </c>
      <c r="H19" s="903">
        <v>7.19</v>
      </c>
    </row>
    <row r="20" spans="1:8">
      <c r="A20" s="1142"/>
      <c r="B20" s="420" t="s">
        <v>845</v>
      </c>
      <c r="C20" s="421">
        <v>100</v>
      </c>
      <c r="D20" s="900">
        <v>44.839350198663567</v>
      </c>
      <c r="E20" s="900">
        <v>27.228029304627299</v>
      </c>
      <c r="F20" s="900">
        <v>21.822069594242151</v>
      </c>
      <c r="G20" s="900">
        <v>6.1105509024669455</v>
      </c>
      <c r="H20" s="901">
        <v>7.07</v>
      </c>
    </row>
    <row r="21" spans="1:8">
      <c r="A21" s="1145" t="s">
        <v>716</v>
      </c>
      <c r="B21" s="422" t="s">
        <v>714</v>
      </c>
      <c r="C21" s="423">
        <v>100</v>
      </c>
      <c r="D21" s="902">
        <v>37.358946471905526</v>
      </c>
      <c r="E21" s="902">
        <v>25.983388174979215</v>
      </c>
      <c r="F21" s="902">
        <v>31.297151697139959</v>
      </c>
      <c r="G21" s="902">
        <v>5.3605136559751356</v>
      </c>
      <c r="H21" s="903">
        <v>7.72</v>
      </c>
    </row>
    <row r="22" spans="1:8">
      <c r="A22" s="1145"/>
      <c r="B22" s="424" t="s">
        <v>201</v>
      </c>
      <c r="C22" s="425">
        <v>100</v>
      </c>
      <c r="D22" s="904">
        <v>41.598371295711779</v>
      </c>
      <c r="E22" s="904">
        <v>22.055311969084549</v>
      </c>
      <c r="F22" s="904">
        <v>26.665373160427613</v>
      </c>
      <c r="G22" s="904">
        <v>9.6809435747761174</v>
      </c>
      <c r="H22" s="905">
        <v>8.14</v>
      </c>
    </row>
    <row r="23" spans="1:8">
      <c r="A23" s="1145"/>
      <c r="B23" s="424" t="s">
        <v>202</v>
      </c>
      <c r="C23" s="425">
        <v>100</v>
      </c>
      <c r="D23" s="904">
        <v>56.38132098288078</v>
      </c>
      <c r="E23" s="904">
        <v>22.152988123648349</v>
      </c>
      <c r="F23" s="904">
        <v>13.291038705593882</v>
      </c>
      <c r="G23" s="904">
        <v>8.1746521878771237</v>
      </c>
      <c r="H23" s="905">
        <v>6.54</v>
      </c>
    </row>
    <row r="24" spans="1:8" ht="17.25" thickBot="1">
      <c r="A24" s="1146"/>
      <c r="B24" s="426" t="s">
        <v>203</v>
      </c>
      <c r="C24" s="427">
        <v>100</v>
      </c>
      <c r="D24" s="906">
        <v>50.059456636813508</v>
      </c>
      <c r="E24" s="906">
        <v>34.052795164982662</v>
      </c>
      <c r="F24" s="906">
        <v>11.803517262879511</v>
      </c>
      <c r="G24" s="906">
        <v>4.0842309353243307</v>
      </c>
      <c r="H24" s="907">
        <v>5.94</v>
      </c>
    </row>
    <row r="25" spans="1:8" ht="16.5" customHeight="1">
      <c r="A25" s="1112" t="s">
        <v>1053</v>
      </c>
      <c r="B25" s="1112"/>
      <c r="C25" s="1112"/>
      <c r="D25" s="1112"/>
      <c r="E25" s="77"/>
      <c r="F25" s="77"/>
      <c r="G25" s="77"/>
      <c r="H25" s="77"/>
    </row>
    <row r="29" spans="1:8" ht="17.25" thickBot="1">
      <c r="C29" s="70" t="s">
        <v>888</v>
      </c>
      <c r="D29" s="70" t="s">
        <v>889</v>
      </c>
      <c r="E29" s="70" t="s">
        <v>890</v>
      </c>
      <c r="F29" s="70" t="s">
        <v>891</v>
      </c>
      <c r="G29" s="380" t="s">
        <v>892</v>
      </c>
    </row>
    <row r="30" spans="1:8" ht="17.25" thickTop="1">
      <c r="A30" s="40" t="s">
        <v>156</v>
      </c>
      <c r="B30" s="1005">
        <v>31299</v>
      </c>
      <c r="C30" s="1005">
        <v>24687</v>
      </c>
      <c r="D30" s="1005">
        <v>4214</v>
      </c>
      <c r="E30" s="1005">
        <v>171</v>
      </c>
      <c r="F30" s="1005">
        <v>628</v>
      </c>
      <c r="G30" s="1006">
        <v>638</v>
      </c>
    </row>
    <row r="31" spans="1:8">
      <c r="A31" s="40" t="s">
        <v>157</v>
      </c>
      <c r="B31" s="962">
        <v>39583</v>
      </c>
      <c r="C31" s="962">
        <v>23395</v>
      </c>
      <c r="D31" s="962">
        <v>11697</v>
      </c>
      <c r="E31" s="962">
        <v>384</v>
      </c>
      <c r="F31" s="962">
        <v>1173</v>
      </c>
      <c r="G31" s="1007">
        <v>778</v>
      </c>
    </row>
    <row r="32" spans="1:8">
      <c r="A32" s="40" t="s">
        <v>158</v>
      </c>
      <c r="B32" s="962">
        <v>41157</v>
      </c>
      <c r="C32" s="962">
        <v>16117</v>
      </c>
      <c r="D32" s="962">
        <v>21167</v>
      </c>
      <c r="E32" s="962">
        <v>447</v>
      </c>
      <c r="F32" s="962">
        <v>1142</v>
      </c>
      <c r="G32" s="1007">
        <v>480</v>
      </c>
    </row>
    <row r="33" spans="1:8">
      <c r="A33" s="41" t="s">
        <v>159</v>
      </c>
      <c r="B33" s="612">
        <v>54283</v>
      </c>
      <c r="C33" s="612">
        <v>14308</v>
      </c>
      <c r="D33" s="612">
        <v>35920</v>
      </c>
      <c r="E33" s="612">
        <v>585</v>
      </c>
      <c r="F33" s="612">
        <v>1734</v>
      </c>
      <c r="G33" s="999">
        <v>470</v>
      </c>
    </row>
    <row r="36" spans="1:8">
      <c r="B36" s="1011"/>
      <c r="C36" s="1011"/>
      <c r="D36" s="1011"/>
      <c r="E36" s="1011"/>
      <c r="F36" s="1011"/>
      <c r="G36" s="1011"/>
      <c r="H36" s="1011"/>
    </row>
    <row r="37" spans="1:8">
      <c r="B37" s="1011"/>
      <c r="C37" s="1011"/>
      <c r="D37" s="1011"/>
      <c r="E37" s="1011"/>
      <c r="F37" s="1011"/>
      <c r="G37" s="1011"/>
      <c r="H37" s="1011"/>
    </row>
    <row r="38" spans="1:8">
      <c r="B38" s="1011"/>
      <c r="C38" s="1011"/>
      <c r="D38" s="1011"/>
      <c r="E38" s="1011"/>
      <c r="F38" s="1011"/>
      <c r="G38" s="1011"/>
      <c r="H38" s="1011"/>
    </row>
    <row r="39" spans="1:8">
      <c r="B39" s="1011"/>
      <c r="C39" s="1011"/>
      <c r="D39" s="1011"/>
      <c r="E39" s="1011"/>
      <c r="F39" s="1011"/>
      <c r="G39" s="1011"/>
      <c r="H39" s="1011"/>
    </row>
    <row r="40" spans="1:8">
      <c r="B40" s="1011"/>
      <c r="C40" s="1011"/>
      <c r="D40" s="1011"/>
      <c r="E40" s="1011"/>
      <c r="F40" s="1011"/>
      <c r="G40" s="1011"/>
      <c r="H40" s="1011"/>
    </row>
  </sheetData>
  <mergeCells count="10">
    <mergeCell ref="A18:B18"/>
    <mergeCell ref="A19:A20"/>
    <mergeCell ref="A21:A24"/>
    <mergeCell ref="A25:D25"/>
    <mergeCell ref="A2:A3"/>
    <mergeCell ref="B2:B3"/>
    <mergeCell ref="C2:I2"/>
    <mergeCell ref="A4:A8"/>
    <mergeCell ref="A17:B17"/>
    <mergeCell ref="A16:G16"/>
  </mergeCells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이름이 지정된 범위</vt:lpstr>
      </vt:variant>
      <vt:variant>
        <vt:i4>6</vt:i4>
      </vt:variant>
    </vt:vector>
  </HeadingPairs>
  <TitlesOfParts>
    <vt:vector size="36" baseType="lpstr">
      <vt:lpstr>Sheet1</vt:lpstr>
      <vt:lpstr>1_1~4</vt:lpstr>
      <vt:lpstr>1_5~9</vt:lpstr>
      <vt:lpstr>1_10~11</vt:lpstr>
      <vt:lpstr>1_12~14</vt:lpstr>
      <vt:lpstr>1_15~18</vt:lpstr>
      <vt:lpstr>1_19~22</vt:lpstr>
      <vt:lpstr>1_23~2_1</vt:lpstr>
      <vt:lpstr>2_2~2_3</vt:lpstr>
      <vt:lpstr>2_4~5</vt:lpstr>
      <vt:lpstr>2_6~3_1</vt:lpstr>
      <vt:lpstr>3_2~3</vt:lpstr>
      <vt:lpstr>3_4~5</vt:lpstr>
      <vt:lpstr>3_6~7</vt:lpstr>
      <vt:lpstr>3_8~9</vt:lpstr>
      <vt:lpstr>4_1~4</vt:lpstr>
      <vt:lpstr>4_5~7</vt:lpstr>
      <vt:lpstr>4_8~10</vt:lpstr>
      <vt:lpstr>4_11~12</vt:lpstr>
      <vt:lpstr>4_13~15</vt:lpstr>
      <vt:lpstr>4_16~17</vt:lpstr>
      <vt:lpstr>4_18~19</vt:lpstr>
      <vt:lpstr>5_1~2</vt:lpstr>
      <vt:lpstr>5_3~4</vt:lpstr>
      <vt:lpstr>5_5~6</vt:lpstr>
      <vt:lpstr>5_7~8</vt:lpstr>
      <vt:lpstr>5_9~10</vt:lpstr>
      <vt:lpstr>5_11~13</vt:lpstr>
      <vt:lpstr>5_14~5_16</vt:lpstr>
      <vt:lpstr>5_17~5_21</vt:lpstr>
      <vt:lpstr>'1_1~4'!Print_Area</vt:lpstr>
      <vt:lpstr>'3_2~3'!Print_Area</vt:lpstr>
      <vt:lpstr>'3_4~5'!Print_Area</vt:lpstr>
      <vt:lpstr>'3_8~9'!Print_Area</vt:lpstr>
      <vt:lpstr>'4_8~10'!Print_Area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Windows 사용자</cp:lastModifiedBy>
  <cp:lastPrinted>2018-11-11T03:56:50Z</cp:lastPrinted>
  <dcterms:created xsi:type="dcterms:W3CDTF">2018-10-12T05:31:07Z</dcterms:created>
  <dcterms:modified xsi:type="dcterms:W3CDTF">2020-11-26T06:48:56Z</dcterms:modified>
</cp:coreProperties>
</file>