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ev00246_surrey_ac_uk/Documents/"/>
    </mc:Choice>
  </mc:AlternateContent>
  <xr:revisionPtr revIDLastSave="0" documentId="8_{E0CB63CA-8BA7-46FC-82FA-947676C760FE}" xr6:coauthVersionLast="47" xr6:coauthVersionMax="47" xr10:uidLastSave="{00000000-0000-0000-0000-000000000000}"/>
  <bookViews>
    <workbookView xWindow="-120" yWindow="-120" windowWidth="29040" windowHeight="15840" firstSheet="1" activeTab="1" xr2:uid="{C409DBB5-4A47-45D2-8595-77AE555F244E}"/>
  </bookViews>
  <sheets>
    <sheet name="RiskSerializationData8" sheetId="555" state="hidden" r:id="rId1"/>
    <sheet name="Average_Solution" sheetId="2" r:id="rId2"/>
    <sheet name="Simulation_Model" sheetId="4" r:id="rId3"/>
    <sheet name="Whatif_scenario_1" sheetId="6" r:id="rId4"/>
    <sheet name="Whatif_Scenario_2" sheetId="60" r:id="rId5"/>
    <sheet name="Whatif_Scenario_3" sheetId="84" r:id="rId6"/>
  </sheets>
  <definedNames>
    <definedName name="_AtRisk_ReportsSetting_ReportGraphOptions" hidden="1">"REP:VER:8.2.2GRA:OUT:00INS:00SUM:T00DET:T00SCE:02SC1:33DAT:2|TRUE,.75,1|TRUE,0,.25|TRUE,.9,1SE1:38DAT:3,10,2,.95,5,16,FALSE,0,TRUE,TRUE,TRUESE2:38DAT:3,10,2,.95,5,16,FALSE,0,TRUE,TRUE,TRUETSI:002SDA:FF"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"REP:VER:8.2.2MUL:OUT:T10INS:T11SUM:T10DET:T10SEN:T21SCE:T11TEM:FSDA:T10"</definedName>
    <definedName name="_AtRisk_ReportsSetting_ReportOptions" hidden="1">"REP:VER:8.2.2OPT:RAP:02RWE:00RLS:04ROT:00RST:00RRT:05AGR:FAFN:84DAT:C:\Users\ev00246\OneDrive - University of Surrey\OA_PLOTS_3\sensitivity_sample_1.pdfOGR:T"</definedName>
    <definedName name="_AtRisk_ReportsSetting_ReportSelectedRangeSensitivity" hidden="1">Simulation_Model!$AG$36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BrowseRecords" localSheetId="0">RiskSerializationData8!$6:$29</definedName>
    <definedName name="Pal_Workbook_GUID" hidden="1">"15KWLVYF2PYA6ZF24E18KWZE"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3260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erializationHeader" localSheetId="0">RiskSerializationData8!$A$1:$B$3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555" l="1"/>
  <c r="A29" i="555"/>
  <c r="L28" i="555"/>
  <c r="A28" i="555"/>
  <c r="L27" i="555"/>
  <c r="A27" i="555"/>
  <c r="P26" i="555"/>
  <c r="L26" i="555"/>
  <c r="A26" i="555"/>
  <c r="L25" i="555"/>
  <c r="A25" i="555"/>
  <c r="L24" i="555"/>
  <c r="A24" i="555"/>
  <c r="L23" i="555"/>
  <c r="A23" i="555"/>
  <c r="L22" i="555"/>
  <c r="A22" i="555"/>
  <c r="L21" i="555"/>
  <c r="A21" i="555"/>
  <c r="L20" i="555"/>
  <c r="A20" i="555"/>
  <c r="L19" i="555"/>
  <c r="A19" i="555"/>
  <c r="L18" i="555"/>
  <c r="A18" i="555"/>
  <c r="L17" i="555"/>
  <c r="A17" i="555"/>
  <c r="L16" i="555"/>
  <c r="A16" i="555"/>
  <c r="L15" i="555"/>
  <c r="A15" i="555"/>
  <c r="L14" i="555"/>
  <c r="A14" i="555"/>
  <c r="L13" i="555"/>
  <c r="A13" i="555"/>
  <c r="L12" i="555"/>
  <c r="A12" i="555"/>
  <c r="L11" i="555"/>
  <c r="A11" i="555"/>
  <c r="L10" i="555"/>
  <c r="A10" i="555"/>
  <c r="P9" i="555"/>
  <c r="A9" i="555"/>
  <c r="P8" i="555"/>
  <c r="A8" i="555"/>
  <c r="A7" i="555"/>
  <c r="L6" i="555"/>
  <c r="A6" i="555"/>
  <c r="AD37" i="4" a="1"/>
  <c r="AD37" i="4" s="1"/>
  <c r="AD155" i="84" a="1"/>
  <c r="AD155" i="84" s="1"/>
  <c r="Z155" i="84" a="1"/>
  <c r="Z155" i="84" s="1"/>
  <c r="Q155" i="84" a="1"/>
  <c r="Q155" i="84" s="1"/>
  <c r="R155" i="84" a="1"/>
  <c r="R155" i="84" s="1"/>
  <c r="M155" i="84" a="1"/>
  <c r="M155" i="84" s="1"/>
  <c r="I155" i="84" a="1"/>
  <c r="I155" i="84" s="1"/>
  <c r="E155" i="84" a="1"/>
  <c r="E155" i="84" s="1"/>
  <c r="B155" i="84" a="1"/>
  <c r="B155" i="84" s="1"/>
  <c r="AD154" i="84" a="1"/>
  <c r="AD154" i="84" s="1"/>
  <c r="Z154" i="84" a="1"/>
  <c r="Z154" i="84" s="1"/>
  <c r="Q154" i="84" a="1"/>
  <c r="Q154" i="84" s="1"/>
  <c r="R154" i="84" a="1"/>
  <c r="R154" i="84" s="1"/>
  <c r="M154" i="84" a="1"/>
  <c r="M154" i="84" s="1"/>
  <c r="I154" i="84" a="1"/>
  <c r="I154" i="84" s="1"/>
  <c r="E154" i="84" a="1"/>
  <c r="E154" i="84" s="1"/>
  <c r="B154" i="84" a="1"/>
  <c r="B154" i="84" s="1"/>
  <c r="AD153" i="84" a="1"/>
  <c r="AD153" i="84" s="1"/>
  <c r="Z153" i="84" a="1"/>
  <c r="Z153" i="84" s="1"/>
  <c r="Q153" i="84" a="1"/>
  <c r="Q153" i="84" s="1"/>
  <c r="R153" i="84" a="1"/>
  <c r="R153" i="84" s="1"/>
  <c r="M153" i="84" a="1"/>
  <c r="M153" i="84" s="1"/>
  <c r="I153" i="84" a="1"/>
  <c r="I153" i="84" s="1"/>
  <c r="E153" i="84" a="1"/>
  <c r="E153" i="84" s="1"/>
  <c r="B153" i="84" a="1"/>
  <c r="B153" i="84" s="1"/>
  <c r="AD152" i="84" a="1"/>
  <c r="AD152" i="84" s="1"/>
  <c r="Z152" i="84" a="1"/>
  <c r="Z152" i="84" s="1"/>
  <c r="Q152" i="84" a="1"/>
  <c r="Q152" i="84" s="1"/>
  <c r="R152" i="84" a="1"/>
  <c r="R152" i="84" s="1"/>
  <c r="M152" i="84" a="1"/>
  <c r="M152" i="84" s="1"/>
  <c r="I152" i="84" a="1"/>
  <c r="I152" i="84" s="1"/>
  <c r="E152" i="84" a="1"/>
  <c r="E152" i="84" s="1"/>
  <c r="B152" i="84" a="1"/>
  <c r="B152" i="84" s="1"/>
  <c r="AD151" i="84" a="1"/>
  <c r="AD151" i="84" s="1"/>
  <c r="Z151" i="84" a="1"/>
  <c r="Z151" i="84" s="1"/>
  <c r="Q151" i="84" a="1"/>
  <c r="Q151" i="84" s="1"/>
  <c r="R151" i="84" a="1"/>
  <c r="R151" i="84" s="1"/>
  <c r="M151" i="84" a="1"/>
  <c r="M151" i="84" s="1"/>
  <c r="I151" i="84" a="1"/>
  <c r="I151" i="84" s="1"/>
  <c r="E151" i="84" a="1"/>
  <c r="E151" i="84" s="1"/>
  <c r="B151" i="84" a="1"/>
  <c r="B151" i="84" s="1"/>
  <c r="AD150" i="84" a="1"/>
  <c r="AD150" i="84" s="1"/>
  <c r="Z150" i="84" a="1"/>
  <c r="Z150" i="84" s="1"/>
  <c r="Q150" i="84" a="1"/>
  <c r="Q150" i="84" s="1"/>
  <c r="R150" i="84" a="1"/>
  <c r="R150" i="84" s="1"/>
  <c r="M150" i="84" a="1"/>
  <c r="M150" i="84" s="1"/>
  <c r="I150" i="84" a="1"/>
  <c r="I150" i="84" s="1"/>
  <c r="E150" i="84" a="1"/>
  <c r="E150" i="84" s="1"/>
  <c r="B150" i="84" a="1"/>
  <c r="B150" i="84" s="1"/>
  <c r="AD149" i="84" a="1"/>
  <c r="AD149" i="84" s="1"/>
  <c r="Z149" i="84" a="1"/>
  <c r="Z149" i="84" s="1"/>
  <c r="Q149" i="84" a="1"/>
  <c r="Q149" i="84" s="1"/>
  <c r="R149" i="84" a="1"/>
  <c r="R149" i="84" s="1"/>
  <c r="M149" i="84" a="1"/>
  <c r="M149" i="84" s="1"/>
  <c r="I149" i="84" a="1"/>
  <c r="I149" i="84" s="1"/>
  <c r="E149" i="84" a="1"/>
  <c r="E149" i="84" s="1"/>
  <c r="B149" i="84" a="1"/>
  <c r="B149" i="84" s="1"/>
  <c r="AD148" i="84" a="1"/>
  <c r="AD148" i="84" s="1"/>
  <c r="Z148" i="84" a="1"/>
  <c r="Z148" i="84" s="1"/>
  <c r="Q148" i="84" a="1"/>
  <c r="Q148" i="84" s="1"/>
  <c r="R148" i="84" a="1"/>
  <c r="R148" i="84" s="1"/>
  <c r="M148" i="84" a="1"/>
  <c r="M148" i="84" s="1"/>
  <c r="I148" i="84" a="1"/>
  <c r="I148" i="84" s="1"/>
  <c r="E148" i="84" a="1"/>
  <c r="E148" i="84" s="1"/>
  <c r="B148" i="84" a="1"/>
  <c r="B148" i="84" s="1"/>
  <c r="AD147" i="84" a="1"/>
  <c r="AD147" i="84" s="1"/>
  <c r="Z147" i="84" a="1"/>
  <c r="Z147" i="84" s="1"/>
  <c r="Q147" i="84" a="1"/>
  <c r="Q147" i="84" s="1"/>
  <c r="R147" i="84" a="1"/>
  <c r="R147" i="84" s="1"/>
  <c r="M147" i="84" a="1"/>
  <c r="M147" i="84" s="1"/>
  <c r="I147" i="84" a="1"/>
  <c r="I147" i="84" s="1"/>
  <c r="E147" i="84" a="1"/>
  <c r="E147" i="84" s="1"/>
  <c r="B147" i="84" a="1"/>
  <c r="B147" i="84" s="1"/>
  <c r="AD146" i="84" a="1"/>
  <c r="AD146" i="84" s="1"/>
  <c r="Z146" i="84" a="1"/>
  <c r="Z146" i="84" s="1"/>
  <c r="Q146" i="84" a="1"/>
  <c r="Q146" i="84" s="1"/>
  <c r="R146" i="84" a="1"/>
  <c r="R146" i="84" s="1"/>
  <c r="M146" i="84" a="1"/>
  <c r="M146" i="84" s="1"/>
  <c r="I146" i="84" a="1"/>
  <c r="I146" i="84" s="1"/>
  <c r="E146" i="84" a="1"/>
  <c r="E146" i="84" s="1"/>
  <c r="B146" i="84" a="1"/>
  <c r="B146" i="84" s="1"/>
  <c r="AD145" i="84" a="1"/>
  <c r="AD145" i="84" s="1"/>
  <c r="Z145" i="84" a="1"/>
  <c r="Z145" i="84" s="1"/>
  <c r="Q145" i="84" a="1"/>
  <c r="Q145" i="84" s="1"/>
  <c r="R145" i="84" a="1"/>
  <c r="R145" i="84" s="1"/>
  <c r="M145" i="84" a="1"/>
  <c r="M145" i="84" s="1"/>
  <c r="I145" i="84" a="1"/>
  <c r="I145" i="84" s="1"/>
  <c r="E145" i="84" a="1"/>
  <c r="E145" i="84" s="1"/>
  <c r="B145" i="84" a="1"/>
  <c r="B145" i="84" s="1"/>
  <c r="AD144" i="84" a="1"/>
  <c r="AD144" i="84" s="1"/>
  <c r="Z144" i="84" a="1"/>
  <c r="Z144" i="84" s="1"/>
  <c r="Q144" i="84" a="1"/>
  <c r="Q144" i="84" s="1"/>
  <c r="R144" i="84" a="1"/>
  <c r="R144" i="84" s="1"/>
  <c r="M144" i="84" a="1"/>
  <c r="M144" i="84" s="1"/>
  <c r="I144" i="84" a="1"/>
  <c r="I144" i="84" s="1"/>
  <c r="E144" i="84" a="1"/>
  <c r="E144" i="84" s="1"/>
  <c r="B144" i="84" a="1"/>
  <c r="B144" i="84" s="1"/>
  <c r="AD143" i="84" a="1"/>
  <c r="AD143" i="84" s="1"/>
  <c r="Z143" i="84" a="1"/>
  <c r="Z143" i="84" s="1"/>
  <c r="Q143" i="84" a="1"/>
  <c r="Q143" i="84" s="1"/>
  <c r="R143" i="84" a="1"/>
  <c r="R143" i="84" s="1"/>
  <c r="M143" i="84" a="1"/>
  <c r="M143" i="84" s="1"/>
  <c r="I143" i="84" a="1"/>
  <c r="I143" i="84" s="1"/>
  <c r="E143" i="84" a="1"/>
  <c r="E143" i="84" s="1"/>
  <c r="B143" i="84" a="1"/>
  <c r="B143" i="84" s="1"/>
  <c r="AD142" i="84" a="1"/>
  <c r="AD142" i="84" s="1"/>
  <c r="Z142" i="84" a="1"/>
  <c r="Z142" i="84" s="1"/>
  <c r="Q142" i="84" a="1"/>
  <c r="Q142" i="84" s="1"/>
  <c r="R142" i="84" a="1"/>
  <c r="R142" i="84" s="1"/>
  <c r="M142" i="84" a="1"/>
  <c r="M142" i="84" s="1"/>
  <c r="I142" i="84" a="1"/>
  <c r="I142" i="84" s="1"/>
  <c r="E142" i="84" a="1"/>
  <c r="E142" i="84" s="1"/>
  <c r="B142" i="84" a="1"/>
  <c r="B142" i="84" s="1"/>
  <c r="AD141" i="84" a="1"/>
  <c r="AD141" i="84" s="1"/>
  <c r="Z141" i="84" a="1"/>
  <c r="Z141" i="84" s="1"/>
  <c r="Q141" i="84" a="1"/>
  <c r="Q141" i="84" s="1"/>
  <c r="R141" i="84" a="1"/>
  <c r="R141" i="84" s="1"/>
  <c r="M141" i="84" a="1"/>
  <c r="M141" i="84" s="1"/>
  <c r="I141" i="84" a="1"/>
  <c r="I141" i="84" s="1"/>
  <c r="E141" i="84" a="1"/>
  <c r="E141" i="84" s="1"/>
  <c r="B141" i="84" a="1"/>
  <c r="B141" i="84" s="1"/>
  <c r="AD140" i="84" a="1"/>
  <c r="AD140" i="84" s="1"/>
  <c r="Z140" i="84" a="1"/>
  <c r="Z140" i="84" s="1"/>
  <c r="Q140" i="84" a="1"/>
  <c r="Q140" i="84" s="1"/>
  <c r="R140" i="84" a="1"/>
  <c r="R140" i="84" s="1"/>
  <c r="M140" i="84" a="1"/>
  <c r="M140" i="84" s="1"/>
  <c r="I140" i="84" a="1"/>
  <c r="I140" i="84" s="1"/>
  <c r="E140" i="84" a="1"/>
  <c r="E140" i="84" s="1"/>
  <c r="B140" i="84" a="1"/>
  <c r="B140" i="84" s="1"/>
  <c r="AD139" i="84" a="1"/>
  <c r="AD139" i="84" s="1"/>
  <c r="Z139" i="84" a="1"/>
  <c r="Z139" i="84" s="1"/>
  <c r="Q139" i="84" a="1"/>
  <c r="Q139" i="84" s="1"/>
  <c r="R139" i="84" a="1"/>
  <c r="R139" i="84" s="1"/>
  <c r="M139" i="84" a="1"/>
  <c r="M139" i="84" s="1"/>
  <c r="I139" i="84" a="1"/>
  <c r="I139" i="84" s="1"/>
  <c r="E139" i="84" a="1"/>
  <c r="E139" i="84" s="1"/>
  <c r="B139" i="84" a="1"/>
  <c r="B139" i="84" s="1"/>
  <c r="AD138" i="84" a="1"/>
  <c r="AD138" i="84" s="1"/>
  <c r="Z138" i="84" a="1"/>
  <c r="Z138" i="84" s="1"/>
  <c r="Q138" i="84" a="1"/>
  <c r="Q138" i="84" s="1"/>
  <c r="R138" i="84" a="1"/>
  <c r="R138" i="84" s="1"/>
  <c r="M138" i="84" a="1"/>
  <c r="M138" i="84" s="1"/>
  <c r="I138" i="84" a="1"/>
  <c r="I138" i="84" s="1"/>
  <c r="E138" i="84" a="1"/>
  <c r="E138" i="84" s="1"/>
  <c r="B138" i="84" a="1"/>
  <c r="B138" i="84" s="1"/>
  <c r="AD137" i="84" a="1"/>
  <c r="AD137" i="84" s="1"/>
  <c r="Z137" i="84" a="1"/>
  <c r="Z137" i="84" s="1"/>
  <c r="Q137" i="84" a="1"/>
  <c r="Q137" i="84" s="1"/>
  <c r="R137" i="84" a="1"/>
  <c r="R137" i="84" s="1"/>
  <c r="M137" i="84" a="1"/>
  <c r="M137" i="84" s="1"/>
  <c r="I137" i="84" a="1"/>
  <c r="I137" i="84" s="1"/>
  <c r="E137" i="84" a="1"/>
  <c r="E137" i="84" s="1"/>
  <c r="B137" i="84" a="1"/>
  <c r="B137" i="84" s="1"/>
  <c r="AD136" i="84" a="1"/>
  <c r="AD136" i="84" s="1"/>
  <c r="Z136" i="84" a="1"/>
  <c r="Z136" i="84" s="1"/>
  <c r="Q136" i="84" a="1"/>
  <c r="Q136" i="84" s="1"/>
  <c r="R136" i="84" a="1"/>
  <c r="R136" i="84" s="1"/>
  <c r="M136" i="84" a="1"/>
  <c r="M136" i="84" s="1"/>
  <c r="I136" i="84" a="1"/>
  <c r="I136" i="84" s="1"/>
  <c r="E136" i="84" a="1"/>
  <c r="E136" i="84" s="1"/>
  <c r="B136" i="84" a="1"/>
  <c r="B136" i="84" s="1"/>
  <c r="AD135" i="84" a="1"/>
  <c r="AD135" i="84" s="1"/>
  <c r="Z135" i="84" a="1"/>
  <c r="Z135" i="84" s="1"/>
  <c r="Q135" i="84" a="1"/>
  <c r="Q135" i="84" s="1"/>
  <c r="R135" i="84" a="1"/>
  <c r="R135" i="84" s="1"/>
  <c r="M135" i="84" a="1"/>
  <c r="M135" i="84" s="1"/>
  <c r="I135" i="84" a="1"/>
  <c r="I135" i="84" s="1"/>
  <c r="E135" i="84" a="1"/>
  <c r="E135" i="84" s="1"/>
  <c r="B135" i="84" a="1"/>
  <c r="B135" i="84" s="1"/>
  <c r="AD134" i="84" a="1"/>
  <c r="AD134" i="84" s="1"/>
  <c r="Z134" i="84" a="1"/>
  <c r="Z134" i="84" s="1"/>
  <c r="Q134" i="84" a="1"/>
  <c r="Q134" i="84" s="1"/>
  <c r="R134" i="84" a="1"/>
  <c r="R134" i="84" s="1"/>
  <c r="M134" i="84" a="1"/>
  <c r="M134" i="84" s="1"/>
  <c r="I134" i="84" a="1"/>
  <c r="I134" i="84" s="1"/>
  <c r="E134" i="84" a="1"/>
  <c r="E134" i="84" s="1"/>
  <c r="B134" i="84" a="1"/>
  <c r="B134" i="84" s="1"/>
  <c r="AD133" i="84" a="1"/>
  <c r="AD133" i="84" s="1"/>
  <c r="Z133" i="84" a="1"/>
  <c r="Z133" i="84" s="1"/>
  <c r="Q133" i="84" a="1"/>
  <c r="Q133" i="84" s="1"/>
  <c r="R133" i="84" a="1"/>
  <c r="R133" i="84" s="1"/>
  <c r="M133" i="84" a="1"/>
  <c r="M133" i="84" s="1"/>
  <c r="I133" i="84" a="1"/>
  <c r="I133" i="84" s="1"/>
  <c r="E133" i="84" a="1"/>
  <c r="E133" i="84" s="1"/>
  <c r="B133" i="84" a="1"/>
  <c r="B133" i="84" s="1"/>
  <c r="AD132" i="84" a="1"/>
  <c r="AD132" i="84" s="1"/>
  <c r="Z132" i="84" a="1"/>
  <c r="Z132" i="84" s="1"/>
  <c r="Q132" i="84" a="1"/>
  <c r="Q132" i="84" s="1"/>
  <c r="R132" i="84" a="1"/>
  <c r="R132" i="84" s="1"/>
  <c r="M132" i="84" a="1"/>
  <c r="M132" i="84" s="1"/>
  <c r="I132" i="84" a="1"/>
  <c r="I132" i="84" s="1"/>
  <c r="E132" i="84" a="1"/>
  <c r="E132" i="84" s="1"/>
  <c r="B132" i="84" a="1"/>
  <c r="B132" i="84" s="1"/>
  <c r="AD131" i="84" a="1"/>
  <c r="AD131" i="84" s="1"/>
  <c r="Z131" i="84" a="1"/>
  <c r="Z131" i="84" s="1"/>
  <c r="Q131" i="84" a="1"/>
  <c r="Q131" i="84" s="1"/>
  <c r="R131" i="84" a="1"/>
  <c r="R131" i="84" s="1"/>
  <c r="M131" i="84" a="1"/>
  <c r="M131" i="84" s="1"/>
  <c r="I131" i="84" a="1"/>
  <c r="I131" i="84" s="1"/>
  <c r="E131" i="84" a="1"/>
  <c r="E131" i="84" s="1"/>
  <c r="B131" i="84" a="1"/>
  <c r="B131" i="84" s="1"/>
  <c r="AD130" i="84" a="1"/>
  <c r="AD130" i="84" s="1"/>
  <c r="Z130" i="84" a="1"/>
  <c r="Z130" i="84" s="1"/>
  <c r="Q130" i="84" a="1"/>
  <c r="Q130" i="84" s="1"/>
  <c r="R130" i="84" a="1"/>
  <c r="R130" i="84" s="1"/>
  <c r="M130" i="84" a="1"/>
  <c r="M130" i="84" s="1"/>
  <c r="I130" i="84" a="1"/>
  <c r="I130" i="84" s="1"/>
  <c r="E130" i="84" a="1"/>
  <c r="E130" i="84" s="1"/>
  <c r="B130" i="84" a="1"/>
  <c r="B130" i="84" s="1"/>
  <c r="AD129" i="84" a="1"/>
  <c r="AD129" i="84" s="1"/>
  <c r="Z129" i="84" a="1"/>
  <c r="Z129" i="84" s="1"/>
  <c r="Q129" i="84" a="1"/>
  <c r="Q129" i="84" s="1"/>
  <c r="R129" i="84" a="1"/>
  <c r="R129" i="84" s="1"/>
  <c r="M129" i="84" a="1"/>
  <c r="M129" i="84" s="1"/>
  <c r="I129" i="84" a="1"/>
  <c r="I129" i="84" s="1"/>
  <c r="E129" i="84" a="1"/>
  <c r="E129" i="84" s="1"/>
  <c r="B129" i="84" a="1"/>
  <c r="B129" i="84" s="1"/>
  <c r="AD128" i="84" a="1"/>
  <c r="AD128" i="84" s="1"/>
  <c r="Z128" i="84" a="1"/>
  <c r="Z128" i="84" s="1"/>
  <c r="Q128" i="84" a="1"/>
  <c r="Q128" i="84" s="1"/>
  <c r="R128" i="84" a="1"/>
  <c r="R128" i="84" s="1"/>
  <c r="M128" i="84" a="1"/>
  <c r="M128" i="84" s="1"/>
  <c r="I128" i="84" a="1"/>
  <c r="I128" i="84" s="1"/>
  <c r="E128" i="84" a="1"/>
  <c r="E128" i="84" s="1"/>
  <c r="B128" i="84" a="1"/>
  <c r="B128" i="84" s="1"/>
  <c r="AD127" i="84" a="1"/>
  <c r="AD127" i="84" s="1"/>
  <c r="Z127" i="84" a="1"/>
  <c r="Z127" i="84" s="1"/>
  <c r="Q127" i="84" a="1"/>
  <c r="Q127" i="84" s="1"/>
  <c r="R127" i="84" a="1"/>
  <c r="R127" i="84" s="1"/>
  <c r="M127" i="84" a="1"/>
  <c r="M127" i="84" s="1"/>
  <c r="I127" i="84" a="1"/>
  <c r="I127" i="84" s="1"/>
  <c r="E127" i="84" a="1"/>
  <c r="E127" i="84" s="1"/>
  <c r="B127" i="84" a="1"/>
  <c r="B127" i="84" s="1"/>
  <c r="AD126" i="84" a="1"/>
  <c r="AD126" i="84" s="1"/>
  <c r="Z126" i="84" a="1"/>
  <c r="Z126" i="84" s="1"/>
  <c r="Q126" i="84" a="1"/>
  <c r="Q126" i="84" s="1"/>
  <c r="R126" i="84" a="1"/>
  <c r="R126" i="84" s="1"/>
  <c r="M126" i="84" a="1"/>
  <c r="M126" i="84" s="1"/>
  <c r="I126" i="84" a="1"/>
  <c r="I126" i="84" s="1"/>
  <c r="E126" i="84" a="1"/>
  <c r="E126" i="84" s="1"/>
  <c r="B126" i="84" a="1"/>
  <c r="B126" i="84" s="1"/>
  <c r="AD125" i="84" a="1"/>
  <c r="AD125" i="84" s="1"/>
  <c r="Z125" i="84" a="1"/>
  <c r="Z125" i="84" s="1"/>
  <c r="Q125" i="84" a="1"/>
  <c r="Q125" i="84" s="1"/>
  <c r="R125" i="84" a="1"/>
  <c r="R125" i="84" s="1"/>
  <c r="M125" i="84" a="1"/>
  <c r="M125" i="84" s="1"/>
  <c r="I125" i="84" a="1"/>
  <c r="I125" i="84" s="1"/>
  <c r="E125" i="84" a="1"/>
  <c r="E125" i="84" s="1"/>
  <c r="B125" i="84" a="1"/>
  <c r="B125" i="84" s="1"/>
  <c r="AD124" i="84" a="1"/>
  <c r="AD124" i="84" s="1"/>
  <c r="Z124" i="84" a="1"/>
  <c r="Z124" i="84" s="1"/>
  <c r="Q124" i="84" a="1"/>
  <c r="Q124" i="84" s="1"/>
  <c r="R124" i="84" a="1"/>
  <c r="R124" i="84" s="1"/>
  <c r="M124" i="84" a="1"/>
  <c r="M124" i="84" s="1"/>
  <c r="I124" i="84" a="1"/>
  <c r="I124" i="84" s="1"/>
  <c r="E124" i="84" a="1"/>
  <c r="E124" i="84" s="1"/>
  <c r="B124" i="84" a="1"/>
  <c r="B124" i="84" s="1"/>
  <c r="AD123" i="84" a="1"/>
  <c r="AD123" i="84" s="1"/>
  <c r="Z123" i="84" a="1"/>
  <c r="Z123" i="84" s="1"/>
  <c r="Q123" i="84" a="1"/>
  <c r="Q123" i="84" s="1"/>
  <c r="R123" i="84" a="1"/>
  <c r="R123" i="84" s="1"/>
  <c r="M123" i="84" a="1"/>
  <c r="M123" i="84" s="1"/>
  <c r="I123" i="84" a="1"/>
  <c r="I123" i="84" s="1"/>
  <c r="E123" i="84" a="1"/>
  <c r="E123" i="84" s="1"/>
  <c r="B123" i="84" a="1"/>
  <c r="B123" i="84" s="1"/>
  <c r="AD122" i="84" a="1"/>
  <c r="AD122" i="84" s="1"/>
  <c r="Z122" i="84" a="1"/>
  <c r="Z122" i="84" s="1"/>
  <c r="Q122" i="84" a="1"/>
  <c r="Q122" i="84" s="1"/>
  <c r="R122" i="84" a="1"/>
  <c r="R122" i="84" s="1"/>
  <c r="M122" i="84" a="1"/>
  <c r="M122" i="84" s="1"/>
  <c r="I122" i="84" a="1"/>
  <c r="I122" i="84" s="1"/>
  <c r="E122" i="84" a="1"/>
  <c r="E122" i="84" s="1"/>
  <c r="B122" i="84" a="1"/>
  <c r="B122" i="84" s="1"/>
  <c r="AD121" i="84" a="1"/>
  <c r="AD121" i="84" s="1"/>
  <c r="Z121" i="84" a="1"/>
  <c r="Z121" i="84" s="1"/>
  <c r="Q121" i="84" a="1"/>
  <c r="Q121" i="84" s="1"/>
  <c r="R121" i="84" a="1"/>
  <c r="R121" i="84" s="1"/>
  <c r="M121" i="84" a="1"/>
  <c r="M121" i="84" s="1"/>
  <c r="I121" i="84" a="1"/>
  <c r="I121" i="84" s="1"/>
  <c r="E121" i="84" a="1"/>
  <c r="E121" i="84" s="1"/>
  <c r="B121" i="84" a="1"/>
  <c r="B121" i="84" s="1"/>
  <c r="AD120" i="84" a="1"/>
  <c r="AD120" i="84" s="1"/>
  <c r="Z120" i="84" a="1"/>
  <c r="Z120" i="84" s="1"/>
  <c r="Q120" i="84" a="1"/>
  <c r="Q120" i="84" s="1"/>
  <c r="R120" i="84" a="1"/>
  <c r="R120" i="84" s="1"/>
  <c r="M120" i="84" a="1"/>
  <c r="M120" i="84" s="1"/>
  <c r="I120" i="84" a="1"/>
  <c r="I120" i="84" s="1"/>
  <c r="E120" i="84" a="1"/>
  <c r="E120" i="84" s="1"/>
  <c r="B120" i="84" a="1"/>
  <c r="B120" i="84" s="1"/>
  <c r="AD119" i="84" a="1"/>
  <c r="AD119" i="84" s="1"/>
  <c r="Z119" i="84" a="1"/>
  <c r="Z119" i="84" s="1"/>
  <c r="Q119" i="84" a="1"/>
  <c r="Q119" i="84" s="1"/>
  <c r="R119" i="84" a="1"/>
  <c r="R119" i="84" s="1"/>
  <c r="M119" i="84" a="1"/>
  <c r="M119" i="84" s="1"/>
  <c r="I119" i="84" a="1"/>
  <c r="I119" i="84" s="1"/>
  <c r="E119" i="84" a="1"/>
  <c r="E119" i="84" s="1"/>
  <c r="B119" i="84" a="1"/>
  <c r="B119" i="84" s="1"/>
  <c r="AD118" i="84" a="1"/>
  <c r="AD118" i="84" s="1"/>
  <c r="Z118" i="84" a="1"/>
  <c r="Z118" i="84" s="1"/>
  <c r="Q118" i="84" a="1"/>
  <c r="Q118" i="84" s="1"/>
  <c r="R118" i="84" a="1"/>
  <c r="R118" i="84" s="1"/>
  <c r="M118" i="84" a="1"/>
  <c r="M118" i="84" s="1"/>
  <c r="I118" i="84" a="1"/>
  <c r="I118" i="84" s="1"/>
  <c r="E118" i="84" a="1"/>
  <c r="E118" i="84" s="1"/>
  <c r="B118" i="84" a="1"/>
  <c r="B118" i="84" s="1"/>
  <c r="AD117" i="84" a="1"/>
  <c r="AD117" i="84" s="1"/>
  <c r="Z117" i="84" a="1"/>
  <c r="Z117" i="84" s="1"/>
  <c r="Q117" i="84" a="1"/>
  <c r="Q117" i="84" s="1"/>
  <c r="R117" i="84" a="1"/>
  <c r="R117" i="84" s="1"/>
  <c r="M117" i="84" a="1"/>
  <c r="M117" i="84" s="1"/>
  <c r="I117" i="84" a="1"/>
  <c r="I117" i="84" s="1"/>
  <c r="E117" i="84" a="1"/>
  <c r="E117" i="84" s="1"/>
  <c r="B117" i="84" a="1"/>
  <c r="B117" i="84" s="1"/>
  <c r="AD116" i="84" a="1"/>
  <c r="AD116" i="84" s="1"/>
  <c r="Z116" i="84" a="1"/>
  <c r="Z116" i="84" s="1"/>
  <c r="Q116" i="84" a="1"/>
  <c r="Q116" i="84" s="1"/>
  <c r="R116" i="84" a="1"/>
  <c r="R116" i="84" s="1"/>
  <c r="M116" i="84" a="1"/>
  <c r="M116" i="84" s="1"/>
  <c r="I116" i="84" a="1"/>
  <c r="I116" i="84" s="1"/>
  <c r="E116" i="84" a="1"/>
  <c r="E116" i="84" s="1"/>
  <c r="B116" i="84" a="1"/>
  <c r="B116" i="84" s="1"/>
  <c r="AD115" i="84" a="1"/>
  <c r="AD115" i="84" s="1"/>
  <c r="Z115" i="84" a="1"/>
  <c r="Z115" i="84" s="1"/>
  <c r="Q115" i="84" a="1"/>
  <c r="Q115" i="84" s="1"/>
  <c r="R115" i="84" a="1"/>
  <c r="R115" i="84" s="1"/>
  <c r="M115" i="84" a="1"/>
  <c r="M115" i="84" s="1"/>
  <c r="I115" i="84" a="1"/>
  <c r="I115" i="84" s="1"/>
  <c r="E115" i="84" a="1"/>
  <c r="E115" i="84" s="1"/>
  <c r="B115" i="84" a="1"/>
  <c r="B115" i="84" s="1"/>
  <c r="AD114" i="84" a="1"/>
  <c r="AD114" i="84" s="1"/>
  <c r="Z114" i="84" a="1"/>
  <c r="Z114" i="84" s="1"/>
  <c r="Q114" i="84" a="1"/>
  <c r="Q114" i="84" s="1"/>
  <c r="R114" i="84" a="1"/>
  <c r="R114" i="84" s="1"/>
  <c r="M114" i="84" a="1"/>
  <c r="M114" i="84" s="1"/>
  <c r="I114" i="84" a="1"/>
  <c r="I114" i="84" s="1"/>
  <c r="E114" i="84" a="1"/>
  <c r="E114" i="84" s="1"/>
  <c r="B114" i="84" a="1"/>
  <c r="B114" i="84" s="1"/>
  <c r="AD113" i="84" a="1"/>
  <c r="AD113" i="84" s="1"/>
  <c r="Z113" i="84" a="1"/>
  <c r="Z113" i="84" s="1"/>
  <c r="Q113" i="84" a="1"/>
  <c r="Q113" i="84" s="1"/>
  <c r="R113" i="84" a="1"/>
  <c r="R113" i="84" s="1"/>
  <c r="M113" i="84" a="1"/>
  <c r="M113" i="84" s="1"/>
  <c r="I113" i="84" a="1"/>
  <c r="I113" i="84" s="1"/>
  <c r="E113" i="84" a="1"/>
  <c r="E113" i="84" s="1"/>
  <c r="B113" i="84" a="1"/>
  <c r="B113" i="84" s="1"/>
  <c r="AD112" i="84" a="1"/>
  <c r="AD112" i="84" s="1"/>
  <c r="Z112" i="84" a="1"/>
  <c r="Z112" i="84" s="1"/>
  <c r="Q112" i="84" a="1"/>
  <c r="Q112" i="84" s="1"/>
  <c r="R112" i="84" a="1"/>
  <c r="R112" i="84" s="1"/>
  <c r="M112" i="84" a="1"/>
  <c r="M112" i="84" s="1"/>
  <c r="I112" i="84" a="1"/>
  <c r="I112" i="84" s="1"/>
  <c r="E112" i="84" a="1"/>
  <c r="E112" i="84" s="1"/>
  <c r="B112" i="84" a="1"/>
  <c r="B112" i="84" s="1"/>
  <c r="AD111" i="84" a="1"/>
  <c r="AD111" i="84" s="1"/>
  <c r="Z111" i="84" a="1"/>
  <c r="Z111" i="84" s="1"/>
  <c r="Q111" i="84" a="1"/>
  <c r="Q111" i="84" s="1"/>
  <c r="R111" i="84" a="1"/>
  <c r="R111" i="84" s="1"/>
  <c r="M111" i="84" a="1"/>
  <c r="M111" i="84" s="1"/>
  <c r="I111" i="84" a="1"/>
  <c r="I111" i="84" s="1"/>
  <c r="E111" i="84" a="1"/>
  <c r="E111" i="84" s="1"/>
  <c r="B111" i="84" a="1"/>
  <c r="B111" i="84" s="1"/>
  <c r="AD110" i="84" a="1"/>
  <c r="AD110" i="84" s="1"/>
  <c r="Z110" i="84" a="1"/>
  <c r="Z110" i="84" s="1"/>
  <c r="Q110" i="84" a="1"/>
  <c r="Q110" i="84" s="1"/>
  <c r="R110" i="84" a="1"/>
  <c r="R110" i="84" s="1"/>
  <c r="M110" i="84" a="1"/>
  <c r="M110" i="84" s="1"/>
  <c r="I110" i="84" a="1"/>
  <c r="I110" i="84" s="1"/>
  <c r="E110" i="84" a="1"/>
  <c r="E110" i="84" s="1"/>
  <c r="B110" i="84" a="1"/>
  <c r="B110" i="84" s="1"/>
  <c r="AD109" i="84" a="1"/>
  <c r="AD109" i="84" s="1"/>
  <c r="Z109" i="84" a="1"/>
  <c r="Z109" i="84" s="1"/>
  <c r="Q109" i="84" a="1"/>
  <c r="Q109" i="84" s="1"/>
  <c r="R109" i="84" a="1"/>
  <c r="R109" i="84" s="1"/>
  <c r="M109" i="84" a="1"/>
  <c r="M109" i="84" s="1"/>
  <c r="I109" i="84" a="1"/>
  <c r="I109" i="84" s="1"/>
  <c r="E109" i="84" a="1"/>
  <c r="E109" i="84" s="1"/>
  <c r="B109" i="84" a="1"/>
  <c r="B109" i="84" s="1"/>
  <c r="AD108" i="84" a="1"/>
  <c r="AD108" i="84" s="1"/>
  <c r="Z108" i="84" a="1"/>
  <c r="Z108" i="84" s="1"/>
  <c r="Q108" i="84" a="1"/>
  <c r="Q108" i="84" s="1"/>
  <c r="R108" i="84" a="1"/>
  <c r="R108" i="84" s="1"/>
  <c r="M108" i="84" a="1"/>
  <c r="M108" i="84" s="1"/>
  <c r="I108" i="84" a="1"/>
  <c r="I108" i="84" s="1"/>
  <c r="E108" i="84" a="1"/>
  <c r="E108" i="84" s="1"/>
  <c r="B108" i="84" a="1"/>
  <c r="B108" i="84" s="1"/>
  <c r="AD107" i="84" a="1"/>
  <c r="AD107" i="84" s="1"/>
  <c r="Z107" i="84" a="1"/>
  <c r="Z107" i="84" s="1"/>
  <c r="Q107" i="84" a="1"/>
  <c r="Q107" i="84" s="1"/>
  <c r="R107" i="84" a="1"/>
  <c r="R107" i="84" s="1"/>
  <c r="M107" i="84" a="1"/>
  <c r="M107" i="84" s="1"/>
  <c r="I107" i="84" a="1"/>
  <c r="I107" i="84" s="1"/>
  <c r="E107" i="84" a="1"/>
  <c r="E107" i="84" s="1"/>
  <c r="B107" i="84" a="1"/>
  <c r="B107" i="84" s="1"/>
  <c r="AD106" i="84" a="1"/>
  <c r="AD106" i="84" s="1"/>
  <c r="Z106" i="84" a="1"/>
  <c r="Z106" i="84" s="1"/>
  <c r="Q106" i="84" a="1"/>
  <c r="Q106" i="84" s="1"/>
  <c r="R106" i="84" a="1"/>
  <c r="R106" i="84" s="1"/>
  <c r="M106" i="84" a="1"/>
  <c r="M106" i="84" s="1"/>
  <c r="I106" i="84" a="1"/>
  <c r="I106" i="84" s="1"/>
  <c r="E106" i="84" a="1"/>
  <c r="E106" i="84" s="1"/>
  <c r="B106" i="84" a="1"/>
  <c r="B106" i="84" s="1"/>
  <c r="AD105" i="84" a="1"/>
  <c r="AD105" i="84" s="1"/>
  <c r="Z105" i="84" a="1"/>
  <c r="Z105" i="84" s="1"/>
  <c r="Q105" i="84" a="1"/>
  <c r="Q105" i="84" s="1"/>
  <c r="R105" i="84" a="1"/>
  <c r="R105" i="84" s="1"/>
  <c r="M105" i="84" a="1"/>
  <c r="M105" i="84" s="1"/>
  <c r="I105" i="84" a="1"/>
  <c r="I105" i="84" s="1"/>
  <c r="E105" i="84" a="1"/>
  <c r="E105" i="84" s="1"/>
  <c r="B105" i="84" a="1"/>
  <c r="B105" i="84" s="1"/>
  <c r="AD104" i="84" a="1"/>
  <c r="AD104" i="84" s="1"/>
  <c r="Z104" i="84" a="1"/>
  <c r="Z104" i="84" s="1"/>
  <c r="Q104" i="84" a="1"/>
  <c r="Q104" i="84" s="1"/>
  <c r="R104" i="84" a="1"/>
  <c r="R104" i="84" s="1"/>
  <c r="M104" i="84" a="1"/>
  <c r="M104" i="84" s="1"/>
  <c r="I104" i="84" a="1"/>
  <c r="I104" i="84" s="1"/>
  <c r="E104" i="84" a="1"/>
  <c r="E104" i="84" s="1"/>
  <c r="B104" i="84" a="1"/>
  <c r="B104" i="84" s="1"/>
  <c r="AD103" i="84" a="1"/>
  <c r="AD103" i="84" s="1"/>
  <c r="Z103" i="84" a="1"/>
  <c r="Z103" i="84" s="1"/>
  <c r="Q103" i="84" a="1"/>
  <c r="Q103" i="84" s="1"/>
  <c r="R103" i="84" a="1"/>
  <c r="R103" i="84" s="1"/>
  <c r="M103" i="84" a="1"/>
  <c r="M103" i="84" s="1"/>
  <c r="I103" i="84" a="1"/>
  <c r="I103" i="84" s="1"/>
  <c r="E103" i="84" a="1"/>
  <c r="E103" i="84" s="1"/>
  <c r="B103" i="84" a="1"/>
  <c r="B103" i="84" s="1"/>
  <c r="AD102" i="84" a="1"/>
  <c r="AD102" i="84" s="1"/>
  <c r="Z102" i="84" a="1"/>
  <c r="Z102" i="84" s="1"/>
  <c r="Q102" i="84" a="1"/>
  <c r="Q102" i="84" s="1"/>
  <c r="R102" i="84" a="1"/>
  <c r="R102" i="84" s="1"/>
  <c r="M102" i="84" a="1"/>
  <c r="M102" i="84" s="1"/>
  <c r="I102" i="84" a="1"/>
  <c r="I102" i="84" s="1"/>
  <c r="E102" i="84" a="1"/>
  <c r="E102" i="84" s="1"/>
  <c r="B102" i="84" a="1"/>
  <c r="B102" i="84" s="1"/>
  <c r="AD101" i="84" a="1"/>
  <c r="AD101" i="84" s="1"/>
  <c r="Z101" i="84" a="1"/>
  <c r="Z101" i="84" s="1"/>
  <c r="Q101" i="84" a="1"/>
  <c r="Q101" i="84" s="1"/>
  <c r="R101" i="84" a="1"/>
  <c r="R101" i="84" s="1"/>
  <c r="M101" i="84" a="1"/>
  <c r="M101" i="84" s="1"/>
  <c r="I101" i="84" a="1"/>
  <c r="I101" i="84" s="1"/>
  <c r="E101" i="84" a="1"/>
  <c r="E101" i="84" s="1"/>
  <c r="B101" i="84" a="1"/>
  <c r="B101" i="84" s="1"/>
  <c r="AD100" i="84" a="1"/>
  <c r="AD100" i="84" s="1"/>
  <c r="Z100" i="84" a="1"/>
  <c r="Z100" i="84" s="1"/>
  <c r="Q100" i="84" a="1"/>
  <c r="Q100" i="84" s="1"/>
  <c r="R100" i="84" a="1"/>
  <c r="R100" i="84" s="1"/>
  <c r="M100" i="84" a="1"/>
  <c r="M100" i="84" s="1"/>
  <c r="I100" i="84" a="1"/>
  <c r="I100" i="84" s="1"/>
  <c r="E100" i="84" a="1"/>
  <c r="E100" i="84" s="1"/>
  <c r="B100" i="84" a="1"/>
  <c r="B100" i="84" s="1"/>
  <c r="AD99" i="84" a="1"/>
  <c r="AD99" i="84" s="1"/>
  <c r="Z99" i="84" a="1"/>
  <c r="Z99" i="84" s="1"/>
  <c r="Q99" i="84" a="1"/>
  <c r="Q99" i="84" s="1"/>
  <c r="R99" i="84" a="1"/>
  <c r="R99" i="84" s="1"/>
  <c r="M99" i="84" a="1"/>
  <c r="M99" i="84" s="1"/>
  <c r="I99" i="84" a="1"/>
  <c r="I99" i="84" s="1"/>
  <c r="E99" i="84" a="1"/>
  <c r="E99" i="84" s="1"/>
  <c r="B99" i="84" a="1"/>
  <c r="B99" i="84" s="1"/>
  <c r="AD98" i="84" a="1"/>
  <c r="AD98" i="84" s="1"/>
  <c r="Z98" i="84" a="1"/>
  <c r="Z98" i="84" s="1"/>
  <c r="Q98" i="84" a="1"/>
  <c r="Q98" i="84" s="1"/>
  <c r="R98" i="84" a="1"/>
  <c r="R98" i="84" s="1"/>
  <c r="M98" i="84" a="1"/>
  <c r="M98" i="84" s="1"/>
  <c r="I98" i="84" a="1"/>
  <c r="I98" i="84" s="1"/>
  <c r="E98" i="84" a="1"/>
  <c r="E98" i="84" s="1"/>
  <c r="B98" i="84" a="1"/>
  <c r="B98" i="84" s="1"/>
  <c r="AD97" i="84" a="1"/>
  <c r="AD97" i="84" s="1"/>
  <c r="Z97" i="84" a="1"/>
  <c r="Z97" i="84" s="1"/>
  <c r="Q97" i="84" a="1"/>
  <c r="Q97" i="84" s="1"/>
  <c r="R97" i="84" a="1"/>
  <c r="R97" i="84" s="1"/>
  <c r="M97" i="84" a="1"/>
  <c r="M97" i="84" s="1"/>
  <c r="I97" i="84" a="1"/>
  <c r="I97" i="84" s="1"/>
  <c r="E97" i="84" a="1"/>
  <c r="E97" i="84" s="1"/>
  <c r="B97" i="84" a="1"/>
  <c r="B97" i="84" s="1"/>
  <c r="AD96" i="84" a="1"/>
  <c r="AD96" i="84" s="1"/>
  <c r="Z96" i="84" a="1"/>
  <c r="Z96" i="84" s="1"/>
  <c r="Q96" i="84" a="1"/>
  <c r="Q96" i="84" s="1"/>
  <c r="R96" i="84" a="1"/>
  <c r="R96" i="84" s="1"/>
  <c r="M96" i="84" a="1"/>
  <c r="M96" i="84" s="1"/>
  <c r="I96" i="84" a="1"/>
  <c r="I96" i="84" s="1"/>
  <c r="E96" i="84" a="1"/>
  <c r="E96" i="84" s="1"/>
  <c r="B96" i="84" a="1"/>
  <c r="B96" i="84" s="1"/>
  <c r="AD95" i="84" a="1"/>
  <c r="AD95" i="84" s="1"/>
  <c r="Z95" i="84" a="1"/>
  <c r="Z95" i="84" s="1"/>
  <c r="Q95" i="84" a="1"/>
  <c r="Q95" i="84" s="1"/>
  <c r="R95" i="84" a="1"/>
  <c r="R95" i="84" s="1"/>
  <c r="M95" i="84" a="1"/>
  <c r="M95" i="84" s="1"/>
  <c r="I95" i="84" a="1"/>
  <c r="I95" i="84" s="1"/>
  <c r="E95" i="84" a="1"/>
  <c r="E95" i="84" s="1"/>
  <c r="B95" i="84" a="1"/>
  <c r="B95" i="84" s="1"/>
  <c r="AD94" i="84" a="1"/>
  <c r="AD94" i="84" s="1"/>
  <c r="Z94" i="84" a="1"/>
  <c r="Z94" i="84" s="1"/>
  <c r="Q94" i="84" a="1"/>
  <c r="Q94" i="84" s="1"/>
  <c r="R94" i="84" a="1"/>
  <c r="R94" i="84" s="1"/>
  <c r="M94" i="84" a="1"/>
  <c r="M94" i="84" s="1"/>
  <c r="I94" i="84" a="1"/>
  <c r="I94" i="84" s="1"/>
  <c r="E94" i="84" a="1"/>
  <c r="E94" i="84" s="1"/>
  <c r="B94" i="84" a="1"/>
  <c r="B94" i="84" s="1"/>
  <c r="AD93" i="84" a="1"/>
  <c r="AD93" i="84" s="1"/>
  <c r="Z93" i="84" a="1"/>
  <c r="Z93" i="84" s="1"/>
  <c r="Q93" i="84" a="1"/>
  <c r="Q93" i="84" s="1"/>
  <c r="R93" i="84" a="1"/>
  <c r="R93" i="84" s="1"/>
  <c r="M93" i="84" a="1"/>
  <c r="M93" i="84" s="1"/>
  <c r="I93" i="84" a="1"/>
  <c r="I93" i="84" s="1"/>
  <c r="E93" i="84" a="1"/>
  <c r="E93" i="84" s="1"/>
  <c r="B93" i="84" a="1"/>
  <c r="B93" i="84" s="1"/>
  <c r="AD92" i="84" a="1"/>
  <c r="AD92" i="84" s="1"/>
  <c r="Z92" i="84" a="1"/>
  <c r="Z92" i="84" s="1"/>
  <c r="Q92" i="84" a="1"/>
  <c r="Q92" i="84" s="1"/>
  <c r="R92" i="84" a="1"/>
  <c r="R92" i="84" s="1"/>
  <c r="M92" i="84" a="1"/>
  <c r="M92" i="84" s="1"/>
  <c r="I92" i="84" a="1"/>
  <c r="I92" i="84" s="1"/>
  <c r="E92" i="84" a="1"/>
  <c r="E92" i="84" s="1"/>
  <c r="B92" i="84" a="1"/>
  <c r="B92" i="84" s="1"/>
  <c r="AD91" i="84" a="1"/>
  <c r="AD91" i="84" s="1"/>
  <c r="Z91" i="84" a="1"/>
  <c r="Z91" i="84" s="1"/>
  <c r="Q91" i="84" a="1"/>
  <c r="Q91" i="84" s="1"/>
  <c r="R91" i="84" a="1"/>
  <c r="R91" i="84" s="1"/>
  <c r="M91" i="84" a="1"/>
  <c r="M91" i="84" s="1"/>
  <c r="I91" i="84" a="1"/>
  <c r="I91" i="84" s="1"/>
  <c r="E91" i="84" a="1"/>
  <c r="E91" i="84" s="1"/>
  <c r="B91" i="84" a="1"/>
  <c r="B91" i="84" s="1"/>
  <c r="AD90" i="84" a="1"/>
  <c r="AD90" i="84" s="1"/>
  <c r="Z90" i="84" a="1"/>
  <c r="Z90" i="84" s="1"/>
  <c r="Q90" i="84" a="1"/>
  <c r="Q90" i="84" s="1"/>
  <c r="R90" i="84" a="1"/>
  <c r="R90" i="84" s="1"/>
  <c r="M90" i="84" a="1"/>
  <c r="M90" i="84" s="1"/>
  <c r="I90" i="84" a="1"/>
  <c r="I90" i="84" s="1"/>
  <c r="E90" i="84" a="1"/>
  <c r="E90" i="84" s="1"/>
  <c r="B90" i="84" a="1"/>
  <c r="B90" i="84" s="1"/>
  <c r="AD89" i="84" a="1"/>
  <c r="AD89" i="84" s="1"/>
  <c r="Z89" i="84" a="1"/>
  <c r="Z89" i="84" s="1"/>
  <c r="Q89" i="84" a="1"/>
  <c r="Q89" i="84" s="1"/>
  <c r="R89" i="84" a="1"/>
  <c r="R89" i="84" s="1"/>
  <c r="M89" i="84" a="1"/>
  <c r="M89" i="84" s="1"/>
  <c r="I89" i="84" a="1"/>
  <c r="I89" i="84" s="1"/>
  <c r="E89" i="84" a="1"/>
  <c r="E89" i="84" s="1"/>
  <c r="B89" i="84" a="1"/>
  <c r="B89" i="84" s="1"/>
  <c r="AD88" i="84" a="1"/>
  <c r="AD88" i="84" s="1"/>
  <c r="Z88" i="84" a="1"/>
  <c r="Z88" i="84" s="1"/>
  <c r="Q88" i="84" a="1"/>
  <c r="Q88" i="84" s="1"/>
  <c r="R88" i="84" a="1"/>
  <c r="R88" i="84" s="1"/>
  <c r="M88" i="84" a="1"/>
  <c r="M88" i="84" s="1"/>
  <c r="I88" i="84" a="1"/>
  <c r="I88" i="84" s="1"/>
  <c r="E88" i="84" a="1"/>
  <c r="E88" i="84" s="1"/>
  <c r="B88" i="84" a="1"/>
  <c r="B88" i="84" s="1"/>
  <c r="AD87" i="84" a="1"/>
  <c r="AD87" i="84" s="1"/>
  <c r="Z87" i="84" a="1"/>
  <c r="Z87" i="84" s="1"/>
  <c r="Q87" i="84" a="1"/>
  <c r="Q87" i="84" s="1"/>
  <c r="R87" i="84" a="1"/>
  <c r="R87" i="84" s="1"/>
  <c r="M87" i="84" a="1"/>
  <c r="M87" i="84" s="1"/>
  <c r="I87" i="84" a="1"/>
  <c r="I87" i="84" s="1"/>
  <c r="E87" i="84" a="1"/>
  <c r="E87" i="84" s="1"/>
  <c r="B87" i="84" a="1"/>
  <c r="B87" i="84" s="1"/>
  <c r="AD86" i="84" a="1"/>
  <c r="AD86" i="84" s="1"/>
  <c r="Z86" i="84" a="1"/>
  <c r="Z86" i="84" s="1"/>
  <c r="Q86" i="84" a="1"/>
  <c r="Q86" i="84" s="1"/>
  <c r="R86" i="84" a="1"/>
  <c r="R86" i="84" s="1"/>
  <c r="M86" i="84" a="1"/>
  <c r="M86" i="84" s="1"/>
  <c r="I86" i="84" a="1"/>
  <c r="I86" i="84" s="1"/>
  <c r="E86" i="84" a="1"/>
  <c r="E86" i="84" s="1"/>
  <c r="B86" i="84" a="1"/>
  <c r="B86" i="84" s="1"/>
  <c r="AD85" i="84" a="1"/>
  <c r="AD85" i="84" s="1"/>
  <c r="Z85" i="84" a="1"/>
  <c r="Z85" i="84" s="1"/>
  <c r="Q85" i="84" a="1"/>
  <c r="Q85" i="84" s="1"/>
  <c r="R85" i="84" a="1"/>
  <c r="R85" i="84" s="1"/>
  <c r="M85" i="84" a="1"/>
  <c r="M85" i="84" s="1"/>
  <c r="I85" i="84" a="1"/>
  <c r="I85" i="84" s="1"/>
  <c r="E85" i="84" a="1"/>
  <c r="E85" i="84" s="1"/>
  <c r="B85" i="84" a="1"/>
  <c r="B85" i="84" s="1"/>
  <c r="AD84" i="84" a="1"/>
  <c r="AD84" i="84" s="1"/>
  <c r="Z84" i="84" a="1"/>
  <c r="Z84" i="84" s="1"/>
  <c r="Q84" i="84" a="1"/>
  <c r="Q84" i="84" s="1"/>
  <c r="R84" i="84" a="1"/>
  <c r="R84" i="84" s="1"/>
  <c r="M84" i="84" a="1"/>
  <c r="M84" i="84" s="1"/>
  <c r="I84" i="84" a="1"/>
  <c r="I84" i="84" s="1"/>
  <c r="E84" i="84" a="1"/>
  <c r="E84" i="84" s="1"/>
  <c r="B84" i="84" a="1"/>
  <c r="B84" i="84" s="1"/>
  <c r="AD83" i="84" a="1"/>
  <c r="AD83" i="84" s="1"/>
  <c r="Z83" i="84" a="1"/>
  <c r="Z83" i="84" s="1"/>
  <c r="Q83" i="84" a="1"/>
  <c r="Q83" i="84" s="1"/>
  <c r="R83" i="84" a="1"/>
  <c r="R83" i="84" s="1"/>
  <c r="M83" i="84" a="1"/>
  <c r="M83" i="84" s="1"/>
  <c r="I83" i="84" a="1"/>
  <c r="I83" i="84" s="1"/>
  <c r="E83" i="84" a="1"/>
  <c r="E83" i="84" s="1"/>
  <c r="B83" i="84" a="1"/>
  <c r="B83" i="84" s="1"/>
  <c r="AD82" i="84" a="1"/>
  <c r="AD82" i="84" s="1"/>
  <c r="Z82" i="84" a="1"/>
  <c r="Z82" i="84" s="1"/>
  <c r="Q82" i="84" a="1"/>
  <c r="Q82" i="84" s="1"/>
  <c r="R82" i="84" a="1"/>
  <c r="R82" i="84" s="1"/>
  <c r="M82" i="84" a="1"/>
  <c r="M82" i="84" s="1"/>
  <c r="I82" i="84" a="1"/>
  <c r="I82" i="84" s="1"/>
  <c r="E82" i="84" a="1"/>
  <c r="E82" i="84" s="1"/>
  <c r="B82" i="84" a="1"/>
  <c r="B82" i="84" s="1"/>
  <c r="AD81" i="84" a="1"/>
  <c r="AD81" i="84" s="1"/>
  <c r="Z81" i="84" a="1"/>
  <c r="Z81" i="84" s="1"/>
  <c r="Q81" i="84" a="1"/>
  <c r="Q81" i="84" s="1"/>
  <c r="R81" i="84" a="1"/>
  <c r="R81" i="84" s="1"/>
  <c r="M81" i="84" a="1"/>
  <c r="M81" i="84" s="1"/>
  <c r="I81" i="84" a="1"/>
  <c r="I81" i="84" s="1"/>
  <c r="E81" i="84" a="1"/>
  <c r="E81" i="84" s="1"/>
  <c r="B81" i="84" a="1"/>
  <c r="B81" i="84" s="1"/>
  <c r="AD80" i="84" a="1"/>
  <c r="AD80" i="84" s="1"/>
  <c r="Z80" i="84" a="1"/>
  <c r="Z80" i="84" s="1"/>
  <c r="Q80" i="84" a="1"/>
  <c r="Q80" i="84" s="1"/>
  <c r="R80" i="84" a="1"/>
  <c r="R80" i="84" s="1"/>
  <c r="M80" i="84" a="1"/>
  <c r="M80" i="84" s="1"/>
  <c r="I80" i="84" a="1"/>
  <c r="I80" i="84" s="1"/>
  <c r="E80" i="84" a="1"/>
  <c r="E80" i="84" s="1"/>
  <c r="B80" i="84" a="1"/>
  <c r="B80" i="84" s="1"/>
  <c r="AD79" i="84" a="1"/>
  <c r="AD79" i="84" s="1"/>
  <c r="Z79" i="84" a="1"/>
  <c r="Z79" i="84" s="1"/>
  <c r="Q79" i="84" a="1"/>
  <c r="Q79" i="84" s="1"/>
  <c r="R79" i="84" a="1"/>
  <c r="R79" i="84" s="1"/>
  <c r="M79" i="84" a="1"/>
  <c r="M79" i="84" s="1"/>
  <c r="I79" i="84" a="1"/>
  <c r="I79" i="84" s="1"/>
  <c r="E79" i="84" a="1"/>
  <c r="E79" i="84" s="1"/>
  <c r="B79" i="84" a="1"/>
  <c r="B79" i="84" s="1"/>
  <c r="AD78" i="84" a="1"/>
  <c r="AD78" i="84" s="1"/>
  <c r="Z78" i="84" a="1"/>
  <c r="Z78" i="84" s="1"/>
  <c r="Q78" i="84" a="1"/>
  <c r="Q78" i="84" s="1"/>
  <c r="R78" i="84" a="1"/>
  <c r="R78" i="84" s="1"/>
  <c r="M78" i="84" a="1"/>
  <c r="M78" i="84" s="1"/>
  <c r="I78" i="84" a="1"/>
  <c r="I78" i="84" s="1"/>
  <c r="E78" i="84" a="1"/>
  <c r="E78" i="84" s="1"/>
  <c r="B78" i="84" a="1"/>
  <c r="B78" i="84" s="1"/>
  <c r="AD77" i="84" a="1"/>
  <c r="AD77" i="84" s="1"/>
  <c r="Z77" i="84" a="1"/>
  <c r="Z77" i="84" s="1"/>
  <c r="Q77" i="84" a="1"/>
  <c r="Q77" i="84" s="1"/>
  <c r="R77" i="84" a="1"/>
  <c r="R77" i="84" s="1"/>
  <c r="M77" i="84" a="1"/>
  <c r="M77" i="84" s="1"/>
  <c r="I77" i="84" a="1"/>
  <c r="I77" i="84" s="1"/>
  <c r="E77" i="84" a="1"/>
  <c r="E77" i="84" s="1"/>
  <c r="B77" i="84" a="1"/>
  <c r="B77" i="84" s="1"/>
  <c r="AD76" i="84" a="1"/>
  <c r="AD76" i="84" s="1"/>
  <c r="Z76" i="84" a="1"/>
  <c r="Z76" i="84" s="1"/>
  <c r="Q76" i="84" a="1"/>
  <c r="Q76" i="84" s="1"/>
  <c r="R76" i="84" a="1"/>
  <c r="R76" i="84" s="1"/>
  <c r="M76" i="84" a="1"/>
  <c r="M76" i="84" s="1"/>
  <c r="I76" i="84" a="1"/>
  <c r="I76" i="84" s="1"/>
  <c r="E76" i="84" a="1"/>
  <c r="E76" i="84" s="1"/>
  <c r="B76" i="84" a="1"/>
  <c r="B76" i="84" s="1"/>
  <c r="AD75" i="84" a="1"/>
  <c r="AD75" i="84" s="1"/>
  <c r="Z75" i="84" a="1"/>
  <c r="Z75" i="84" s="1"/>
  <c r="Q75" i="84" a="1"/>
  <c r="Q75" i="84" s="1"/>
  <c r="R75" i="84" a="1"/>
  <c r="R75" i="84" s="1"/>
  <c r="M75" i="84" a="1"/>
  <c r="M75" i="84" s="1"/>
  <c r="I75" i="84" a="1"/>
  <c r="I75" i="84" s="1"/>
  <c r="E75" i="84" a="1"/>
  <c r="E75" i="84" s="1"/>
  <c r="B75" i="84" a="1"/>
  <c r="B75" i="84" s="1"/>
  <c r="AD74" i="84" a="1"/>
  <c r="AD74" i="84" s="1"/>
  <c r="Z74" i="84" a="1"/>
  <c r="Z74" i="84" s="1"/>
  <c r="Q74" i="84" a="1"/>
  <c r="Q74" i="84" s="1"/>
  <c r="R74" i="84" a="1"/>
  <c r="R74" i="84" s="1"/>
  <c r="M74" i="84" a="1"/>
  <c r="M74" i="84" s="1"/>
  <c r="I74" i="84" a="1"/>
  <c r="I74" i="84" s="1"/>
  <c r="E74" i="84" a="1"/>
  <c r="E74" i="84" s="1"/>
  <c r="B74" i="84" a="1"/>
  <c r="B74" i="84" s="1"/>
  <c r="AD73" i="84" a="1"/>
  <c r="AD73" i="84" s="1"/>
  <c r="Z73" i="84" a="1"/>
  <c r="Z73" i="84" s="1"/>
  <c r="Q73" i="84" a="1"/>
  <c r="Q73" i="84" s="1"/>
  <c r="R73" i="84" a="1"/>
  <c r="R73" i="84" s="1"/>
  <c r="M73" i="84" a="1"/>
  <c r="M73" i="84" s="1"/>
  <c r="I73" i="84" a="1"/>
  <c r="I73" i="84" s="1"/>
  <c r="E73" i="84" a="1"/>
  <c r="E73" i="84" s="1"/>
  <c r="B73" i="84" a="1"/>
  <c r="B73" i="84" s="1"/>
  <c r="AD72" i="84" a="1"/>
  <c r="AD72" i="84" s="1"/>
  <c r="Z72" i="84" a="1"/>
  <c r="Z72" i="84" s="1"/>
  <c r="Q72" i="84" a="1"/>
  <c r="Q72" i="84" s="1"/>
  <c r="R72" i="84" a="1"/>
  <c r="R72" i="84" s="1"/>
  <c r="M72" i="84" a="1"/>
  <c r="M72" i="84" s="1"/>
  <c r="I72" i="84" a="1"/>
  <c r="I72" i="84" s="1"/>
  <c r="E72" i="84" a="1"/>
  <c r="E72" i="84" s="1"/>
  <c r="B72" i="84" a="1"/>
  <c r="B72" i="84" s="1"/>
  <c r="AD71" i="84" a="1"/>
  <c r="AD71" i="84" s="1"/>
  <c r="Z71" i="84" a="1"/>
  <c r="Z71" i="84" s="1"/>
  <c r="Q71" i="84" a="1"/>
  <c r="Q71" i="84" s="1"/>
  <c r="R71" i="84" a="1"/>
  <c r="R71" i="84" s="1"/>
  <c r="M71" i="84" a="1"/>
  <c r="M71" i="84" s="1"/>
  <c r="I71" i="84" a="1"/>
  <c r="I71" i="84" s="1"/>
  <c r="E71" i="84" a="1"/>
  <c r="E71" i="84" s="1"/>
  <c r="B71" i="84" a="1"/>
  <c r="B71" i="84" s="1"/>
  <c r="AD70" i="84" a="1"/>
  <c r="AD70" i="84" s="1"/>
  <c r="Z70" i="84" a="1"/>
  <c r="Z70" i="84" s="1"/>
  <c r="Q70" i="84" a="1"/>
  <c r="Q70" i="84" s="1"/>
  <c r="R70" i="84" a="1"/>
  <c r="R70" i="84" s="1"/>
  <c r="M70" i="84" a="1"/>
  <c r="M70" i="84" s="1"/>
  <c r="I70" i="84" a="1"/>
  <c r="I70" i="84" s="1"/>
  <c r="E70" i="84" a="1"/>
  <c r="E70" i="84" s="1"/>
  <c r="B70" i="84" a="1"/>
  <c r="B70" i="84" s="1"/>
  <c r="AD69" i="84" a="1"/>
  <c r="AD69" i="84" s="1"/>
  <c r="Z69" i="84" a="1"/>
  <c r="Z69" i="84" s="1"/>
  <c r="Q69" i="84" a="1"/>
  <c r="Q69" i="84" s="1"/>
  <c r="R69" i="84" a="1"/>
  <c r="R69" i="84" s="1"/>
  <c r="M69" i="84" a="1"/>
  <c r="M69" i="84" s="1"/>
  <c r="I69" i="84" a="1"/>
  <c r="I69" i="84" s="1"/>
  <c r="E69" i="84" a="1"/>
  <c r="E69" i="84" s="1"/>
  <c r="B69" i="84" a="1"/>
  <c r="B69" i="84" s="1"/>
  <c r="AD68" i="84" a="1"/>
  <c r="AD68" i="84" s="1"/>
  <c r="Z68" i="84" a="1"/>
  <c r="Z68" i="84" s="1"/>
  <c r="Q68" i="84" a="1"/>
  <c r="Q68" i="84" s="1"/>
  <c r="R68" i="84" a="1"/>
  <c r="R68" i="84" s="1"/>
  <c r="M68" i="84" a="1"/>
  <c r="M68" i="84" s="1"/>
  <c r="I68" i="84" a="1"/>
  <c r="I68" i="84" s="1"/>
  <c r="E68" i="84" a="1"/>
  <c r="E68" i="84" s="1"/>
  <c r="B68" i="84" a="1"/>
  <c r="B68" i="84" s="1"/>
  <c r="AD67" i="84" a="1"/>
  <c r="AD67" i="84" s="1"/>
  <c r="Z67" i="84" a="1"/>
  <c r="Z67" i="84" s="1"/>
  <c r="Q67" i="84" a="1"/>
  <c r="Q67" i="84" s="1"/>
  <c r="R67" i="84" a="1"/>
  <c r="R67" i="84" s="1"/>
  <c r="M67" i="84" a="1"/>
  <c r="M67" i="84" s="1"/>
  <c r="I67" i="84" a="1"/>
  <c r="I67" i="84" s="1"/>
  <c r="E67" i="84" a="1"/>
  <c r="E67" i="84" s="1"/>
  <c r="B67" i="84" a="1"/>
  <c r="B67" i="84" s="1"/>
  <c r="AD66" i="84" a="1"/>
  <c r="AD66" i="84" s="1"/>
  <c r="Z66" i="84" a="1"/>
  <c r="Z66" i="84" s="1"/>
  <c r="Q66" i="84" a="1"/>
  <c r="Q66" i="84" s="1"/>
  <c r="R66" i="84" a="1"/>
  <c r="R66" i="84" s="1"/>
  <c r="M66" i="84" a="1"/>
  <c r="M66" i="84" s="1"/>
  <c r="I66" i="84" a="1"/>
  <c r="I66" i="84" s="1"/>
  <c r="E66" i="84" a="1"/>
  <c r="E66" i="84" s="1"/>
  <c r="B66" i="84" a="1"/>
  <c r="B66" i="84" s="1"/>
  <c r="AD65" i="84" a="1"/>
  <c r="AD65" i="84" s="1"/>
  <c r="Z65" i="84" a="1"/>
  <c r="Z65" i="84" s="1"/>
  <c r="Q65" i="84" a="1"/>
  <c r="Q65" i="84" s="1"/>
  <c r="R65" i="84" a="1"/>
  <c r="R65" i="84" s="1"/>
  <c r="M65" i="84" a="1"/>
  <c r="M65" i="84" s="1"/>
  <c r="I65" i="84" a="1"/>
  <c r="I65" i="84" s="1"/>
  <c r="E65" i="84" a="1"/>
  <c r="E65" i="84" s="1"/>
  <c r="B65" i="84" a="1"/>
  <c r="B65" i="84" s="1"/>
  <c r="AD64" i="84" a="1"/>
  <c r="AD64" i="84" s="1"/>
  <c r="Z64" i="84" a="1"/>
  <c r="Z64" i="84" s="1"/>
  <c r="Q64" i="84" a="1"/>
  <c r="Q64" i="84" s="1"/>
  <c r="R64" i="84" a="1"/>
  <c r="R64" i="84" s="1"/>
  <c r="M64" i="84" a="1"/>
  <c r="M64" i="84" s="1"/>
  <c r="I64" i="84" a="1"/>
  <c r="I64" i="84" s="1"/>
  <c r="E64" i="84" a="1"/>
  <c r="E64" i="84" s="1"/>
  <c r="B64" i="84" a="1"/>
  <c r="B64" i="84" s="1"/>
  <c r="AD63" i="84" a="1"/>
  <c r="AD63" i="84" s="1"/>
  <c r="Z63" i="84" a="1"/>
  <c r="Z63" i="84" s="1"/>
  <c r="Q63" i="84" a="1"/>
  <c r="Q63" i="84" s="1"/>
  <c r="R63" i="84" a="1"/>
  <c r="R63" i="84" s="1"/>
  <c r="M63" i="84" a="1"/>
  <c r="M63" i="84" s="1"/>
  <c r="I63" i="84" a="1"/>
  <c r="I63" i="84" s="1"/>
  <c r="E63" i="84" a="1"/>
  <c r="E63" i="84" s="1"/>
  <c r="B63" i="84" a="1"/>
  <c r="B63" i="84" s="1"/>
  <c r="AD62" i="84" a="1"/>
  <c r="AD62" i="84" s="1"/>
  <c r="Z62" i="84" a="1"/>
  <c r="Z62" i="84" s="1"/>
  <c r="Q62" i="84" a="1"/>
  <c r="Q62" i="84" s="1"/>
  <c r="R62" i="84" a="1"/>
  <c r="R62" i="84" s="1"/>
  <c r="M62" i="84" a="1"/>
  <c r="M62" i="84" s="1"/>
  <c r="I62" i="84" a="1"/>
  <c r="I62" i="84" s="1"/>
  <c r="E62" i="84" a="1"/>
  <c r="E62" i="84" s="1"/>
  <c r="B62" i="84" a="1"/>
  <c r="B62" i="84" s="1"/>
  <c r="AD61" i="84" a="1"/>
  <c r="AD61" i="84" s="1"/>
  <c r="Z61" i="84" a="1"/>
  <c r="Z61" i="84" s="1"/>
  <c r="Q61" i="84" a="1"/>
  <c r="Q61" i="84" s="1"/>
  <c r="R61" i="84" a="1"/>
  <c r="R61" i="84" s="1"/>
  <c r="M61" i="84" a="1"/>
  <c r="M61" i="84" s="1"/>
  <c r="I61" i="84" a="1"/>
  <c r="I61" i="84" s="1"/>
  <c r="E61" i="84" a="1"/>
  <c r="E61" i="84" s="1"/>
  <c r="B61" i="84" a="1"/>
  <c r="B61" i="84" s="1"/>
  <c r="AD60" i="84" a="1"/>
  <c r="AD60" i="84" s="1"/>
  <c r="Z60" i="84" a="1"/>
  <c r="Z60" i="84" s="1"/>
  <c r="Q60" i="84" a="1"/>
  <c r="Q60" i="84" s="1"/>
  <c r="R60" i="84" a="1"/>
  <c r="R60" i="84" s="1"/>
  <c r="M60" i="84" a="1"/>
  <c r="M60" i="84" s="1"/>
  <c r="I60" i="84" a="1"/>
  <c r="I60" i="84" s="1"/>
  <c r="E60" i="84" a="1"/>
  <c r="E60" i="84" s="1"/>
  <c r="B60" i="84" a="1"/>
  <c r="B60" i="84" s="1"/>
  <c r="AD59" i="84" a="1"/>
  <c r="AD59" i="84" s="1"/>
  <c r="Z59" i="84" a="1"/>
  <c r="Z59" i="84" s="1"/>
  <c r="Q59" i="84" a="1"/>
  <c r="Q59" i="84" s="1"/>
  <c r="R59" i="84" a="1"/>
  <c r="R59" i="84" s="1"/>
  <c r="M59" i="84" a="1"/>
  <c r="M59" i="84" s="1"/>
  <c r="I59" i="84" a="1"/>
  <c r="I59" i="84" s="1"/>
  <c r="E59" i="84" a="1"/>
  <c r="E59" i="84" s="1"/>
  <c r="B59" i="84" a="1"/>
  <c r="B59" i="84" s="1"/>
  <c r="AD58" i="84" a="1"/>
  <c r="AD58" i="84" s="1"/>
  <c r="Z58" i="84" a="1"/>
  <c r="Z58" i="84" s="1"/>
  <c r="Q58" i="84" a="1"/>
  <c r="Q58" i="84" s="1"/>
  <c r="R58" i="84" a="1"/>
  <c r="R58" i="84" s="1"/>
  <c r="M58" i="84" a="1"/>
  <c r="M58" i="84" s="1"/>
  <c r="I58" i="84" a="1"/>
  <c r="I58" i="84" s="1"/>
  <c r="E58" i="84" a="1"/>
  <c r="E58" i="84" s="1"/>
  <c r="B58" i="84" a="1"/>
  <c r="B58" i="84" s="1"/>
  <c r="AD57" i="84" a="1"/>
  <c r="AD57" i="84" s="1"/>
  <c r="Z57" i="84" a="1"/>
  <c r="Z57" i="84" s="1"/>
  <c r="Q57" i="84" a="1"/>
  <c r="Q57" i="84" s="1"/>
  <c r="R57" i="84" a="1"/>
  <c r="R57" i="84" s="1"/>
  <c r="M57" i="84" a="1"/>
  <c r="M57" i="84" s="1"/>
  <c r="I57" i="84" a="1"/>
  <c r="I57" i="84" s="1"/>
  <c r="E57" i="84" a="1"/>
  <c r="E57" i="84" s="1"/>
  <c r="B57" i="84" a="1"/>
  <c r="B57" i="84" s="1"/>
  <c r="AD56" i="84" a="1"/>
  <c r="AD56" i="84" s="1"/>
  <c r="Z56" i="84" a="1"/>
  <c r="Z56" i="84" s="1"/>
  <c r="Q56" i="84" a="1"/>
  <c r="Q56" i="84" s="1"/>
  <c r="R56" i="84" a="1"/>
  <c r="R56" i="84" s="1"/>
  <c r="M56" i="84" a="1"/>
  <c r="M56" i="84" s="1"/>
  <c r="I56" i="84" a="1"/>
  <c r="I56" i="84" s="1"/>
  <c r="E56" i="84" a="1"/>
  <c r="E56" i="84" s="1"/>
  <c r="B56" i="84" a="1"/>
  <c r="B56" i="84" s="1"/>
  <c r="AD55" i="84" a="1"/>
  <c r="AD55" i="84" s="1"/>
  <c r="Z55" i="84" a="1"/>
  <c r="Z55" i="84" s="1"/>
  <c r="Q55" i="84" a="1"/>
  <c r="Q55" i="84" s="1"/>
  <c r="R55" i="84" a="1"/>
  <c r="R55" i="84" s="1"/>
  <c r="M55" i="84" a="1"/>
  <c r="M55" i="84" s="1"/>
  <c r="I55" i="84" a="1"/>
  <c r="I55" i="84" s="1"/>
  <c r="E55" i="84" a="1"/>
  <c r="E55" i="84" s="1"/>
  <c r="B55" i="84" a="1"/>
  <c r="B55" i="84" s="1"/>
  <c r="AD54" i="84" a="1"/>
  <c r="AD54" i="84" s="1"/>
  <c r="Z54" i="84" a="1"/>
  <c r="Z54" i="84" s="1"/>
  <c r="Q54" i="84" a="1"/>
  <c r="Q54" i="84" s="1"/>
  <c r="R54" i="84" a="1"/>
  <c r="R54" i="84" s="1"/>
  <c r="M54" i="84" a="1"/>
  <c r="M54" i="84" s="1"/>
  <c r="I54" i="84" a="1"/>
  <c r="I54" i="84" s="1"/>
  <c r="E54" i="84" a="1"/>
  <c r="E54" i="84" s="1"/>
  <c r="B54" i="84" a="1"/>
  <c r="B54" i="84" s="1"/>
  <c r="AD53" i="84" a="1"/>
  <c r="AD53" i="84" s="1"/>
  <c r="Z53" i="84" a="1"/>
  <c r="Z53" i="84" s="1"/>
  <c r="Q53" i="84" a="1"/>
  <c r="Q53" i="84" s="1"/>
  <c r="R53" i="84" a="1"/>
  <c r="R53" i="84" s="1"/>
  <c r="M53" i="84" a="1"/>
  <c r="M53" i="84" s="1"/>
  <c r="I53" i="84" a="1"/>
  <c r="I53" i="84" s="1"/>
  <c r="E53" i="84" a="1"/>
  <c r="E53" i="84" s="1"/>
  <c r="B53" i="84" a="1"/>
  <c r="B53" i="84" s="1"/>
  <c r="AD52" i="84" a="1"/>
  <c r="AD52" i="84" s="1"/>
  <c r="Z52" i="84" a="1"/>
  <c r="Z52" i="84" s="1"/>
  <c r="Q52" i="84" a="1"/>
  <c r="Q52" i="84" s="1"/>
  <c r="R52" i="84" a="1"/>
  <c r="R52" i="84" s="1"/>
  <c r="M52" i="84" a="1"/>
  <c r="M52" i="84" s="1"/>
  <c r="I52" i="84" a="1"/>
  <c r="I52" i="84" s="1"/>
  <c r="E52" i="84" a="1"/>
  <c r="E52" i="84" s="1"/>
  <c r="B52" i="84" a="1"/>
  <c r="B52" i="84" s="1"/>
  <c r="AD51" i="84" a="1"/>
  <c r="AD51" i="84" s="1"/>
  <c r="Z51" i="84" a="1"/>
  <c r="Z51" i="84" s="1"/>
  <c r="Q51" i="84" a="1"/>
  <c r="Q51" i="84" s="1"/>
  <c r="R51" i="84" a="1"/>
  <c r="R51" i="84" s="1"/>
  <c r="M51" i="84" a="1"/>
  <c r="M51" i="84" s="1"/>
  <c r="I51" i="84" a="1"/>
  <c r="I51" i="84" s="1"/>
  <c r="E51" i="84" a="1"/>
  <c r="E51" i="84" s="1"/>
  <c r="B51" i="84" a="1"/>
  <c r="B51" i="84" s="1"/>
  <c r="AD50" i="84" a="1"/>
  <c r="AD50" i="84" s="1"/>
  <c r="Z50" i="84" a="1"/>
  <c r="Z50" i="84" s="1"/>
  <c r="Q50" i="84" a="1"/>
  <c r="Q50" i="84" s="1"/>
  <c r="R50" i="84" a="1"/>
  <c r="R50" i="84" s="1"/>
  <c r="M50" i="84" a="1"/>
  <c r="M50" i="84" s="1"/>
  <c r="I50" i="84" a="1"/>
  <c r="I50" i="84" s="1"/>
  <c r="E50" i="84" a="1"/>
  <c r="E50" i="84" s="1"/>
  <c r="B50" i="84" a="1"/>
  <c r="B50" i="84" s="1"/>
  <c r="AD49" i="84" a="1"/>
  <c r="AD49" i="84" s="1"/>
  <c r="Z49" i="84" a="1"/>
  <c r="Z49" i="84" s="1"/>
  <c r="Q49" i="84" a="1"/>
  <c r="Q49" i="84" s="1"/>
  <c r="R49" i="84" a="1"/>
  <c r="R49" i="84" s="1"/>
  <c r="M49" i="84" a="1"/>
  <c r="M49" i="84" s="1"/>
  <c r="I49" i="84" a="1"/>
  <c r="I49" i="84" s="1"/>
  <c r="E49" i="84" a="1"/>
  <c r="E49" i="84" s="1"/>
  <c r="B49" i="84" a="1"/>
  <c r="B49" i="84" s="1"/>
  <c r="AD48" i="84" a="1"/>
  <c r="AD48" i="84" s="1"/>
  <c r="Z48" i="84" a="1"/>
  <c r="Z48" i="84" s="1"/>
  <c r="Q48" i="84" a="1"/>
  <c r="Q48" i="84" s="1"/>
  <c r="R48" i="84" a="1"/>
  <c r="R48" i="84" s="1"/>
  <c r="M48" i="84" a="1"/>
  <c r="M48" i="84" s="1"/>
  <c r="I48" i="84" a="1"/>
  <c r="I48" i="84" s="1"/>
  <c r="E48" i="84" a="1"/>
  <c r="E48" i="84" s="1"/>
  <c r="B48" i="84" a="1"/>
  <c r="B48" i="84" s="1"/>
  <c r="AD47" i="84" a="1"/>
  <c r="AD47" i="84" s="1"/>
  <c r="Z47" i="84" a="1"/>
  <c r="Z47" i="84" s="1"/>
  <c r="Q47" i="84" a="1"/>
  <c r="Q47" i="84" s="1"/>
  <c r="R47" i="84" a="1"/>
  <c r="R47" i="84" s="1"/>
  <c r="M47" i="84" a="1"/>
  <c r="M47" i="84" s="1"/>
  <c r="I47" i="84" a="1"/>
  <c r="I47" i="84" s="1"/>
  <c r="E47" i="84" a="1"/>
  <c r="E47" i="84" s="1"/>
  <c r="B47" i="84" a="1"/>
  <c r="B47" i="84" s="1"/>
  <c r="AD46" i="84" a="1"/>
  <c r="AD46" i="84" s="1"/>
  <c r="Z46" i="84" a="1"/>
  <c r="Z46" i="84" s="1"/>
  <c r="Q46" i="84" a="1"/>
  <c r="Q46" i="84" s="1"/>
  <c r="R46" i="84" a="1"/>
  <c r="R46" i="84" s="1"/>
  <c r="M46" i="84" a="1"/>
  <c r="M46" i="84" s="1"/>
  <c r="I46" i="84" a="1"/>
  <c r="I46" i="84" s="1"/>
  <c r="E46" i="84" a="1"/>
  <c r="E46" i="84" s="1"/>
  <c r="B46" i="84" a="1"/>
  <c r="B46" i="84" s="1"/>
  <c r="AD45" i="84" a="1"/>
  <c r="AD45" i="84" s="1"/>
  <c r="Z45" i="84" a="1"/>
  <c r="Z45" i="84" s="1"/>
  <c r="Q45" i="84" a="1"/>
  <c r="Q45" i="84" s="1"/>
  <c r="R45" i="84" a="1"/>
  <c r="R45" i="84" s="1"/>
  <c r="M45" i="84" a="1"/>
  <c r="M45" i="84" s="1"/>
  <c r="I45" i="84" a="1"/>
  <c r="I45" i="84" s="1"/>
  <c r="E45" i="84" a="1"/>
  <c r="E45" i="84" s="1"/>
  <c r="B45" i="84" a="1"/>
  <c r="B45" i="84" s="1"/>
  <c r="AD44" i="84" a="1"/>
  <c r="AD44" i="84" s="1"/>
  <c r="Z44" i="84" a="1"/>
  <c r="Z44" i="84" s="1"/>
  <c r="Q44" i="84" a="1"/>
  <c r="Q44" i="84" s="1"/>
  <c r="R44" i="84" a="1"/>
  <c r="R44" i="84" s="1"/>
  <c r="M44" i="84" a="1"/>
  <c r="M44" i="84" s="1"/>
  <c r="I44" i="84" a="1"/>
  <c r="I44" i="84" s="1"/>
  <c r="E44" i="84" a="1"/>
  <c r="E44" i="84" s="1"/>
  <c r="B44" i="84" a="1"/>
  <c r="B44" i="84" s="1"/>
  <c r="AD43" i="84" a="1"/>
  <c r="AD43" i="84" s="1"/>
  <c r="Z43" i="84" a="1"/>
  <c r="Z43" i="84" s="1"/>
  <c r="Q43" i="84" a="1"/>
  <c r="Q43" i="84" s="1"/>
  <c r="R43" i="84" a="1"/>
  <c r="R43" i="84" s="1"/>
  <c r="M43" i="84" a="1"/>
  <c r="M43" i="84" s="1"/>
  <c r="I43" i="84" a="1"/>
  <c r="I43" i="84" s="1"/>
  <c r="E43" i="84" a="1"/>
  <c r="E43" i="84" s="1"/>
  <c r="B43" i="84" a="1"/>
  <c r="B43" i="84" s="1"/>
  <c r="AD42" i="84" a="1"/>
  <c r="AD42" i="84" s="1"/>
  <c r="Z42" i="84" a="1"/>
  <c r="Z42" i="84" s="1"/>
  <c r="Q42" i="84" a="1"/>
  <c r="Q42" i="84" s="1"/>
  <c r="R42" i="84" a="1"/>
  <c r="R42" i="84" s="1"/>
  <c r="M42" i="84" a="1"/>
  <c r="M42" i="84" s="1"/>
  <c r="I42" i="84" a="1"/>
  <c r="I42" i="84" s="1"/>
  <c r="E42" i="84" a="1"/>
  <c r="E42" i="84" s="1"/>
  <c r="B42" i="84" a="1"/>
  <c r="B42" i="84" s="1"/>
  <c r="AD41" i="84" a="1"/>
  <c r="AD41" i="84" s="1"/>
  <c r="Z41" i="84" a="1"/>
  <c r="Z41" i="84" s="1"/>
  <c r="Q41" i="84" a="1"/>
  <c r="Q41" i="84" s="1"/>
  <c r="R41" i="84" a="1"/>
  <c r="R41" i="84" s="1"/>
  <c r="M41" i="84" a="1"/>
  <c r="M41" i="84" s="1"/>
  <c r="I41" i="84" a="1"/>
  <c r="I41" i="84" s="1"/>
  <c r="E41" i="84" a="1"/>
  <c r="E41" i="84" s="1"/>
  <c r="B41" i="84" a="1"/>
  <c r="B41" i="84" s="1"/>
  <c r="AD40" i="84" a="1"/>
  <c r="AD40" i="84" s="1"/>
  <c r="Z40" i="84" a="1"/>
  <c r="Z40" i="84" s="1"/>
  <c r="Q40" i="84" a="1"/>
  <c r="Q40" i="84" s="1"/>
  <c r="R40" i="84" a="1"/>
  <c r="R40" i="84" s="1"/>
  <c r="M40" i="84" a="1"/>
  <c r="M40" i="84" s="1"/>
  <c r="I40" i="84" a="1"/>
  <c r="I40" i="84" s="1"/>
  <c r="E40" i="84" a="1"/>
  <c r="E40" i="84" s="1"/>
  <c r="B40" i="84" a="1"/>
  <c r="B40" i="84" s="1"/>
  <c r="AD39" i="84" a="1"/>
  <c r="AD39" i="84" s="1"/>
  <c r="Z39" i="84" a="1"/>
  <c r="Z39" i="84" s="1"/>
  <c r="Q39" i="84" a="1"/>
  <c r="Q39" i="84" s="1"/>
  <c r="R39" i="84" a="1"/>
  <c r="R39" i="84" s="1"/>
  <c r="M39" i="84" a="1"/>
  <c r="M39" i="84" s="1"/>
  <c r="I39" i="84" a="1"/>
  <c r="I39" i="84" s="1"/>
  <c r="E39" i="84" a="1"/>
  <c r="E39" i="84" s="1"/>
  <c r="B39" i="84" a="1"/>
  <c r="B39" i="84" s="1"/>
  <c r="AD38" i="84" a="1"/>
  <c r="AD38" i="84" s="1"/>
  <c r="Z38" i="84" a="1"/>
  <c r="Z38" i="84" s="1"/>
  <c r="Q38" i="84" a="1"/>
  <c r="Q38" i="84" s="1"/>
  <c r="R38" i="84" a="1"/>
  <c r="R38" i="84" s="1"/>
  <c r="M38" i="84" a="1"/>
  <c r="M38" i="84" s="1"/>
  <c r="I38" i="84" a="1"/>
  <c r="I38" i="84" s="1"/>
  <c r="E38" i="84" a="1"/>
  <c r="E38" i="84" s="1"/>
  <c r="B38" i="84" a="1"/>
  <c r="B38" i="84" s="1"/>
  <c r="AD37" i="84" a="1"/>
  <c r="AD37" i="84" s="1"/>
  <c r="Z37" i="84" a="1"/>
  <c r="Z37" i="84" s="1"/>
  <c r="Q37" i="84" a="1"/>
  <c r="Q37" i="84" s="1"/>
  <c r="R37" i="84" a="1"/>
  <c r="R37" i="84" s="1"/>
  <c r="M37" i="84" a="1"/>
  <c r="M37" i="84" s="1"/>
  <c r="I37" i="84" a="1"/>
  <c r="I37" i="84" s="1"/>
  <c r="E37" i="84" a="1"/>
  <c r="E37" i="84" s="1"/>
  <c r="B37" i="84" a="1"/>
  <c r="B37" i="84" s="1"/>
  <c r="AD36" i="84" a="1"/>
  <c r="AD36" i="84" s="1"/>
  <c r="Z36" i="84" a="1"/>
  <c r="Z36" i="84" s="1"/>
  <c r="Q36" i="84" a="1"/>
  <c r="Q36" i="84" s="1"/>
  <c r="R36" i="84" a="1"/>
  <c r="R36" i="84" s="1"/>
  <c r="M36" i="84" a="1"/>
  <c r="M36" i="84" s="1"/>
  <c r="I36" i="84" a="1"/>
  <c r="I36" i="84" s="1"/>
  <c r="E36" i="84" a="1"/>
  <c r="E36" i="84" s="1"/>
  <c r="B36" i="84" a="1"/>
  <c r="B36" i="84" s="1"/>
  <c r="F22" i="84" a="1"/>
  <c r="F22" i="84" s="1"/>
  <c r="F20" i="84" a="1"/>
  <c r="F20" i="84" s="1"/>
  <c r="F16" i="84" a="1"/>
  <c r="F16" i="84" s="1"/>
  <c r="F14" i="84" a="1"/>
  <c r="F14" i="84" s="1"/>
  <c r="F12" i="84" a="1"/>
  <c r="F12" i="84" s="1"/>
  <c r="F10" i="84" a="1"/>
  <c r="F10" i="84" s="1"/>
  <c r="F8" i="84" a="1"/>
  <c r="F8" i="84" s="1"/>
  <c r="F6" i="84" a="1"/>
  <c r="F6" i="84" s="1"/>
  <c r="AD155" i="60" a="1"/>
  <c r="AD155" i="60" s="1"/>
  <c r="Z155" i="60" a="1"/>
  <c r="Z155" i="60" s="1"/>
  <c r="Q155" i="60" a="1"/>
  <c r="Q155" i="60" s="1"/>
  <c r="R155" i="60" a="1"/>
  <c r="R155" i="60" s="1"/>
  <c r="M155" i="60" a="1"/>
  <c r="M155" i="60" s="1"/>
  <c r="I155" i="60" a="1"/>
  <c r="I155" i="60" s="1"/>
  <c r="E155" i="60" a="1"/>
  <c r="E155" i="60" s="1"/>
  <c r="B155" i="60" a="1"/>
  <c r="B155" i="60" s="1"/>
  <c r="AD154" i="60" a="1"/>
  <c r="AD154" i="60" s="1"/>
  <c r="Z154" i="60" a="1"/>
  <c r="Z154" i="60" s="1"/>
  <c r="Q154" i="60" a="1"/>
  <c r="Q154" i="60" s="1"/>
  <c r="R154" i="60" a="1"/>
  <c r="R154" i="60" s="1"/>
  <c r="M154" i="60" a="1"/>
  <c r="M154" i="60" s="1"/>
  <c r="I154" i="60" a="1"/>
  <c r="I154" i="60" s="1"/>
  <c r="E154" i="60" a="1"/>
  <c r="E154" i="60" s="1"/>
  <c r="B154" i="60" a="1"/>
  <c r="B154" i="60" s="1"/>
  <c r="AD153" i="60" a="1"/>
  <c r="AD153" i="60" s="1"/>
  <c r="Z153" i="60" a="1"/>
  <c r="Z153" i="60" s="1"/>
  <c r="Q153" i="60" a="1"/>
  <c r="Q153" i="60" s="1"/>
  <c r="R153" i="60" a="1"/>
  <c r="R153" i="60" s="1"/>
  <c r="M153" i="60" a="1"/>
  <c r="M153" i="60" s="1"/>
  <c r="I153" i="60" a="1"/>
  <c r="I153" i="60" s="1"/>
  <c r="E153" i="60" a="1"/>
  <c r="E153" i="60" s="1"/>
  <c r="B153" i="60" a="1"/>
  <c r="B153" i="60" s="1"/>
  <c r="AD152" i="60" a="1"/>
  <c r="AD152" i="60" s="1"/>
  <c r="Z152" i="60" a="1"/>
  <c r="Z152" i="60" s="1"/>
  <c r="Q152" i="60" a="1"/>
  <c r="Q152" i="60" s="1"/>
  <c r="R152" i="60" a="1"/>
  <c r="R152" i="60" s="1"/>
  <c r="M152" i="60" a="1"/>
  <c r="M152" i="60" s="1"/>
  <c r="I152" i="60" a="1"/>
  <c r="I152" i="60" s="1"/>
  <c r="E152" i="60" a="1"/>
  <c r="E152" i="60" s="1"/>
  <c r="B152" i="60" a="1"/>
  <c r="B152" i="60" s="1"/>
  <c r="AD151" i="60" a="1"/>
  <c r="AD151" i="60" s="1"/>
  <c r="Z151" i="60" a="1"/>
  <c r="Z151" i="60" s="1"/>
  <c r="Q151" i="60" a="1"/>
  <c r="Q151" i="60" s="1"/>
  <c r="R151" i="60" a="1"/>
  <c r="R151" i="60" s="1"/>
  <c r="M151" i="60" a="1"/>
  <c r="M151" i="60" s="1"/>
  <c r="I151" i="60" a="1"/>
  <c r="I151" i="60" s="1"/>
  <c r="E151" i="60" a="1"/>
  <c r="E151" i="60" s="1"/>
  <c r="B151" i="60" a="1"/>
  <c r="B151" i="60" s="1"/>
  <c r="AD150" i="60" a="1"/>
  <c r="AD150" i="60" s="1"/>
  <c r="Z150" i="60" a="1"/>
  <c r="Z150" i="60" s="1"/>
  <c r="Q150" i="60" a="1"/>
  <c r="Q150" i="60" s="1"/>
  <c r="R150" i="60" a="1"/>
  <c r="R150" i="60" s="1"/>
  <c r="M150" i="60" a="1"/>
  <c r="M150" i="60" s="1"/>
  <c r="I150" i="60" a="1"/>
  <c r="I150" i="60" s="1"/>
  <c r="E150" i="60" a="1"/>
  <c r="E150" i="60" s="1"/>
  <c r="B150" i="60" a="1"/>
  <c r="B150" i="60" s="1"/>
  <c r="AD149" i="60" a="1"/>
  <c r="AD149" i="60" s="1"/>
  <c r="Z149" i="60" a="1"/>
  <c r="Z149" i="60" s="1"/>
  <c r="Q149" i="60" a="1"/>
  <c r="Q149" i="60" s="1"/>
  <c r="R149" i="60" a="1"/>
  <c r="R149" i="60" s="1"/>
  <c r="M149" i="60" a="1"/>
  <c r="M149" i="60" s="1"/>
  <c r="I149" i="60" a="1"/>
  <c r="I149" i="60" s="1"/>
  <c r="E149" i="60" a="1"/>
  <c r="E149" i="60" s="1"/>
  <c r="B149" i="60" a="1"/>
  <c r="B149" i="60" s="1"/>
  <c r="AD148" i="60" a="1"/>
  <c r="AD148" i="60" s="1"/>
  <c r="Z148" i="60" a="1"/>
  <c r="Z148" i="60" s="1"/>
  <c r="Q148" i="60" a="1"/>
  <c r="Q148" i="60" s="1"/>
  <c r="R148" i="60" a="1"/>
  <c r="R148" i="60" s="1"/>
  <c r="M148" i="60" a="1"/>
  <c r="M148" i="60" s="1"/>
  <c r="I148" i="60" a="1"/>
  <c r="I148" i="60" s="1"/>
  <c r="E148" i="60" a="1"/>
  <c r="E148" i="60" s="1"/>
  <c r="B148" i="60" a="1"/>
  <c r="B148" i="60" s="1"/>
  <c r="AD147" i="60" a="1"/>
  <c r="AD147" i="60" s="1"/>
  <c r="Z147" i="60" a="1"/>
  <c r="Z147" i="60" s="1"/>
  <c r="Q147" i="60" a="1"/>
  <c r="Q147" i="60" s="1"/>
  <c r="R147" i="60" a="1"/>
  <c r="R147" i="60" s="1"/>
  <c r="M147" i="60" a="1"/>
  <c r="M147" i="60" s="1"/>
  <c r="I147" i="60" a="1"/>
  <c r="I147" i="60" s="1"/>
  <c r="E147" i="60" a="1"/>
  <c r="E147" i="60" s="1"/>
  <c r="B147" i="60" a="1"/>
  <c r="B147" i="60" s="1"/>
  <c r="AD146" i="60" a="1"/>
  <c r="AD146" i="60" s="1"/>
  <c r="Z146" i="60" a="1"/>
  <c r="Z146" i="60" s="1"/>
  <c r="Q146" i="60" a="1"/>
  <c r="Q146" i="60" s="1"/>
  <c r="R146" i="60" a="1"/>
  <c r="R146" i="60" s="1"/>
  <c r="M146" i="60" a="1"/>
  <c r="M146" i="60" s="1"/>
  <c r="I146" i="60" a="1"/>
  <c r="I146" i="60" s="1"/>
  <c r="E146" i="60" a="1"/>
  <c r="E146" i="60" s="1"/>
  <c r="B146" i="60" a="1"/>
  <c r="B146" i="60" s="1"/>
  <c r="AD145" i="60" a="1"/>
  <c r="AD145" i="60" s="1"/>
  <c r="Z145" i="60" a="1"/>
  <c r="Z145" i="60" s="1"/>
  <c r="Q145" i="60" a="1"/>
  <c r="Q145" i="60" s="1"/>
  <c r="R145" i="60" a="1"/>
  <c r="R145" i="60" s="1"/>
  <c r="M145" i="60" a="1"/>
  <c r="M145" i="60" s="1"/>
  <c r="I145" i="60" a="1"/>
  <c r="I145" i="60" s="1"/>
  <c r="E145" i="60" a="1"/>
  <c r="E145" i="60" s="1"/>
  <c r="B145" i="60" a="1"/>
  <c r="B145" i="60" s="1"/>
  <c r="AD144" i="60" a="1"/>
  <c r="AD144" i="60" s="1"/>
  <c r="Z144" i="60" a="1"/>
  <c r="Z144" i="60" s="1"/>
  <c r="Q144" i="60" a="1"/>
  <c r="Q144" i="60" s="1"/>
  <c r="R144" i="60" a="1"/>
  <c r="R144" i="60" s="1"/>
  <c r="M144" i="60" a="1"/>
  <c r="M144" i="60" s="1"/>
  <c r="I144" i="60" a="1"/>
  <c r="I144" i="60" s="1"/>
  <c r="E144" i="60" a="1"/>
  <c r="E144" i="60" s="1"/>
  <c r="B144" i="60" a="1"/>
  <c r="B144" i="60" s="1"/>
  <c r="AD143" i="60" a="1"/>
  <c r="AD143" i="60" s="1"/>
  <c r="Z143" i="60" a="1"/>
  <c r="Z143" i="60" s="1"/>
  <c r="Q143" i="60" a="1"/>
  <c r="Q143" i="60" s="1"/>
  <c r="R143" i="60" a="1"/>
  <c r="R143" i="60" s="1"/>
  <c r="M143" i="60" a="1"/>
  <c r="M143" i="60" s="1"/>
  <c r="I143" i="60" a="1"/>
  <c r="I143" i="60" s="1"/>
  <c r="E143" i="60" a="1"/>
  <c r="E143" i="60" s="1"/>
  <c r="B143" i="60" a="1"/>
  <c r="B143" i="60" s="1"/>
  <c r="AD142" i="60" a="1"/>
  <c r="AD142" i="60" s="1"/>
  <c r="Z142" i="60" a="1"/>
  <c r="Z142" i="60" s="1"/>
  <c r="Q142" i="60" a="1"/>
  <c r="Q142" i="60" s="1"/>
  <c r="R142" i="60" a="1"/>
  <c r="R142" i="60" s="1"/>
  <c r="M142" i="60" a="1"/>
  <c r="M142" i="60" s="1"/>
  <c r="I142" i="60" a="1"/>
  <c r="I142" i="60" s="1"/>
  <c r="E142" i="60" a="1"/>
  <c r="E142" i="60" s="1"/>
  <c r="B142" i="60" a="1"/>
  <c r="B142" i="60" s="1"/>
  <c r="AD141" i="60" a="1"/>
  <c r="AD141" i="60" s="1"/>
  <c r="Z141" i="60" a="1"/>
  <c r="Z141" i="60" s="1"/>
  <c r="Q141" i="60" a="1"/>
  <c r="Q141" i="60" s="1"/>
  <c r="R141" i="60" a="1"/>
  <c r="R141" i="60" s="1"/>
  <c r="M141" i="60" a="1"/>
  <c r="M141" i="60" s="1"/>
  <c r="I141" i="60" a="1"/>
  <c r="I141" i="60" s="1"/>
  <c r="E141" i="60" a="1"/>
  <c r="E141" i="60" s="1"/>
  <c r="B141" i="60" a="1"/>
  <c r="B141" i="60" s="1"/>
  <c r="AD140" i="60" a="1"/>
  <c r="AD140" i="60" s="1"/>
  <c r="Z140" i="60" a="1"/>
  <c r="Z140" i="60" s="1"/>
  <c r="Q140" i="60" a="1"/>
  <c r="Q140" i="60" s="1"/>
  <c r="R140" i="60" a="1"/>
  <c r="R140" i="60" s="1"/>
  <c r="M140" i="60" a="1"/>
  <c r="M140" i="60" s="1"/>
  <c r="I140" i="60" a="1"/>
  <c r="I140" i="60" s="1"/>
  <c r="E140" i="60" a="1"/>
  <c r="E140" i="60" s="1"/>
  <c r="B140" i="60" a="1"/>
  <c r="B140" i="60" s="1"/>
  <c r="AD139" i="60" a="1"/>
  <c r="AD139" i="60" s="1"/>
  <c r="Z139" i="60" a="1"/>
  <c r="Z139" i="60" s="1"/>
  <c r="Q139" i="60" a="1"/>
  <c r="Q139" i="60" s="1"/>
  <c r="R139" i="60" a="1"/>
  <c r="R139" i="60" s="1"/>
  <c r="M139" i="60" a="1"/>
  <c r="M139" i="60" s="1"/>
  <c r="I139" i="60" a="1"/>
  <c r="I139" i="60" s="1"/>
  <c r="E139" i="60" a="1"/>
  <c r="E139" i="60" s="1"/>
  <c r="B139" i="60" a="1"/>
  <c r="B139" i="60" s="1"/>
  <c r="AD138" i="60" a="1"/>
  <c r="AD138" i="60" s="1"/>
  <c r="Z138" i="60" a="1"/>
  <c r="Z138" i="60" s="1"/>
  <c r="Q138" i="60" a="1"/>
  <c r="Q138" i="60" s="1"/>
  <c r="R138" i="60" a="1"/>
  <c r="R138" i="60" s="1"/>
  <c r="M138" i="60" a="1"/>
  <c r="M138" i="60" s="1"/>
  <c r="I138" i="60" a="1"/>
  <c r="I138" i="60" s="1"/>
  <c r="E138" i="60" a="1"/>
  <c r="E138" i="60" s="1"/>
  <c r="B138" i="60" a="1"/>
  <c r="B138" i="60" s="1"/>
  <c r="AD137" i="60" a="1"/>
  <c r="AD137" i="60" s="1"/>
  <c r="Z137" i="60" a="1"/>
  <c r="Z137" i="60" s="1"/>
  <c r="Q137" i="60" a="1"/>
  <c r="Q137" i="60" s="1"/>
  <c r="R137" i="60" a="1"/>
  <c r="R137" i="60" s="1"/>
  <c r="M137" i="60" a="1"/>
  <c r="M137" i="60" s="1"/>
  <c r="I137" i="60" a="1"/>
  <c r="I137" i="60" s="1"/>
  <c r="E137" i="60" a="1"/>
  <c r="E137" i="60" s="1"/>
  <c r="B137" i="60" a="1"/>
  <c r="B137" i="60" s="1"/>
  <c r="AD136" i="60" a="1"/>
  <c r="AD136" i="60" s="1"/>
  <c r="Z136" i="60" a="1"/>
  <c r="Z136" i="60" s="1"/>
  <c r="Q136" i="60" a="1"/>
  <c r="Q136" i="60" s="1"/>
  <c r="R136" i="60" a="1"/>
  <c r="R136" i="60" s="1"/>
  <c r="M136" i="60" a="1"/>
  <c r="M136" i="60" s="1"/>
  <c r="I136" i="60" a="1"/>
  <c r="I136" i="60" s="1"/>
  <c r="E136" i="60" a="1"/>
  <c r="E136" i="60" s="1"/>
  <c r="B136" i="60" a="1"/>
  <c r="B136" i="60" s="1"/>
  <c r="AD135" i="60" a="1"/>
  <c r="AD135" i="60" s="1"/>
  <c r="Z135" i="60" a="1"/>
  <c r="Z135" i="60" s="1"/>
  <c r="Q135" i="60" a="1"/>
  <c r="Q135" i="60" s="1"/>
  <c r="R135" i="60" a="1"/>
  <c r="R135" i="60" s="1"/>
  <c r="M135" i="60" a="1"/>
  <c r="M135" i="60" s="1"/>
  <c r="I135" i="60" a="1"/>
  <c r="I135" i="60" s="1"/>
  <c r="E135" i="60" a="1"/>
  <c r="E135" i="60" s="1"/>
  <c r="B135" i="60" a="1"/>
  <c r="B135" i="60" s="1"/>
  <c r="AD134" i="60" a="1"/>
  <c r="AD134" i="60" s="1"/>
  <c r="Z134" i="60" a="1"/>
  <c r="Z134" i="60" s="1"/>
  <c r="Q134" i="60" a="1"/>
  <c r="Q134" i="60" s="1"/>
  <c r="R134" i="60" a="1"/>
  <c r="R134" i="60" s="1"/>
  <c r="M134" i="60" a="1"/>
  <c r="M134" i="60" s="1"/>
  <c r="I134" i="60" a="1"/>
  <c r="I134" i="60" s="1"/>
  <c r="E134" i="60" a="1"/>
  <c r="E134" i="60" s="1"/>
  <c r="B134" i="60" a="1"/>
  <c r="B134" i="60" s="1"/>
  <c r="AD133" i="60" a="1"/>
  <c r="AD133" i="60" s="1"/>
  <c r="Z133" i="60" a="1"/>
  <c r="Z133" i="60" s="1"/>
  <c r="Q133" i="60" a="1"/>
  <c r="Q133" i="60" s="1"/>
  <c r="R133" i="60" a="1"/>
  <c r="R133" i="60" s="1"/>
  <c r="M133" i="60" a="1"/>
  <c r="M133" i="60" s="1"/>
  <c r="I133" i="60" a="1"/>
  <c r="I133" i="60" s="1"/>
  <c r="E133" i="60" a="1"/>
  <c r="E133" i="60" s="1"/>
  <c r="B133" i="60" a="1"/>
  <c r="B133" i="60" s="1"/>
  <c r="AD132" i="60" a="1"/>
  <c r="AD132" i="60" s="1"/>
  <c r="Z132" i="60" a="1"/>
  <c r="Z132" i="60" s="1"/>
  <c r="Q132" i="60" a="1"/>
  <c r="Q132" i="60" s="1"/>
  <c r="R132" i="60" a="1"/>
  <c r="R132" i="60" s="1"/>
  <c r="M132" i="60" a="1"/>
  <c r="M132" i="60" s="1"/>
  <c r="I132" i="60" a="1"/>
  <c r="I132" i="60" s="1"/>
  <c r="E132" i="60" a="1"/>
  <c r="E132" i="60" s="1"/>
  <c r="B132" i="60" a="1"/>
  <c r="B132" i="60" s="1"/>
  <c r="AD131" i="60" a="1"/>
  <c r="AD131" i="60" s="1"/>
  <c r="Z131" i="60" a="1"/>
  <c r="Z131" i="60" s="1"/>
  <c r="Q131" i="60" a="1"/>
  <c r="Q131" i="60" s="1"/>
  <c r="R131" i="60" a="1"/>
  <c r="R131" i="60" s="1"/>
  <c r="M131" i="60" a="1"/>
  <c r="M131" i="60" s="1"/>
  <c r="I131" i="60" a="1"/>
  <c r="I131" i="60" s="1"/>
  <c r="E131" i="60" a="1"/>
  <c r="E131" i="60" s="1"/>
  <c r="B131" i="60" a="1"/>
  <c r="B131" i="60" s="1"/>
  <c r="AD130" i="60" a="1"/>
  <c r="AD130" i="60" s="1"/>
  <c r="Z130" i="60" a="1"/>
  <c r="Z130" i="60" s="1"/>
  <c r="Q130" i="60" a="1"/>
  <c r="Q130" i="60" s="1"/>
  <c r="R130" i="60" a="1"/>
  <c r="R130" i="60" s="1"/>
  <c r="M130" i="60" a="1"/>
  <c r="M130" i="60" s="1"/>
  <c r="I130" i="60" a="1"/>
  <c r="I130" i="60" s="1"/>
  <c r="E130" i="60" a="1"/>
  <c r="E130" i="60" s="1"/>
  <c r="B130" i="60" a="1"/>
  <c r="B130" i="60" s="1"/>
  <c r="AD129" i="60" a="1"/>
  <c r="AD129" i="60" s="1"/>
  <c r="Z129" i="60" a="1"/>
  <c r="Z129" i="60" s="1"/>
  <c r="Q129" i="60" a="1"/>
  <c r="Q129" i="60" s="1"/>
  <c r="R129" i="60" a="1"/>
  <c r="R129" i="60" s="1"/>
  <c r="M129" i="60" a="1"/>
  <c r="M129" i="60" s="1"/>
  <c r="I129" i="60" a="1"/>
  <c r="I129" i="60" s="1"/>
  <c r="E129" i="60" a="1"/>
  <c r="E129" i="60" s="1"/>
  <c r="B129" i="60" a="1"/>
  <c r="B129" i="60" s="1"/>
  <c r="AD128" i="60" a="1"/>
  <c r="AD128" i="60" s="1"/>
  <c r="Z128" i="60" a="1"/>
  <c r="Z128" i="60" s="1"/>
  <c r="Q128" i="60" a="1"/>
  <c r="Q128" i="60" s="1"/>
  <c r="R128" i="60" a="1"/>
  <c r="R128" i="60" s="1"/>
  <c r="M128" i="60" a="1"/>
  <c r="M128" i="60" s="1"/>
  <c r="I128" i="60" a="1"/>
  <c r="I128" i="60" s="1"/>
  <c r="E128" i="60" a="1"/>
  <c r="E128" i="60" s="1"/>
  <c r="B128" i="60" a="1"/>
  <c r="B128" i="60" s="1"/>
  <c r="AD127" i="60" a="1"/>
  <c r="AD127" i="60" s="1"/>
  <c r="Z127" i="60" a="1"/>
  <c r="Z127" i="60" s="1"/>
  <c r="Q127" i="60" a="1"/>
  <c r="Q127" i="60" s="1"/>
  <c r="R127" i="60" a="1"/>
  <c r="R127" i="60" s="1"/>
  <c r="M127" i="60" a="1"/>
  <c r="M127" i="60" s="1"/>
  <c r="I127" i="60" a="1"/>
  <c r="I127" i="60" s="1"/>
  <c r="E127" i="60" a="1"/>
  <c r="E127" i="60" s="1"/>
  <c r="B127" i="60" a="1"/>
  <c r="B127" i="60" s="1"/>
  <c r="AD126" i="60" a="1"/>
  <c r="AD126" i="60" s="1"/>
  <c r="Z126" i="60" a="1"/>
  <c r="Z126" i="60" s="1"/>
  <c r="Q126" i="60" a="1"/>
  <c r="Q126" i="60" s="1"/>
  <c r="R126" i="60" a="1"/>
  <c r="R126" i="60" s="1"/>
  <c r="M126" i="60" a="1"/>
  <c r="M126" i="60" s="1"/>
  <c r="I126" i="60" a="1"/>
  <c r="I126" i="60" s="1"/>
  <c r="E126" i="60" a="1"/>
  <c r="E126" i="60" s="1"/>
  <c r="B126" i="60" a="1"/>
  <c r="B126" i="60" s="1"/>
  <c r="AD125" i="60" a="1"/>
  <c r="AD125" i="60" s="1"/>
  <c r="Z125" i="60" a="1"/>
  <c r="Z125" i="60" s="1"/>
  <c r="Q125" i="60" a="1"/>
  <c r="Q125" i="60" s="1"/>
  <c r="R125" i="60" a="1"/>
  <c r="R125" i="60" s="1"/>
  <c r="M125" i="60" a="1"/>
  <c r="M125" i="60" s="1"/>
  <c r="I125" i="60" a="1"/>
  <c r="I125" i="60" s="1"/>
  <c r="E125" i="60" a="1"/>
  <c r="E125" i="60" s="1"/>
  <c r="B125" i="60" a="1"/>
  <c r="B125" i="60" s="1"/>
  <c r="AD124" i="60" a="1"/>
  <c r="AD124" i="60" s="1"/>
  <c r="Z124" i="60" a="1"/>
  <c r="Z124" i="60" s="1"/>
  <c r="Q124" i="60" a="1"/>
  <c r="Q124" i="60" s="1"/>
  <c r="R124" i="60" a="1"/>
  <c r="R124" i="60" s="1"/>
  <c r="M124" i="60" a="1"/>
  <c r="M124" i="60" s="1"/>
  <c r="I124" i="60" a="1"/>
  <c r="I124" i="60" s="1"/>
  <c r="E124" i="60" a="1"/>
  <c r="E124" i="60" s="1"/>
  <c r="B124" i="60" a="1"/>
  <c r="B124" i="60" s="1"/>
  <c r="AD123" i="60" a="1"/>
  <c r="AD123" i="60" s="1"/>
  <c r="Z123" i="60" a="1"/>
  <c r="Z123" i="60" s="1"/>
  <c r="Q123" i="60" a="1"/>
  <c r="Q123" i="60" s="1"/>
  <c r="R123" i="60" a="1"/>
  <c r="R123" i="60" s="1"/>
  <c r="M123" i="60" a="1"/>
  <c r="M123" i="60" s="1"/>
  <c r="I123" i="60" a="1"/>
  <c r="I123" i="60" s="1"/>
  <c r="E123" i="60" a="1"/>
  <c r="E123" i="60" s="1"/>
  <c r="B123" i="60" a="1"/>
  <c r="B123" i="60" s="1"/>
  <c r="AD122" i="60" a="1"/>
  <c r="AD122" i="60" s="1"/>
  <c r="Z122" i="60" a="1"/>
  <c r="Z122" i="60" s="1"/>
  <c r="Q122" i="60" a="1"/>
  <c r="Q122" i="60" s="1"/>
  <c r="R122" i="60" a="1"/>
  <c r="R122" i="60" s="1"/>
  <c r="M122" i="60" a="1"/>
  <c r="M122" i="60" s="1"/>
  <c r="I122" i="60" a="1"/>
  <c r="I122" i="60" s="1"/>
  <c r="E122" i="60" a="1"/>
  <c r="E122" i="60" s="1"/>
  <c r="B122" i="60" a="1"/>
  <c r="B122" i="60" s="1"/>
  <c r="AD121" i="60" a="1"/>
  <c r="AD121" i="60" s="1"/>
  <c r="Z121" i="60" a="1"/>
  <c r="Z121" i="60" s="1"/>
  <c r="Q121" i="60" a="1"/>
  <c r="Q121" i="60" s="1"/>
  <c r="R121" i="60" a="1"/>
  <c r="R121" i="60" s="1"/>
  <c r="M121" i="60" a="1"/>
  <c r="M121" i="60" s="1"/>
  <c r="I121" i="60" a="1"/>
  <c r="I121" i="60" s="1"/>
  <c r="E121" i="60" a="1"/>
  <c r="E121" i="60" s="1"/>
  <c r="B121" i="60" a="1"/>
  <c r="B121" i="60" s="1"/>
  <c r="AD120" i="60" a="1"/>
  <c r="AD120" i="60" s="1"/>
  <c r="Z120" i="60" a="1"/>
  <c r="Z120" i="60" s="1"/>
  <c r="Q120" i="60" a="1"/>
  <c r="Q120" i="60" s="1"/>
  <c r="R120" i="60" a="1"/>
  <c r="R120" i="60" s="1"/>
  <c r="M120" i="60" a="1"/>
  <c r="M120" i="60" s="1"/>
  <c r="I120" i="60" a="1"/>
  <c r="I120" i="60" s="1"/>
  <c r="E120" i="60" a="1"/>
  <c r="E120" i="60" s="1"/>
  <c r="B120" i="60" a="1"/>
  <c r="B120" i="60" s="1"/>
  <c r="AD119" i="60" a="1"/>
  <c r="AD119" i="60" s="1"/>
  <c r="Z119" i="60" a="1"/>
  <c r="Z119" i="60" s="1"/>
  <c r="Q119" i="60" a="1"/>
  <c r="Q119" i="60" s="1"/>
  <c r="R119" i="60" a="1"/>
  <c r="R119" i="60" s="1"/>
  <c r="M119" i="60" a="1"/>
  <c r="M119" i="60" s="1"/>
  <c r="I119" i="60" a="1"/>
  <c r="I119" i="60" s="1"/>
  <c r="E119" i="60" a="1"/>
  <c r="E119" i="60" s="1"/>
  <c r="B119" i="60" a="1"/>
  <c r="B119" i="60" s="1"/>
  <c r="AD118" i="60" a="1"/>
  <c r="AD118" i="60" s="1"/>
  <c r="Z118" i="60" a="1"/>
  <c r="Z118" i="60" s="1"/>
  <c r="Q118" i="60" a="1"/>
  <c r="Q118" i="60" s="1"/>
  <c r="R118" i="60" a="1"/>
  <c r="R118" i="60" s="1"/>
  <c r="M118" i="60" a="1"/>
  <c r="M118" i="60" s="1"/>
  <c r="I118" i="60" a="1"/>
  <c r="I118" i="60" s="1"/>
  <c r="E118" i="60" a="1"/>
  <c r="E118" i="60" s="1"/>
  <c r="B118" i="60" a="1"/>
  <c r="B118" i="60" s="1"/>
  <c r="AD117" i="60" a="1"/>
  <c r="AD117" i="60" s="1"/>
  <c r="Z117" i="60" a="1"/>
  <c r="Z117" i="60" s="1"/>
  <c r="Q117" i="60" a="1"/>
  <c r="Q117" i="60" s="1"/>
  <c r="R117" i="60" a="1"/>
  <c r="R117" i="60" s="1"/>
  <c r="M117" i="60" a="1"/>
  <c r="M117" i="60" s="1"/>
  <c r="I117" i="60" a="1"/>
  <c r="I117" i="60" s="1"/>
  <c r="E117" i="60" a="1"/>
  <c r="E117" i="60" s="1"/>
  <c r="B117" i="60" a="1"/>
  <c r="B117" i="60" s="1"/>
  <c r="AD116" i="60" a="1"/>
  <c r="AD116" i="60" s="1"/>
  <c r="Z116" i="60" a="1"/>
  <c r="Z116" i="60" s="1"/>
  <c r="Q116" i="60" a="1"/>
  <c r="Q116" i="60" s="1"/>
  <c r="R116" i="60" a="1"/>
  <c r="R116" i="60" s="1"/>
  <c r="M116" i="60" a="1"/>
  <c r="M116" i="60" s="1"/>
  <c r="I116" i="60" a="1"/>
  <c r="I116" i="60" s="1"/>
  <c r="E116" i="60" a="1"/>
  <c r="E116" i="60" s="1"/>
  <c r="B116" i="60" a="1"/>
  <c r="B116" i="60" s="1"/>
  <c r="AD115" i="60" a="1"/>
  <c r="AD115" i="60" s="1"/>
  <c r="Z115" i="60" a="1"/>
  <c r="Z115" i="60" s="1"/>
  <c r="Q115" i="60" a="1"/>
  <c r="Q115" i="60" s="1"/>
  <c r="R115" i="60" a="1"/>
  <c r="R115" i="60" s="1"/>
  <c r="M115" i="60" a="1"/>
  <c r="M115" i="60" s="1"/>
  <c r="I115" i="60" a="1"/>
  <c r="I115" i="60" s="1"/>
  <c r="E115" i="60" a="1"/>
  <c r="E115" i="60" s="1"/>
  <c r="B115" i="60" a="1"/>
  <c r="B115" i="60" s="1"/>
  <c r="AD114" i="60" a="1"/>
  <c r="AD114" i="60" s="1"/>
  <c r="Z114" i="60" a="1"/>
  <c r="Z114" i="60" s="1"/>
  <c r="Q114" i="60" a="1"/>
  <c r="Q114" i="60" s="1"/>
  <c r="R114" i="60" a="1"/>
  <c r="R114" i="60" s="1"/>
  <c r="M114" i="60" a="1"/>
  <c r="M114" i="60" s="1"/>
  <c r="I114" i="60" a="1"/>
  <c r="I114" i="60" s="1"/>
  <c r="E114" i="60" a="1"/>
  <c r="E114" i="60" s="1"/>
  <c r="B114" i="60" a="1"/>
  <c r="B114" i="60" s="1"/>
  <c r="AD113" i="60" a="1"/>
  <c r="AD113" i="60" s="1"/>
  <c r="Z113" i="60" a="1"/>
  <c r="Z113" i="60" s="1"/>
  <c r="Q113" i="60" a="1"/>
  <c r="Q113" i="60" s="1"/>
  <c r="R113" i="60" a="1"/>
  <c r="R113" i="60" s="1"/>
  <c r="M113" i="60" a="1"/>
  <c r="M113" i="60" s="1"/>
  <c r="I113" i="60" a="1"/>
  <c r="I113" i="60" s="1"/>
  <c r="E113" i="60" a="1"/>
  <c r="E113" i="60" s="1"/>
  <c r="B113" i="60" a="1"/>
  <c r="B113" i="60" s="1"/>
  <c r="AD112" i="60" a="1"/>
  <c r="AD112" i="60" s="1"/>
  <c r="Z112" i="60" a="1"/>
  <c r="Z112" i="60" s="1"/>
  <c r="Q112" i="60" a="1"/>
  <c r="Q112" i="60" s="1"/>
  <c r="R112" i="60" a="1"/>
  <c r="R112" i="60" s="1"/>
  <c r="M112" i="60" a="1"/>
  <c r="M112" i="60" s="1"/>
  <c r="I112" i="60" a="1"/>
  <c r="I112" i="60" s="1"/>
  <c r="E112" i="60" a="1"/>
  <c r="E112" i="60" s="1"/>
  <c r="B112" i="60" a="1"/>
  <c r="B112" i="60" s="1"/>
  <c r="AD111" i="60" a="1"/>
  <c r="AD111" i="60" s="1"/>
  <c r="Z111" i="60" a="1"/>
  <c r="Z111" i="60" s="1"/>
  <c r="Q111" i="60" a="1"/>
  <c r="Q111" i="60" s="1"/>
  <c r="R111" i="60" a="1"/>
  <c r="R111" i="60" s="1"/>
  <c r="M111" i="60" a="1"/>
  <c r="M111" i="60" s="1"/>
  <c r="I111" i="60" a="1"/>
  <c r="I111" i="60" s="1"/>
  <c r="E111" i="60" a="1"/>
  <c r="E111" i="60" s="1"/>
  <c r="B111" i="60" a="1"/>
  <c r="B111" i="60" s="1"/>
  <c r="AD110" i="60" a="1"/>
  <c r="AD110" i="60" s="1"/>
  <c r="Z110" i="60" a="1"/>
  <c r="Z110" i="60" s="1"/>
  <c r="Q110" i="60" a="1"/>
  <c r="Q110" i="60" s="1"/>
  <c r="R110" i="60" a="1"/>
  <c r="R110" i="60" s="1"/>
  <c r="M110" i="60" a="1"/>
  <c r="M110" i="60" s="1"/>
  <c r="I110" i="60" a="1"/>
  <c r="I110" i="60" s="1"/>
  <c r="E110" i="60" a="1"/>
  <c r="E110" i="60" s="1"/>
  <c r="B110" i="60" a="1"/>
  <c r="B110" i="60" s="1"/>
  <c r="AD109" i="60" a="1"/>
  <c r="AD109" i="60" s="1"/>
  <c r="Z109" i="60" a="1"/>
  <c r="Z109" i="60" s="1"/>
  <c r="Q109" i="60" a="1"/>
  <c r="Q109" i="60" s="1"/>
  <c r="R109" i="60" a="1"/>
  <c r="R109" i="60" s="1"/>
  <c r="M109" i="60" a="1"/>
  <c r="M109" i="60" s="1"/>
  <c r="I109" i="60" a="1"/>
  <c r="I109" i="60" s="1"/>
  <c r="E109" i="60" a="1"/>
  <c r="E109" i="60" s="1"/>
  <c r="B109" i="60" a="1"/>
  <c r="B109" i="60" s="1"/>
  <c r="AD108" i="60" a="1"/>
  <c r="AD108" i="60" s="1"/>
  <c r="Z108" i="60" a="1"/>
  <c r="Z108" i="60" s="1"/>
  <c r="Q108" i="60" a="1"/>
  <c r="Q108" i="60" s="1"/>
  <c r="R108" i="60" a="1"/>
  <c r="R108" i="60" s="1"/>
  <c r="M108" i="60" a="1"/>
  <c r="M108" i="60" s="1"/>
  <c r="I108" i="60" a="1"/>
  <c r="I108" i="60" s="1"/>
  <c r="E108" i="60" a="1"/>
  <c r="E108" i="60" s="1"/>
  <c r="B108" i="60" a="1"/>
  <c r="B108" i="60" s="1"/>
  <c r="AD107" i="60" a="1"/>
  <c r="AD107" i="60" s="1"/>
  <c r="Z107" i="60" a="1"/>
  <c r="Z107" i="60" s="1"/>
  <c r="Q107" i="60" a="1"/>
  <c r="Q107" i="60" s="1"/>
  <c r="R107" i="60" a="1"/>
  <c r="R107" i="60" s="1"/>
  <c r="M107" i="60" a="1"/>
  <c r="M107" i="60" s="1"/>
  <c r="I107" i="60" a="1"/>
  <c r="I107" i="60" s="1"/>
  <c r="E107" i="60" a="1"/>
  <c r="E107" i="60" s="1"/>
  <c r="B107" i="60" a="1"/>
  <c r="B107" i="60" s="1"/>
  <c r="AD106" i="60" a="1"/>
  <c r="AD106" i="60" s="1"/>
  <c r="Z106" i="60" a="1"/>
  <c r="Z106" i="60" s="1"/>
  <c r="Q106" i="60" a="1"/>
  <c r="Q106" i="60" s="1"/>
  <c r="R106" i="60" a="1"/>
  <c r="R106" i="60" s="1"/>
  <c r="M106" i="60" a="1"/>
  <c r="M106" i="60" s="1"/>
  <c r="I106" i="60" a="1"/>
  <c r="I106" i="60" s="1"/>
  <c r="E106" i="60" a="1"/>
  <c r="E106" i="60" s="1"/>
  <c r="B106" i="60" a="1"/>
  <c r="B106" i="60" s="1"/>
  <c r="AD105" i="60" a="1"/>
  <c r="AD105" i="60" s="1"/>
  <c r="Z105" i="60" a="1"/>
  <c r="Z105" i="60" s="1"/>
  <c r="Q105" i="60" a="1"/>
  <c r="Q105" i="60" s="1"/>
  <c r="R105" i="60" a="1"/>
  <c r="R105" i="60" s="1"/>
  <c r="M105" i="60" a="1"/>
  <c r="M105" i="60" s="1"/>
  <c r="I105" i="60" a="1"/>
  <c r="I105" i="60" s="1"/>
  <c r="E105" i="60" a="1"/>
  <c r="E105" i="60" s="1"/>
  <c r="B105" i="60" a="1"/>
  <c r="B105" i="60" s="1"/>
  <c r="AD104" i="60" a="1"/>
  <c r="AD104" i="60" s="1"/>
  <c r="Z104" i="60" a="1"/>
  <c r="Z104" i="60" s="1"/>
  <c r="Q104" i="60" a="1"/>
  <c r="Q104" i="60" s="1"/>
  <c r="R104" i="60" a="1"/>
  <c r="R104" i="60" s="1"/>
  <c r="M104" i="60" a="1"/>
  <c r="M104" i="60" s="1"/>
  <c r="I104" i="60" a="1"/>
  <c r="I104" i="60" s="1"/>
  <c r="E104" i="60" a="1"/>
  <c r="E104" i="60" s="1"/>
  <c r="B104" i="60" a="1"/>
  <c r="B104" i="60" s="1"/>
  <c r="AD103" i="60" a="1"/>
  <c r="AD103" i="60" s="1"/>
  <c r="Z103" i="60" a="1"/>
  <c r="Z103" i="60" s="1"/>
  <c r="Q103" i="60" a="1"/>
  <c r="Q103" i="60" s="1"/>
  <c r="R103" i="60" a="1"/>
  <c r="R103" i="60" s="1"/>
  <c r="M103" i="60" a="1"/>
  <c r="M103" i="60" s="1"/>
  <c r="I103" i="60" a="1"/>
  <c r="I103" i="60" s="1"/>
  <c r="E103" i="60" a="1"/>
  <c r="E103" i="60" s="1"/>
  <c r="B103" i="60" a="1"/>
  <c r="B103" i="60" s="1"/>
  <c r="AD102" i="60" a="1"/>
  <c r="AD102" i="60" s="1"/>
  <c r="Z102" i="60" a="1"/>
  <c r="Z102" i="60" s="1"/>
  <c r="Q102" i="60" a="1"/>
  <c r="Q102" i="60" s="1"/>
  <c r="R102" i="60" a="1"/>
  <c r="R102" i="60" s="1"/>
  <c r="M102" i="60" a="1"/>
  <c r="M102" i="60" s="1"/>
  <c r="I102" i="60" a="1"/>
  <c r="I102" i="60" s="1"/>
  <c r="E102" i="60" a="1"/>
  <c r="E102" i="60" s="1"/>
  <c r="B102" i="60" a="1"/>
  <c r="B102" i="60" s="1"/>
  <c r="AD101" i="60" a="1"/>
  <c r="AD101" i="60" s="1"/>
  <c r="Z101" i="60" a="1"/>
  <c r="Z101" i="60" s="1"/>
  <c r="Q101" i="60" a="1"/>
  <c r="Q101" i="60" s="1"/>
  <c r="R101" i="60" a="1"/>
  <c r="R101" i="60" s="1"/>
  <c r="M101" i="60" a="1"/>
  <c r="M101" i="60" s="1"/>
  <c r="I101" i="60" a="1"/>
  <c r="I101" i="60" s="1"/>
  <c r="E101" i="60" a="1"/>
  <c r="E101" i="60" s="1"/>
  <c r="B101" i="60" a="1"/>
  <c r="B101" i="60" s="1"/>
  <c r="AD100" i="60" a="1"/>
  <c r="AD100" i="60" s="1"/>
  <c r="Z100" i="60" a="1"/>
  <c r="Z100" i="60" s="1"/>
  <c r="Q100" i="60" a="1"/>
  <c r="Q100" i="60" s="1"/>
  <c r="R100" i="60" a="1"/>
  <c r="R100" i="60" s="1"/>
  <c r="M100" i="60" a="1"/>
  <c r="M100" i="60" s="1"/>
  <c r="I100" i="60" a="1"/>
  <c r="I100" i="60" s="1"/>
  <c r="E100" i="60" a="1"/>
  <c r="E100" i="60" s="1"/>
  <c r="B100" i="60" a="1"/>
  <c r="B100" i="60" s="1"/>
  <c r="AD99" i="60" a="1"/>
  <c r="AD99" i="60" s="1"/>
  <c r="Z99" i="60" a="1"/>
  <c r="Z99" i="60" s="1"/>
  <c r="Q99" i="60" a="1"/>
  <c r="Q99" i="60" s="1"/>
  <c r="R99" i="60" a="1"/>
  <c r="R99" i="60" s="1"/>
  <c r="M99" i="60" a="1"/>
  <c r="M99" i="60" s="1"/>
  <c r="I99" i="60" a="1"/>
  <c r="I99" i="60" s="1"/>
  <c r="E99" i="60" a="1"/>
  <c r="E99" i="60" s="1"/>
  <c r="B99" i="60" a="1"/>
  <c r="B99" i="60" s="1"/>
  <c r="AD98" i="60" a="1"/>
  <c r="AD98" i="60" s="1"/>
  <c r="Z98" i="60" a="1"/>
  <c r="Z98" i="60" s="1"/>
  <c r="Q98" i="60" a="1"/>
  <c r="Q98" i="60" s="1"/>
  <c r="R98" i="60" a="1"/>
  <c r="R98" i="60" s="1"/>
  <c r="M98" i="60" a="1"/>
  <c r="M98" i="60" s="1"/>
  <c r="I98" i="60" a="1"/>
  <c r="I98" i="60" s="1"/>
  <c r="E98" i="60" a="1"/>
  <c r="E98" i="60" s="1"/>
  <c r="B98" i="60" a="1"/>
  <c r="B98" i="60" s="1"/>
  <c r="AD97" i="60" a="1"/>
  <c r="AD97" i="60" s="1"/>
  <c r="Z97" i="60" a="1"/>
  <c r="Z97" i="60" s="1"/>
  <c r="Q97" i="60" a="1"/>
  <c r="Q97" i="60" s="1"/>
  <c r="R97" i="60" a="1"/>
  <c r="R97" i="60" s="1"/>
  <c r="M97" i="60" a="1"/>
  <c r="M97" i="60" s="1"/>
  <c r="I97" i="60" a="1"/>
  <c r="I97" i="60" s="1"/>
  <c r="E97" i="60" a="1"/>
  <c r="E97" i="60" s="1"/>
  <c r="B97" i="60" a="1"/>
  <c r="B97" i="60" s="1"/>
  <c r="AD96" i="60" a="1"/>
  <c r="AD96" i="60" s="1"/>
  <c r="Z96" i="60" a="1"/>
  <c r="Z96" i="60" s="1"/>
  <c r="Q96" i="60" a="1"/>
  <c r="Q96" i="60" s="1"/>
  <c r="R96" i="60" a="1"/>
  <c r="R96" i="60" s="1"/>
  <c r="M96" i="60" a="1"/>
  <c r="M96" i="60" s="1"/>
  <c r="I96" i="60" a="1"/>
  <c r="I96" i="60" s="1"/>
  <c r="E96" i="60" a="1"/>
  <c r="E96" i="60" s="1"/>
  <c r="B96" i="60" a="1"/>
  <c r="B96" i="60" s="1"/>
  <c r="AD95" i="60" a="1"/>
  <c r="AD95" i="60" s="1"/>
  <c r="Z95" i="60" a="1"/>
  <c r="Z95" i="60" s="1"/>
  <c r="Q95" i="60" a="1"/>
  <c r="Q95" i="60" s="1"/>
  <c r="R95" i="60" a="1"/>
  <c r="R95" i="60" s="1"/>
  <c r="M95" i="60" a="1"/>
  <c r="M95" i="60" s="1"/>
  <c r="I95" i="60" a="1"/>
  <c r="I95" i="60" s="1"/>
  <c r="E95" i="60" a="1"/>
  <c r="E95" i="60" s="1"/>
  <c r="B95" i="60" a="1"/>
  <c r="B95" i="60" s="1"/>
  <c r="AD94" i="60" a="1"/>
  <c r="AD94" i="60" s="1"/>
  <c r="Z94" i="60" a="1"/>
  <c r="Z94" i="60" s="1"/>
  <c r="Q94" i="60" a="1"/>
  <c r="Q94" i="60" s="1"/>
  <c r="R94" i="60" a="1"/>
  <c r="R94" i="60" s="1"/>
  <c r="M94" i="60" a="1"/>
  <c r="M94" i="60" s="1"/>
  <c r="I94" i="60" a="1"/>
  <c r="I94" i="60" s="1"/>
  <c r="E94" i="60" a="1"/>
  <c r="E94" i="60" s="1"/>
  <c r="B94" i="60" a="1"/>
  <c r="B94" i="60" s="1"/>
  <c r="AD93" i="60" a="1"/>
  <c r="AD93" i="60" s="1"/>
  <c r="Z93" i="60" a="1"/>
  <c r="Z93" i="60" s="1"/>
  <c r="Q93" i="60" a="1"/>
  <c r="Q93" i="60" s="1"/>
  <c r="R93" i="60" a="1"/>
  <c r="R93" i="60" s="1"/>
  <c r="M93" i="60" a="1"/>
  <c r="M93" i="60" s="1"/>
  <c r="I93" i="60" a="1"/>
  <c r="I93" i="60" s="1"/>
  <c r="E93" i="60" a="1"/>
  <c r="E93" i="60" s="1"/>
  <c r="B93" i="60" a="1"/>
  <c r="B93" i="60" s="1"/>
  <c r="AD92" i="60" a="1"/>
  <c r="AD92" i="60" s="1"/>
  <c r="Z92" i="60" a="1"/>
  <c r="Z92" i="60" s="1"/>
  <c r="Q92" i="60" a="1"/>
  <c r="Q92" i="60" s="1"/>
  <c r="R92" i="60" a="1"/>
  <c r="R92" i="60" s="1"/>
  <c r="M92" i="60" a="1"/>
  <c r="M92" i="60" s="1"/>
  <c r="I92" i="60" a="1"/>
  <c r="I92" i="60" s="1"/>
  <c r="E92" i="60" a="1"/>
  <c r="E92" i="60" s="1"/>
  <c r="B92" i="60" a="1"/>
  <c r="B92" i="60" s="1"/>
  <c r="AD91" i="60" a="1"/>
  <c r="AD91" i="60" s="1"/>
  <c r="Z91" i="60" a="1"/>
  <c r="Z91" i="60" s="1"/>
  <c r="Q91" i="60" a="1"/>
  <c r="Q91" i="60" s="1"/>
  <c r="R91" i="60" a="1"/>
  <c r="R91" i="60" s="1"/>
  <c r="M91" i="60" a="1"/>
  <c r="M91" i="60" s="1"/>
  <c r="I91" i="60" a="1"/>
  <c r="I91" i="60" s="1"/>
  <c r="E91" i="60" a="1"/>
  <c r="E91" i="60" s="1"/>
  <c r="B91" i="60" a="1"/>
  <c r="B91" i="60" s="1"/>
  <c r="AD90" i="60" a="1"/>
  <c r="AD90" i="60" s="1"/>
  <c r="Z90" i="60" a="1"/>
  <c r="Z90" i="60" s="1"/>
  <c r="Q90" i="60" a="1"/>
  <c r="Q90" i="60" s="1"/>
  <c r="R90" i="60" a="1"/>
  <c r="R90" i="60" s="1"/>
  <c r="M90" i="60" a="1"/>
  <c r="M90" i="60" s="1"/>
  <c r="I90" i="60" a="1"/>
  <c r="I90" i="60" s="1"/>
  <c r="E90" i="60" a="1"/>
  <c r="E90" i="60" s="1"/>
  <c r="B90" i="60" a="1"/>
  <c r="B90" i="60" s="1"/>
  <c r="AD89" i="60" a="1"/>
  <c r="AD89" i="60" s="1"/>
  <c r="Z89" i="60" a="1"/>
  <c r="Z89" i="60" s="1"/>
  <c r="Q89" i="60" a="1"/>
  <c r="Q89" i="60" s="1"/>
  <c r="R89" i="60" a="1"/>
  <c r="R89" i="60" s="1"/>
  <c r="M89" i="60" a="1"/>
  <c r="M89" i="60" s="1"/>
  <c r="I89" i="60" a="1"/>
  <c r="I89" i="60" s="1"/>
  <c r="E89" i="60" a="1"/>
  <c r="E89" i="60" s="1"/>
  <c r="B89" i="60" a="1"/>
  <c r="B89" i="60" s="1"/>
  <c r="AD88" i="60" a="1"/>
  <c r="AD88" i="60" s="1"/>
  <c r="Z88" i="60" a="1"/>
  <c r="Z88" i="60" s="1"/>
  <c r="Q88" i="60" a="1"/>
  <c r="Q88" i="60" s="1"/>
  <c r="R88" i="60" a="1"/>
  <c r="R88" i="60" s="1"/>
  <c r="M88" i="60" a="1"/>
  <c r="M88" i="60" s="1"/>
  <c r="I88" i="60" a="1"/>
  <c r="I88" i="60" s="1"/>
  <c r="E88" i="60" a="1"/>
  <c r="E88" i="60" s="1"/>
  <c r="B88" i="60" a="1"/>
  <c r="B88" i="60" s="1"/>
  <c r="AD87" i="60" a="1"/>
  <c r="AD87" i="60" s="1"/>
  <c r="Z87" i="60" a="1"/>
  <c r="Z87" i="60" s="1"/>
  <c r="Q87" i="60" a="1"/>
  <c r="Q87" i="60" s="1"/>
  <c r="R87" i="60" a="1"/>
  <c r="R87" i="60" s="1"/>
  <c r="M87" i="60" a="1"/>
  <c r="M87" i="60" s="1"/>
  <c r="I87" i="60" a="1"/>
  <c r="I87" i="60" s="1"/>
  <c r="E87" i="60" a="1"/>
  <c r="E87" i="60" s="1"/>
  <c r="B87" i="60" a="1"/>
  <c r="B87" i="60" s="1"/>
  <c r="AD86" i="60" a="1"/>
  <c r="AD86" i="60" s="1"/>
  <c r="Z86" i="60" a="1"/>
  <c r="Z86" i="60" s="1"/>
  <c r="Q86" i="60" a="1"/>
  <c r="Q86" i="60" s="1"/>
  <c r="R86" i="60" a="1"/>
  <c r="R86" i="60" s="1"/>
  <c r="M86" i="60" a="1"/>
  <c r="M86" i="60" s="1"/>
  <c r="I86" i="60" a="1"/>
  <c r="I86" i="60" s="1"/>
  <c r="E86" i="60" a="1"/>
  <c r="E86" i="60" s="1"/>
  <c r="B86" i="60" a="1"/>
  <c r="B86" i="60" s="1"/>
  <c r="AD85" i="60" a="1"/>
  <c r="AD85" i="60" s="1"/>
  <c r="Z85" i="60" a="1"/>
  <c r="Z85" i="60" s="1"/>
  <c r="Q85" i="60" a="1"/>
  <c r="Q85" i="60" s="1"/>
  <c r="R85" i="60" a="1"/>
  <c r="R85" i="60" s="1"/>
  <c r="M85" i="60" a="1"/>
  <c r="M85" i="60" s="1"/>
  <c r="I85" i="60" a="1"/>
  <c r="I85" i="60" s="1"/>
  <c r="E85" i="60" a="1"/>
  <c r="E85" i="60" s="1"/>
  <c r="B85" i="60" a="1"/>
  <c r="B85" i="60" s="1"/>
  <c r="AD84" i="60" a="1"/>
  <c r="AD84" i="60" s="1"/>
  <c r="Z84" i="60" a="1"/>
  <c r="Z84" i="60" s="1"/>
  <c r="Q84" i="60" a="1"/>
  <c r="Q84" i="60" s="1"/>
  <c r="R84" i="60" a="1"/>
  <c r="R84" i="60" s="1"/>
  <c r="M84" i="60" a="1"/>
  <c r="M84" i="60" s="1"/>
  <c r="I84" i="60" a="1"/>
  <c r="I84" i="60" s="1"/>
  <c r="E84" i="60" a="1"/>
  <c r="E84" i="60" s="1"/>
  <c r="B84" i="60" a="1"/>
  <c r="B84" i="60" s="1"/>
  <c r="AD83" i="60" a="1"/>
  <c r="AD83" i="60" s="1"/>
  <c r="Z83" i="60" a="1"/>
  <c r="Z83" i="60" s="1"/>
  <c r="Q83" i="60" a="1"/>
  <c r="Q83" i="60" s="1"/>
  <c r="R83" i="60" a="1"/>
  <c r="R83" i="60" s="1"/>
  <c r="M83" i="60" a="1"/>
  <c r="M83" i="60" s="1"/>
  <c r="I83" i="60" a="1"/>
  <c r="I83" i="60" s="1"/>
  <c r="E83" i="60" a="1"/>
  <c r="E83" i="60" s="1"/>
  <c r="B83" i="60" a="1"/>
  <c r="B83" i="60" s="1"/>
  <c r="AD82" i="60" a="1"/>
  <c r="AD82" i="60" s="1"/>
  <c r="Z82" i="60" a="1"/>
  <c r="Z82" i="60" s="1"/>
  <c r="Q82" i="60" a="1"/>
  <c r="Q82" i="60" s="1"/>
  <c r="R82" i="60" a="1"/>
  <c r="R82" i="60" s="1"/>
  <c r="M82" i="60" a="1"/>
  <c r="M82" i="60" s="1"/>
  <c r="I82" i="60" a="1"/>
  <c r="I82" i="60" s="1"/>
  <c r="E82" i="60" a="1"/>
  <c r="E82" i="60" s="1"/>
  <c r="B82" i="60" a="1"/>
  <c r="B82" i="60" s="1"/>
  <c r="AD81" i="60" a="1"/>
  <c r="AD81" i="60" s="1"/>
  <c r="Z81" i="60" a="1"/>
  <c r="Z81" i="60" s="1"/>
  <c r="Q81" i="60" a="1"/>
  <c r="Q81" i="60" s="1"/>
  <c r="R81" i="60" a="1"/>
  <c r="R81" i="60" s="1"/>
  <c r="M81" i="60" a="1"/>
  <c r="M81" i="60" s="1"/>
  <c r="I81" i="60" a="1"/>
  <c r="I81" i="60" s="1"/>
  <c r="E81" i="60" a="1"/>
  <c r="E81" i="60" s="1"/>
  <c r="B81" i="60" a="1"/>
  <c r="B81" i="60" s="1"/>
  <c r="AD80" i="60" a="1"/>
  <c r="AD80" i="60" s="1"/>
  <c r="Z80" i="60" a="1"/>
  <c r="Z80" i="60" s="1"/>
  <c r="Q80" i="60" a="1"/>
  <c r="Q80" i="60" s="1"/>
  <c r="R80" i="60" a="1"/>
  <c r="R80" i="60" s="1"/>
  <c r="M80" i="60" a="1"/>
  <c r="M80" i="60" s="1"/>
  <c r="I80" i="60" a="1"/>
  <c r="I80" i="60" s="1"/>
  <c r="E80" i="60" a="1"/>
  <c r="E80" i="60" s="1"/>
  <c r="B80" i="60" a="1"/>
  <c r="B80" i="60" s="1"/>
  <c r="AD79" i="60" a="1"/>
  <c r="AD79" i="60" s="1"/>
  <c r="Z79" i="60" a="1"/>
  <c r="Z79" i="60" s="1"/>
  <c r="Q79" i="60" a="1"/>
  <c r="Q79" i="60" s="1"/>
  <c r="R79" i="60" a="1"/>
  <c r="R79" i="60" s="1"/>
  <c r="M79" i="60" a="1"/>
  <c r="M79" i="60" s="1"/>
  <c r="I79" i="60" a="1"/>
  <c r="I79" i="60" s="1"/>
  <c r="E79" i="60" a="1"/>
  <c r="E79" i="60" s="1"/>
  <c r="B79" i="60" a="1"/>
  <c r="B79" i="60" s="1"/>
  <c r="AD78" i="60" a="1"/>
  <c r="AD78" i="60" s="1"/>
  <c r="Z78" i="60" a="1"/>
  <c r="Z78" i="60" s="1"/>
  <c r="Q78" i="60" a="1"/>
  <c r="Q78" i="60" s="1"/>
  <c r="R78" i="60" a="1"/>
  <c r="R78" i="60" s="1"/>
  <c r="M78" i="60" a="1"/>
  <c r="M78" i="60" s="1"/>
  <c r="I78" i="60" a="1"/>
  <c r="I78" i="60" s="1"/>
  <c r="E78" i="60" a="1"/>
  <c r="E78" i="60" s="1"/>
  <c r="B78" i="60" a="1"/>
  <c r="B78" i="60" s="1"/>
  <c r="AD77" i="60" a="1"/>
  <c r="AD77" i="60" s="1"/>
  <c r="Z77" i="60" a="1"/>
  <c r="Z77" i="60" s="1"/>
  <c r="Q77" i="60" a="1"/>
  <c r="Q77" i="60" s="1"/>
  <c r="R77" i="60" a="1"/>
  <c r="R77" i="60" s="1"/>
  <c r="M77" i="60" a="1"/>
  <c r="M77" i="60" s="1"/>
  <c r="I77" i="60" a="1"/>
  <c r="I77" i="60" s="1"/>
  <c r="E77" i="60" a="1"/>
  <c r="E77" i="60" s="1"/>
  <c r="B77" i="60" a="1"/>
  <c r="B77" i="60" s="1"/>
  <c r="AD76" i="60" a="1"/>
  <c r="AD76" i="60" s="1"/>
  <c r="Z76" i="60" a="1"/>
  <c r="Z76" i="60" s="1"/>
  <c r="Q76" i="60" a="1"/>
  <c r="Q76" i="60" s="1"/>
  <c r="R76" i="60" a="1"/>
  <c r="R76" i="60" s="1"/>
  <c r="M76" i="60" a="1"/>
  <c r="M76" i="60" s="1"/>
  <c r="I76" i="60" a="1"/>
  <c r="I76" i="60" s="1"/>
  <c r="E76" i="60" a="1"/>
  <c r="E76" i="60" s="1"/>
  <c r="B76" i="60" a="1"/>
  <c r="B76" i="60" s="1"/>
  <c r="AD75" i="60" a="1"/>
  <c r="AD75" i="60" s="1"/>
  <c r="Z75" i="60" a="1"/>
  <c r="Z75" i="60" s="1"/>
  <c r="Q75" i="60" a="1"/>
  <c r="Q75" i="60" s="1"/>
  <c r="R75" i="60" a="1"/>
  <c r="R75" i="60" s="1"/>
  <c r="M75" i="60" a="1"/>
  <c r="M75" i="60" s="1"/>
  <c r="I75" i="60" a="1"/>
  <c r="I75" i="60" s="1"/>
  <c r="E75" i="60" a="1"/>
  <c r="E75" i="60" s="1"/>
  <c r="B75" i="60" a="1"/>
  <c r="B75" i="60" s="1"/>
  <c r="AD74" i="60" a="1"/>
  <c r="AD74" i="60" s="1"/>
  <c r="Z74" i="60" a="1"/>
  <c r="Z74" i="60" s="1"/>
  <c r="Q74" i="60" a="1"/>
  <c r="Q74" i="60" s="1"/>
  <c r="R74" i="60" a="1"/>
  <c r="R74" i="60" s="1"/>
  <c r="M74" i="60" a="1"/>
  <c r="M74" i="60" s="1"/>
  <c r="I74" i="60" a="1"/>
  <c r="I74" i="60" s="1"/>
  <c r="E74" i="60" a="1"/>
  <c r="E74" i="60" s="1"/>
  <c r="B74" i="60" a="1"/>
  <c r="B74" i="60" s="1"/>
  <c r="AD73" i="60" a="1"/>
  <c r="AD73" i="60" s="1"/>
  <c r="Z73" i="60" a="1"/>
  <c r="Z73" i="60" s="1"/>
  <c r="Q73" i="60" a="1"/>
  <c r="Q73" i="60" s="1"/>
  <c r="R73" i="60" a="1"/>
  <c r="R73" i="60" s="1"/>
  <c r="M73" i="60" a="1"/>
  <c r="M73" i="60" s="1"/>
  <c r="I73" i="60" a="1"/>
  <c r="I73" i="60" s="1"/>
  <c r="E73" i="60" a="1"/>
  <c r="E73" i="60" s="1"/>
  <c r="B73" i="60" a="1"/>
  <c r="B73" i="60" s="1"/>
  <c r="AD72" i="60" a="1"/>
  <c r="AD72" i="60" s="1"/>
  <c r="Z72" i="60" a="1"/>
  <c r="Z72" i="60" s="1"/>
  <c r="Q72" i="60" a="1"/>
  <c r="Q72" i="60" s="1"/>
  <c r="R72" i="60" a="1"/>
  <c r="R72" i="60" s="1"/>
  <c r="M72" i="60" a="1"/>
  <c r="M72" i="60" s="1"/>
  <c r="I72" i="60" a="1"/>
  <c r="I72" i="60" s="1"/>
  <c r="E72" i="60" a="1"/>
  <c r="E72" i="60" s="1"/>
  <c r="B72" i="60" a="1"/>
  <c r="B72" i="60" s="1"/>
  <c r="AD71" i="60" a="1"/>
  <c r="AD71" i="60" s="1"/>
  <c r="Z71" i="60" a="1"/>
  <c r="Z71" i="60" s="1"/>
  <c r="Q71" i="60" a="1"/>
  <c r="Q71" i="60" s="1"/>
  <c r="R71" i="60" a="1"/>
  <c r="R71" i="60" s="1"/>
  <c r="M71" i="60" a="1"/>
  <c r="M71" i="60" s="1"/>
  <c r="I71" i="60" a="1"/>
  <c r="I71" i="60" s="1"/>
  <c r="E71" i="60" a="1"/>
  <c r="E71" i="60" s="1"/>
  <c r="B71" i="60" a="1"/>
  <c r="B71" i="60" s="1"/>
  <c r="AD70" i="60" a="1"/>
  <c r="AD70" i="60" s="1"/>
  <c r="Z70" i="60" a="1"/>
  <c r="Z70" i="60" s="1"/>
  <c r="Q70" i="60" a="1"/>
  <c r="Q70" i="60" s="1"/>
  <c r="R70" i="60" a="1"/>
  <c r="R70" i="60" s="1"/>
  <c r="M70" i="60" a="1"/>
  <c r="M70" i="60" s="1"/>
  <c r="I70" i="60" a="1"/>
  <c r="I70" i="60" s="1"/>
  <c r="E70" i="60" a="1"/>
  <c r="E70" i="60" s="1"/>
  <c r="B70" i="60" a="1"/>
  <c r="B70" i="60" s="1"/>
  <c r="AD69" i="60" a="1"/>
  <c r="AD69" i="60" s="1"/>
  <c r="Z69" i="60" a="1"/>
  <c r="Z69" i="60" s="1"/>
  <c r="Q69" i="60" a="1"/>
  <c r="Q69" i="60" s="1"/>
  <c r="R69" i="60" a="1"/>
  <c r="R69" i="60" s="1"/>
  <c r="M69" i="60" a="1"/>
  <c r="M69" i="60" s="1"/>
  <c r="I69" i="60" a="1"/>
  <c r="I69" i="60" s="1"/>
  <c r="E69" i="60" a="1"/>
  <c r="E69" i="60" s="1"/>
  <c r="B69" i="60" a="1"/>
  <c r="B69" i="60" s="1"/>
  <c r="AD68" i="60" a="1"/>
  <c r="AD68" i="60" s="1"/>
  <c r="Z68" i="60" a="1"/>
  <c r="Z68" i="60" s="1"/>
  <c r="Q68" i="60" a="1"/>
  <c r="Q68" i="60" s="1"/>
  <c r="R68" i="60" a="1"/>
  <c r="R68" i="60" s="1"/>
  <c r="M68" i="60" a="1"/>
  <c r="M68" i="60" s="1"/>
  <c r="I68" i="60" a="1"/>
  <c r="I68" i="60" s="1"/>
  <c r="E68" i="60" a="1"/>
  <c r="E68" i="60" s="1"/>
  <c r="B68" i="60" a="1"/>
  <c r="B68" i="60" s="1"/>
  <c r="AD67" i="60" a="1"/>
  <c r="AD67" i="60" s="1"/>
  <c r="Z67" i="60" a="1"/>
  <c r="Z67" i="60" s="1"/>
  <c r="Q67" i="60" a="1"/>
  <c r="Q67" i="60" s="1"/>
  <c r="R67" i="60" a="1"/>
  <c r="R67" i="60" s="1"/>
  <c r="M67" i="60" a="1"/>
  <c r="M67" i="60" s="1"/>
  <c r="I67" i="60" a="1"/>
  <c r="I67" i="60" s="1"/>
  <c r="E67" i="60" a="1"/>
  <c r="E67" i="60" s="1"/>
  <c r="B67" i="60" a="1"/>
  <c r="B67" i="60" s="1"/>
  <c r="AD66" i="60" a="1"/>
  <c r="AD66" i="60" s="1"/>
  <c r="Z66" i="60" a="1"/>
  <c r="Z66" i="60" s="1"/>
  <c r="Q66" i="60" a="1"/>
  <c r="Q66" i="60" s="1"/>
  <c r="R66" i="60" a="1"/>
  <c r="R66" i="60" s="1"/>
  <c r="M66" i="60" a="1"/>
  <c r="M66" i="60" s="1"/>
  <c r="I66" i="60" a="1"/>
  <c r="I66" i="60" s="1"/>
  <c r="E66" i="60" a="1"/>
  <c r="E66" i="60" s="1"/>
  <c r="B66" i="60" a="1"/>
  <c r="B66" i="60" s="1"/>
  <c r="AD65" i="60" a="1"/>
  <c r="AD65" i="60" s="1"/>
  <c r="Z65" i="60" a="1"/>
  <c r="Z65" i="60" s="1"/>
  <c r="Q65" i="60" a="1"/>
  <c r="Q65" i="60" s="1"/>
  <c r="R65" i="60" a="1"/>
  <c r="R65" i="60" s="1"/>
  <c r="M65" i="60" a="1"/>
  <c r="M65" i="60" s="1"/>
  <c r="I65" i="60" a="1"/>
  <c r="I65" i="60" s="1"/>
  <c r="E65" i="60" a="1"/>
  <c r="E65" i="60" s="1"/>
  <c r="B65" i="60" a="1"/>
  <c r="B65" i="60" s="1"/>
  <c r="AD64" i="60" a="1"/>
  <c r="AD64" i="60" s="1"/>
  <c r="Z64" i="60" a="1"/>
  <c r="Z64" i="60" s="1"/>
  <c r="Q64" i="60" a="1"/>
  <c r="Q64" i="60" s="1"/>
  <c r="R64" i="60" a="1"/>
  <c r="R64" i="60" s="1"/>
  <c r="M64" i="60" a="1"/>
  <c r="M64" i="60" s="1"/>
  <c r="I64" i="60" a="1"/>
  <c r="I64" i="60" s="1"/>
  <c r="E64" i="60" a="1"/>
  <c r="E64" i="60" s="1"/>
  <c r="B64" i="60" a="1"/>
  <c r="B64" i="60" s="1"/>
  <c r="AD63" i="60" a="1"/>
  <c r="AD63" i="60" s="1"/>
  <c r="Z63" i="60" a="1"/>
  <c r="Z63" i="60" s="1"/>
  <c r="Q63" i="60" a="1"/>
  <c r="Q63" i="60" s="1"/>
  <c r="R63" i="60" a="1"/>
  <c r="R63" i="60" s="1"/>
  <c r="M63" i="60" a="1"/>
  <c r="M63" i="60" s="1"/>
  <c r="I63" i="60" a="1"/>
  <c r="I63" i="60" s="1"/>
  <c r="E63" i="60" a="1"/>
  <c r="E63" i="60" s="1"/>
  <c r="B63" i="60" a="1"/>
  <c r="B63" i="60" s="1"/>
  <c r="AD62" i="60" a="1"/>
  <c r="AD62" i="60" s="1"/>
  <c r="Z62" i="60" a="1"/>
  <c r="Z62" i="60" s="1"/>
  <c r="Q62" i="60" a="1"/>
  <c r="Q62" i="60" s="1"/>
  <c r="R62" i="60" a="1"/>
  <c r="R62" i="60" s="1"/>
  <c r="M62" i="60" a="1"/>
  <c r="M62" i="60" s="1"/>
  <c r="I62" i="60" a="1"/>
  <c r="I62" i="60" s="1"/>
  <c r="E62" i="60" a="1"/>
  <c r="E62" i="60" s="1"/>
  <c r="B62" i="60" a="1"/>
  <c r="B62" i="60" s="1"/>
  <c r="AD61" i="60" a="1"/>
  <c r="AD61" i="60" s="1"/>
  <c r="Z61" i="60" a="1"/>
  <c r="Z61" i="60" s="1"/>
  <c r="Q61" i="60" a="1"/>
  <c r="Q61" i="60" s="1"/>
  <c r="R61" i="60" a="1"/>
  <c r="R61" i="60" s="1"/>
  <c r="M61" i="60" a="1"/>
  <c r="M61" i="60" s="1"/>
  <c r="I61" i="60" a="1"/>
  <c r="I61" i="60" s="1"/>
  <c r="E61" i="60" a="1"/>
  <c r="E61" i="60" s="1"/>
  <c r="B61" i="60" a="1"/>
  <c r="B61" i="60" s="1"/>
  <c r="AD60" i="60" a="1"/>
  <c r="AD60" i="60" s="1"/>
  <c r="Z60" i="60" a="1"/>
  <c r="Z60" i="60" s="1"/>
  <c r="Q60" i="60" a="1"/>
  <c r="Q60" i="60" s="1"/>
  <c r="R60" i="60" a="1"/>
  <c r="R60" i="60" s="1"/>
  <c r="M60" i="60" a="1"/>
  <c r="M60" i="60" s="1"/>
  <c r="I60" i="60" a="1"/>
  <c r="I60" i="60" s="1"/>
  <c r="E60" i="60" a="1"/>
  <c r="E60" i="60" s="1"/>
  <c r="B60" i="60" a="1"/>
  <c r="B60" i="60" s="1"/>
  <c r="AD59" i="60" a="1"/>
  <c r="AD59" i="60" s="1"/>
  <c r="Z59" i="60" a="1"/>
  <c r="Z59" i="60" s="1"/>
  <c r="Q59" i="60" a="1"/>
  <c r="Q59" i="60" s="1"/>
  <c r="R59" i="60" a="1"/>
  <c r="R59" i="60" s="1"/>
  <c r="M59" i="60" a="1"/>
  <c r="M59" i="60" s="1"/>
  <c r="I59" i="60" a="1"/>
  <c r="I59" i="60" s="1"/>
  <c r="E59" i="60" a="1"/>
  <c r="E59" i="60" s="1"/>
  <c r="B59" i="60" a="1"/>
  <c r="B59" i="60" s="1"/>
  <c r="AD58" i="60" a="1"/>
  <c r="AD58" i="60" s="1"/>
  <c r="Z58" i="60" a="1"/>
  <c r="Z58" i="60" s="1"/>
  <c r="Q58" i="60" a="1"/>
  <c r="Q58" i="60" s="1"/>
  <c r="R58" i="60" a="1"/>
  <c r="R58" i="60" s="1"/>
  <c r="M58" i="60" a="1"/>
  <c r="M58" i="60" s="1"/>
  <c r="I58" i="60" a="1"/>
  <c r="I58" i="60" s="1"/>
  <c r="E58" i="60" a="1"/>
  <c r="E58" i="60" s="1"/>
  <c r="B58" i="60" a="1"/>
  <c r="B58" i="60" s="1"/>
  <c r="AD57" i="60" a="1"/>
  <c r="AD57" i="60" s="1"/>
  <c r="Z57" i="60" a="1"/>
  <c r="Z57" i="60" s="1"/>
  <c r="Q57" i="60" a="1"/>
  <c r="Q57" i="60" s="1"/>
  <c r="R57" i="60" a="1"/>
  <c r="R57" i="60" s="1"/>
  <c r="M57" i="60" a="1"/>
  <c r="M57" i="60" s="1"/>
  <c r="I57" i="60" a="1"/>
  <c r="I57" i="60" s="1"/>
  <c r="E57" i="60" a="1"/>
  <c r="E57" i="60" s="1"/>
  <c r="B57" i="60" a="1"/>
  <c r="B57" i="60" s="1"/>
  <c r="AD56" i="60" a="1"/>
  <c r="AD56" i="60" s="1"/>
  <c r="Z56" i="60" a="1"/>
  <c r="Z56" i="60" s="1"/>
  <c r="Q56" i="60" a="1"/>
  <c r="Q56" i="60" s="1"/>
  <c r="R56" i="60" a="1"/>
  <c r="R56" i="60" s="1"/>
  <c r="M56" i="60" a="1"/>
  <c r="M56" i="60" s="1"/>
  <c r="I56" i="60" a="1"/>
  <c r="I56" i="60" s="1"/>
  <c r="E56" i="60" a="1"/>
  <c r="E56" i="60" s="1"/>
  <c r="B56" i="60" a="1"/>
  <c r="B56" i="60" s="1"/>
  <c r="AD55" i="60" a="1"/>
  <c r="AD55" i="60" s="1"/>
  <c r="Z55" i="60" a="1"/>
  <c r="Z55" i="60" s="1"/>
  <c r="Q55" i="60" a="1"/>
  <c r="Q55" i="60" s="1"/>
  <c r="R55" i="60" a="1"/>
  <c r="R55" i="60" s="1"/>
  <c r="M55" i="60" a="1"/>
  <c r="M55" i="60" s="1"/>
  <c r="I55" i="60" a="1"/>
  <c r="I55" i="60" s="1"/>
  <c r="E55" i="60" a="1"/>
  <c r="E55" i="60" s="1"/>
  <c r="B55" i="60" a="1"/>
  <c r="B55" i="60" s="1"/>
  <c r="AD54" i="60" a="1"/>
  <c r="AD54" i="60" s="1"/>
  <c r="Z54" i="60" a="1"/>
  <c r="Z54" i="60" s="1"/>
  <c r="Q54" i="60" a="1"/>
  <c r="Q54" i="60" s="1"/>
  <c r="R54" i="60" a="1"/>
  <c r="R54" i="60" s="1"/>
  <c r="M54" i="60" a="1"/>
  <c r="M54" i="60" s="1"/>
  <c r="I54" i="60" a="1"/>
  <c r="I54" i="60" s="1"/>
  <c r="E54" i="60" a="1"/>
  <c r="E54" i="60" s="1"/>
  <c r="B54" i="60" a="1"/>
  <c r="B54" i="60" s="1"/>
  <c r="AD53" i="60" a="1"/>
  <c r="AD53" i="60" s="1"/>
  <c r="Z53" i="60" a="1"/>
  <c r="Z53" i="60" s="1"/>
  <c r="Q53" i="60" a="1"/>
  <c r="Q53" i="60" s="1"/>
  <c r="R53" i="60" a="1"/>
  <c r="R53" i="60" s="1"/>
  <c r="M53" i="60" a="1"/>
  <c r="M53" i="60" s="1"/>
  <c r="I53" i="60" a="1"/>
  <c r="I53" i="60" s="1"/>
  <c r="E53" i="60" a="1"/>
  <c r="E53" i="60" s="1"/>
  <c r="B53" i="60" a="1"/>
  <c r="B53" i="60" s="1"/>
  <c r="AD52" i="60" a="1"/>
  <c r="AD52" i="60" s="1"/>
  <c r="Z52" i="60" a="1"/>
  <c r="Z52" i="60" s="1"/>
  <c r="Q52" i="60" a="1"/>
  <c r="Q52" i="60" s="1"/>
  <c r="R52" i="60" a="1"/>
  <c r="R52" i="60" s="1"/>
  <c r="M52" i="60" a="1"/>
  <c r="M52" i="60" s="1"/>
  <c r="I52" i="60" a="1"/>
  <c r="I52" i="60" s="1"/>
  <c r="E52" i="60" a="1"/>
  <c r="E52" i="60" s="1"/>
  <c r="B52" i="60" a="1"/>
  <c r="B52" i="60" s="1"/>
  <c r="AD51" i="60" a="1"/>
  <c r="AD51" i="60" s="1"/>
  <c r="Z51" i="60" a="1"/>
  <c r="Z51" i="60" s="1"/>
  <c r="Q51" i="60" a="1"/>
  <c r="Q51" i="60" s="1"/>
  <c r="R51" i="60" a="1"/>
  <c r="R51" i="60" s="1"/>
  <c r="M51" i="60" a="1"/>
  <c r="M51" i="60" s="1"/>
  <c r="I51" i="60" a="1"/>
  <c r="I51" i="60" s="1"/>
  <c r="E51" i="60" a="1"/>
  <c r="E51" i="60" s="1"/>
  <c r="B51" i="60" a="1"/>
  <c r="B51" i="60" s="1"/>
  <c r="AD50" i="60" a="1"/>
  <c r="AD50" i="60" s="1"/>
  <c r="Z50" i="60" a="1"/>
  <c r="Z50" i="60" s="1"/>
  <c r="Q50" i="60" a="1"/>
  <c r="Q50" i="60" s="1"/>
  <c r="R50" i="60" a="1"/>
  <c r="R50" i="60" s="1"/>
  <c r="M50" i="60" a="1"/>
  <c r="M50" i="60" s="1"/>
  <c r="I50" i="60" a="1"/>
  <c r="I50" i="60" s="1"/>
  <c r="E50" i="60" a="1"/>
  <c r="E50" i="60" s="1"/>
  <c r="B50" i="60" a="1"/>
  <c r="B50" i="60" s="1"/>
  <c r="AD49" i="60" a="1"/>
  <c r="AD49" i="60" s="1"/>
  <c r="Z49" i="60" a="1"/>
  <c r="Z49" i="60" s="1"/>
  <c r="Q49" i="60" a="1"/>
  <c r="Q49" i="60" s="1"/>
  <c r="R49" i="60" a="1"/>
  <c r="R49" i="60" s="1"/>
  <c r="M49" i="60" a="1"/>
  <c r="M49" i="60" s="1"/>
  <c r="I49" i="60" a="1"/>
  <c r="I49" i="60" s="1"/>
  <c r="E49" i="60" a="1"/>
  <c r="E49" i="60" s="1"/>
  <c r="B49" i="60" a="1"/>
  <c r="B49" i="60" s="1"/>
  <c r="AD48" i="60" a="1"/>
  <c r="AD48" i="60" s="1"/>
  <c r="Z48" i="60" a="1"/>
  <c r="Z48" i="60" s="1"/>
  <c r="Q48" i="60" a="1"/>
  <c r="Q48" i="60" s="1"/>
  <c r="R48" i="60" a="1"/>
  <c r="R48" i="60" s="1"/>
  <c r="M48" i="60" a="1"/>
  <c r="M48" i="60" s="1"/>
  <c r="I48" i="60" a="1"/>
  <c r="I48" i="60" s="1"/>
  <c r="E48" i="60" a="1"/>
  <c r="E48" i="60" s="1"/>
  <c r="B48" i="60" a="1"/>
  <c r="B48" i="60" s="1"/>
  <c r="AD47" i="60" a="1"/>
  <c r="AD47" i="60" s="1"/>
  <c r="Z47" i="60" a="1"/>
  <c r="Z47" i="60" s="1"/>
  <c r="Q47" i="60" a="1"/>
  <c r="Q47" i="60" s="1"/>
  <c r="R47" i="60" a="1"/>
  <c r="R47" i="60" s="1"/>
  <c r="M47" i="60" a="1"/>
  <c r="M47" i="60" s="1"/>
  <c r="I47" i="60" a="1"/>
  <c r="I47" i="60" s="1"/>
  <c r="E47" i="60" a="1"/>
  <c r="E47" i="60" s="1"/>
  <c r="B47" i="60" a="1"/>
  <c r="B47" i="60" s="1"/>
  <c r="AD46" i="60" a="1"/>
  <c r="AD46" i="60" s="1"/>
  <c r="Z46" i="60" a="1"/>
  <c r="Z46" i="60" s="1"/>
  <c r="Q46" i="60" a="1"/>
  <c r="Q46" i="60" s="1"/>
  <c r="R46" i="60" a="1"/>
  <c r="R46" i="60" s="1"/>
  <c r="M46" i="60" a="1"/>
  <c r="M46" i="60" s="1"/>
  <c r="I46" i="60" a="1"/>
  <c r="I46" i="60" s="1"/>
  <c r="E46" i="60" a="1"/>
  <c r="E46" i="60" s="1"/>
  <c r="B46" i="60" a="1"/>
  <c r="B46" i="60" s="1"/>
  <c r="AD45" i="60" a="1"/>
  <c r="AD45" i="60" s="1"/>
  <c r="Z45" i="60" a="1"/>
  <c r="Z45" i="60" s="1"/>
  <c r="Q45" i="60" a="1"/>
  <c r="Q45" i="60" s="1"/>
  <c r="R45" i="60" a="1"/>
  <c r="R45" i="60" s="1"/>
  <c r="M45" i="60" a="1"/>
  <c r="M45" i="60" s="1"/>
  <c r="I45" i="60" a="1"/>
  <c r="I45" i="60" s="1"/>
  <c r="E45" i="60" a="1"/>
  <c r="E45" i="60" s="1"/>
  <c r="B45" i="60" a="1"/>
  <c r="B45" i="60" s="1"/>
  <c r="AD44" i="60" a="1"/>
  <c r="AD44" i="60" s="1"/>
  <c r="Z44" i="60" a="1"/>
  <c r="Z44" i="60" s="1"/>
  <c r="Q44" i="60" a="1"/>
  <c r="Q44" i="60" s="1"/>
  <c r="R44" i="60" a="1"/>
  <c r="R44" i="60" s="1"/>
  <c r="M44" i="60" a="1"/>
  <c r="M44" i="60" s="1"/>
  <c r="I44" i="60" a="1"/>
  <c r="I44" i="60" s="1"/>
  <c r="E44" i="60" a="1"/>
  <c r="E44" i="60" s="1"/>
  <c r="B44" i="60" a="1"/>
  <c r="B44" i="60" s="1"/>
  <c r="AD43" i="60" a="1"/>
  <c r="AD43" i="60" s="1"/>
  <c r="Z43" i="60" a="1"/>
  <c r="Z43" i="60" s="1"/>
  <c r="Q43" i="60" a="1"/>
  <c r="Q43" i="60" s="1"/>
  <c r="R43" i="60" a="1"/>
  <c r="R43" i="60" s="1"/>
  <c r="M43" i="60" a="1"/>
  <c r="M43" i="60" s="1"/>
  <c r="I43" i="60" a="1"/>
  <c r="I43" i="60" s="1"/>
  <c r="E43" i="60" a="1"/>
  <c r="E43" i="60" s="1"/>
  <c r="B43" i="60" a="1"/>
  <c r="B43" i="60" s="1"/>
  <c r="AD42" i="60" a="1"/>
  <c r="AD42" i="60" s="1"/>
  <c r="Z42" i="60" a="1"/>
  <c r="Z42" i="60" s="1"/>
  <c r="Q42" i="60" a="1"/>
  <c r="Q42" i="60" s="1"/>
  <c r="R42" i="60" a="1"/>
  <c r="R42" i="60" s="1"/>
  <c r="M42" i="60" a="1"/>
  <c r="M42" i="60" s="1"/>
  <c r="I42" i="60" a="1"/>
  <c r="I42" i="60" s="1"/>
  <c r="E42" i="60" a="1"/>
  <c r="E42" i="60" s="1"/>
  <c r="B42" i="60" a="1"/>
  <c r="B42" i="60" s="1"/>
  <c r="AD41" i="60" a="1"/>
  <c r="AD41" i="60" s="1"/>
  <c r="Z41" i="60" a="1"/>
  <c r="Z41" i="60" s="1"/>
  <c r="Q41" i="60" a="1"/>
  <c r="Q41" i="60" s="1"/>
  <c r="R41" i="60" a="1"/>
  <c r="R41" i="60" s="1"/>
  <c r="M41" i="60" a="1"/>
  <c r="M41" i="60" s="1"/>
  <c r="I41" i="60" a="1"/>
  <c r="I41" i="60" s="1"/>
  <c r="E41" i="60" a="1"/>
  <c r="E41" i="60" s="1"/>
  <c r="B41" i="60" a="1"/>
  <c r="B41" i="60" s="1"/>
  <c r="AD40" i="60" a="1"/>
  <c r="AD40" i="60" s="1"/>
  <c r="Z40" i="60" a="1"/>
  <c r="Z40" i="60" s="1"/>
  <c r="Q40" i="60" a="1"/>
  <c r="Q40" i="60" s="1"/>
  <c r="R40" i="60" a="1"/>
  <c r="R40" i="60" s="1"/>
  <c r="M40" i="60" a="1"/>
  <c r="M40" i="60" s="1"/>
  <c r="I40" i="60" a="1"/>
  <c r="I40" i="60" s="1"/>
  <c r="E40" i="60" a="1"/>
  <c r="E40" i="60" s="1"/>
  <c r="B40" i="60" a="1"/>
  <c r="B40" i="60" s="1"/>
  <c r="AD39" i="60" a="1"/>
  <c r="AD39" i="60" s="1"/>
  <c r="Z39" i="60" a="1"/>
  <c r="Z39" i="60" s="1"/>
  <c r="Q39" i="60" a="1"/>
  <c r="Q39" i="60" s="1"/>
  <c r="R39" i="60" a="1"/>
  <c r="R39" i="60" s="1"/>
  <c r="M39" i="60" a="1"/>
  <c r="M39" i="60" s="1"/>
  <c r="I39" i="60" a="1"/>
  <c r="I39" i="60" s="1"/>
  <c r="E39" i="60" a="1"/>
  <c r="E39" i="60" s="1"/>
  <c r="B39" i="60" a="1"/>
  <c r="B39" i="60" s="1"/>
  <c r="AD38" i="60" a="1"/>
  <c r="AD38" i="60" s="1"/>
  <c r="Z38" i="60" a="1"/>
  <c r="Z38" i="60" s="1"/>
  <c r="Q38" i="60" a="1"/>
  <c r="Q38" i="60" s="1"/>
  <c r="R38" i="60" a="1"/>
  <c r="R38" i="60" s="1"/>
  <c r="M38" i="60" a="1"/>
  <c r="M38" i="60" s="1"/>
  <c r="I38" i="60" a="1"/>
  <c r="I38" i="60" s="1"/>
  <c r="E38" i="60" a="1"/>
  <c r="E38" i="60" s="1"/>
  <c r="B38" i="60" a="1"/>
  <c r="B38" i="60" s="1"/>
  <c r="AD37" i="60" a="1"/>
  <c r="AD37" i="60" s="1"/>
  <c r="Z37" i="60" a="1"/>
  <c r="Z37" i="60" s="1"/>
  <c r="Q37" i="60" a="1"/>
  <c r="Q37" i="60" s="1"/>
  <c r="R37" i="60" a="1"/>
  <c r="R37" i="60" s="1"/>
  <c r="M37" i="60" a="1"/>
  <c r="M37" i="60" s="1"/>
  <c r="I37" i="60" a="1"/>
  <c r="I37" i="60" s="1"/>
  <c r="E37" i="60" a="1"/>
  <c r="E37" i="60" s="1"/>
  <c r="B37" i="60" a="1"/>
  <c r="B37" i="60" s="1"/>
  <c r="AD36" i="60" a="1"/>
  <c r="AD36" i="60" s="1"/>
  <c r="Z36" i="60" a="1"/>
  <c r="Z36" i="60" s="1"/>
  <c r="Q36" i="60" a="1"/>
  <c r="Q36" i="60" s="1"/>
  <c r="R36" i="60" a="1"/>
  <c r="R36" i="60" s="1"/>
  <c r="M36" i="60" a="1"/>
  <c r="M36" i="60" s="1"/>
  <c r="I36" i="60" a="1"/>
  <c r="I36" i="60" s="1"/>
  <c r="E36" i="60" a="1"/>
  <c r="E36" i="60" s="1"/>
  <c r="B36" i="60" a="1"/>
  <c r="B36" i="60" s="1"/>
  <c r="F22" i="60" a="1"/>
  <c r="F22" i="60" s="1"/>
  <c r="F20" i="60" a="1"/>
  <c r="F20" i="60" s="1"/>
  <c r="F16" i="60" a="1"/>
  <c r="F16" i="60" s="1"/>
  <c r="F14" i="60" a="1"/>
  <c r="F14" i="60" s="1"/>
  <c r="F12" i="60" a="1"/>
  <c r="F12" i="60" s="1"/>
  <c r="F10" i="60" a="1"/>
  <c r="F10" i="60" s="1"/>
  <c r="F8" i="60" a="1"/>
  <c r="F8" i="60" s="1"/>
  <c r="F6" i="60" a="1"/>
  <c r="F6" i="60" s="1"/>
  <c r="AD155" i="6" a="1"/>
  <c r="AD155" i="6" s="1"/>
  <c r="Z155" i="6" a="1"/>
  <c r="Z155" i="6" s="1"/>
  <c r="Q155" i="6" a="1"/>
  <c r="Q155" i="6" s="1"/>
  <c r="R155" i="6" a="1"/>
  <c r="R155" i="6" s="1"/>
  <c r="M155" i="6" a="1"/>
  <c r="M155" i="6" s="1"/>
  <c r="I155" i="6" a="1"/>
  <c r="I155" i="6" s="1"/>
  <c r="E155" i="6" a="1"/>
  <c r="E155" i="6" s="1"/>
  <c r="B155" i="6" a="1"/>
  <c r="B155" i="6" s="1"/>
  <c r="AD154" i="6" a="1"/>
  <c r="AD154" i="6" s="1"/>
  <c r="Z154" i="6" a="1"/>
  <c r="Z154" i="6" s="1"/>
  <c r="Q154" i="6" a="1"/>
  <c r="Q154" i="6" s="1"/>
  <c r="R154" i="6" a="1"/>
  <c r="R154" i="6" s="1"/>
  <c r="M154" i="6" a="1"/>
  <c r="M154" i="6" s="1"/>
  <c r="I154" i="6" a="1"/>
  <c r="I154" i="6" s="1"/>
  <c r="E154" i="6" a="1"/>
  <c r="E154" i="6" s="1"/>
  <c r="B154" i="6" a="1"/>
  <c r="B154" i="6" s="1"/>
  <c r="AD153" i="6" a="1"/>
  <c r="AD153" i="6" s="1"/>
  <c r="Z153" i="6" a="1"/>
  <c r="Z153" i="6" s="1"/>
  <c r="Q153" i="6" a="1"/>
  <c r="Q153" i="6" s="1"/>
  <c r="R153" i="6" a="1"/>
  <c r="R153" i="6" s="1"/>
  <c r="M153" i="6" a="1"/>
  <c r="M153" i="6" s="1"/>
  <c r="I153" i="6" a="1"/>
  <c r="I153" i="6" s="1"/>
  <c r="E153" i="6" a="1"/>
  <c r="E153" i="6" s="1"/>
  <c r="B153" i="6" a="1"/>
  <c r="B153" i="6" s="1"/>
  <c r="AD152" i="6" a="1"/>
  <c r="AD152" i="6" s="1"/>
  <c r="Z152" i="6" a="1"/>
  <c r="Z152" i="6" s="1"/>
  <c r="Q152" i="6" a="1"/>
  <c r="Q152" i="6" s="1"/>
  <c r="R152" i="6" a="1"/>
  <c r="R152" i="6" s="1"/>
  <c r="M152" i="6" a="1"/>
  <c r="M152" i="6" s="1"/>
  <c r="I152" i="6" a="1"/>
  <c r="I152" i="6" s="1"/>
  <c r="E152" i="6" a="1"/>
  <c r="E152" i="6" s="1"/>
  <c r="B152" i="6" a="1"/>
  <c r="B152" i="6" s="1"/>
  <c r="AD151" i="6" a="1"/>
  <c r="AD151" i="6" s="1"/>
  <c r="Z151" i="6" a="1"/>
  <c r="Z151" i="6" s="1"/>
  <c r="Q151" i="6" a="1"/>
  <c r="Q151" i="6" s="1"/>
  <c r="R151" i="6" a="1"/>
  <c r="R151" i="6" s="1"/>
  <c r="M151" i="6" a="1"/>
  <c r="M151" i="6" s="1"/>
  <c r="I151" i="6" a="1"/>
  <c r="I151" i="6" s="1"/>
  <c r="E151" i="6" a="1"/>
  <c r="E151" i="6" s="1"/>
  <c r="B151" i="6" a="1"/>
  <c r="B151" i="6" s="1"/>
  <c r="AD150" i="6" a="1"/>
  <c r="AD150" i="6" s="1"/>
  <c r="Z150" i="6" a="1"/>
  <c r="Z150" i="6" s="1"/>
  <c r="Q150" i="6" a="1"/>
  <c r="Q150" i="6" s="1"/>
  <c r="R150" i="6" a="1"/>
  <c r="R150" i="6" s="1"/>
  <c r="M150" i="6" a="1"/>
  <c r="M150" i="6" s="1"/>
  <c r="I150" i="6" a="1"/>
  <c r="I150" i="6" s="1"/>
  <c r="E150" i="6" a="1"/>
  <c r="E150" i="6" s="1"/>
  <c r="B150" i="6" a="1"/>
  <c r="B150" i="6" s="1"/>
  <c r="AD149" i="6" a="1"/>
  <c r="AD149" i="6" s="1"/>
  <c r="Z149" i="6" a="1"/>
  <c r="Z149" i="6" s="1"/>
  <c r="Q149" i="6" a="1"/>
  <c r="Q149" i="6" s="1"/>
  <c r="R149" i="6" a="1"/>
  <c r="R149" i="6" s="1"/>
  <c r="M149" i="6" a="1"/>
  <c r="M149" i="6" s="1"/>
  <c r="I149" i="6" a="1"/>
  <c r="I149" i="6" s="1"/>
  <c r="E149" i="6" a="1"/>
  <c r="E149" i="6" s="1"/>
  <c r="B149" i="6" a="1"/>
  <c r="B149" i="6" s="1"/>
  <c r="AD148" i="6" a="1"/>
  <c r="AD148" i="6" s="1"/>
  <c r="Z148" i="6" a="1"/>
  <c r="Z148" i="6" s="1"/>
  <c r="Q148" i="6" a="1"/>
  <c r="Q148" i="6" s="1"/>
  <c r="R148" i="6" a="1"/>
  <c r="R148" i="6" s="1"/>
  <c r="M148" i="6" a="1"/>
  <c r="M148" i="6" s="1"/>
  <c r="I148" i="6" a="1"/>
  <c r="I148" i="6" s="1"/>
  <c r="E148" i="6" a="1"/>
  <c r="E148" i="6" s="1"/>
  <c r="B148" i="6" a="1"/>
  <c r="B148" i="6" s="1"/>
  <c r="AD147" i="6" a="1"/>
  <c r="AD147" i="6" s="1"/>
  <c r="Z147" i="6" a="1"/>
  <c r="Z147" i="6" s="1"/>
  <c r="Q147" i="6" a="1"/>
  <c r="Q147" i="6" s="1"/>
  <c r="R147" i="6" a="1"/>
  <c r="R147" i="6" s="1"/>
  <c r="M147" i="6" a="1"/>
  <c r="M147" i="6" s="1"/>
  <c r="I147" i="6" a="1"/>
  <c r="I147" i="6" s="1"/>
  <c r="E147" i="6" a="1"/>
  <c r="E147" i="6" s="1"/>
  <c r="B147" i="6" a="1"/>
  <c r="B147" i="6" s="1"/>
  <c r="AD146" i="6" a="1"/>
  <c r="AD146" i="6" s="1"/>
  <c r="Z146" i="6" a="1"/>
  <c r="Z146" i="6" s="1"/>
  <c r="Q146" i="6" a="1"/>
  <c r="Q146" i="6" s="1"/>
  <c r="R146" i="6" a="1"/>
  <c r="R146" i="6" s="1"/>
  <c r="M146" i="6" a="1"/>
  <c r="M146" i="6" s="1"/>
  <c r="I146" i="6" a="1"/>
  <c r="I146" i="6" s="1"/>
  <c r="E146" i="6" a="1"/>
  <c r="E146" i="6" s="1"/>
  <c r="B146" i="6" a="1"/>
  <c r="B146" i="6" s="1"/>
  <c r="AD145" i="6" a="1"/>
  <c r="AD145" i="6" s="1"/>
  <c r="Z145" i="6" a="1"/>
  <c r="Z145" i="6" s="1"/>
  <c r="Q145" i="6" a="1"/>
  <c r="Q145" i="6" s="1"/>
  <c r="R145" i="6" a="1"/>
  <c r="R145" i="6" s="1"/>
  <c r="M145" i="6" a="1"/>
  <c r="M145" i="6" s="1"/>
  <c r="I145" i="6" a="1"/>
  <c r="I145" i="6" s="1"/>
  <c r="E145" i="6" a="1"/>
  <c r="E145" i="6" s="1"/>
  <c r="B145" i="6" a="1"/>
  <c r="B145" i="6" s="1"/>
  <c r="AD144" i="6" a="1"/>
  <c r="AD144" i="6" s="1"/>
  <c r="Z144" i="6" a="1"/>
  <c r="Z144" i="6" s="1"/>
  <c r="Q144" i="6" a="1"/>
  <c r="Q144" i="6" s="1"/>
  <c r="R144" i="6" a="1"/>
  <c r="R144" i="6" s="1"/>
  <c r="M144" i="6" a="1"/>
  <c r="M144" i="6" s="1"/>
  <c r="I144" i="6" a="1"/>
  <c r="I144" i="6" s="1"/>
  <c r="E144" i="6" a="1"/>
  <c r="E144" i="6" s="1"/>
  <c r="B144" i="6" a="1"/>
  <c r="B144" i="6" s="1"/>
  <c r="AD143" i="6" a="1"/>
  <c r="AD143" i="6" s="1"/>
  <c r="Z143" i="6" a="1"/>
  <c r="Z143" i="6" s="1"/>
  <c r="Q143" i="6" a="1"/>
  <c r="Q143" i="6" s="1"/>
  <c r="R143" i="6" a="1"/>
  <c r="R143" i="6" s="1"/>
  <c r="M143" i="6" a="1"/>
  <c r="M143" i="6" s="1"/>
  <c r="I143" i="6" a="1"/>
  <c r="I143" i="6" s="1"/>
  <c r="E143" i="6" a="1"/>
  <c r="E143" i="6" s="1"/>
  <c r="B143" i="6" a="1"/>
  <c r="B143" i="6" s="1"/>
  <c r="AD142" i="6" a="1"/>
  <c r="AD142" i="6" s="1"/>
  <c r="Z142" i="6" a="1"/>
  <c r="Z142" i="6" s="1"/>
  <c r="Q142" i="6" a="1"/>
  <c r="Q142" i="6" s="1"/>
  <c r="R142" i="6" a="1"/>
  <c r="R142" i="6" s="1"/>
  <c r="M142" i="6" a="1"/>
  <c r="M142" i="6" s="1"/>
  <c r="I142" i="6" a="1"/>
  <c r="I142" i="6" s="1"/>
  <c r="E142" i="6" a="1"/>
  <c r="E142" i="6" s="1"/>
  <c r="B142" i="6" a="1"/>
  <c r="B142" i="6" s="1"/>
  <c r="AD141" i="6" a="1"/>
  <c r="AD141" i="6" s="1"/>
  <c r="Z141" i="6" a="1"/>
  <c r="Z141" i="6" s="1"/>
  <c r="Q141" i="6" a="1"/>
  <c r="Q141" i="6" s="1"/>
  <c r="R141" i="6" a="1"/>
  <c r="R141" i="6" s="1"/>
  <c r="M141" i="6" a="1"/>
  <c r="M141" i="6" s="1"/>
  <c r="I141" i="6" a="1"/>
  <c r="I141" i="6" s="1"/>
  <c r="E141" i="6" a="1"/>
  <c r="E141" i="6" s="1"/>
  <c r="B141" i="6" a="1"/>
  <c r="B141" i="6" s="1"/>
  <c r="AD140" i="6" a="1"/>
  <c r="AD140" i="6" s="1"/>
  <c r="Z140" i="6" a="1"/>
  <c r="Z140" i="6" s="1"/>
  <c r="Q140" i="6" a="1"/>
  <c r="Q140" i="6" s="1"/>
  <c r="R140" i="6" a="1"/>
  <c r="R140" i="6" s="1"/>
  <c r="M140" i="6" a="1"/>
  <c r="M140" i="6" s="1"/>
  <c r="I140" i="6" a="1"/>
  <c r="I140" i="6" s="1"/>
  <c r="E140" i="6" a="1"/>
  <c r="E140" i="6" s="1"/>
  <c r="B140" i="6" a="1"/>
  <c r="B140" i="6" s="1"/>
  <c r="AD139" i="6" a="1"/>
  <c r="AD139" i="6" s="1"/>
  <c r="Z139" i="6" a="1"/>
  <c r="Z139" i="6" s="1"/>
  <c r="Q139" i="6" a="1"/>
  <c r="Q139" i="6" s="1"/>
  <c r="R139" i="6" a="1"/>
  <c r="R139" i="6" s="1"/>
  <c r="M139" i="6" a="1"/>
  <c r="M139" i="6" s="1"/>
  <c r="I139" i="6" a="1"/>
  <c r="I139" i="6" s="1"/>
  <c r="E139" i="6" a="1"/>
  <c r="E139" i="6" s="1"/>
  <c r="B139" i="6" a="1"/>
  <c r="B139" i="6" s="1"/>
  <c r="AD138" i="6" a="1"/>
  <c r="AD138" i="6" s="1"/>
  <c r="Z138" i="6" a="1"/>
  <c r="Z138" i="6" s="1"/>
  <c r="Q138" i="6" a="1"/>
  <c r="Q138" i="6" s="1"/>
  <c r="R138" i="6" a="1"/>
  <c r="R138" i="6" s="1"/>
  <c r="M138" i="6" a="1"/>
  <c r="M138" i="6" s="1"/>
  <c r="I138" i="6" a="1"/>
  <c r="I138" i="6" s="1"/>
  <c r="E138" i="6" a="1"/>
  <c r="E138" i="6" s="1"/>
  <c r="B138" i="6" a="1"/>
  <c r="B138" i="6" s="1"/>
  <c r="AD137" i="6" a="1"/>
  <c r="AD137" i="6" s="1"/>
  <c r="Z137" i="6" a="1"/>
  <c r="Z137" i="6" s="1"/>
  <c r="Q137" i="6" a="1"/>
  <c r="Q137" i="6" s="1"/>
  <c r="R137" i="6" a="1"/>
  <c r="R137" i="6" s="1"/>
  <c r="M137" i="6" a="1"/>
  <c r="M137" i="6" s="1"/>
  <c r="I137" i="6" a="1"/>
  <c r="I137" i="6" s="1"/>
  <c r="E137" i="6" a="1"/>
  <c r="E137" i="6" s="1"/>
  <c r="B137" i="6" a="1"/>
  <c r="B137" i="6" s="1"/>
  <c r="AD136" i="6" a="1"/>
  <c r="AD136" i="6" s="1"/>
  <c r="Z136" i="6" a="1"/>
  <c r="Z136" i="6" s="1"/>
  <c r="Q136" i="6" a="1"/>
  <c r="Q136" i="6" s="1"/>
  <c r="R136" i="6" a="1"/>
  <c r="R136" i="6" s="1"/>
  <c r="M136" i="6" a="1"/>
  <c r="M136" i="6" s="1"/>
  <c r="I136" i="6" a="1"/>
  <c r="I136" i="6" s="1"/>
  <c r="E136" i="6" a="1"/>
  <c r="E136" i="6" s="1"/>
  <c r="B136" i="6" a="1"/>
  <c r="B136" i="6" s="1"/>
  <c r="AD135" i="6" a="1"/>
  <c r="AD135" i="6" s="1"/>
  <c r="Z135" i="6" a="1"/>
  <c r="Z135" i="6" s="1"/>
  <c r="Q135" i="6" a="1"/>
  <c r="Q135" i="6" s="1"/>
  <c r="R135" i="6" a="1"/>
  <c r="R135" i="6" s="1"/>
  <c r="M135" i="6" a="1"/>
  <c r="M135" i="6" s="1"/>
  <c r="I135" i="6" a="1"/>
  <c r="I135" i="6" s="1"/>
  <c r="E135" i="6" a="1"/>
  <c r="E135" i="6" s="1"/>
  <c r="B135" i="6" a="1"/>
  <c r="B135" i="6" s="1"/>
  <c r="AD134" i="6" a="1"/>
  <c r="AD134" i="6" s="1"/>
  <c r="Z134" i="6" a="1"/>
  <c r="Z134" i="6" s="1"/>
  <c r="Q134" i="6" a="1"/>
  <c r="Q134" i="6" s="1"/>
  <c r="R134" i="6" a="1"/>
  <c r="R134" i="6" s="1"/>
  <c r="M134" i="6" a="1"/>
  <c r="M134" i="6" s="1"/>
  <c r="I134" i="6" a="1"/>
  <c r="I134" i="6" s="1"/>
  <c r="E134" i="6" a="1"/>
  <c r="E134" i="6" s="1"/>
  <c r="B134" i="6" a="1"/>
  <c r="B134" i="6" s="1"/>
  <c r="AD133" i="6" a="1"/>
  <c r="AD133" i="6" s="1"/>
  <c r="Z133" i="6" a="1"/>
  <c r="Z133" i="6" s="1"/>
  <c r="Q133" i="6" a="1"/>
  <c r="Q133" i="6" s="1"/>
  <c r="R133" i="6" a="1"/>
  <c r="R133" i="6" s="1"/>
  <c r="M133" i="6" a="1"/>
  <c r="M133" i="6" s="1"/>
  <c r="I133" i="6" a="1"/>
  <c r="I133" i="6" s="1"/>
  <c r="E133" i="6" a="1"/>
  <c r="E133" i="6" s="1"/>
  <c r="B133" i="6" a="1"/>
  <c r="B133" i="6" s="1"/>
  <c r="AD132" i="6" a="1"/>
  <c r="AD132" i="6" s="1"/>
  <c r="Z132" i="6" a="1"/>
  <c r="Z132" i="6" s="1"/>
  <c r="Q132" i="6" a="1"/>
  <c r="Q132" i="6" s="1"/>
  <c r="R132" i="6" a="1"/>
  <c r="R132" i="6" s="1"/>
  <c r="M132" i="6" a="1"/>
  <c r="M132" i="6" s="1"/>
  <c r="I132" i="6" a="1"/>
  <c r="I132" i="6" s="1"/>
  <c r="E132" i="6" a="1"/>
  <c r="E132" i="6" s="1"/>
  <c r="B132" i="6" a="1"/>
  <c r="B132" i="6" s="1"/>
  <c r="AD131" i="6" a="1"/>
  <c r="AD131" i="6" s="1"/>
  <c r="Z131" i="6" a="1"/>
  <c r="Z131" i="6" s="1"/>
  <c r="Q131" i="6" a="1"/>
  <c r="Q131" i="6" s="1"/>
  <c r="R131" i="6" a="1"/>
  <c r="R131" i="6" s="1"/>
  <c r="M131" i="6" a="1"/>
  <c r="M131" i="6" s="1"/>
  <c r="I131" i="6" a="1"/>
  <c r="I131" i="6" s="1"/>
  <c r="E131" i="6" a="1"/>
  <c r="E131" i="6" s="1"/>
  <c r="B131" i="6" a="1"/>
  <c r="B131" i="6" s="1"/>
  <c r="AD130" i="6" a="1"/>
  <c r="AD130" i="6" s="1"/>
  <c r="Z130" i="6" a="1"/>
  <c r="Z130" i="6" s="1"/>
  <c r="Q130" i="6" a="1"/>
  <c r="Q130" i="6" s="1"/>
  <c r="R130" i="6" a="1"/>
  <c r="R130" i="6" s="1"/>
  <c r="M130" i="6" a="1"/>
  <c r="M130" i="6" s="1"/>
  <c r="I130" i="6" a="1"/>
  <c r="I130" i="6" s="1"/>
  <c r="E130" i="6" a="1"/>
  <c r="E130" i="6" s="1"/>
  <c r="B130" i="6" a="1"/>
  <c r="B130" i="6" s="1"/>
  <c r="AD129" i="6" a="1"/>
  <c r="AD129" i="6" s="1"/>
  <c r="Z129" i="6" a="1"/>
  <c r="Z129" i="6" s="1"/>
  <c r="Q129" i="6" a="1"/>
  <c r="Q129" i="6" s="1"/>
  <c r="R129" i="6" a="1"/>
  <c r="R129" i="6" s="1"/>
  <c r="M129" i="6" a="1"/>
  <c r="M129" i="6" s="1"/>
  <c r="I129" i="6" a="1"/>
  <c r="I129" i="6" s="1"/>
  <c r="E129" i="6" a="1"/>
  <c r="E129" i="6" s="1"/>
  <c r="B129" i="6" a="1"/>
  <c r="B129" i="6" s="1"/>
  <c r="AD128" i="6" a="1"/>
  <c r="AD128" i="6" s="1"/>
  <c r="Z128" i="6" a="1"/>
  <c r="Z128" i="6" s="1"/>
  <c r="Q128" i="6" a="1"/>
  <c r="Q128" i="6" s="1"/>
  <c r="R128" i="6" a="1"/>
  <c r="R128" i="6" s="1"/>
  <c r="M128" i="6" a="1"/>
  <c r="M128" i="6" s="1"/>
  <c r="I128" i="6" a="1"/>
  <c r="I128" i="6" s="1"/>
  <c r="E128" i="6" a="1"/>
  <c r="E128" i="6" s="1"/>
  <c r="B128" i="6" a="1"/>
  <c r="B128" i="6" s="1"/>
  <c r="AD127" i="6" a="1"/>
  <c r="AD127" i="6" s="1"/>
  <c r="Z127" i="6" a="1"/>
  <c r="Z127" i="6" s="1"/>
  <c r="Q127" i="6" a="1"/>
  <c r="Q127" i="6" s="1"/>
  <c r="R127" i="6" a="1"/>
  <c r="R127" i="6" s="1"/>
  <c r="M127" i="6" a="1"/>
  <c r="M127" i="6" s="1"/>
  <c r="I127" i="6" a="1"/>
  <c r="I127" i="6" s="1"/>
  <c r="E127" i="6" a="1"/>
  <c r="E127" i="6" s="1"/>
  <c r="B127" i="6" a="1"/>
  <c r="B127" i="6" s="1"/>
  <c r="AD126" i="6" a="1"/>
  <c r="AD126" i="6" s="1"/>
  <c r="Z126" i="6" a="1"/>
  <c r="Z126" i="6" s="1"/>
  <c r="Q126" i="6" a="1"/>
  <c r="Q126" i="6" s="1"/>
  <c r="R126" i="6" a="1"/>
  <c r="R126" i="6" s="1"/>
  <c r="M126" i="6" a="1"/>
  <c r="M126" i="6" s="1"/>
  <c r="I126" i="6" a="1"/>
  <c r="I126" i="6" s="1"/>
  <c r="E126" i="6" a="1"/>
  <c r="E126" i="6" s="1"/>
  <c r="B126" i="6" a="1"/>
  <c r="B126" i="6" s="1"/>
  <c r="AD125" i="6" a="1"/>
  <c r="AD125" i="6" s="1"/>
  <c r="Z125" i="6" a="1"/>
  <c r="Z125" i="6" s="1"/>
  <c r="Q125" i="6" a="1"/>
  <c r="Q125" i="6" s="1"/>
  <c r="R125" i="6" a="1"/>
  <c r="R125" i="6" s="1"/>
  <c r="M125" i="6" a="1"/>
  <c r="M125" i="6" s="1"/>
  <c r="I125" i="6" a="1"/>
  <c r="I125" i="6" s="1"/>
  <c r="E125" i="6" a="1"/>
  <c r="E125" i="6" s="1"/>
  <c r="B125" i="6" a="1"/>
  <c r="B125" i="6" s="1"/>
  <c r="AD124" i="6" a="1"/>
  <c r="AD124" i="6" s="1"/>
  <c r="Z124" i="6" a="1"/>
  <c r="Z124" i="6" s="1"/>
  <c r="Q124" i="6" a="1"/>
  <c r="Q124" i="6" s="1"/>
  <c r="R124" i="6" a="1"/>
  <c r="R124" i="6" s="1"/>
  <c r="M124" i="6" a="1"/>
  <c r="M124" i="6" s="1"/>
  <c r="I124" i="6" a="1"/>
  <c r="I124" i="6" s="1"/>
  <c r="E124" i="6" a="1"/>
  <c r="E124" i="6" s="1"/>
  <c r="B124" i="6" a="1"/>
  <c r="B124" i="6" s="1"/>
  <c r="AD123" i="6" a="1"/>
  <c r="AD123" i="6" s="1"/>
  <c r="Z123" i="6" a="1"/>
  <c r="Z123" i="6" s="1"/>
  <c r="Q123" i="6" a="1"/>
  <c r="Q123" i="6" s="1"/>
  <c r="R123" i="6" a="1"/>
  <c r="R123" i="6" s="1"/>
  <c r="M123" i="6" a="1"/>
  <c r="M123" i="6" s="1"/>
  <c r="I123" i="6" a="1"/>
  <c r="I123" i="6" s="1"/>
  <c r="E123" i="6" a="1"/>
  <c r="E123" i="6" s="1"/>
  <c r="B123" i="6" a="1"/>
  <c r="B123" i="6" s="1"/>
  <c r="AD122" i="6" a="1"/>
  <c r="AD122" i="6" s="1"/>
  <c r="Z122" i="6" a="1"/>
  <c r="Z122" i="6" s="1"/>
  <c r="Q122" i="6" a="1"/>
  <c r="Q122" i="6" s="1"/>
  <c r="R122" i="6" a="1"/>
  <c r="R122" i="6" s="1"/>
  <c r="M122" i="6" a="1"/>
  <c r="M122" i="6" s="1"/>
  <c r="I122" i="6" a="1"/>
  <c r="I122" i="6" s="1"/>
  <c r="E122" i="6" a="1"/>
  <c r="E122" i="6" s="1"/>
  <c r="B122" i="6" a="1"/>
  <c r="B122" i="6" s="1"/>
  <c r="AD121" i="6" a="1"/>
  <c r="AD121" i="6" s="1"/>
  <c r="Z121" i="6" a="1"/>
  <c r="Z121" i="6" s="1"/>
  <c r="Q121" i="6" a="1"/>
  <c r="Q121" i="6" s="1"/>
  <c r="R121" i="6" a="1"/>
  <c r="R121" i="6" s="1"/>
  <c r="M121" i="6" a="1"/>
  <c r="M121" i="6" s="1"/>
  <c r="I121" i="6" a="1"/>
  <c r="I121" i="6" s="1"/>
  <c r="E121" i="6" a="1"/>
  <c r="E121" i="6" s="1"/>
  <c r="B121" i="6" a="1"/>
  <c r="B121" i="6" s="1"/>
  <c r="AD120" i="6" a="1"/>
  <c r="AD120" i="6" s="1"/>
  <c r="Z120" i="6" a="1"/>
  <c r="Z120" i="6" s="1"/>
  <c r="Q120" i="6" a="1"/>
  <c r="Q120" i="6" s="1"/>
  <c r="R120" i="6" a="1"/>
  <c r="R120" i="6" s="1"/>
  <c r="M120" i="6" a="1"/>
  <c r="M120" i="6" s="1"/>
  <c r="I120" i="6" a="1"/>
  <c r="I120" i="6" s="1"/>
  <c r="E120" i="6" a="1"/>
  <c r="E120" i="6" s="1"/>
  <c r="B120" i="6" a="1"/>
  <c r="B120" i="6" s="1"/>
  <c r="AD119" i="6" a="1"/>
  <c r="AD119" i="6" s="1"/>
  <c r="Z119" i="6" a="1"/>
  <c r="Z119" i="6" s="1"/>
  <c r="Q119" i="6" a="1"/>
  <c r="Q119" i="6" s="1"/>
  <c r="R119" i="6" a="1"/>
  <c r="R119" i="6" s="1"/>
  <c r="M119" i="6" a="1"/>
  <c r="M119" i="6" s="1"/>
  <c r="I119" i="6" a="1"/>
  <c r="I119" i="6" s="1"/>
  <c r="E119" i="6" a="1"/>
  <c r="E119" i="6" s="1"/>
  <c r="B119" i="6" a="1"/>
  <c r="B119" i="6" s="1"/>
  <c r="AD118" i="6" a="1"/>
  <c r="AD118" i="6" s="1"/>
  <c r="Z118" i="6" a="1"/>
  <c r="Z118" i="6" s="1"/>
  <c r="Q118" i="6" a="1"/>
  <c r="Q118" i="6" s="1"/>
  <c r="R118" i="6" a="1"/>
  <c r="R118" i="6" s="1"/>
  <c r="M118" i="6" a="1"/>
  <c r="M118" i="6" s="1"/>
  <c r="I118" i="6" a="1"/>
  <c r="I118" i="6" s="1"/>
  <c r="E118" i="6" a="1"/>
  <c r="E118" i="6" s="1"/>
  <c r="B118" i="6" a="1"/>
  <c r="B118" i="6" s="1"/>
  <c r="AD117" i="6" a="1"/>
  <c r="AD117" i="6" s="1"/>
  <c r="Z117" i="6" a="1"/>
  <c r="Z117" i="6" s="1"/>
  <c r="Q117" i="6" a="1"/>
  <c r="Q117" i="6" s="1"/>
  <c r="R117" i="6" a="1"/>
  <c r="R117" i="6" s="1"/>
  <c r="M117" i="6" a="1"/>
  <c r="M117" i="6" s="1"/>
  <c r="I117" i="6" a="1"/>
  <c r="I117" i="6" s="1"/>
  <c r="E117" i="6" a="1"/>
  <c r="E117" i="6" s="1"/>
  <c r="B117" i="6" a="1"/>
  <c r="B117" i="6" s="1"/>
  <c r="AD116" i="6" a="1"/>
  <c r="AD116" i="6" s="1"/>
  <c r="Z116" i="6" a="1"/>
  <c r="Z116" i="6" s="1"/>
  <c r="Q116" i="6" a="1"/>
  <c r="Q116" i="6" s="1"/>
  <c r="R116" i="6" a="1"/>
  <c r="R116" i="6" s="1"/>
  <c r="M116" i="6" a="1"/>
  <c r="M116" i="6" s="1"/>
  <c r="I116" i="6" a="1"/>
  <c r="I116" i="6" s="1"/>
  <c r="E116" i="6" a="1"/>
  <c r="E116" i="6" s="1"/>
  <c r="B116" i="6" a="1"/>
  <c r="B116" i="6" s="1"/>
  <c r="AD115" i="6" a="1"/>
  <c r="AD115" i="6" s="1"/>
  <c r="Z115" i="6" a="1"/>
  <c r="Z115" i="6" s="1"/>
  <c r="Q115" i="6" a="1"/>
  <c r="Q115" i="6" s="1"/>
  <c r="R115" i="6" a="1"/>
  <c r="R115" i="6" s="1"/>
  <c r="M115" i="6" a="1"/>
  <c r="M115" i="6" s="1"/>
  <c r="I115" i="6" a="1"/>
  <c r="I115" i="6" s="1"/>
  <c r="E115" i="6" a="1"/>
  <c r="E115" i="6" s="1"/>
  <c r="B115" i="6" a="1"/>
  <c r="B115" i="6" s="1"/>
  <c r="AD114" i="6" a="1"/>
  <c r="AD114" i="6" s="1"/>
  <c r="Z114" i="6" a="1"/>
  <c r="Z114" i="6" s="1"/>
  <c r="Q114" i="6" a="1"/>
  <c r="Q114" i="6" s="1"/>
  <c r="R114" i="6" a="1"/>
  <c r="R114" i="6" s="1"/>
  <c r="M114" i="6" a="1"/>
  <c r="M114" i="6" s="1"/>
  <c r="I114" i="6" a="1"/>
  <c r="I114" i="6" s="1"/>
  <c r="E114" i="6" a="1"/>
  <c r="E114" i="6" s="1"/>
  <c r="B114" i="6" a="1"/>
  <c r="B114" i="6" s="1"/>
  <c r="AD113" i="6" a="1"/>
  <c r="AD113" i="6" s="1"/>
  <c r="Z113" i="6" a="1"/>
  <c r="Z113" i="6" s="1"/>
  <c r="Q113" i="6" a="1"/>
  <c r="Q113" i="6" s="1"/>
  <c r="R113" i="6" a="1"/>
  <c r="R113" i="6" s="1"/>
  <c r="M113" i="6" a="1"/>
  <c r="M113" i="6" s="1"/>
  <c r="I113" i="6" a="1"/>
  <c r="I113" i="6" s="1"/>
  <c r="E113" i="6" a="1"/>
  <c r="E113" i="6" s="1"/>
  <c r="B113" i="6" a="1"/>
  <c r="B113" i="6" s="1"/>
  <c r="AD112" i="6" a="1"/>
  <c r="AD112" i="6" s="1"/>
  <c r="Z112" i="6" a="1"/>
  <c r="Z112" i="6" s="1"/>
  <c r="Q112" i="6" a="1"/>
  <c r="Q112" i="6" s="1"/>
  <c r="R112" i="6" a="1"/>
  <c r="R112" i="6" s="1"/>
  <c r="M112" i="6" a="1"/>
  <c r="M112" i="6" s="1"/>
  <c r="I112" i="6" a="1"/>
  <c r="I112" i="6" s="1"/>
  <c r="E112" i="6" a="1"/>
  <c r="E112" i="6" s="1"/>
  <c r="B112" i="6" a="1"/>
  <c r="B112" i="6" s="1"/>
  <c r="AD111" i="6" a="1"/>
  <c r="AD111" i="6" s="1"/>
  <c r="Z111" i="6" a="1"/>
  <c r="Z111" i="6" s="1"/>
  <c r="Q111" i="6" a="1"/>
  <c r="Q111" i="6" s="1"/>
  <c r="R111" i="6" a="1"/>
  <c r="R111" i="6" s="1"/>
  <c r="M111" i="6" a="1"/>
  <c r="M111" i="6" s="1"/>
  <c r="I111" i="6" a="1"/>
  <c r="I111" i="6" s="1"/>
  <c r="E111" i="6" a="1"/>
  <c r="E111" i="6" s="1"/>
  <c r="B111" i="6" a="1"/>
  <c r="B111" i="6" s="1"/>
  <c r="AD110" i="6" a="1"/>
  <c r="AD110" i="6" s="1"/>
  <c r="Z110" i="6" a="1"/>
  <c r="Z110" i="6" s="1"/>
  <c r="Q110" i="6" a="1"/>
  <c r="Q110" i="6" s="1"/>
  <c r="R110" i="6" a="1"/>
  <c r="R110" i="6" s="1"/>
  <c r="M110" i="6" a="1"/>
  <c r="M110" i="6" s="1"/>
  <c r="I110" i="6" a="1"/>
  <c r="I110" i="6" s="1"/>
  <c r="E110" i="6" a="1"/>
  <c r="E110" i="6" s="1"/>
  <c r="B110" i="6" a="1"/>
  <c r="B110" i="6" s="1"/>
  <c r="AD109" i="6" a="1"/>
  <c r="AD109" i="6" s="1"/>
  <c r="Z109" i="6" a="1"/>
  <c r="Z109" i="6" s="1"/>
  <c r="Q109" i="6" a="1"/>
  <c r="Q109" i="6" s="1"/>
  <c r="R109" i="6" a="1"/>
  <c r="R109" i="6" s="1"/>
  <c r="M109" i="6" a="1"/>
  <c r="M109" i="6" s="1"/>
  <c r="I109" i="6" a="1"/>
  <c r="I109" i="6" s="1"/>
  <c r="E109" i="6" a="1"/>
  <c r="E109" i="6" s="1"/>
  <c r="B109" i="6" a="1"/>
  <c r="B109" i="6" s="1"/>
  <c r="AD108" i="6" a="1"/>
  <c r="AD108" i="6" s="1"/>
  <c r="Z108" i="6" a="1"/>
  <c r="Z108" i="6" s="1"/>
  <c r="Q108" i="6" a="1"/>
  <c r="Q108" i="6" s="1"/>
  <c r="R108" i="6" a="1"/>
  <c r="R108" i="6" s="1"/>
  <c r="M108" i="6" a="1"/>
  <c r="M108" i="6" s="1"/>
  <c r="I108" i="6" a="1"/>
  <c r="I108" i="6" s="1"/>
  <c r="E108" i="6" a="1"/>
  <c r="E108" i="6" s="1"/>
  <c r="B108" i="6" a="1"/>
  <c r="B108" i="6" s="1"/>
  <c r="AD107" i="6" a="1"/>
  <c r="AD107" i="6" s="1"/>
  <c r="Z107" i="6" a="1"/>
  <c r="Z107" i="6" s="1"/>
  <c r="Q107" i="6" a="1"/>
  <c r="Q107" i="6" s="1"/>
  <c r="R107" i="6" a="1"/>
  <c r="R107" i="6" s="1"/>
  <c r="M107" i="6" a="1"/>
  <c r="M107" i="6" s="1"/>
  <c r="I107" i="6" a="1"/>
  <c r="I107" i="6" s="1"/>
  <c r="E107" i="6" a="1"/>
  <c r="E107" i="6" s="1"/>
  <c r="B107" i="6" a="1"/>
  <c r="B107" i="6" s="1"/>
  <c r="AD106" i="6" a="1"/>
  <c r="AD106" i="6" s="1"/>
  <c r="Z106" i="6" a="1"/>
  <c r="Z106" i="6" s="1"/>
  <c r="Q106" i="6" a="1"/>
  <c r="Q106" i="6" s="1"/>
  <c r="R106" i="6" a="1"/>
  <c r="R106" i="6" s="1"/>
  <c r="M106" i="6" a="1"/>
  <c r="M106" i="6" s="1"/>
  <c r="I106" i="6" a="1"/>
  <c r="I106" i="6" s="1"/>
  <c r="E106" i="6" a="1"/>
  <c r="E106" i="6" s="1"/>
  <c r="B106" i="6" a="1"/>
  <c r="B106" i="6" s="1"/>
  <c r="AD105" i="6" a="1"/>
  <c r="AD105" i="6" s="1"/>
  <c r="Z105" i="6" a="1"/>
  <c r="Z105" i="6" s="1"/>
  <c r="Q105" i="6" a="1"/>
  <c r="Q105" i="6" s="1"/>
  <c r="R105" i="6" a="1"/>
  <c r="R105" i="6" s="1"/>
  <c r="M105" i="6" a="1"/>
  <c r="M105" i="6" s="1"/>
  <c r="I105" i="6" a="1"/>
  <c r="I105" i="6" s="1"/>
  <c r="E105" i="6" a="1"/>
  <c r="E105" i="6" s="1"/>
  <c r="B105" i="6" a="1"/>
  <c r="B105" i="6" s="1"/>
  <c r="AD104" i="6" a="1"/>
  <c r="AD104" i="6" s="1"/>
  <c r="Z104" i="6" a="1"/>
  <c r="Z104" i="6" s="1"/>
  <c r="Q104" i="6" a="1"/>
  <c r="Q104" i="6" s="1"/>
  <c r="R104" i="6" a="1"/>
  <c r="R104" i="6" s="1"/>
  <c r="M104" i="6" a="1"/>
  <c r="M104" i="6" s="1"/>
  <c r="I104" i="6" a="1"/>
  <c r="I104" i="6" s="1"/>
  <c r="E104" i="6" a="1"/>
  <c r="E104" i="6" s="1"/>
  <c r="B104" i="6" a="1"/>
  <c r="B104" i="6" s="1"/>
  <c r="AD103" i="6" a="1"/>
  <c r="AD103" i="6" s="1"/>
  <c r="Z103" i="6" a="1"/>
  <c r="Z103" i="6" s="1"/>
  <c r="Q103" i="6" a="1"/>
  <c r="Q103" i="6" s="1"/>
  <c r="R103" i="6" a="1"/>
  <c r="R103" i="6" s="1"/>
  <c r="M103" i="6" a="1"/>
  <c r="M103" i="6" s="1"/>
  <c r="I103" i="6" a="1"/>
  <c r="I103" i="6" s="1"/>
  <c r="E103" i="6" a="1"/>
  <c r="E103" i="6" s="1"/>
  <c r="B103" i="6" a="1"/>
  <c r="B103" i="6" s="1"/>
  <c r="AD102" i="6" a="1"/>
  <c r="AD102" i="6" s="1"/>
  <c r="Z102" i="6" a="1"/>
  <c r="Z102" i="6" s="1"/>
  <c r="Q102" i="6" a="1"/>
  <c r="Q102" i="6" s="1"/>
  <c r="R102" i="6" a="1"/>
  <c r="R102" i="6" s="1"/>
  <c r="M102" i="6" a="1"/>
  <c r="M102" i="6" s="1"/>
  <c r="I102" i="6" a="1"/>
  <c r="I102" i="6" s="1"/>
  <c r="E102" i="6" a="1"/>
  <c r="E102" i="6" s="1"/>
  <c r="B102" i="6" a="1"/>
  <c r="B102" i="6" s="1"/>
  <c r="AD101" i="6" a="1"/>
  <c r="AD101" i="6" s="1"/>
  <c r="Z101" i="6" a="1"/>
  <c r="Z101" i="6" s="1"/>
  <c r="Q101" i="6" a="1"/>
  <c r="Q101" i="6" s="1"/>
  <c r="R101" i="6" a="1"/>
  <c r="R101" i="6" s="1"/>
  <c r="M101" i="6" a="1"/>
  <c r="M101" i="6" s="1"/>
  <c r="I101" i="6" a="1"/>
  <c r="I101" i="6" s="1"/>
  <c r="E101" i="6" a="1"/>
  <c r="E101" i="6" s="1"/>
  <c r="B101" i="6" a="1"/>
  <c r="B101" i="6" s="1"/>
  <c r="AD100" i="6" a="1"/>
  <c r="AD100" i="6" s="1"/>
  <c r="Z100" i="6" a="1"/>
  <c r="Z100" i="6" s="1"/>
  <c r="Q100" i="6" a="1"/>
  <c r="Q100" i="6" s="1"/>
  <c r="R100" i="6" a="1"/>
  <c r="R100" i="6" s="1"/>
  <c r="M100" i="6" a="1"/>
  <c r="M100" i="6" s="1"/>
  <c r="I100" i="6" a="1"/>
  <c r="I100" i="6" s="1"/>
  <c r="E100" i="6" a="1"/>
  <c r="E100" i="6" s="1"/>
  <c r="B100" i="6" a="1"/>
  <c r="B100" i="6" s="1"/>
  <c r="AD99" i="6" a="1"/>
  <c r="AD99" i="6" s="1"/>
  <c r="Z99" i="6" a="1"/>
  <c r="Z99" i="6" s="1"/>
  <c r="Q99" i="6" a="1"/>
  <c r="Q99" i="6" s="1"/>
  <c r="R99" i="6" a="1"/>
  <c r="R99" i="6" s="1"/>
  <c r="M99" i="6" a="1"/>
  <c r="M99" i="6" s="1"/>
  <c r="I99" i="6" a="1"/>
  <c r="I99" i="6" s="1"/>
  <c r="E99" i="6" a="1"/>
  <c r="E99" i="6" s="1"/>
  <c r="B99" i="6" a="1"/>
  <c r="B99" i="6" s="1"/>
  <c r="AD98" i="6" a="1"/>
  <c r="AD98" i="6" s="1"/>
  <c r="Z98" i="6" a="1"/>
  <c r="Z98" i="6" s="1"/>
  <c r="Q98" i="6" a="1"/>
  <c r="Q98" i="6" s="1"/>
  <c r="R98" i="6" a="1"/>
  <c r="R98" i="6" s="1"/>
  <c r="M98" i="6" a="1"/>
  <c r="M98" i="6" s="1"/>
  <c r="I98" i="6" a="1"/>
  <c r="I98" i="6" s="1"/>
  <c r="E98" i="6" a="1"/>
  <c r="E98" i="6" s="1"/>
  <c r="B98" i="6" a="1"/>
  <c r="B98" i="6" s="1"/>
  <c r="AD97" i="6" a="1"/>
  <c r="AD97" i="6" s="1"/>
  <c r="Z97" i="6" a="1"/>
  <c r="Z97" i="6" s="1"/>
  <c r="Q97" i="6" a="1"/>
  <c r="Q97" i="6" s="1"/>
  <c r="R97" i="6" a="1"/>
  <c r="R97" i="6" s="1"/>
  <c r="M97" i="6" a="1"/>
  <c r="M97" i="6" s="1"/>
  <c r="I97" i="6" a="1"/>
  <c r="I97" i="6" s="1"/>
  <c r="E97" i="6" a="1"/>
  <c r="E97" i="6" s="1"/>
  <c r="B97" i="6" a="1"/>
  <c r="B97" i="6" s="1"/>
  <c r="AD96" i="6" a="1"/>
  <c r="AD96" i="6" s="1"/>
  <c r="Z96" i="6" a="1"/>
  <c r="Z96" i="6" s="1"/>
  <c r="Q96" i="6" a="1"/>
  <c r="Q96" i="6" s="1"/>
  <c r="R96" i="6" a="1"/>
  <c r="R96" i="6" s="1"/>
  <c r="M96" i="6" a="1"/>
  <c r="M96" i="6" s="1"/>
  <c r="I96" i="6" a="1"/>
  <c r="I96" i="6" s="1"/>
  <c r="E96" i="6" a="1"/>
  <c r="E96" i="6" s="1"/>
  <c r="B96" i="6" a="1"/>
  <c r="B96" i="6" s="1"/>
  <c r="AD95" i="6" a="1"/>
  <c r="AD95" i="6" s="1"/>
  <c r="Z95" i="6" a="1"/>
  <c r="Z95" i="6" s="1"/>
  <c r="Q95" i="6" a="1"/>
  <c r="Q95" i="6" s="1"/>
  <c r="R95" i="6" a="1"/>
  <c r="R95" i="6" s="1"/>
  <c r="M95" i="6" a="1"/>
  <c r="M95" i="6" s="1"/>
  <c r="I95" i="6" a="1"/>
  <c r="I95" i="6" s="1"/>
  <c r="E95" i="6" a="1"/>
  <c r="E95" i="6" s="1"/>
  <c r="B95" i="6" a="1"/>
  <c r="B95" i="6" s="1"/>
  <c r="AD94" i="6" a="1"/>
  <c r="AD94" i="6" s="1"/>
  <c r="Z94" i="6" a="1"/>
  <c r="Z94" i="6" s="1"/>
  <c r="Q94" i="6" a="1"/>
  <c r="Q94" i="6" s="1"/>
  <c r="R94" i="6" a="1"/>
  <c r="R94" i="6" s="1"/>
  <c r="M94" i="6" a="1"/>
  <c r="M94" i="6" s="1"/>
  <c r="I94" i="6" a="1"/>
  <c r="I94" i="6" s="1"/>
  <c r="E94" i="6" a="1"/>
  <c r="E94" i="6" s="1"/>
  <c r="B94" i="6" a="1"/>
  <c r="B94" i="6" s="1"/>
  <c r="AD93" i="6" a="1"/>
  <c r="AD93" i="6" s="1"/>
  <c r="Z93" i="6" a="1"/>
  <c r="Z93" i="6" s="1"/>
  <c r="Q93" i="6" a="1"/>
  <c r="Q93" i="6" s="1"/>
  <c r="R93" i="6" a="1"/>
  <c r="R93" i="6" s="1"/>
  <c r="M93" i="6" a="1"/>
  <c r="M93" i="6" s="1"/>
  <c r="I93" i="6" a="1"/>
  <c r="I93" i="6" s="1"/>
  <c r="E93" i="6" a="1"/>
  <c r="E93" i="6" s="1"/>
  <c r="B93" i="6" a="1"/>
  <c r="B93" i="6" s="1"/>
  <c r="AD92" i="6" a="1"/>
  <c r="AD92" i="6" s="1"/>
  <c r="Z92" i="6" a="1"/>
  <c r="Z92" i="6" s="1"/>
  <c r="Q92" i="6" a="1"/>
  <c r="Q92" i="6" s="1"/>
  <c r="R92" i="6" a="1"/>
  <c r="R92" i="6" s="1"/>
  <c r="M92" i="6" a="1"/>
  <c r="M92" i="6" s="1"/>
  <c r="I92" i="6" a="1"/>
  <c r="I92" i="6" s="1"/>
  <c r="E92" i="6" a="1"/>
  <c r="E92" i="6" s="1"/>
  <c r="B92" i="6" a="1"/>
  <c r="B92" i="6" s="1"/>
  <c r="AD91" i="6" a="1"/>
  <c r="AD91" i="6" s="1"/>
  <c r="Z91" i="6" a="1"/>
  <c r="Z91" i="6" s="1"/>
  <c r="Q91" i="6" a="1"/>
  <c r="Q91" i="6" s="1"/>
  <c r="R91" i="6" a="1"/>
  <c r="R91" i="6" s="1"/>
  <c r="M91" i="6" a="1"/>
  <c r="M91" i="6" s="1"/>
  <c r="I91" i="6" a="1"/>
  <c r="I91" i="6" s="1"/>
  <c r="E91" i="6" a="1"/>
  <c r="E91" i="6" s="1"/>
  <c r="B91" i="6" a="1"/>
  <c r="B91" i="6" s="1"/>
  <c r="AD90" i="6" a="1"/>
  <c r="AD90" i="6" s="1"/>
  <c r="Z90" i="6" a="1"/>
  <c r="Z90" i="6" s="1"/>
  <c r="Q90" i="6" a="1"/>
  <c r="Q90" i="6" s="1"/>
  <c r="R90" i="6" a="1"/>
  <c r="R90" i="6" s="1"/>
  <c r="M90" i="6" a="1"/>
  <c r="M90" i="6" s="1"/>
  <c r="I90" i="6" a="1"/>
  <c r="I90" i="6" s="1"/>
  <c r="E90" i="6" a="1"/>
  <c r="E90" i="6" s="1"/>
  <c r="B90" i="6" a="1"/>
  <c r="B90" i="6" s="1"/>
  <c r="AD89" i="6" a="1"/>
  <c r="AD89" i="6" s="1"/>
  <c r="Z89" i="6" a="1"/>
  <c r="Z89" i="6" s="1"/>
  <c r="Q89" i="6" a="1"/>
  <c r="Q89" i="6" s="1"/>
  <c r="R89" i="6" a="1"/>
  <c r="R89" i="6" s="1"/>
  <c r="M89" i="6" a="1"/>
  <c r="M89" i="6" s="1"/>
  <c r="I89" i="6" a="1"/>
  <c r="I89" i="6" s="1"/>
  <c r="E89" i="6" a="1"/>
  <c r="E89" i="6" s="1"/>
  <c r="B89" i="6" a="1"/>
  <c r="B89" i="6" s="1"/>
  <c r="AD88" i="6" a="1"/>
  <c r="AD88" i="6" s="1"/>
  <c r="Z88" i="6" a="1"/>
  <c r="Z88" i="6" s="1"/>
  <c r="Q88" i="6" a="1"/>
  <c r="Q88" i="6" s="1"/>
  <c r="R88" i="6" a="1"/>
  <c r="R88" i="6" s="1"/>
  <c r="M88" i="6" a="1"/>
  <c r="M88" i="6" s="1"/>
  <c r="I88" i="6" a="1"/>
  <c r="I88" i="6" s="1"/>
  <c r="E88" i="6" a="1"/>
  <c r="E88" i="6" s="1"/>
  <c r="B88" i="6" a="1"/>
  <c r="B88" i="6" s="1"/>
  <c r="AD87" i="6" a="1"/>
  <c r="AD87" i="6" s="1"/>
  <c r="Z87" i="6" a="1"/>
  <c r="Z87" i="6" s="1"/>
  <c r="Q87" i="6" a="1"/>
  <c r="Q87" i="6" s="1"/>
  <c r="R87" i="6" a="1"/>
  <c r="R87" i="6" s="1"/>
  <c r="M87" i="6" a="1"/>
  <c r="M87" i="6" s="1"/>
  <c r="I87" i="6" a="1"/>
  <c r="I87" i="6" s="1"/>
  <c r="E87" i="6" a="1"/>
  <c r="E87" i="6" s="1"/>
  <c r="B87" i="6" a="1"/>
  <c r="B87" i="6" s="1"/>
  <c r="AD86" i="6" a="1"/>
  <c r="AD86" i="6" s="1"/>
  <c r="Z86" i="6" a="1"/>
  <c r="Z86" i="6" s="1"/>
  <c r="Q86" i="6" a="1"/>
  <c r="Q86" i="6" s="1"/>
  <c r="R86" i="6" a="1"/>
  <c r="R86" i="6" s="1"/>
  <c r="M86" i="6" a="1"/>
  <c r="M86" i="6" s="1"/>
  <c r="I86" i="6" a="1"/>
  <c r="I86" i="6" s="1"/>
  <c r="E86" i="6" a="1"/>
  <c r="E86" i="6" s="1"/>
  <c r="B86" i="6" a="1"/>
  <c r="B86" i="6" s="1"/>
  <c r="AD85" i="6" a="1"/>
  <c r="AD85" i="6" s="1"/>
  <c r="Z85" i="6" a="1"/>
  <c r="Z85" i="6" s="1"/>
  <c r="Q85" i="6" a="1"/>
  <c r="Q85" i="6" s="1"/>
  <c r="R85" i="6" a="1"/>
  <c r="R85" i="6" s="1"/>
  <c r="M85" i="6" a="1"/>
  <c r="M85" i="6" s="1"/>
  <c r="I85" i="6" a="1"/>
  <c r="I85" i="6" s="1"/>
  <c r="E85" i="6" a="1"/>
  <c r="E85" i="6" s="1"/>
  <c r="B85" i="6" a="1"/>
  <c r="B85" i="6" s="1"/>
  <c r="AD84" i="6" a="1"/>
  <c r="AD84" i="6" s="1"/>
  <c r="Z84" i="6" a="1"/>
  <c r="Z84" i="6" s="1"/>
  <c r="Q84" i="6" a="1"/>
  <c r="Q84" i="6" s="1"/>
  <c r="R84" i="6" a="1"/>
  <c r="R84" i="6" s="1"/>
  <c r="M84" i="6" a="1"/>
  <c r="M84" i="6" s="1"/>
  <c r="I84" i="6" a="1"/>
  <c r="I84" i="6" s="1"/>
  <c r="E84" i="6" a="1"/>
  <c r="E84" i="6" s="1"/>
  <c r="B84" i="6" a="1"/>
  <c r="B84" i="6" s="1"/>
  <c r="AD83" i="6" a="1"/>
  <c r="AD83" i="6" s="1"/>
  <c r="Z83" i="6" a="1"/>
  <c r="Z83" i="6" s="1"/>
  <c r="Q83" i="6" a="1"/>
  <c r="Q83" i="6" s="1"/>
  <c r="R83" i="6" a="1"/>
  <c r="R83" i="6" s="1"/>
  <c r="M83" i="6" a="1"/>
  <c r="M83" i="6" s="1"/>
  <c r="I83" i="6" a="1"/>
  <c r="I83" i="6" s="1"/>
  <c r="E83" i="6" a="1"/>
  <c r="E83" i="6" s="1"/>
  <c r="B83" i="6" a="1"/>
  <c r="B83" i="6" s="1"/>
  <c r="AD82" i="6" a="1"/>
  <c r="AD82" i="6" s="1"/>
  <c r="Z82" i="6" a="1"/>
  <c r="Z82" i="6" s="1"/>
  <c r="Q82" i="6" a="1"/>
  <c r="Q82" i="6" s="1"/>
  <c r="R82" i="6" a="1"/>
  <c r="R82" i="6" s="1"/>
  <c r="M82" i="6" a="1"/>
  <c r="M82" i="6" s="1"/>
  <c r="I82" i="6" a="1"/>
  <c r="I82" i="6" s="1"/>
  <c r="E82" i="6" a="1"/>
  <c r="E82" i="6" s="1"/>
  <c r="B82" i="6" a="1"/>
  <c r="B82" i="6" s="1"/>
  <c r="AD81" i="6" a="1"/>
  <c r="AD81" i="6" s="1"/>
  <c r="Z81" i="6" a="1"/>
  <c r="Z81" i="6" s="1"/>
  <c r="Q81" i="6" a="1"/>
  <c r="Q81" i="6" s="1"/>
  <c r="R81" i="6" a="1"/>
  <c r="R81" i="6" s="1"/>
  <c r="M81" i="6" a="1"/>
  <c r="M81" i="6" s="1"/>
  <c r="I81" i="6" a="1"/>
  <c r="I81" i="6" s="1"/>
  <c r="E81" i="6" a="1"/>
  <c r="E81" i="6" s="1"/>
  <c r="B81" i="6" a="1"/>
  <c r="B81" i="6" s="1"/>
  <c r="AD80" i="6" a="1"/>
  <c r="AD80" i="6" s="1"/>
  <c r="Z80" i="6" a="1"/>
  <c r="Z80" i="6" s="1"/>
  <c r="Q80" i="6" a="1"/>
  <c r="Q80" i="6" s="1"/>
  <c r="R80" i="6" a="1"/>
  <c r="R80" i="6" s="1"/>
  <c r="M80" i="6" a="1"/>
  <c r="M80" i="6" s="1"/>
  <c r="I80" i="6" a="1"/>
  <c r="I80" i="6" s="1"/>
  <c r="E80" i="6" a="1"/>
  <c r="E80" i="6" s="1"/>
  <c r="B80" i="6" a="1"/>
  <c r="B80" i="6" s="1"/>
  <c r="AD79" i="6" a="1"/>
  <c r="AD79" i="6" s="1"/>
  <c r="Z79" i="6" a="1"/>
  <c r="Z79" i="6" s="1"/>
  <c r="Q79" i="6" a="1"/>
  <c r="Q79" i="6" s="1"/>
  <c r="R79" i="6" a="1"/>
  <c r="R79" i="6" s="1"/>
  <c r="M79" i="6" a="1"/>
  <c r="M79" i="6" s="1"/>
  <c r="I79" i="6" a="1"/>
  <c r="I79" i="6" s="1"/>
  <c r="E79" i="6" a="1"/>
  <c r="E79" i="6" s="1"/>
  <c r="B79" i="6" a="1"/>
  <c r="B79" i="6" s="1"/>
  <c r="AD78" i="6" a="1"/>
  <c r="AD78" i="6" s="1"/>
  <c r="Z78" i="6" a="1"/>
  <c r="Z78" i="6" s="1"/>
  <c r="Q78" i="6" a="1"/>
  <c r="Q78" i="6" s="1"/>
  <c r="R78" i="6" a="1"/>
  <c r="R78" i="6" s="1"/>
  <c r="M78" i="6" a="1"/>
  <c r="M78" i="6" s="1"/>
  <c r="I78" i="6" a="1"/>
  <c r="I78" i="6" s="1"/>
  <c r="E78" i="6" a="1"/>
  <c r="E78" i="6" s="1"/>
  <c r="B78" i="6" a="1"/>
  <c r="B78" i="6" s="1"/>
  <c r="AD77" i="6" a="1"/>
  <c r="AD77" i="6" s="1"/>
  <c r="Z77" i="6" a="1"/>
  <c r="Z77" i="6" s="1"/>
  <c r="Q77" i="6" a="1"/>
  <c r="Q77" i="6" s="1"/>
  <c r="R77" i="6" a="1"/>
  <c r="R77" i="6" s="1"/>
  <c r="M77" i="6" a="1"/>
  <c r="M77" i="6" s="1"/>
  <c r="I77" i="6" a="1"/>
  <c r="I77" i="6" s="1"/>
  <c r="E77" i="6" a="1"/>
  <c r="E77" i="6" s="1"/>
  <c r="B77" i="6" a="1"/>
  <c r="B77" i="6" s="1"/>
  <c r="AD76" i="6" a="1"/>
  <c r="AD76" i="6" s="1"/>
  <c r="Z76" i="6" a="1"/>
  <c r="Z76" i="6" s="1"/>
  <c r="Q76" i="6" a="1"/>
  <c r="Q76" i="6" s="1"/>
  <c r="R76" i="6" a="1"/>
  <c r="R76" i="6" s="1"/>
  <c r="M76" i="6" a="1"/>
  <c r="M76" i="6" s="1"/>
  <c r="I76" i="6" a="1"/>
  <c r="I76" i="6" s="1"/>
  <c r="E76" i="6" a="1"/>
  <c r="E76" i="6" s="1"/>
  <c r="B76" i="6" a="1"/>
  <c r="B76" i="6" s="1"/>
  <c r="AD75" i="6" a="1"/>
  <c r="AD75" i="6" s="1"/>
  <c r="Z75" i="6" a="1"/>
  <c r="Z75" i="6" s="1"/>
  <c r="Q75" i="6" a="1"/>
  <c r="Q75" i="6" s="1"/>
  <c r="R75" i="6" a="1"/>
  <c r="R75" i="6" s="1"/>
  <c r="M75" i="6" a="1"/>
  <c r="M75" i="6" s="1"/>
  <c r="I75" i="6" a="1"/>
  <c r="I75" i="6" s="1"/>
  <c r="E75" i="6" a="1"/>
  <c r="E75" i="6" s="1"/>
  <c r="B75" i="6" a="1"/>
  <c r="B75" i="6" s="1"/>
  <c r="AD74" i="6" a="1"/>
  <c r="AD74" i="6" s="1"/>
  <c r="Z74" i="6" a="1"/>
  <c r="Z74" i="6" s="1"/>
  <c r="Q74" i="6" a="1"/>
  <c r="Q74" i="6" s="1"/>
  <c r="R74" i="6" a="1"/>
  <c r="R74" i="6" s="1"/>
  <c r="M74" i="6" a="1"/>
  <c r="M74" i="6" s="1"/>
  <c r="I74" i="6" a="1"/>
  <c r="I74" i="6" s="1"/>
  <c r="E74" i="6" a="1"/>
  <c r="E74" i="6" s="1"/>
  <c r="B74" i="6" a="1"/>
  <c r="B74" i="6" s="1"/>
  <c r="AD73" i="6" a="1"/>
  <c r="AD73" i="6" s="1"/>
  <c r="Z73" i="6" a="1"/>
  <c r="Z73" i="6" s="1"/>
  <c r="Q73" i="6" a="1"/>
  <c r="Q73" i="6" s="1"/>
  <c r="R73" i="6" a="1"/>
  <c r="R73" i="6" s="1"/>
  <c r="M73" i="6" a="1"/>
  <c r="M73" i="6" s="1"/>
  <c r="I73" i="6" a="1"/>
  <c r="I73" i="6" s="1"/>
  <c r="E73" i="6" a="1"/>
  <c r="E73" i="6" s="1"/>
  <c r="B73" i="6" a="1"/>
  <c r="B73" i="6" s="1"/>
  <c r="AD72" i="6" a="1"/>
  <c r="AD72" i="6" s="1"/>
  <c r="Z72" i="6" a="1"/>
  <c r="Z72" i="6" s="1"/>
  <c r="Q72" i="6" a="1"/>
  <c r="Q72" i="6" s="1"/>
  <c r="R72" i="6" a="1"/>
  <c r="R72" i="6" s="1"/>
  <c r="M72" i="6" a="1"/>
  <c r="M72" i="6" s="1"/>
  <c r="I72" i="6" a="1"/>
  <c r="I72" i="6" s="1"/>
  <c r="E72" i="6" a="1"/>
  <c r="E72" i="6" s="1"/>
  <c r="B72" i="6" a="1"/>
  <c r="B72" i="6" s="1"/>
  <c r="AD71" i="6" a="1"/>
  <c r="AD71" i="6" s="1"/>
  <c r="Z71" i="6" a="1"/>
  <c r="Z71" i="6" s="1"/>
  <c r="Q71" i="6" a="1"/>
  <c r="Q71" i="6" s="1"/>
  <c r="R71" i="6" a="1"/>
  <c r="R71" i="6" s="1"/>
  <c r="M71" i="6" a="1"/>
  <c r="M71" i="6" s="1"/>
  <c r="I71" i="6" a="1"/>
  <c r="I71" i="6" s="1"/>
  <c r="E71" i="6" a="1"/>
  <c r="E71" i="6" s="1"/>
  <c r="B71" i="6" a="1"/>
  <c r="B71" i="6" s="1"/>
  <c r="AD70" i="6" a="1"/>
  <c r="AD70" i="6" s="1"/>
  <c r="Z70" i="6" a="1"/>
  <c r="Z70" i="6" s="1"/>
  <c r="Q70" i="6" a="1"/>
  <c r="Q70" i="6" s="1"/>
  <c r="R70" i="6" a="1"/>
  <c r="R70" i="6" s="1"/>
  <c r="M70" i="6" a="1"/>
  <c r="M70" i="6" s="1"/>
  <c r="I70" i="6" a="1"/>
  <c r="I70" i="6" s="1"/>
  <c r="E70" i="6" a="1"/>
  <c r="E70" i="6" s="1"/>
  <c r="B70" i="6" a="1"/>
  <c r="B70" i="6" s="1"/>
  <c r="AD69" i="6" a="1"/>
  <c r="AD69" i="6" s="1"/>
  <c r="Z69" i="6" a="1"/>
  <c r="Z69" i="6" s="1"/>
  <c r="Q69" i="6" a="1"/>
  <c r="Q69" i="6" s="1"/>
  <c r="R69" i="6" a="1"/>
  <c r="R69" i="6" s="1"/>
  <c r="M69" i="6" a="1"/>
  <c r="M69" i="6" s="1"/>
  <c r="I69" i="6" a="1"/>
  <c r="I69" i="6" s="1"/>
  <c r="E69" i="6" a="1"/>
  <c r="E69" i="6" s="1"/>
  <c r="B69" i="6" a="1"/>
  <c r="B69" i="6" s="1"/>
  <c r="AD68" i="6" a="1"/>
  <c r="AD68" i="6" s="1"/>
  <c r="Z68" i="6" a="1"/>
  <c r="Z68" i="6" s="1"/>
  <c r="Q68" i="6" a="1"/>
  <c r="Q68" i="6" s="1"/>
  <c r="R68" i="6" a="1"/>
  <c r="R68" i="6" s="1"/>
  <c r="M68" i="6" a="1"/>
  <c r="M68" i="6" s="1"/>
  <c r="I68" i="6" a="1"/>
  <c r="I68" i="6" s="1"/>
  <c r="E68" i="6" a="1"/>
  <c r="E68" i="6" s="1"/>
  <c r="B68" i="6" a="1"/>
  <c r="B68" i="6" s="1"/>
  <c r="AD67" i="6" a="1"/>
  <c r="AD67" i="6" s="1"/>
  <c r="Z67" i="6" a="1"/>
  <c r="Z67" i="6" s="1"/>
  <c r="Q67" i="6" a="1"/>
  <c r="Q67" i="6" s="1"/>
  <c r="R67" i="6" a="1"/>
  <c r="R67" i="6" s="1"/>
  <c r="M67" i="6" a="1"/>
  <c r="M67" i="6" s="1"/>
  <c r="I67" i="6" a="1"/>
  <c r="I67" i="6" s="1"/>
  <c r="E67" i="6" a="1"/>
  <c r="E67" i="6" s="1"/>
  <c r="B67" i="6" a="1"/>
  <c r="B67" i="6" s="1"/>
  <c r="AD66" i="6" a="1"/>
  <c r="AD66" i="6" s="1"/>
  <c r="Z66" i="6" a="1"/>
  <c r="Z66" i="6" s="1"/>
  <c r="Q66" i="6" a="1"/>
  <c r="Q66" i="6" s="1"/>
  <c r="R66" i="6" a="1"/>
  <c r="R66" i="6" s="1"/>
  <c r="M66" i="6" a="1"/>
  <c r="M66" i="6" s="1"/>
  <c r="I66" i="6" a="1"/>
  <c r="I66" i="6" s="1"/>
  <c r="E66" i="6" a="1"/>
  <c r="E66" i="6" s="1"/>
  <c r="B66" i="6" a="1"/>
  <c r="B66" i="6" s="1"/>
  <c r="AD65" i="6" a="1"/>
  <c r="AD65" i="6" s="1"/>
  <c r="Z65" i="6" a="1"/>
  <c r="Z65" i="6" s="1"/>
  <c r="Q65" i="6" a="1"/>
  <c r="Q65" i="6" s="1"/>
  <c r="R65" i="6" a="1"/>
  <c r="R65" i="6" s="1"/>
  <c r="M65" i="6" a="1"/>
  <c r="M65" i="6" s="1"/>
  <c r="I65" i="6" a="1"/>
  <c r="I65" i="6" s="1"/>
  <c r="E65" i="6" a="1"/>
  <c r="E65" i="6" s="1"/>
  <c r="B65" i="6" a="1"/>
  <c r="B65" i="6" s="1"/>
  <c r="AD64" i="6" a="1"/>
  <c r="AD64" i="6" s="1"/>
  <c r="Z64" i="6" a="1"/>
  <c r="Z64" i="6" s="1"/>
  <c r="Q64" i="6" a="1"/>
  <c r="Q64" i="6" s="1"/>
  <c r="R64" i="6" a="1"/>
  <c r="R64" i="6" s="1"/>
  <c r="M64" i="6" a="1"/>
  <c r="M64" i="6" s="1"/>
  <c r="I64" i="6" a="1"/>
  <c r="I64" i="6" s="1"/>
  <c r="E64" i="6" a="1"/>
  <c r="E64" i="6" s="1"/>
  <c r="B64" i="6" a="1"/>
  <c r="B64" i="6" s="1"/>
  <c r="AD63" i="6" a="1"/>
  <c r="AD63" i="6" s="1"/>
  <c r="Z63" i="6" a="1"/>
  <c r="Z63" i="6" s="1"/>
  <c r="Q63" i="6" a="1"/>
  <c r="Q63" i="6" s="1"/>
  <c r="R63" i="6" a="1"/>
  <c r="R63" i="6" s="1"/>
  <c r="M63" i="6" a="1"/>
  <c r="M63" i="6" s="1"/>
  <c r="I63" i="6" a="1"/>
  <c r="I63" i="6" s="1"/>
  <c r="E63" i="6" a="1"/>
  <c r="E63" i="6" s="1"/>
  <c r="B63" i="6" a="1"/>
  <c r="B63" i="6" s="1"/>
  <c r="AD62" i="6" a="1"/>
  <c r="AD62" i="6" s="1"/>
  <c r="Z62" i="6" a="1"/>
  <c r="Z62" i="6" s="1"/>
  <c r="Q62" i="6" a="1"/>
  <c r="Q62" i="6" s="1"/>
  <c r="R62" i="6" a="1"/>
  <c r="R62" i="6" s="1"/>
  <c r="M62" i="6" a="1"/>
  <c r="M62" i="6" s="1"/>
  <c r="I62" i="6" a="1"/>
  <c r="I62" i="6" s="1"/>
  <c r="E62" i="6" a="1"/>
  <c r="E62" i="6" s="1"/>
  <c r="B62" i="6" a="1"/>
  <c r="B62" i="6" s="1"/>
  <c r="AD61" i="6" a="1"/>
  <c r="AD61" i="6" s="1"/>
  <c r="Z61" i="6" a="1"/>
  <c r="Z61" i="6" s="1"/>
  <c r="Q61" i="6" a="1"/>
  <c r="Q61" i="6" s="1"/>
  <c r="R61" i="6" a="1"/>
  <c r="R61" i="6" s="1"/>
  <c r="M61" i="6" a="1"/>
  <c r="M61" i="6" s="1"/>
  <c r="I61" i="6" a="1"/>
  <c r="I61" i="6" s="1"/>
  <c r="E61" i="6" a="1"/>
  <c r="E61" i="6" s="1"/>
  <c r="B61" i="6" a="1"/>
  <c r="B61" i="6" s="1"/>
  <c r="AD60" i="6" a="1"/>
  <c r="AD60" i="6" s="1"/>
  <c r="Z60" i="6" a="1"/>
  <c r="Z60" i="6" s="1"/>
  <c r="Q60" i="6" a="1"/>
  <c r="Q60" i="6" s="1"/>
  <c r="R60" i="6" a="1"/>
  <c r="R60" i="6" s="1"/>
  <c r="M60" i="6" a="1"/>
  <c r="M60" i="6" s="1"/>
  <c r="I60" i="6" a="1"/>
  <c r="I60" i="6" s="1"/>
  <c r="E60" i="6" a="1"/>
  <c r="E60" i="6" s="1"/>
  <c r="B60" i="6" a="1"/>
  <c r="B60" i="6" s="1"/>
  <c r="AD59" i="6" a="1"/>
  <c r="AD59" i="6" s="1"/>
  <c r="Z59" i="6" a="1"/>
  <c r="Z59" i="6" s="1"/>
  <c r="Q59" i="6" a="1"/>
  <c r="Q59" i="6" s="1"/>
  <c r="R59" i="6" a="1"/>
  <c r="R59" i="6" s="1"/>
  <c r="M59" i="6" a="1"/>
  <c r="M59" i="6" s="1"/>
  <c r="I59" i="6" a="1"/>
  <c r="I59" i="6" s="1"/>
  <c r="E59" i="6" a="1"/>
  <c r="E59" i="6" s="1"/>
  <c r="B59" i="6" a="1"/>
  <c r="B59" i="6" s="1"/>
  <c r="AD58" i="6" a="1"/>
  <c r="AD58" i="6" s="1"/>
  <c r="Z58" i="6" a="1"/>
  <c r="Z58" i="6" s="1"/>
  <c r="Q58" i="6" a="1"/>
  <c r="Q58" i="6" s="1"/>
  <c r="R58" i="6" a="1"/>
  <c r="R58" i="6" s="1"/>
  <c r="M58" i="6" a="1"/>
  <c r="M58" i="6" s="1"/>
  <c r="I58" i="6" a="1"/>
  <c r="I58" i="6" s="1"/>
  <c r="E58" i="6" a="1"/>
  <c r="E58" i="6" s="1"/>
  <c r="B58" i="6" a="1"/>
  <c r="B58" i="6" s="1"/>
  <c r="AD57" i="6" a="1"/>
  <c r="AD57" i="6" s="1"/>
  <c r="Z57" i="6" a="1"/>
  <c r="Z57" i="6" s="1"/>
  <c r="Q57" i="6" a="1"/>
  <c r="Q57" i="6" s="1"/>
  <c r="R57" i="6" a="1"/>
  <c r="R57" i="6" s="1"/>
  <c r="M57" i="6" a="1"/>
  <c r="M57" i="6" s="1"/>
  <c r="I57" i="6" a="1"/>
  <c r="I57" i="6" s="1"/>
  <c r="E57" i="6" a="1"/>
  <c r="E57" i="6" s="1"/>
  <c r="B57" i="6" a="1"/>
  <c r="B57" i="6" s="1"/>
  <c r="AD56" i="6" a="1"/>
  <c r="AD56" i="6" s="1"/>
  <c r="Z56" i="6" a="1"/>
  <c r="Z56" i="6" s="1"/>
  <c r="Q56" i="6" a="1"/>
  <c r="Q56" i="6" s="1"/>
  <c r="R56" i="6" a="1"/>
  <c r="R56" i="6" s="1"/>
  <c r="M56" i="6" a="1"/>
  <c r="M56" i="6" s="1"/>
  <c r="I56" i="6" a="1"/>
  <c r="I56" i="6" s="1"/>
  <c r="E56" i="6" a="1"/>
  <c r="E56" i="6" s="1"/>
  <c r="B56" i="6" a="1"/>
  <c r="B56" i="6" s="1"/>
  <c r="AD55" i="6" a="1"/>
  <c r="AD55" i="6" s="1"/>
  <c r="Z55" i="6" a="1"/>
  <c r="Z55" i="6" s="1"/>
  <c r="Q55" i="6" a="1"/>
  <c r="Q55" i="6" s="1"/>
  <c r="R55" i="6" a="1"/>
  <c r="R55" i="6" s="1"/>
  <c r="M55" i="6" a="1"/>
  <c r="M55" i="6" s="1"/>
  <c r="I55" i="6" a="1"/>
  <c r="I55" i="6" s="1"/>
  <c r="E55" i="6" a="1"/>
  <c r="E55" i="6" s="1"/>
  <c r="B55" i="6" a="1"/>
  <c r="B55" i="6" s="1"/>
  <c r="AD54" i="6" a="1"/>
  <c r="AD54" i="6" s="1"/>
  <c r="Z54" i="6" a="1"/>
  <c r="Z54" i="6" s="1"/>
  <c r="Q54" i="6" a="1"/>
  <c r="Q54" i="6" s="1"/>
  <c r="R54" i="6" a="1"/>
  <c r="R54" i="6" s="1"/>
  <c r="M54" i="6" a="1"/>
  <c r="M54" i="6" s="1"/>
  <c r="I54" i="6" a="1"/>
  <c r="I54" i="6" s="1"/>
  <c r="E54" i="6" a="1"/>
  <c r="E54" i="6" s="1"/>
  <c r="B54" i="6" a="1"/>
  <c r="B54" i="6" s="1"/>
  <c r="AD53" i="6" a="1"/>
  <c r="AD53" i="6" s="1"/>
  <c r="Z53" i="6" a="1"/>
  <c r="Z53" i="6" s="1"/>
  <c r="Q53" i="6" a="1"/>
  <c r="Q53" i="6" s="1"/>
  <c r="R53" i="6" a="1"/>
  <c r="R53" i="6" s="1"/>
  <c r="M53" i="6" a="1"/>
  <c r="M53" i="6" s="1"/>
  <c r="I53" i="6" a="1"/>
  <c r="I53" i="6" s="1"/>
  <c r="E53" i="6" a="1"/>
  <c r="E53" i="6" s="1"/>
  <c r="B53" i="6" a="1"/>
  <c r="B53" i="6" s="1"/>
  <c r="AD52" i="6" a="1"/>
  <c r="AD52" i="6" s="1"/>
  <c r="Z52" i="6" a="1"/>
  <c r="Z52" i="6" s="1"/>
  <c r="Q52" i="6" a="1"/>
  <c r="Q52" i="6" s="1"/>
  <c r="R52" i="6" a="1"/>
  <c r="R52" i="6" s="1"/>
  <c r="M52" i="6" a="1"/>
  <c r="M52" i="6" s="1"/>
  <c r="I52" i="6" a="1"/>
  <c r="I52" i="6" s="1"/>
  <c r="E52" i="6" a="1"/>
  <c r="E52" i="6" s="1"/>
  <c r="B52" i="6" a="1"/>
  <c r="B52" i="6" s="1"/>
  <c r="AD51" i="6" a="1"/>
  <c r="AD51" i="6" s="1"/>
  <c r="Z51" i="6" a="1"/>
  <c r="Z51" i="6" s="1"/>
  <c r="Q51" i="6" a="1"/>
  <c r="Q51" i="6" s="1"/>
  <c r="R51" i="6" a="1"/>
  <c r="R51" i="6" s="1"/>
  <c r="M51" i="6" a="1"/>
  <c r="M51" i="6" s="1"/>
  <c r="I51" i="6" a="1"/>
  <c r="I51" i="6" s="1"/>
  <c r="E51" i="6" a="1"/>
  <c r="E51" i="6" s="1"/>
  <c r="B51" i="6" a="1"/>
  <c r="B51" i="6" s="1"/>
  <c r="AD50" i="6" a="1"/>
  <c r="AD50" i="6" s="1"/>
  <c r="Z50" i="6" a="1"/>
  <c r="Z50" i="6" s="1"/>
  <c r="Q50" i="6" a="1"/>
  <c r="Q50" i="6" s="1"/>
  <c r="R50" i="6" a="1"/>
  <c r="R50" i="6" s="1"/>
  <c r="M50" i="6" a="1"/>
  <c r="M50" i="6" s="1"/>
  <c r="I50" i="6" a="1"/>
  <c r="I50" i="6" s="1"/>
  <c r="E50" i="6" a="1"/>
  <c r="E50" i="6" s="1"/>
  <c r="B50" i="6" a="1"/>
  <c r="B50" i="6" s="1"/>
  <c r="AD49" i="6" a="1"/>
  <c r="AD49" i="6" s="1"/>
  <c r="Z49" i="6" a="1"/>
  <c r="Z49" i="6" s="1"/>
  <c r="Q49" i="6" a="1"/>
  <c r="Q49" i="6" s="1"/>
  <c r="R49" i="6" a="1"/>
  <c r="R49" i="6" s="1"/>
  <c r="M49" i="6" a="1"/>
  <c r="M49" i="6" s="1"/>
  <c r="I49" i="6" a="1"/>
  <c r="I49" i="6" s="1"/>
  <c r="E49" i="6" a="1"/>
  <c r="E49" i="6" s="1"/>
  <c r="B49" i="6" a="1"/>
  <c r="B49" i="6" s="1"/>
  <c r="AD48" i="6" a="1"/>
  <c r="AD48" i="6" s="1"/>
  <c r="Z48" i="6" a="1"/>
  <c r="Z48" i="6" s="1"/>
  <c r="Q48" i="6" a="1"/>
  <c r="Q48" i="6" s="1"/>
  <c r="R48" i="6" a="1"/>
  <c r="R48" i="6" s="1"/>
  <c r="M48" i="6" a="1"/>
  <c r="M48" i="6" s="1"/>
  <c r="I48" i="6" a="1"/>
  <c r="I48" i="6" s="1"/>
  <c r="E48" i="6" a="1"/>
  <c r="E48" i="6" s="1"/>
  <c r="B48" i="6" a="1"/>
  <c r="B48" i="6" s="1"/>
  <c r="AD47" i="6" a="1"/>
  <c r="AD47" i="6" s="1"/>
  <c r="Z47" i="6" a="1"/>
  <c r="Z47" i="6" s="1"/>
  <c r="Q47" i="6" a="1"/>
  <c r="Q47" i="6" s="1"/>
  <c r="R47" i="6" a="1"/>
  <c r="R47" i="6" s="1"/>
  <c r="M47" i="6" a="1"/>
  <c r="M47" i="6" s="1"/>
  <c r="I47" i="6" a="1"/>
  <c r="I47" i="6" s="1"/>
  <c r="E47" i="6" a="1"/>
  <c r="E47" i="6" s="1"/>
  <c r="B47" i="6" a="1"/>
  <c r="B47" i="6" s="1"/>
  <c r="AD46" i="6" a="1"/>
  <c r="AD46" i="6" s="1"/>
  <c r="Z46" i="6" a="1"/>
  <c r="Z46" i="6" s="1"/>
  <c r="Q46" i="6" a="1"/>
  <c r="Q46" i="6" s="1"/>
  <c r="R46" i="6" a="1"/>
  <c r="R46" i="6" s="1"/>
  <c r="M46" i="6" a="1"/>
  <c r="M46" i="6" s="1"/>
  <c r="I46" i="6" a="1"/>
  <c r="I46" i="6" s="1"/>
  <c r="E46" i="6" a="1"/>
  <c r="E46" i="6" s="1"/>
  <c r="B46" i="6" a="1"/>
  <c r="B46" i="6" s="1"/>
  <c r="AD45" i="6" a="1"/>
  <c r="AD45" i="6" s="1"/>
  <c r="Z45" i="6" a="1"/>
  <c r="Z45" i="6" s="1"/>
  <c r="Q45" i="6" a="1"/>
  <c r="Q45" i="6" s="1"/>
  <c r="R45" i="6" a="1"/>
  <c r="R45" i="6" s="1"/>
  <c r="M45" i="6" a="1"/>
  <c r="M45" i="6" s="1"/>
  <c r="I45" i="6" a="1"/>
  <c r="I45" i="6" s="1"/>
  <c r="E45" i="6" a="1"/>
  <c r="E45" i="6" s="1"/>
  <c r="B45" i="6" a="1"/>
  <c r="B45" i="6" s="1"/>
  <c r="AD44" i="6" a="1"/>
  <c r="AD44" i="6" s="1"/>
  <c r="Z44" i="6" a="1"/>
  <c r="Z44" i="6" s="1"/>
  <c r="Q44" i="6" a="1"/>
  <c r="Q44" i="6" s="1"/>
  <c r="R44" i="6" a="1"/>
  <c r="R44" i="6" s="1"/>
  <c r="M44" i="6" a="1"/>
  <c r="M44" i="6" s="1"/>
  <c r="I44" i="6" a="1"/>
  <c r="I44" i="6" s="1"/>
  <c r="E44" i="6" a="1"/>
  <c r="E44" i="6" s="1"/>
  <c r="B44" i="6" a="1"/>
  <c r="B44" i="6" s="1"/>
  <c r="AD43" i="6" a="1"/>
  <c r="AD43" i="6" s="1"/>
  <c r="Z43" i="6" a="1"/>
  <c r="Z43" i="6" s="1"/>
  <c r="Q43" i="6" a="1"/>
  <c r="Q43" i="6" s="1"/>
  <c r="R43" i="6" a="1"/>
  <c r="R43" i="6" s="1"/>
  <c r="M43" i="6" a="1"/>
  <c r="M43" i="6" s="1"/>
  <c r="I43" i="6" a="1"/>
  <c r="I43" i="6" s="1"/>
  <c r="E43" i="6" a="1"/>
  <c r="E43" i="6" s="1"/>
  <c r="B43" i="6" a="1"/>
  <c r="B43" i="6" s="1"/>
  <c r="AD42" i="6" a="1"/>
  <c r="AD42" i="6" s="1"/>
  <c r="Z42" i="6" a="1"/>
  <c r="Z42" i="6" s="1"/>
  <c r="Q42" i="6" a="1"/>
  <c r="Q42" i="6" s="1"/>
  <c r="R42" i="6" a="1"/>
  <c r="R42" i="6" s="1"/>
  <c r="M42" i="6" a="1"/>
  <c r="M42" i="6" s="1"/>
  <c r="I42" i="6" a="1"/>
  <c r="I42" i="6" s="1"/>
  <c r="E42" i="6" a="1"/>
  <c r="E42" i="6" s="1"/>
  <c r="B42" i="6" a="1"/>
  <c r="B42" i="6" s="1"/>
  <c r="AD41" i="6" a="1"/>
  <c r="AD41" i="6" s="1"/>
  <c r="Z41" i="6" a="1"/>
  <c r="Z41" i="6" s="1"/>
  <c r="Q41" i="6" a="1"/>
  <c r="Q41" i="6" s="1"/>
  <c r="R41" i="6" a="1"/>
  <c r="R41" i="6" s="1"/>
  <c r="M41" i="6" a="1"/>
  <c r="M41" i="6" s="1"/>
  <c r="I41" i="6" a="1"/>
  <c r="I41" i="6" s="1"/>
  <c r="E41" i="6" a="1"/>
  <c r="E41" i="6" s="1"/>
  <c r="B41" i="6" a="1"/>
  <c r="B41" i="6" s="1"/>
  <c r="AD40" i="6" a="1"/>
  <c r="AD40" i="6" s="1"/>
  <c r="Z40" i="6" a="1"/>
  <c r="Z40" i="6" s="1"/>
  <c r="Q40" i="6" a="1"/>
  <c r="Q40" i="6" s="1"/>
  <c r="R40" i="6" a="1"/>
  <c r="R40" i="6" s="1"/>
  <c r="M40" i="6" a="1"/>
  <c r="M40" i="6" s="1"/>
  <c r="I40" i="6" a="1"/>
  <c r="I40" i="6" s="1"/>
  <c r="E40" i="6" a="1"/>
  <c r="E40" i="6" s="1"/>
  <c r="B40" i="6" a="1"/>
  <c r="B40" i="6" s="1"/>
  <c r="AD39" i="6" a="1"/>
  <c r="AD39" i="6" s="1"/>
  <c r="Z39" i="6" a="1"/>
  <c r="Z39" i="6" s="1"/>
  <c r="Q39" i="6" a="1"/>
  <c r="Q39" i="6" s="1"/>
  <c r="R39" i="6" a="1"/>
  <c r="R39" i="6" s="1"/>
  <c r="M39" i="6" a="1"/>
  <c r="M39" i="6" s="1"/>
  <c r="I39" i="6" a="1"/>
  <c r="I39" i="6" s="1"/>
  <c r="E39" i="6" a="1"/>
  <c r="E39" i="6" s="1"/>
  <c r="B39" i="6" a="1"/>
  <c r="B39" i="6" s="1"/>
  <c r="AD38" i="6" a="1"/>
  <c r="AD38" i="6" s="1"/>
  <c r="Z38" i="6" a="1"/>
  <c r="Z38" i="6" s="1"/>
  <c r="Q38" i="6" a="1"/>
  <c r="Q38" i="6" s="1"/>
  <c r="R38" i="6" a="1"/>
  <c r="R38" i="6" s="1"/>
  <c r="M38" i="6" a="1"/>
  <c r="M38" i="6" s="1"/>
  <c r="I38" i="6" a="1"/>
  <c r="I38" i="6" s="1"/>
  <c r="E38" i="6" a="1"/>
  <c r="E38" i="6" s="1"/>
  <c r="B38" i="6" a="1"/>
  <c r="B38" i="6" s="1"/>
  <c r="AD37" i="6" a="1"/>
  <c r="AD37" i="6" s="1"/>
  <c r="Z37" i="6" a="1"/>
  <c r="Z37" i="6" s="1"/>
  <c r="Q37" i="6" a="1"/>
  <c r="Q37" i="6" s="1"/>
  <c r="R37" i="6" a="1"/>
  <c r="R37" i="6" s="1"/>
  <c r="M37" i="6" a="1"/>
  <c r="M37" i="6" s="1"/>
  <c r="I37" i="6" a="1"/>
  <c r="I37" i="6" s="1"/>
  <c r="E37" i="6" a="1"/>
  <c r="E37" i="6" s="1"/>
  <c r="B37" i="6" a="1"/>
  <c r="B37" i="6" s="1"/>
  <c r="AD36" i="6" a="1"/>
  <c r="AD36" i="6" s="1"/>
  <c r="Z36" i="6" a="1"/>
  <c r="Z36" i="6" s="1"/>
  <c r="Q36" i="6" a="1"/>
  <c r="Q36" i="6" s="1"/>
  <c r="R36" i="6" a="1"/>
  <c r="R36" i="6" s="1"/>
  <c r="M36" i="6" a="1"/>
  <c r="M36" i="6" s="1"/>
  <c r="I36" i="6" a="1"/>
  <c r="I36" i="6" s="1"/>
  <c r="E36" i="6" a="1"/>
  <c r="E36" i="6" s="1"/>
  <c r="B36" i="6" a="1"/>
  <c r="B36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F22" i="6" a="1"/>
  <c r="F22" i="6" s="1"/>
  <c r="F20" i="6" a="1"/>
  <c r="F20" i="6" s="1"/>
  <c r="F16" i="6" a="1"/>
  <c r="F16" i="6" s="1"/>
  <c r="F14" i="6" a="1"/>
  <c r="F14" i="6" s="1"/>
  <c r="F12" i="6" a="1"/>
  <c r="F12" i="6" s="1"/>
  <c r="F10" i="6" a="1"/>
  <c r="F10" i="6" s="1"/>
  <c r="F8" i="6" a="1"/>
  <c r="F8" i="6" s="1"/>
  <c r="F6" i="6" a="1"/>
  <c r="F6" i="6" s="1"/>
  <c r="AD155" i="4" a="1"/>
  <c r="AD155" i="4" s="1"/>
  <c r="Z155" i="4" a="1"/>
  <c r="Z155" i="4" s="1"/>
  <c r="Q155" i="4" a="1"/>
  <c r="Q155" i="4" s="1"/>
  <c r="R155" i="4" a="1"/>
  <c r="R155" i="4" s="1"/>
  <c r="M155" i="4" a="1"/>
  <c r="M155" i="4" s="1"/>
  <c r="I155" i="4" a="1"/>
  <c r="I155" i="4" s="1"/>
  <c r="E155" i="4" a="1"/>
  <c r="E155" i="4" s="1"/>
  <c r="B155" i="4" a="1"/>
  <c r="B155" i="4" s="1"/>
  <c r="AD154" i="4" a="1"/>
  <c r="AD154" i="4" s="1"/>
  <c r="Z154" i="4" a="1"/>
  <c r="Z154" i="4" s="1"/>
  <c r="Q154" i="4" a="1"/>
  <c r="Q154" i="4" s="1"/>
  <c r="R154" i="4" a="1"/>
  <c r="R154" i="4" s="1"/>
  <c r="M154" i="4" a="1"/>
  <c r="M154" i="4" s="1"/>
  <c r="I154" i="4" a="1"/>
  <c r="I154" i="4" s="1"/>
  <c r="E154" i="4" a="1"/>
  <c r="E154" i="4" s="1"/>
  <c r="B154" i="4" a="1"/>
  <c r="B154" i="4" s="1"/>
  <c r="AD153" i="4" a="1"/>
  <c r="AD153" i="4" s="1"/>
  <c r="Z153" i="4" a="1"/>
  <c r="Z153" i="4" s="1"/>
  <c r="Q153" i="4" a="1"/>
  <c r="Q153" i="4" s="1"/>
  <c r="R153" i="4" a="1"/>
  <c r="R153" i="4" s="1"/>
  <c r="M153" i="4" a="1"/>
  <c r="M153" i="4" s="1"/>
  <c r="I153" i="4" a="1"/>
  <c r="I153" i="4" s="1"/>
  <c r="E153" i="4" a="1"/>
  <c r="E153" i="4" s="1"/>
  <c r="B153" i="4" a="1"/>
  <c r="B153" i="4" s="1"/>
  <c r="AD152" i="4" a="1"/>
  <c r="AD152" i="4" s="1"/>
  <c r="Z152" i="4" a="1"/>
  <c r="Z152" i="4" s="1"/>
  <c r="Q152" i="4" a="1"/>
  <c r="Q152" i="4" s="1"/>
  <c r="R152" i="4" a="1"/>
  <c r="R152" i="4" s="1"/>
  <c r="M152" i="4" a="1"/>
  <c r="M152" i="4" s="1"/>
  <c r="I152" i="4" a="1"/>
  <c r="I152" i="4" s="1"/>
  <c r="E152" i="4" a="1"/>
  <c r="E152" i="4" s="1"/>
  <c r="B152" i="4" a="1"/>
  <c r="B152" i="4" s="1"/>
  <c r="AD151" i="4" a="1"/>
  <c r="AD151" i="4" s="1"/>
  <c r="Z151" i="4" a="1"/>
  <c r="Z151" i="4" s="1"/>
  <c r="Q151" i="4" a="1"/>
  <c r="Q151" i="4" s="1"/>
  <c r="R151" i="4" a="1"/>
  <c r="R151" i="4" s="1"/>
  <c r="M151" i="4" a="1"/>
  <c r="M151" i="4" s="1"/>
  <c r="I151" i="4" a="1"/>
  <c r="I151" i="4" s="1"/>
  <c r="E151" i="4" a="1"/>
  <c r="E151" i="4" s="1"/>
  <c r="B151" i="4" a="1"/>
  <c r="B151" i="4" s="1"/>
  <c r="AD150" i="4" a="1"/>
  <c r="AD150" i="4" s="1"/>
  <c r="Z150" i="4" a="1"/>
  <c r="Z150" i="4" s="1"/>
  <c r="Q150" i="4" a="1"/>
  <c r="Q150" i="4" s="1"/>
  <c r="R150" i="4" a="1"/>
  <c r="R150" i="4" s="1"/>
  <c r="M150" i="4" a="1"/>
  <c r="M150" i="4" s="1"/>
  <c r="I150" i="4" a="1"/>
  <c r="I150" i="4" s="1"/>
  <c r="E150" i="4" a="1"/>
  <c r="E150" i="4" s="1"/>
  <c r="B150" i="4" a="1"/>
  <c r="B150" i="4" s="1"/>
  <c r="AD149" i="4" a="1"/>
  <c r="AD149" i="4" s="1"/>
  <c r="Z149" i="4" a="1"/>
  <c r="Z149" i="4" s="1"/>
  <c r="Q149" i="4" a="1"/>
  <c r="Q149" i="4" s="1"/>
  <c r="R149" i="4" a="1"/>
  <c r="R149" i="4" s="1"/>
  <c r="M149" i="4" a="1"/>
  <c r="M149" i="4" s="1"/>
  <c r="I149" i="4" a="1"/>
  <c r="I149" i="4" s="1"/>
  <c r="E149" i="4" a="1"/>
  <c r="E149" i="4" s="1"/>
  <c r="B149" i="4" a="1"/>
  <c r="B149" i="4" s="1"/>
  <c r="AD148" i="4" a="1"/>
  <c r="AD148" i="4" s="1"/>
  <c r="Z148" i="4" a="1"/>
  <c r="Z148" i="4" s="1"/>
  <c r="Q148" i="4" a="1"/>
  <c r="Q148" i="4" s="1"/>
  <c r="R148" i="4" a="1"/>
  <c r="R148" i="4" s="1"/>
  <c r="M148" i="4" a="1"/>
  <c r="M148" i="4" s="1"/>
  <c r="I148" i="4" a="1"/>
  <c r="I148" i="4" s="1"/>
  <c r="E148" i="4" a="1"/>
  <c r="E148" i="4" s="1"/>
  <c r="B148" i="4" a="1"/>
  <c r="B148" i="4" s="1"/>
  <c r="AD147" i="4" a="1"/>
  <c r="AD147" i="4" s="1"/>
  <c r="Z147" i="4" a="1"/>
  <c r="Z147" i="4" s="1"/>
  <c r="Q147" i="4" a="1"/>
  <c r="Q147" i="4" s="1"/>
  <c r="R147" i="4" a="1"/>
  <c r="R147" i="4" s="1"/>
  <c r="M147" i="4" a="1"/>
  <c r="M147" i="4" s="1"/>
  <c r="I147" i="4" a="1"/>
  <c r="I147" i="4" s="1"/>
  <c r="E147" i="4" a="1"/>
  <c r="E147" i="4" s="1"/>
  <c r="B147" i="4" a="1"/>
  <c r="B147" i="4" s="1"/>
  <c r="AD146" i="4" a="1"/>
  <c r="AD146" i="4" s="1"/>
  <c r="Z146" i="4" a="1"/>
  <c r="Z146" i="4" s="1"/>
  <c r="Q146" i="4" a="1"/>
  <c r="Q146" i="4" s="1"/>
  <c r="R146" i="4" a="1"/>
  <c r="R146" i="4" s="1"/>
  <c r="M146" i="4" a="1"/>
  <c r="M146" i="4" s="1"/>
  <c r="I146" i="4" a="1"/>
  <c r="I146" i="4" s="1"/>
  <c r="E146" i="4" a="1"/>
  <c r="E146" i="4" s="1"/>
  <c r="B146" i="4" a="1"/>
  <c r="B146" i="4" s="1"/>
  <c r="AD145" i="4" a="1"/>
  <c r="AD145" i="4" s="1"/>
  <c r="Z145" i="4" a="1"/>
  <c r="Z145" i="4" s="1"/>
  <c r="Q145" i="4" a="1"/>
  <c r="Q145" i="4" s="1"/>
  <c r="R145" i="4" a="1"/>
  <c r="R145" i="4" s="1"/>
  <c r="M145" i="4" a="1"/>
  <c r="M145" i="4" s="1"/>
  <c r="I145" i="4" a="1"/>
  <c r="I145" i="4" s="1"/>
  <c r="E145" i="4" a="1"/>
  <c r="E145" i="4" s="1"/>
  <c r="B145" i="4" a="1"/>
  <c r="B145" i="4" s="1"/>
  <c r="AD144" i="4" a="1"/>
  <c r="AD144" i="4" s="1"/>
  <c r="Z144" i="4" a="1"/>
  <c r="Z144" i="4" s="1"/>
  <c r="Q144" i="4" a="1"/>
  <c r="Q144" i="4" s="1"/>
  <c r="R144" i="4" a="1"/>
  <c r="R144" i="4" s="1"/>
  <c r="M144" i="4" a="1"/>
  <c r="M144" i="4" s="1"/>
  <c r="I144" i="4" a="1"/>
  <c r="I144" i="4" s="1"/>
  <c r="E144" i="4" a="1"/>
  <c r="E144" i="4" s="1"/>
  <c r="B144" i="4" a="1"/>
  <c r="B144" i="4" s="1"/>
  <c r="AD143" i="4" a="1"/>
  <c r="AD143" i="4" s="1"/>
  <c r="Z143" i="4" a="1"/>
  <c r="Z143" i="4" s="1"/>
  <c r="Q143" i="4" a="1"/>
  <c r="Q143" i="4" s="1"/>
  <c r="R143" i="4" a="1"/>
  <c r="R143" i="4" s="1"/>
  <c r="M143" i="4" a="1"/>
  <c r="M143" i="4" s="1"/>
  <c r="I143" i="4" a="1"/>
  <c r="I143" i="4" s="1"/>
  <c r="E143" i="4" a="1"/>
  <c r="E143" i="4" s="1"/>
  <c r="B143" i="4" a="1"/>
  <c r="B143" i="4" s="1"/>
  <c r="AD142" i="4" a="1"/>
  <c r="AD142" i="4" s="1"/>
  <c r="Z142" i="4" a="1"/>
  <c r="Z142" i="4" s="1"/>
  <c r="Q142" i="4" a="1"/>
  <c r="Q142" i="4" s="1"/>
  <c r="R142" i="4" a="1"/>
  <c r="R142" i="4" s="1"/>
  <c r="M142" i="4" a="1"/>
  <c r="M142" i="4" s="1"/>
  <c r="I142" i="4" a="1"/>
  <c r="I142" i="4" s="1"/>
  <c r="E142" i="4" a="1"/>
  <c r="E142" i="4" s="1"/>
  <c r="B142" i="4" a="1"/>
  <c r="B142" i="4" s="1"/>
  <c r="AD141" i="4" a="1"/>
  <c r="AD141" i="4" s="1"/>
  <c r="Z141" i="4" a="1"/>
  <c r="Z141" i="4" s="1"/>
  <c r="Q141" i="4" a="1"/>
  <c r="Q141" i="4" s="1"/>
  <c r="R141" i="4" a="1"/>
  <c r="R141" i="4" s="1"/>
  <c r="M141" i="4" a="1"/>
  <c r="M141" i="4" s="1"/>
  <c r="I141" i="4" a="1"/>
  <c r="I141" i="4" s="1"/>
  <c r="E141" i="4" a="1"/>
  <c r="E141" i="4" s="1"/>
  <c r="B141" i="4" a="1"/>
  <c r="B141" i="4" s="1"/>
  <c r="AD140" i="4" a="1"/>
  <c r="AD140" i="4" s="1"/>
  <c r="Z140" i="4" a="1"/>
  <c r="Z140" i="4" s="1"/>
  <c r="Q140" i="4" a="1"/>
  <c r="Q140" i="4" s="1"/>
  <c r="R140" i="4" a="1"/>
  <c r="R140" i="4" s="1"/>
  <c r="M140" i="4" a="1"/>
  <c r="M140" i="4" s="1"/>
  <c r="I140" i="4" a="1"/>
  <c r="I140" i="4" s="1"/>
  <c r="E140" i="4" a="1"/>
  <c r="E140" i="4" s="1"/>
  <c r="B140" i="4" a="1"/>
  <c r="B140" i="4" s="1"/>
  <c r="AD139" i="4" a="1"/>
  <c r="AD139" i="4" s="1"/>
  <c r="Z139" i="4" a="1"/>
  <c r="Z139" i="4" s="1"/>
  <c r="Q139" i="4" a="1"/>
  <c r="Q139" i="4" s="1"/>
  <c r="R139" i="4" a="1"/>
  <c r="R139" i="4" s="1"/>
  <c r="M139" i="4" a="1"/>
  <c r="M139" i="4" s="1"/>
  <c r="I139" i="4" a="1"/>
  <c r="I139" i="4" s="1"/>
  <c r="E139" i="4" a="1"/>
  <c r="E139" i="4" s="1"/>
  <c r="B139" i="4" a="1"/>
  <c r="B139" i="4" s="1"/>
  <c r="AD138" i="4" a="1"/>
  <c r="AD138" i="4" s="1"/>
  <c r="Z138" i="4" a="1"/>
  <c r="Z138" i="4" s="1"/>
  <c r="Q138" i="4" a="1"/>
  <c r="Q138" i="4" s="1"/>
  <c r="R138" i="4" a="1"/>
  <c r="R138" i="4" s="1"/>
  <c r="M138" i="4" a="1"/>
  <c r="M138" i="4" s="1"/>
  <c r="I138" i="4" a="1"/>
  <c r="I138" i="4" s="1"/>
  <c r="E138" i="4" a="1"/>
  <c r="E138" i="4" s="1"/>
  <c r="B138" i="4" a="1"/>
  <c r="B138" i="4" s="1"/>
  <c r="AD137" i="4" a="1"/>
  <c r="AD137" i="4" s="1"/>
  <c r="Z137" i="4" a="1"/>
  <c r="Z137" i="4" s="1"/>
  <c r="Q137" i="4" a="1"/>
  <c r="Q137" i="4" s="1"/>
  <c r="R137" i="4" a="1"/>
  <c r="R137" i="4" s="1"/>
  <c r="M137" i="4" a="1"/>
  <c r="M137" i="4" s="1"/>
  <c r="I137" i="4" a="1"/>
  <c r="I137" i="4" s="1"/>
  <c r="E137" i="4" a="1"/>
  <c r="E137" i="4" s="1"/>
  <c r="B137" i="4" a="1"/>
  <c r="B137" i="4" s="1"/>
  <c r="AD136" i="4" a="1"/>
  <c r="AD136" i="4" s="1"/>
  <c r="Z136" i="4" a="1"/>
  <c r="Z136" i="4" s="1"/>
  <c r="Q136" i="4" a="1"/>
  <c r="Q136" i="4" s="1"/>
  <c r="R136" i="4" a="1"/>
  <c r="R136" i="4" s="1"/>
  <c r="M136" i="4" a="1"/>
  <c r="M136" i="4" s="1"/>
  <c r="I136" i="4" a="1"/>
  <c r="I136" i="4" s="1"/>
  <c r="E136" i="4" a="1"/>
  <c r="E136" i="4" s="1"/>
  <c r="B136" i="4" a="1"/>
  <c r="B136" i="4" s="1"/>
  <c r="AD135" i="4" a="1"/>
  <c r="AD135" i="4" s="1"/>
  <c r="Z135" i="4" a="1"/>
  <c r="Z135" i="4" s="1"/>
  <c r="Q135" i="4" a="1"/>
  <c r="Q135" i="4" s="1"/>
  <c r="R135" i="4" a="1"/>
  <c r="R135" i="4" s="1"/>
  <c r="M135" i="4" a="1"/>
  <c r="M135" i="4" s="1"/>
  <c r="I135" i="4" a="1"/>
  <c r="I135" i="4" s="1"/>
  <c r="E135" i="4" a="1"/>
  <c r="E135" i="4" s="1"/>
  <c r="B135" i="4" a="1"/>
  <c r="B135" i="4" s="1"/>
  <c r="AD134" i="4" a="1"/>
  <c r="AD134" i="4" s="1"/>
  <c r="Z134" i="4" a="1"/>
  <c r="Z134" i="4" s="1"/>
  <c r="Q134" i="4" a="1"/>
  <c r="Q134" i="4" s="1"/>
  <c r="R134" i="4" a="1"/>
  <c r="R134" i="4" s="1"/>
  <c r="M134" i="4" a="1"/>
  <c r="M134" i="4" s="1"/>
  <c r="I134" i="4" a="1"/>
  <c r="I134" i="4" s="1"/>
  <c r="E134" i="4" a="1"/>
  <c r="E134" i="4" s="1"/>
  <c r="B134" i="4" a="1"/>
  <c r="B134" i="4" s="1"/>
  <c r="AD133" i="4" a="1"/>
  <c r="AD133" i="4" s="1"/>
  <c r="Z133" i="4" a="1"/>
  <c r="Z133" i="4" s="1"/>
  <c r="Q133" i="4" a="1"/>
  <c r="Q133" i="4" s="1"/>
  <c r="R133" i="4" a="1"/>
  <c r="R133" i="4" s="1"/>
  <c r="M133" i="4" a="1"/>
  <c r="M133" i="4" s="1"/>
  <c r="I133" i="4" a="1"/>
  <c r="I133" i="4" s="1"/>
  <c r="E133" i="4" a="1"/>
  <c r="E133" i="4" s="1"/>
  <c r="B133" i="4" a="1"/>
  <c r="B133" i="4" s="1"/>
  <c r="AD132" i="4" a="1"/>
  <c r="AD132" i="4" s="1"/>
  <c r="Z132" i="4" a="1"/>
  <c r="Z132" i="4" s="1"/>
  <c r="Q132" i="4" a="1"/>
  <c r="Q132" i="4" s="1"/>
  <c r="R132" i="4" a="1"/>
  <c r="R132" i="4" s="1"/>
  <c r="M132" i="4" a="1"/>
  <c r="M132" i="4" s="1"/>
  <c r="I132" i="4" a="1"/>
  <c r="I132" i="4" s="1"/>
  <c r="E132" i="4" a="1"/>
  <c r="E132" i="4" s="1"/>
  <c r="B132" i="4" a="1"/>
  <c r="B132" i="4" s="1"/>
  <c r="AD131" i="4" a="1"/>
  <c r="AD131" i="4" s="1"/>
  <c r="Z131" i="4" a="1"/>
  <c r="Z131" i="4" s="1"/>
  <c r="Q131" i="4" a="1"/>
  <c r="Q131" i="4" s="1"/>
  <c r="R131" i="4" a="1"/>
  <c r="R131" i="4" s="1"/>
  <c r="M131" i="4" a="1"/>
  <c r="M131" i="4" s="1"/>
  <c r="I131" i="4" a="1"/>
  <c r="I131" i="4" s="1"/>
  <c r="E131" i="4" a="1"/>
  <c r="E131" i="4" s="1"/>
  <c r="B131" i="4" a="1"/>
  <c r="B131" i="4" s="1"/>
  <c r="AD130" i="4" a="1"/>
  <c r="AD130" i="4" s="1"/>
  <c r="Z130" i="4" a="1"/>
  <c r="Z130" i="4" s="1"/>
  <c r="Q130" i="4" a="1"/>
  <c r="Q130" i="4" s="1"/>
  <c r="R130" i="4" a="1"/>
  <c r="R130" i="4" s="1"/>
  <c r="M130" i="4" a="1"/>
  <c r="M130" i="4" s="1"/>
  <c r="I130" i="4" a="1"/>
  <c r="I130" i="4" s="1"/>
  <c r="E130" i="4" a="1"/>
  <c r="E130" i="4" s="1"/>
  <c r="B130" i="4" a="1"/>
  <c r="B130" i="4" s="1"/>
  <c r="AD129" i="4" a="1"/>
  <c r="AD129" i="4" s="1"/>
  <c r="Z129" i="4" a="1"/>
  <c r="Z129" i="4" s="1"/>
  <c r="Q129" i="4" a="1"/>
  <c r="Q129" i="4" s="1"/>
  <c r="R129" i="4" a="1"/>
  <c r="R129" i="4" s="1"/>
  <c r="M129" i="4" a="1"/>
  <c r="M129" i="4" s="1"/>
  <c r="I129" i="4" a="1"/>
  <c r="I129" i="4" s="1"/>
  <c r="E129" i="4" a="1"/>
  <c r="E129" i="4" s="1"/>
  <c r="B129" i="4" a="1"/>
  <c r="B129" i="4" s="1"/>
  <c r="AD128" i="4" a="1"/>
  <c r="AD128" i="4" s="1"/>
  <c r="Z128" i="4" a="1"/>
  <c r="Z128" i="4" s="1"/>
  <c r="Q128" i="4" a="1"/>
  <c r="Q128" i="4" s="1"/>
  <c r="R128" i="4" a="1"/>
  <c r="R128" i="4" s="1"/>
  <c r="M128" i="4" a="1"/>
  <c r="M128" i="4" s="1"/>
  <c r="I128" i="4" a="1"/>
  <c r="I128" i="4" s="1"/>
  <c r="E128" i="4" a="1"/>
  <c r="E128" i="4" s="1"/>
  <c r="B128" i="4" a="1"/>
  <c r="B128" i="4" s="1"/>
  <c r="AD127" i="4" a="1"/>
  <c r="AD127" i="4" s="1"/>
  <c r="Z127" i="4" a="1"/>
  <c r="Z127" i="4" s="1"/>
  <c r="Q127" i="4" a="1"/>
  <c r="Q127" i="4" s="1"/>
  <c r="R127" i="4" a="1"/>
  <c r="R127" i="4" s="1"/>
  <c r="M127" i="4" a="1"/>
  <c r="M127" i="4" s="1"/>
  <c r="I127" i="4" a="1"/>
  <c r="I127" i="4" s="1"/>
  <c r="E127" i="4" a="1"/>
  <c r="E127" i="4" s="1"/>
  <c r="B127" i="4" a="1"/>
  <c r="B127" i="4" s="1"/>
  <c r="AD126" i="4" a="1"/>
  <c r="AD126" i="4" s="1"/>
  <c r="Z126" i="4" a="1"/>
  <c r="Z126" i="4" s="1"/>
  <c r="Q126" i="4" a="1"/>
  <c r="Q126" i="4" s="1"/>
  <c r="R126" i="4" a="1"/>
  <c r="R126" i="4" s="1"/>
  <c r="M126" i="4" a="1"/>
  <c r="M126" i="4" s="1"/>
  <c r="I126" i="4" a="1"/>
  <c r="I126" i="4" s="1"/>
  <c r="E126" i="4" a="1"/>
  <c r="E126" i="4" s="1"/>
  <c r="B126" i="4" a="1"/>
  <c r="B126" i="4" s="1"/>
  <c r="AD125" i="4" a="1"/>
  <c r="AD125" i="4" s="1"/>
  <c r="Z125" i="4" a="1"/>
  <c r="Z125" i="4" s="1"/>
  <c r="Q125" i="4" a="1"/>
  <c r="Q125" i="4" s="1"/>
  <c r="R125" i="4" a="1"/>
  <c r="R125" i="4" s="1"/>
  <c r="M125" i="4" a="1"/>
  <c r="M125" i="4" s="1"/>
  <c r="I125" i="4" a="1"/>
  <c r="I125" i="4" s="1"/>
  <c r="E125" i="4" a="1"/>
  <c r="E125" i="4" s="1"/>
  <c r="B125" i="4" a="1"/>
  <c r="B125" i="4" s="1"/>
  <c r="AD124" i="4" a="1"/>
  <c r="AD124" i="4" s="1"/>
  <c r="Z124" i="4" a="1"/>
  <c r="Z124" i="4" s="1"/>
  <c r="Q124" i="4" a="1"/>
  <c r="Q124" i="4" s="1"/>
  <c r="R124" i="4" a="1"/>
  <c r="R124" i="4" s="1"/>
  <c r="M124" i="4" a="1"/>
  <c r="M124" i="4" s="1"/>
  <c r="I124" i="4" a="1"/>
  <c r="I124" i="4" s="1"/>
  <c r="E124" i="4" a="1"/>
  <c r="E124" i="4" s="1"/>
  <c r="B124" i="4" a="1"/>
  <c r="B124" i="4" s="1"/>
  <c r="AD123" i="4" a="1"/>
  <c r="AD123" i="4" s="1"/>
  <c r="Z123" i="4" a="1"/>
  <c r="Z123" i="4" s="1"/>
  <c r="Q123" i="4" a="1"/>
  <c r="Q123" i="4" s="1"/>
  <c r="R123" i="4" a="1"/>
  <c r="R123" i="4" s="1"/>
  <c r="M123" i="4" a="1"/>
  <c r="M123" i="4" s="1"/>
  <c r="I123" i="4" a="1"/>
  <c r="I123" i="4" s="1"/>
  <c r="E123" i="4" a="1"/>
  <c r="E123" i="4" s="1"/>
  <c r="B123" i="4" a="1"/>
  <c r="B123" i="4" s="1"/>
  <c r="AD122" i="4" a="1"/>
  <c r="AD122" i="4" s="1"/>
  <c r="Z122" i="4" a="1"/>
  <c r="Z122" i="4" s="1"/>
  <c r="Q122" i="4" a="1"/>
  <c r="Q122" i="4" s="1"/>
  <c r="R122" i="4" a="1"/>
  <c r="R122" i="4" s="1"/>
  <c r="M122" i="4" a="1"/>
  <c r="M122" i="4" s="1"/>
  <c r="I122" i="4" a="1"/>
  <c r="I122" i="4" s="1"/>
  <c r="E122" i="4" a="1"/>
  <c r="E122" i="4" s="1"/>
  <c r="B122" i="4" a="1"/>
  <c r="B122" i="4" s="1"/>
  <c r="AD121" i="4" a="1"/>
  <c r="AD121" i="4" s="1"/>
  <c r="Z121" i="4" a="1"/>
  <c r="Z121" i="4" s="1"/>
  <c r="Q121" i="4" a="1"/>
  <c r="Q121" i="4" s="1"/>
  <c r="R121" i="4" a="1"/>
  <c r="R121" i="4" s="1"/>
  <c r="M121" i="4" a="1"/>
  <c r="M121" i="4" s="1"/>
  <c r="I121" i="4" a="1"/>
  <c r="I121" i="4" s="1"/>
  <c r="E121" i="4" a="1"/>
  <c r="E121" i="4" s="1"/>
  <c r="B121" i="4" a="1"/>
  <c r="B121" i="4" s="1"/>
  <c r="AD120" i="4" a="1"/>
  <c r="AD120" i="4" s="1"/>
  <c r="Z120" i="4" a="1"/>
  <c r="Z120" i="4" s="1"/>
  <c r="Q120" i="4" a="1"/>
  <c r="Q120" i="4" s="1"/>
  <c r="R120" i="4" a="1"/>
  <c r="R120" i="4" s="1"/>
  <c r="M120" i="4" a="1"/>
  <c r="M120" i="4" s="1"/>
  <c r="I120" i="4" a="1"/>
  <c r="I120" i="4" s="1"/>
  <c r="E120" i="4" a="1"/>
  <c r="E120" i="4" s="1"/>
  <c r="B120" i="4" a="1"/>
  <c r="B120" i="4" s="1"/>
  <c r="AD119" i="4" a="1"/>
  <c r="AD119" i="4" s="1"/>
  <c r="Z119" i="4" a="1"/>
  <c r="Z119" i="4" s="1"/>
  <c r="Q119" i="4" a="1"/>
  <c r="Q119" i="4" s="1"/>
  <c r="R119" i="4" a="1"/>
  <c r="R119" i="4" s="1"/>
  <c r="M119" i="4" a="1"/>
  <c r="M119" i="4" s="1"/>
  <c r="I119" i="4" a="1"/>
  <c r="I119" i="4" s="1"/>
  <c r="E119" i="4" a="1"/>
  <c r="E119" i="4" s="1"/>
  <c r="B119" i="4" a="1"/>
  <c r="B119" i="4" s="1"/>
  <c r="AD118" i="4" a="1"/>
  <c r="AD118" i="4" s="1"/>
  <c r="Z118" i="4" a="1"/>
  <c r="Z118" i="4" s="1"/>
  <c r="Q118" i="4" a="1"/>
  <c r="Q118" i="4" s="1"/>
  <c r="R118" i="4" a="1"/>
  <c r="R118" i="4" s="1"/>
  <c r="M118" i="4" a="1"/>
  <c r="M118" i="4" s="1"/>
  <c r="I118" i="4" a="1"/>
  <c r="I118" i="4" s="1"/>
  <c r="E118" i="4" a="1"/>
  <c r="E118" i="4" s="1"/>
  <c r="B118" i="4" a="1"/>
  <c r="B118" i="4" s="1"/>
  <c r="AD117" i="4" a="1"/>
  <c r="AD117" i="4" s="1"/>
  <c r="Z117" i="4" a="1"/>
  <c r="Z117" i="4" s="1"/>
  <c r="Q117" i="4" a="1"/>
  <c r="Q117" i="4" s="1"/>
  <c r="R117" i="4" a="1"/>
  <c r="R117" i="4" s="1"/>
  <c r="M117" i="4" a="1"/>
  <c r="M117" i="4" s="1"/>
  <c r="I117" i="4" a="1"/>
  <c r="I117" i="4" s="1"/>
  <c r="E117" i="4" a="1"/>
  <c r="E117" i="4" s="1"/>
  <c r="B117" i="4" a="1"/>
  <c r="B117" i="4" s="1"/>
  <c r="AD116" i="4" a="1"/>
  <c r="AD116" i="4" s="1"/>
  <c r="Z116" i="4" a="1"/>
  <c r="Z116" i="4" s="1"/>
  <c r="Q116" i="4" a="1"/>
  <c r="Q116" i="4" s="1"/>
  <c r="R116" i="4" a="1"/>
  <c r="R116" i="4" s="1"/>
  <c r="M116" i="4" a="1"/>
  <c r="M116" i="4" s="1"/>
  <c r="I116" i="4" a="1"/>
  <c r="I116" i="4" s="1"/>
  <c r="E116" i="4" a="1"/>
  <c r="E116" i="4" s="1"/>
  <c r="B116" i="4" a="1"/>
  <c r="B116" i="4" s="1"/>
  <c r="AD115" i="4" a="1"/>
  <c r="AD115" i="4" s="1"/>
  <c r="Z115" i="4" a="1"/>
  <c r="Z115" i="4" s="1"/>
  <c r="Q115" i="4" a="1"/>
  <c r="Q115" i="4" s="1"/>
  <c r="R115" i="4" a="1"/>
  <c r="R115" i="4" s="1"/>
  <c r="M115" i="4" a="1"/>
  <c r="M115" i="4" s="1"/>
  <c r="I115" i="4" a="1"/>
  <c r="I115" i="4" s="1"/>
  <c r="E115" i="4" a="1"/>
  <c r="E115" i="4" s="1"/>
  <c r="B115" i="4" a="1"/>
  <c r="B115" i="4" s="1"/>
  <c r="AD114" i="4" a="1"/>
  <c r="AD114" i="4" s="1"/>
  <c r="Z114" i="4" a="1"/>
  <c r="Z114" i="4" s="1"/>
  <c r="Q114" i="4" a="1"/>
  <c r="Q114" i="4" s="1"/>
  <c r="R114" i="4" a="1"/>
  <c r="R114" i="4" s="1"/>
  <c r="M114" i="4" a="1"/>
  <c r="M114" i="4" s="1"/>
  <c r="I114" i="4" a="1"/>
  <c r="I114" i="4" s="1"/>
  <c r="E114" i="4" a="1"/>
  <c r="E114" i="4" s="1"/>
  <c r="B114" i="4" a="1"/>
  <c r="B114" i="4" s="1"/>
  <c r="AD113" i="4" a="1"/>
  <c r="AD113" i="4" s="1"/>
  <c r="Z113" i="4" a="1"/>
  <c r="Z113" i="4" s="1"/>
  <c r="Q113" i="4" a="1"/>
  <c r="Q113" i="4" s="1"/>
  <c r="R113" i="4" a="1"/>
  <c r="R113" i="4" s="1"/>
  <c r="M113" i="4" a="1"/>
  <c r="M113" i="4" s="1"/>
  <c r="I113" i="4" a="1"/>
  <c r="I113" i="4" s="1"/>
  <c r="E113" i="4" a="1"/>
  <c r="E113" i="4" s="1"/>
  <c r="B113" i="4" a="1"/>
  <c r="B113" i="4" s="1"/>
  <c r="AD112" i="4" a="1"/>
  <c r="AD112" i="4" s="1"/>
  <c r="Z112" i="4" a="1"/>
  <c r="Z112" i="4" s="1"/>
  <c r="Q112" i="4" a="1"/>
  <c r="Q112" i="4" s="1"/>
  <c r="R112" i="4" a="1"/>
  <c r="R112" i="4" s="1"/>
  <c r="M112" i="4" a="1"/>
  <c r="M112" i="4" s="1"/>
  <c r="I112" i="4" a="1"/>
  <c r="I112" i="4" s="1"/>
  <c r="E112" i="4" a="1"/>
  <c r="E112" i="4" s="1"/>
  <c r="B112" i="4" a="1"/>
  <c r="B112" i="4" s="1"/>
  <c r="AD111" i="4" a="1"/>
  <c r="AD111" i="4" s="1"/>
  <c r="Z111" i="4" a="1"/>
  <c r="Z111" i="4" s="1"/>
  <c r="Q111" i="4" a="1"/>
  <c r="Q111" i="4" s="1"/>
  <c r="R111" i="4" a="1"/>
  <c r="R111" i="4" s="1"/>
  <c r="M111" i="4" a="1"/>
  <c r="M111" i="4" s="1"/>
  <c r="I111" i="4" a="1"/>
  <c r="I111" i="4" s="1"/>
  <c r="E111" i="4" a="1"/>
  <c r="E111" i="4" s="1"/>
  <c r="B111" i="4" a="1"/>
  <c r="B111" i="4" s="1"/>
  <c r="AD110" i="4" a="1"/>
  <c r="AD110" i="4" s="1"/>
  <c r="Z110" i="4" a="1"/>
  <c r="Z110" i="4" s="1"/>
  <c r="Q110" i="4" a="1"/>
  <c r="Q110" i="4" s="1"/>
  <c r="R110" i="4" a="1"/>
  <c r="R110" i="4" s="1"/>
  <c r="M110" i="4" a="1"/>
  <c r="M110" i="4" s="1"/>
  <c r="I110" i="4" a="1"/>
  <c r="I110" i="4" s="1"/>
  <c r="E110" i="4" a="1"/>
  <c r="E110" i="4" s="1"/>
  <c r="B110" i="4" a="1"/>
  <c r="B110" i="4" s="1"/>
  <c r="AD109" i="4" a="1"/>
  <c r="AD109" i="4" s="1"/>
  <c r="Z109" i="4" a="1"/>
  <c r="Z109" i="4" s="1"/>
  <c r="Q109" i="4" a="1"/>
  <c r="Q109" i="4" s="1"/>
  <c r="R109" i="4" a="1"/>
  <c r="R109" i="4" s="1"/>
  <c r="M109" i="4" a="1"/>
  <c r="M109" i="4" s="1"/>
  <c r="I109" i="4" a="1"/>
  <c r="I109" i="4" s="1"/>
  <c r="E109" i="4" a="1"/>
  <c r="E109" i="4" s="1"/>
  <c r="B109" i="4" a="1"/>
  <c r="B109" i="4" s="1"/>
  <c r="AD108" i="4" a="1"/>
  <c r="AD108" i="4" s="1"/>
  <c r="Z108" i="4" a="1"/>
  <c r="Z108" i="4" s="1"/>
  <c r="Q108" i="4" a="1"/>
  <c r="Q108" i="4" s="1"/>
  <c r="R108" i="4" a="1"/>
  <c r="R108" i="4" s="1"/>
  <c r="M108" i="4" a="1"/>
  <c r="M108" i="4" s="1"/>
  <c r="I108" i="4" a="1"/>
  <c r="I108" i="4" s="1"/>
  <c r="E108" i="4" a="1"/>
  <c r="E108" i="4" s="1"/>
  <c r="B108" i="4" a="1"/>
  <c r="B108" i="4" s="1"/>
  <c r="AD107" i="4" a="1"/>
  <c r="AD107" i="4" s="1"/>
  <c r="Z107" i="4" a="1"/>
  <c r="Z107" i="4" s="1"/>
  <c r="Q107" i="4" a="1"/>
  <c r="Q107" i="4" s="1"/>
  <c r="R107" i="4" a="1"/>
  <c r="R107" i="4" s="1"/>
  <c r="M107" i="4" a="1"/>
  <c r="M107" i="4" s="1"/>
  <c r="I107" i="4" a="1"/>
  <c r="I107" i="4" s="1"/>
  <c r="E107" i="4" a="1"/>
  <c r="E107" i="4" s="1"/>
  <c r="B107" i="4" a="1"/>
  <c r="B107" i="4" s="1"/>
  <c r="AD106" i="4" a="1"/>
  <c r="AD106" i="4" s="1"/>
  <c r="Z106" i="4" a="1"/>
  <c r="Z106" i="4" s="1"/>
  <c r="Q106" i="4" a="1"/>
  <c r="Q106" i="4" s="1"/>
  <c r="R106" i="4" a="1"/>
  <c r="R106" i="4" s="1"/>
  <c r="M106" i="4" a="1"/>
  <c r="M106" i="4" s="1"/>
  <c r="I106" i="4" a="1"/>
  <c r="I106" i="4" s="1"/>
  <c r="E106" i="4" a="1"/>
  <c r="E106" i="4" s="1"/>
  <c r="B106" i="4" a="1"/>
  <c r="B106" i="4" s="1"/>
  <c r="AD105" i="4" a="1"/>
  <c r="AD105" i="4" s="1"/>
  <c r="Z105" i="4" a="1"/>
  <c r="Z105" i="4" s="1"/>
  <c r="Q105" i="4" a="1"/>
  <c r="Q105" i="4" s="1"/>
  <c r="R105" i="4" a="1"/>
  <c r="R105" i="4" s="1"/>
  <c r="M105" i="4" a="1"/>
  <c r="M105" i="4" s="1"/>
  <c r="I105" i="4" a="1"/>
  <c r="I105" i="4" s="1"/>
  <c r="E105" i="4" a="1"/>
  <c r="E105" i="4" s="1"/>
  <c r="B105" i="4" a="1"/>
  <c r="B105" i="4" s="1"/>
  <c r="AD104" i="4" a="1"/>
  <c r="AD104" i="4" s="1"/>
  <c r="Z104" i="4" a="1"/>
  <c r="Z104" i="4" s="1"/>
  <c r="Q104" i="4" a="1"/>
  <c r="Q104" i="4" s="1"/>
  <c r="R104" i="4" a="1"/>
  <c r="R104" i="4" s="1"/>
  <c r="M104" i="4" a="1"/>
  <c r="M104" i="4" s="1"/>
  <c r="I104" i="4" a="1"/>
  <c r="I104" i="4" s="1"/>
  <c r="E104" i="4" a="1"/>
  <c r="E104" i="4" s="1"/>
  <c r="B104" i="4" a="1"/>
  <c r="B104" i="4" s="1"/>
  <c r="AD103" i="4" a="1"/>
  <c r="AD103" i="4" s="1"/>
  <c r="Z103" i="4" a="1"/>
  <c r="Z103" i="4" s="1"/>
  <c r="Q103" i="4" a="1"/>
  <c r="Q103" i="4" s="1"/>
  <c r="R103" i="4" a="1"/>
  <c r="R103" i="4" s="1"/>
  <c r="M103" i="4" a="1"/>
  <c r="M103" i="4" s="1"/>
  <c r="I103" i="4" a="1"/>
  <c r="I103" i="4" s="1"/>
  <c r="E103" i="4" a="1"/>
  <c r="E103" i="4" s="1"/>
  <c r="B103" i="4" a="1"/>
  <c r="B103" i="4" s="1"/>
  <c r="AD102" i="4" a="1"/>
  <c r="AD102" i="4" s="1"/>
  <c r="Z102" i="4" a="1"/>
  <c r="Z102" i="4" s="1"/>
  <c r="Q102" i="4" a="1"/>
  <c r="Q102" i="4" s="1"/>
  <c r="R102" i="4" a="1"/>
  <c r="R102" i="4" s="1"/>
  <c r="M102" i="4" a="1"/>
  <c r="M102" i="4" s="1"/>
  <c r="I102" i="4" a="1"/>
  <c r="I102" i="4" s="1"/>
  <c r="E102" i="4" a="1"/>
  <c r="E102" i="4" s="1"/>
  <c r="B102" i="4" a="1"/>
  <c r="B102" i="4" s="1"/>
  <c r="AD101" i="4" a="1"/>
  <c r="AD101" i="4" s="1"/>
  <c r="Z101" i="4" a="1"/>
  <c r="Z101" i="4" s="1"/>
  <c r="Q101" i="4" a="1"/>
  <c r="Q101" i="4" s="1"/>
  <c r="R101" i="4" a="1"/>
  <c r="R101" i="4" s="1"/>
  <c r="M101" i="4" a="1"/>
  <c r="M101" i="4" s="1"/>
  <c r="I101" i="4" a="1"/>
  <c r="I101" i="4" s="1"/>
  <c r="E101" i="4" a="1"/>
  <c r="E101" i="4" s="1"/>
  <c r="B101" i="4" a="1"/>
  <c r="B101" i="4" s="1"/>
  <c r="AD100" i="4" a="1"/>
  <c r="AD100" i="4" s="1"/>
  <c r="Z100" i="4" a="1"/>
  <c r="Z100" i="4" s="1"/>
  <c r="Q100" i="4" a="1"/>
  <c r="Q100" i="4" s="1"/>
  <c r="R100" i="4" a="1"/>
  <c r="R100" i="4" s="1"/>
  <c r="M100" i="4" a="1"/>
  <c r="M100" i="4" s="1"/>
  <c r="I100" i="4" a="1"/>
  <c r="I100" i="4" s="1"/>
  <c r="E100" i="4" a="1"/>
  <c r="E100" i="4" s="1"/>
  <c r="B100" i="4" a="1"/>
  <c r="B100" i="4" s="1"/>
  <c r="AD99" i="4" a="1"/>
  <c r="AD99" i="4" s="1"/>
  <c r="Z99" i="4" a="1"/>
  <c r="Z99" i="4" s="1"/>
  <c r="Q99" i="4" a="1"/>
  <c r="Q99" i="4" s="1"/>
  <c r="R99" i="4" a="1"/>
  <c r="R99" i="4" s="1"/>
  <c r="M99" i="4" a="1"/>
  <c r="M99" i="4" s="1"/>
  <c r="I99" i="4" a="1"/>
  <c r="I99" i="4" s="1"/>
  <c r="E99" i="4" a="1"/>
  <c r="E99" i="4" s="1"/>
  <c r="B99" i="4" a="1"/>
  <c r="B99" i="4" s="1"/>
  <c r="AD98" i="4" a="1"/>
  <c r="AD98" i="4" s="1"/>
  <c r="Z98" i="4" a="1"/>
  <c r="Z98" i="4" s="1"/>
  <c r="Q98" i="4" a="1"/>
  <c r="Q98" i="4" s="1"/>
  <c r="R98" i="4" a="1"/>
  <c r="R98" i="4" s="1"/>
  <c r="M98" i="4" a="1"/>
  <c r="M98" i="4" s="1"/>
  <c r="I98" i="4" a="1"/>
  <c r="I98" i="4" s="1"/>
  <c r="E98" i="4" a="1"/>
  <c r="E98" i="4" s="1"/>
  <c r="B98" i="4" a="1"/>
  <c r="B98" i="4" s="1"/>
  <c r="AD97" i="4" a="1"/>
  <c r="AD97" i="4" s="1"/>
  <c r="Z97" i="4" a="1"/>
  <c r="Z97" i="4" s="1"/>
  <c r="Q97" i="4" a="1"/>
  <c r="Q97" i="4" s="1"/>
  <c r="R97" i="4" a="1"/>
  <c r="R97" i="4" s="1"/>
  <c r="M97" i="4" a="1"/>
  <c r="M97" i="4" s="1"/>
  <c r="I97" i="4" a="1"/>
  <c r="I97" i="4" s="1"/>
  <c r="E97" i="4" a="1"/>
  <c r="E97" i="4" s="1"/>
  <c r="B97" i="4" a="1"/>
  <c r="B97" i="4" s="1"/>
  <c r="AD96" i="4" a="1"/>
  <c r="AD96" i="4" s="1"/>
  <c r="Z96" i="4" a="1"/>
  <c r="Z96" i="4" s="1"/>
  <c r="Q96" i="4" a="1"/>
  <c r="Q96" i="4" s="1"/>
  <c r="R96" i="4" a="1"/>
  <c r="R96" i="4" s="1"/>
  <c r="M96" i="4" a="1"/>
  <c r="M96" i="4" s="1"/>
  <c r="I96" i="4" a="1"/>
  <c r="I96" i="4" s="1"/>
  <c r="E96" i="4" a="1"/>
  <c r="E96" i="4" s="1"/>
  <c r="B96" i="4" a="1"/>
  <c r="B96" i="4" s="1"/>
  <c r="AD95" i="4" a="1"/>
  <c r="AD95" i="4" s="1"/>
  <c r="Z95" i="4" a="1"/>
  <c r="Z95" i="4" s="1"/>
  <c r="Q95" i="4" a="1"/>
  <c r="Q95" i="4" s="1"/>
  <c r="R95" i="4" a="1"/>
  <c r="R95" i="4" s="1"/>
  <c r="M95" i="4" a="1"/>
  <c r="M95" i="4" s="1"/>
  <c r="I95" i="4" a="1"/>
  <c r="I95" i="4" s="1"/>
  <c r="E95" i="4" a="1"/>
  <c r="E95" i="4" s="1"/>
  <c r="B95" i="4" a="1"/>
  <c r="B95" i="4" s="1"/>
  <c r="AD94" i="4" a="1"/>
  <c r="AD94" i="4" s="1"/>
  <c r="Z94" i="4" a="1"/>
  <c r="Z94" i="4" s="1"/>
  <c r="Q94" i="4" a="1"/>
  <c r="Q94" i="4" s="1"/>
  <c r="R94" i="4" a="1"/>
  <c r="R94" i="4" s="1"/>
  <c r="M94" i="4" a="1"/>
  <c r="M94" i="4" s="1"/>
  <c r="I94" i="4" a="1"/>
  <c r="I94" i="4" s="1"/>
  <c r="E94" i="4" a="1"/>
  <c r="E94" i="4" s="1"/>
  <c r="B94" i="4" a="1"/>
  <c r="B94" i="4" s="1"/>
  <c r="AD93" i="4" a="1"/>
  <c r="AD93" i="4" s="1"/>
  <c r="Z93" i="4" a="1"/>
  <c r="Z93" i="4" s="1"/>
  <c r="Q93" i="4" a="1"/>
  <c r="Q93" i="4" s="1"/>
  <c r="R93" i="4" a="1"/>
  <c r="R93" i="4" s="1"/>
  <c r="M93" i="4" a="1"/>
  <c r="M93" i="4" s="1"/>
  <c r="I93" i="4" a="1"/>
  <c r="I93" i="4" s="1"/>
  <c r="E93" i="4" a="1"/>
  <c r="E93" i="4" s="1"/>
  <c r="B93" i="4" a="1"/>
  <c r="B93" i="4" s="1"/>
  <c r="AD92" i="4" a="1"/>
  <c r="AD92" i="4" s="1"/>
  <c r="Z92" i="4" a="1"/>
  <c r="Z92" i="4" s="1"/>
  <c r="Q92" i="4" a="1"/>
  <c r="Q92" i="4" s="1"/>
  <c r="R92" i="4" a="1"/>
  <c r="R92" i="4" s="1"/>
  <c r="M92" i="4" a="1"/>
  <c r="M92" i="4" s="1"/>
  <c r="I92" i="4" a="1"/>
  <c r="I92" i="4" s="1"/>
  <c r="E92" i="4" a="1"/>
  <c r="E92" i="4" s="1"/>
  <c r="B92" i="4" a="1"/>
  <c r="B92" i="4" s="1"/>
  <c r="AD91" i="4" a="1"/>
  <c r="AD91" i="4" s="1"/>
  <c r="Z91" i="4" a="1"/>
  <c r="Z91" i="4" s="1"/>
  <c r="Q91" i="4" a="1"/>
  <c r="Q91" i="4" s="1"/>
  <c r="R91" i="4" a="1"/>
  <c r="R91" i="4" s="1"/>
  <c r="M91" i="4" a="1"/>
  <c r="M91" i="4" s="1"/>
  <c r="I91" i="4" a="1"/>
  <c r="I91" i="4" s="1"/>
  <c r="E91" i="4" a="1"/>
  <c r="E91" i="4" s="1"/>
  <c r="B91" i="4" a="1"/>
  <c r="B91" i="4" s="1"/>
  <c r="AD90" i="4" a="1"/>
  <c r="AD90" i="4" s="1"/>
  <c r="Z90" i="4" a="1"/>
  <c r="Z90" i="4" s="1"/>
  <c r="Q90" i="4" a="1"/>
  <c r="Q90" i="4" s="1"/>
  <c r="R90" i="4" a="1"/>
  <c r="R90" i="4" s="1"/>
  <c r="M90" i="4" a="1"/>
  <c r="M90" i="4" s="1"/>
  <c r="I90" i="4" a="1"/>
  <c r="I90" i="4" s="1"/>
  <c r="E90" i="4" a="1"/>
  <c r="E90" i="4" s="1"/>
  <c r="B90" i="4" a="1"/>
  <c r="B90" i="4" s="1"/>
  <c r="AD89" i="4" a="1"/>
  <c r="AD89" i="4" s="1"/>
  <c r="Z89" i="4" a="1"/>
  <c r="Z89" i="4" s="1"/>
  <c r="Q89" i="4" a="1"/>
  <c r="Q89" i="4" s="1"/>
  <c r="R89" i="4" a="1"/>
  <c r="R89" i="4" s="1"/>
  <c r="M89" i="4" a="1"/>
  <c r="M89" i="4" s="1"/>
  <c r="I89" i="4" a="1"/>
  <c r="I89" i="4" s="1"/>
  <c r="E89" i="4" a="1"/>
  <c r="E89" i="4" s="1"/>
  <c r="B89" i="4" a="1"/>
  <c r="B89" i="4" s="1"/>
  <c r="AD88" i="4" a="1"/>
  <c r="AD88" i="4" s="1"/>
  <c r="Z88" i="4" a="1"/>
  <c r="Z88" i="4" s="1"/>
  <c r="Q88" i="4" a="1"/>
  <c r="Q88" i="4" s="1"/>
  <c r="R88" i="4" a="1"/>
  <c r="R88" i="4" s="1"/>
  <c r="M88" i="4" a="1"/>
  <c r="M88" i="4" s="1"/>
  <c r="I88" i="4" a="1"/>
  <c r="I88" i="4" s="1"/>
  <c r="E88" i="4" a="1"/>
  <c r="E88" i="4" s="1"/>
  <c r="B88" i="4" a="1"/>
  <c r="B88" i="4" s="1"/>
  <c r="AD87" i="4" a="1"/>
  <c r="AD87" i="4" s="1"/>
  <c r="Z87" i="4" a="1"/>
  <c r="Z87" i="4" s="1"/>
  <c r="Q87" i="4" a="1"/>
  <c r="Q87" i="4" s="1"/>
  <c r="R87" i="4" a="1"/>
  <c r="R87" i="4" s="1"/>
  <c r="M87" i="4" a="1"/>
  <c r="M87" i="4" s="1"/>
  <c r="I87" i="4" a="1"/>
  <c r="I87" i="4" s="1"/>
  <c r="E87" i="4" a="1"/>
  <c r="E87" i="4" s="1"/>
  <c r="B87" i="4" a="1"/>
  <c r="B87" i="4" s="1"/>
  <c r="AD86" i="4" a="1"/>
  <c r="AD86" i="4" s="1"/>
  <c r="Z86" i="4" a="1"/>
  <c r="Z86" i="4" s="1"/>
  <c r="Q86" i="4" a="1"/>
  <c r="Q86" i="4" s="1"/>
  <c r="R86" i="4" a="1"/>
  <c r="R86" i="4" s="1"/>
  <c r="M86" i="4" a="1"/>
  <c r="M86" i="4" s="1"/>
  <c r="I86" i="4" a="1"/>
  <c r="I86" i="4" s="1"/>
  <c r="E86" i="4" a="1"/>
  <c r="E86" i="4" s="1"/>
  <c r="B86" i="4" a="1"/>
  <c r="B86" i="4" s="1"/>
  <c r="AD85" i="4" a="1"/>
  <c r="AD85" i="4" s="1"/>
  <c r="Z85" i="4" a="1"/>
  <c r="Z85" i="4" s="1"/>
  <c r="Q85" i="4" a="1"/>
  <c r="Q85" i="4" s="1"/>
  <c r="R85" i="4" a="1"/>
  <c r="R85" i="4" s="1"/>
  <c r="M85" i="4" a="1"/>
  <c r="M85" i="4" s="1"/>
  <c r="I85" i="4" a="1"/>
  <c r="I85" i="4" s="1"/>
  <c r="E85" i="4" a="1"/>
  <c r="E85" i="4" s="1"/>
  <c r="B85" i="4" a="1"/>
  <c r="B85" i="4" s="1"/>
  <c r="AD84" i="4" a="1"/>
  <c r="AD84" i="4" s="1"/>
  <c r="Z84" i="4" a="1"/>
  <c r="Z84" i="4" s="1"/>
  <c r="Q84" i="4" a="1"/>
  <c r="Q84" i="4" s="1"/>
  <c r="R84" i="4" a="1"/>
  <c r="R84" i="4" s="1"/>
  <c r="M84" i="4" a="1"/>
  <c r="M84" i="4" s="1"/>
  <c r="I84" i="4" a="1"/>
  <c r="I84" i="4" s="1"/>
  <c r="E84" i="4" a="1"/>
  <c r="E84" i="4" s="1"/>
  <c r="B84" i="4" a="1"/>
  <c r="B84" i="4" s="1"/>
  <c r="AD83" i="4" a="1"/>
  <c r="AD83" i="4" s="1"/>
  <c r="Z83" i="4" a="1"/>
  <c r="Z83" i="4" s="1"/>
  <c r="Q83" i="4" a="1"/>
  <c r="Q83" i="4" s="1"/>
  <c r="R83" i="4" a="1"/>
  <c r="R83" i="4" s="1"/>
  <c r="M83" i="4" a="1"/>
  <c r="M83" i="4" s="1"/>
  <c r="I83" i="4" a="1"/>
  <c r="I83" i="4" s="1"/>
  <c r="E83" i="4" a="1"/>
  <c r="E83" i="4" s="1"/>
  <c r="B83" i="4" a="1"/>
  <c r="B83" i="4" s="1"/>
  <c r="AD82" i="4" a="1"/>
  <c r="AD82" i="4" s="1"/>
  <c r="Z82" i="4" a="1"/>
  <c r="Z82" i="4" s="1"/>
  <c r="Q82" i="4" a="1"/>
  <c r="Q82" i="4" s="1"/>
  <c r="R82" i="4" a="1"/>
  <c r="R82" i="4" s="1"/>
  <c r="M82" i="4" a="1"/>
  <c r="M82" i="4" s="1"/>
  <c r="I82" i="4" a="1"/>
  <c r="I82" i="4" s="1"/>
  <c r="E82" i="4" a="1"/>
  <c r="E82" i="4" s="1"/>
  <c r="B82" i="4" a="1"/>
  <c r="B82" i="4" s="1"/>
  <c r="AD81" i="4" a="1"/>
  <c r="AD81" i="4" s="1"/>
  <c r="Z81" i="4" a="1"/>
  <c r="Z81" i="4" s="1"/>
  <c r="Q81" i="4" a="1"/>
  <c r="Q81" i="4" s="1"/>
  <c r="R81" i="4" a="1"/>
  <c r="R81" i="4" s="1"/>
  <c r="M81" i="4" a="1"/>
  <c r="M81" i="4" s="1"/>
  <c r="I81" i="4" a="1"/>
  <c r="I81" i="4" s="1"/>
  <c r="E81" i="4" a="1"/>
  <c r="E81" i="4" s="1"/>
  <c r="B81" i="4" a="1"/>
  <c r="B81" i="4" s="1"/>
  <c r="AD80" i="4" a="1"/>
  <c r="AD80" i="4" s="1"/>
  <c r="Z80" i="4" a="1"/>
  <c r="Z80" i="4" s="1"/>
  <c r="Q80" i="4" a="1"/>
  <c r="Q80" i="4" s="1"/>
  <c r="R80" i="4" a="1"/>
  <c r="R80" i="4" s="1"/>
  <c r="M80" i="4" a="1"/>
  <c r="M80" i="4" s="1"/>
  <c r="I80" i="4" a="1"/>
  <c r="I80" i="4" s="1"/>
  <c r="E80" i="4" a="1"/>
  <c r="E80" i="4" s="1"/>
  <c r="B80" i="4" a="1"/>
  <c r="B80" i="4" s="1"/>
  <c r="AD79" i="4" a="1"/>
  <c r="AD79" i="4" s="1"/>
  <c r="Z79" i="4" a="1"/>
  <c r="Z79" i="4" s="1"/>
  <c r="Q79" i="4" a="1"/>
  <c r="Q79" i="4" s="1"/>
  <c r="R79" i="4" a="1"/>
  <c r="R79" i="4" s="1"/>
  <c r="M79" i="4" a="1"/>
  <c r="M79" i="4" s="1"/>
  <c r="I79" i="4" a="1"/>
  <c r="I79" i="4" s="1"/>
  <c r="E79" i="4" a="1"/>
  <c r="E79" i="4" s="1"/>
  <c r="B79" i="4" a="1"/>
  <c r="B79" i="4" s="1"/>
  <c r="AD78" i="4" a="1"/>
  <c r="AD78" i="4" s="1"/>
  <c r="Z78" i="4" a="1"/>
  <c r="Z78" i="4" s="1"/>
  <c r="Q78" i="4" a="1"/>
  <c r="Q78" i="4" s="1"/>
  <c r="R78" i="4" a="1"/>
  <c r="R78" i="4" s="1"/>
  <c r="M78" i="4" a="1"/>
  <c r="M78" i="4" s="1"/>
  <c r="I78" i="4" a="1"/>
  <c r="I78" i="4" s="1"/>
  <c r="E78" i="4" a="1"/>
  <c r="E78" i="4" s="1"/>
  <c r="B78" i="4" a="1"/>
  <c r="B78" i="4" s="1"/>
  <c r="AD77" i="4" a="1"/>
  <c r="AD77" i="4" s="1"/>
  <c r="Z77" i="4" a="1"/>
  <c r="Z77" i="4" s="1"/>
  <c r="Q77" i="4" a="1"/>
  <c r="Q77" i="4" s="1"/>
  <c r="R77" i="4" a="1"/>
  <c r="R77" i="4" s="1"/>
  <c r="M77" i="4" a="1"/>
  <c r="M77" i="4" s="1"/>
  <c r="I77" i="4" a="1"/>
  <c r="I77" i="4" s="1"/>
  <c r="E77" i="4" a="1"/>
  <c r="E77" i="4" s="1"/>
  <c r="B77" i="4" a="1"/>
  <c r="B77" i="4" s="1"/>
  <c r="AD76" i="4" a="1"/>
  <c r="AD76" i="4" s="1"/>
  <c r="Z76" i="4" a="1"/>
  <c r="Z76" i="4" s="1"/>
  <c r="Q76" i="4" a="1"/>
  <c r="Q76" i="4" s="1"/>
  <c r="R76" i="4" a="1"/>
  <c r="R76" i="4" s="1"/>
  <c r="M76" i="4" a="1"/>
  <c r="M76" i="4" s="1"/>
  <c r="I76" i="4" a="1"/>
  <c r="I76" i="4" s="1"/>
  <c r="E76" i="4" a="1"/>
  <c r="E76" i="4" s="1"/>
  <c r="B76" i="4" a="1"/>
  <c r="B76" i="4" s="1"/>
  <c r="AD75" i="4" a="1"/>
  <c r="AD75" i="4" s="1"/>
  <c r="Z75" i="4" a="1"/>
  <c r="Z75" i="4" s="1"/>
  <c r="Q75" i="4" a="1"/>
  <c r="Q75" i="4" s="1"/>
  <c r="R75" i="4" a="1"/>
  <c r="R75" i="4" s="1"/>
  <c r="M75" i="4" a="1"/>
  <c r="M75" i="4" s="1"/>
  <c r="I75" i="4" a="1"/>
  <c r="I75" i="4" s="1"/>
  <c r="E75" i="4" a="1"/>
  <c r="E75" i="4" s="1"/>
  <c r="B75" i="4" a="1"/>
  <c r="B75" i="4" s="1"/>
  <c r="AD74" i="4" a="1"/>
  <c r="AD74" i="4" s="1"/>
  <c r="Z74" i="4" a="1"/>
  <c r="Z74" i="4" s="1"/>
  <c r="Q74" i="4" a="1"/>
  <c r="Q74" i="4" s="1"/>
  <c r="R74" i="4" a="1"/>
  <c r="R74" i="4" s="1"/>
  <c r="M74" i="4" a="1"/>
  <c r="M74" i="4" s="1"/>
  <c r="I74" i="4" a="1"/>
  <c r="I74" i="4" s="1"/>
  <c r="E74" i="4" a="1"/>
  <c r="E74" i="4" s="1"/>
  <c r="B74" i="4" a="1"/>
  <c r="B74" i="4" s="1"/>
  <c r="AD73" i="4" a="1"/>
  <c r="AD73" i="4" s="1"/>
  <c r="Z73" i="4" a="1"/>
  <c r="Z73" i="4" s="1"/>
  <c r="Q73" i="4" a="1"/>
  <c r="Q73" i="4" s="1"/>
  <c r="R73" i="4" a="1"/>
  <c r="R73" i="4" s="1"/>
  <c r="M73" i="4" a="1"/>
  <c r="M73" i="4" s="1"/>
  <c r="I73" i="4" a="1"/>
  <c r="I73" i="4" s="1"/>
  <c r="E73" i="4" a="1"/>
  <c r="E73" i="4" s="1"/>
  <c r="B73" i="4" a="1"/>
  <c r="B73" i="4" s="1"/>
  <c r="AD72" i="4" a="1"/>
  <c r="AD72" i="4" s="1"/>
  <c r="Z72" i="4" a="1"/>
  <c r="Z72" i="4" s="1"/>
  <c r="Q72" i="4" a="1"/>
  <c r="Q72" i="4" s="1"/>
  <c r="R72" i="4" a="1"/>
  <c r="R72" i="4" s="1"/>
  <c r="M72" i="4" a="1"/>
  <c r="M72" i="4" s="1"/>
  <c r="I72" i="4" a="1"/>
  <c r="I72" i="4" s="1"/>
  <c r="E72" i="4" a="1"/>
  <c r="E72" i="4" s="1"/>
  <c r="B72" i="4" a="1"/>
  <c r="B72" i="4" s="1"/>
  <c r="AD71" i="4" a="1"/>
  <c r="AD71" i="4" s="1"/>
  <c r="Z71" i="4" a="1"/>
  <c r="Z71" i="4" s="1"/>
  <c r="Q71" i="4" a="1"/>
  <c r="Q71" i="4" s="1"/>
  <c r="R71" i="4" a="1"/>
  <c r="R71" i="4" s="1"/>
  <c r="M71" i="4" a="1"/>
  <c r="M71" i="4" s="1"/>
  <c r="I71" i="4" a="1"/>
  <c r="I71" i="4" s="1"/>
  <c r="E71" i="4" a="1"/>
  <c r="E71" i="4" s="1"/>
  <c r="B71" i="4" a="1"/>
  <c r="B71" i="4" s="1"/>
  <c r="AD70" i="4" a="1"/>
  <c r="AD70" i="4" s="1"/>
  <c r="Z70" i="4" a="1"/>
  <c r="Z70" i="4" s="1"/>
  <c r="Q70" i="4" a="1"/>
  <c r="Q70" i="4" s="1"/>
  <c r="R70" i="4" a="1"/>
  <c r="R70" i="4" s="1"/>
  <c r="M70" i="4" a="1"/>
  <c r="M70" i="4" s="1"/>
  <c r="I70" i="4" a="1"/>
  <c r="I70" i="4" s="1"/>
  <c r="E70" i="4" a="1"/>
  <c r="E70" i="4" s="1"/>
  <c r="B70" i="4" a="1"/>
  <c r="B70" i="4" s="1"/>
  <c r="AD69" i="4" a="1"/>
  <c r="AD69" i="4" s="1"/>
  <c r="Z69" i="4" a="1"/>
  <c r="Z69" i="4" s="1"/>
  <c r="Q69" i="4" a="1"/>
  <c r="Q69" i="4" s="1"/>
  <c r="R69" i="4" a="1"/>
  <c r="R69" i="4" s="1"/>
  <c r="M69" i="4" a="1"/>
  <c r="M69" i="4" s="1"/>
  <c r="I69" i="4" a="1"/>
  <c r="I69" i="4" s="1"/>
  <c r="E69" i="4" a="1"/>
  <c r="E69" i="4" s="1"/>
  <c r="B69" i="4" a="1"/>
  <c r="B69" i="4" s="1"/>
  <c r="AD68" i="4" a="1"/>
  <c r="AD68" i="4" s="1"/>
  <c r="Z68" i="4" a="1"/>
  <c r="Z68" i="4" s="1"/>
  <c r="Q68" i="4" a="1"/>
  <c r="Q68" i="4" s="1"/>
  <c r="R68" i="4" a="1"/>
  <c r="R68" i="4" s="1"/>
  <c r="M68" i="4" a="1"/>
  <c r="M68" i="4" s="1"/>
  <c r="I68" i="4" a="1"/>
  <c r="I68" i="4" s="1"/>
  <c r="E68" i="4" a="1"/>
  <c r="E68" i="4" s="1"/>
  <c r="B68" i="4" a="1"/>
  <c r="B68" i="4" s="1"/>
  <c r="AD67" i="4" a="1"/>
  <c r="AD67" i="4" s="1"/>
  <c r="Z67" i="4" a="1"/>
  <c r="Z67" i="4" s="1"/>
  <c r="Q67" i="4" a="1"/>
  <c r="Q67" i="4" s="1"/>
  <c r="R67" i="4" a="1"/>
  <c r="R67" i="4" s="1"/>
  <c r="M67" i="4" a="1"/>
  <c r="M67" i="4" s="1"/>
  <c r="I67" i="4" a="1"/>
  <c r="I67" i="4" s="1"/>
  <c r="E67" i="4" a="1"/>
  <c r="E67" i="4" s="1"/>
  <c r="B67" i="4" a="1"/>
  <c r="B67" i="4" s="1"/>
  <c r="AD66" i="4" a="1"/>
  <c r="AD66" i="4" s="1"/>
  <c r="Z66" i="4" a="1"/>
  <c r="Z66" i="4" s="1"/>
  <c r="Q66" i="4" a="1"/>
  <c r="Q66" i="4" s="1"/>
  <c r="R66" i="4" a="1"/>
  <c r="R66" i="4" s="1"/>
  <c r="M66" i="4" a="1"/>
  <c r="M66" i="4" s="1"/>
  <c r="I66" i="4" a="1"/>
  <c r="I66" i="4" s="1"/>
  <c r="E66" i="4" a="1"/>
  <c r="E66" i="4" s="1"/>
  <c r="B66" i="4" a="1"/>
  <c r="B66" i="4" s="1"/>
  <c r="AD65" i="4" a="1"/>
  <c r="AD65" i="4" s="1"/>
  <c r="Z65" i="4" a="1"/>
  <c r="Z65" i="4" s="1"/>
  <c r="Q65" i="4" a="1"/>
  <c r="Q65" i="4" s="1"/>
  <c r="R65" i="4" a="1"/>
  <c r="R65" i="4" s="1"/>
  <c r="M65" i="4" a="1"/>
  <c r="M65" i="4" s="1"/>
  <c r="I65" i="4" a="1"/>
  <c r="I65" i="4" s="1"/>
  <c r="E65" i="4" a="1"/>
  <c r="E65" i="4" s="1"/>
  <c r="B65" i="4" a="1"/>
  <c r="B65" i="4" s="1"/>
  <c r="AD64" i="4" a="1"/>
  <c r="AD64" i="4" s="1"/>
  <c r="Z64" i="4" a="1"/>
  <c r="Z64" i="4" s="1"/>
  <c r="Q64" i="4" a="1"/>
  <c r="Q64" i="4" s="1"/>
  <c r="R64" i="4" a="1"/>
  <c r="R64" i="4" s="1"/>
  <c r="M64" i="4" a="1"/>
  <c r="M64" i="4" s="1"/>
  <c r="I64" i="4" a="1"/>
  <c r="I64" i="4" s="1"/>
  <c r="E64" i="4" a="1"/>
  <c r="E64" i="4" s="1"/>
  <c r="B64" i="4" a="1"/>
  <c r="B64" i="4" s="1"/>
  <c r="AD63" i="4" a="1"/>
  <c r="AD63" i="4" s="1"/>
  <c r="Z63" i="4" a="1"/>
  <c r="Z63" i="4" s="1"/>
  <c r="Q63" i="4" a="1"/>
  <c r="Q63" i="4" s="1"/>
  <c r="R63" i="4" a="1"/>
  <c r="R63" i="4" s="1"/>
  <c r="M63" i="4" a="1"/>
  <c r="M63" i="4" s="1"/>
  <c r="I63" i="4" a="1"/>
  <c r="I63" i="4" s="1"/>
  <c r="E63" i="4" a="1"/>
  <c r="E63" i="4" s="1"/>
  <c r="B63" i="4" a="1"/>
  <c r="B63" i="4" s="1"/>
  <c r="AD62" i="4" a="1"/>
  <c r="AD62" i="4" s="1"/>
  <c r="Z62" i="4" a="1"/>
  <c r="Z62" i="4" s="1"/>
  <c r="Q62" i="4" a="1"/>
  <c r="Q62" i="4" s="1"/>
  <c r="R62" i="4" a="1"/>
  <c r="R62" i="4" s="1"/>
  <c r="M62" i="4" a="1"/>
  <c r="M62" i="4" s="1"/>
  <c r="I62" i="4" a="1"/>
  <c r="I62" i="4" s="1"/>
  <c r="E62" i="4" a="1"/>
  <c r="E62" i="4" s="1"/>
  <c r="B62" i="4" a="1"/>
  <c r="B62" i="4" s="1"/>
  <c r="AD61" i="4" a="1"/>
  <c r="AD61" i="4" s="1"/>
  <c r="Z61" i="4" a="1"/>
  <c r="Z61" i="4" s="1"/>
  <c r="Q61" i="4" a="1"/>
  <c r="Q61" i="4" s="1"/>
  <c r="R61" i="4" a="1"/>
  <c r="R61" i="4" s="1"/>
  <c r="M61" i="4" a="1"/>
  <c r="M61" i="4" s="1"/>
  <c r="I61" i="4" a="1"/>
  <c r="I61" i="4" s="1"/>
  <c r="E61" i="4" a="1"/>
  <c r="E61" i="4" s="1"/>
  <c r="B61" i="4" a="1"/>
  <c r="B61" i="4" s="1"/>
  <c r="AD60" i="4" a="1"/>
  <c r="AD60" i="4" s="1"/>
  <c r="Z60" i="4" a="1"/>
  <c r="Z60" i="4" s="1"/>
  <c r="Q60" i="4" a="1"/>
  <c r="Q60" i="4" s="1"/>
  <c r="R60" i="4" a="1"/>
  <c r="R60" i="4" s="1"/>
  <c r="M60" i="4" a="1"/>
  <c r="M60" i="4" s="1"/>
  <c r="I60" i="4" a="1"/>
  <c r="I60" i="4" s="1"/>
  <c r="E60" i="4" a="1"/>
  <c r="E60" i="4" s="1"/>
  <c r="B60" i="4" a="1"/>
  <c r="B60" i="4" s="1"/>
  <c r="AD59" i="4" a="1"/>
  <c r="AD59" i="4" s="1"/>
  <c r="Z59" i="4" a="1"/>
  <c r="Z59" i="4" s="1"/>
  <c r="Q59" i="4" a="1"/>
  <c r="Q59" i="4" s="1"/>
  <c r="R59" i="4" a="1"/>
  <c r="R59" i="4" s="1"/>
  <c r="M59" i="4" a="1"/>
  <c r="M59" i="4" s="1"/>
  <c r="I59" i="4" a="1"/>
  <c r="I59" i="4" s="1"/>
  <c r="E59" i="4" a="1"/>
  <c r="E59" i="4" s="1"/>
  <c r="B59" i="4" a="1"/>
  <c r="B59" i="4" s="1"/>
  <c r="AD58" i="4" a="1"/>
  <c r="AD58" i="4" s="1"/>
  <c r="Z58" i="4" a="1"/>
  <c r="Z58" i="4" s="1"/>
  <c r="Q58" i="4" a="1"/>
  <c r="Q58" i="4" s="1"/>
  <c r="R58" i="4" a="1"/>
  <c r="R58" i="4" s="1"/>
  <c r="M58" i="4" a="1"/>
  <c r="M58" i="4" s="1"/>
  <c r="I58" i="4" a="1"/>
  <c r="I58" i="4" s="1"/>
  <c r="E58" i="4" a="1"/>
  <c r="E58" i="4" s="1"/>
  <c r="B58" i="4" a="1"/>
  <c r="B58" i="4" s="1"/>
  <c r="AD57" i="4" a="1"/>
  <c r="AD57" i="4" s="1"/>
  <c r="Z57" i="4" a="1"/>
  <c r="Z57" i="4" s="1"/>
  <c r="Q57" i="4" a="1"/>
  <c r="Q57" i="4" s="1"/>
  <c r="R57" i="4" a="1"/>
  <c r="R57" i="4" s="1"/>
  <c r="M57" i="4" a="1"/>
  <c r="M57" i="4" s="1"/>
  <c r="I57" i="4" a="1"/>
  <c r="I57" i="4" s="1"/>
  <c r="E57" i="4" a="1"/>
  <c r="E57" i="4" s="1"/>
  <c r="B57" i="4" a="1"/>
  <c r="B57" i="4" s="1"/>
  <c r="AD56" i="4" a="1"/>
  <c r="AD56" i="4" s="1"/>
  <c r="Z56" i="4" a="1"/>
  <c r="Z56" i="4" s="1"/>
  <c r="Q56" i="4" a="1"/>
  <c r="Q56" i="4" s="1"/>
  <c r="R56" i="4" a="1"/>
  <c r="R56" i="4" s="1"/>
  <c r="M56" i="4" a="1"/>
  <c r="M56" i="4" s="1"/>
  <c r="I56" i="4" a="1"/>
  <c r="I56" i="4" s="1"/>
  <c r="E56" i="4" a="1"/>
  <c r="E56" i="4" s="1"/>
  <c r="B56" i="4" a="1"/>
  <c r="B56" i="4" s="1"/>
  <c r="AD55" i="4" a="1"/>
  <c r="AD55" i="4" s="1"/>
  <c r="Z55" i="4" a="1"/>
  <c r="Z55" i="4" s="1"/>
  <c r="Q55" i="4" a="1"/>
  <c r="Q55" i="4" s="1"/>
  <c r="R55" i="4" a="1"/>
  <c r="R55" i="4" s="1"/>
  <c r="M55" i="4" a="1"/>
  <c r="M55" i="4" s="1"/>
  <c r="I55" i="4" a="1"/>
  <c r="I55" i="4" s="1"/>
  <c r="E55" i="4" a="1"/>
  <c r="E55" i="4" s="1"/>
  <c r="B55" i="4" a="1"/>
  <c r="B55" i="4" s="1"/>
  <c r="AD54" i="4" a="1"/>
  <c r="AD54" i="4" s="1"/>
  <c r="Z54" i="4" a="1"/>
  <c r="Z54" i="4" s="1"/>
  <c r="Q54" i="4" a="1"/>
  <c r="Q54" i="4" s="1"/>
  <c r="R54" i="4" a="1"/>
  <c r="R54" i="4" s="1"/>
  <c r="M54" i="4" a="1"/>
  <c r="M54" i="4" s="1"/>
  <c r="I54" i="4" a="1"/>
  <c r="I54" i="4" s="1"/>
  <c r="E54" i="4" a="1"/>
  <c r="E54" i="4" s="1"/>
  <c r="B54" i="4" a="1"/>
  <c r="B54" i="4" s="1"/>
  <c r="AD53" i="4" a="1"/>
  <c r="AD53" i="4" s="1"/>
  <c r="Z53" i="4" a="1"/>
  <c r="Z53" i="4" s="1"/>
  <c r="Q53" i="4" a="1"/>
  <c r="Q53" i="4" s="1"/>
  <c r="R53" i="4" a="1"/>
  <c r="R53" i="4" s="1"/>
  <c r="M53" i="4" a="1"/>
  <c r="M53" i="4" s="1"/>
  <c r="I53" i="4" a="1"/>
  <c r="I53" i="4" s="1"/>
  <c r="E53" i="4" a="1"/>
  <c r="E53" i="4" s="1"/>
  <c r="B53" i="4" a="1"/>
  <c r="B53" i="4" s="1"/>
  <c r="AD52" i="4" a="1"/>
  <c r="AD52" i="4" s="1"/>
  <c r="Z52" i="4" a="1"/>
  <c r="Z52" i="4" s="1"/>
  <c r="Q52" i="4" a="1"/>
  <c r="Q52" i="4" s="1"/>
  <c r="R52" i="4" a="1"/>
  <c r="R52" i="4" s="1"/>
  <c r="M52" i="4" a="1"/>
  <c r="M52" i="4" s="1"/>
  <c r="I52" i="4" a="1"/>
  <c r="I52" i="4" s="1"/>
  <c r="E52" i="4" a="1"/>
  <c r="E52" i="4" s="1"/>
  <c r="B52" i="4" a="1"/>
  <c r="B52" i="4" s="1"/>
  <c r="AD51" i="4" a="1"/>
  <c r="AD51" i="4" s="1"/>
  <c r="Z51" i="4" a="1"/>
  <c r="Z51" i="4" s="1"/>
  <c r="Q51" i="4" a="1"/>
  <c r="Q51" i="4" s="1"/>
  <c r="R51" i="4" a="1"/>
  <c r="R51" i="4" s="1"/>
  <c r="M51" i="4" a="1"/>
  <c r="M51" i="4" s="1"/>
  <c r="I51" i="4" a="1"/>
  <c r="I51" i="4" s="1"/>
  <c r="E51" i="4" a="1"/>
  <c r="E51" i="4" s="1"/>
  <c r="B51" i="4" a="1"/>
  <c r="B51" i="4" s="1"/>
  <c r="AD50" i="4" a="1"/>
  <c r="AD50" i="4" s="1"/>
  <c r="Z50" i="4" a="1"/>
  <c r="Z50" i="4" s="1"/>
  <c r="Q50" i="4" a="1"/>
  <c r="Q50" i="4" s="1"/>
  <c r="R50" i="4" a="1"/>
  <c r="R50" i="4" s="1"/>
  <c r="M50" i="4" a="1"/>
  <c r="M50" i="4" s="1"/>
  <c r="I50" i="4" a="1"/>
  <c r="I50" i="4" s="1"/>
  <c r="E50" i="4" a="1"/>
  <c r="E50" i="4" s="1"/>
  <c r="B50" i="4" a="1"/>
  <c r="B50" i="4" s="1"/>
  <c r="AD49" i="4" a="1"/>
  <c r="AD49" i="4" s="1"/>
  <c r="Z49" i="4" a="1"/>
  <c r="Z49" i="4" s="1"/>
  <c r="Q49" i="4" a="1"/>
  <c r="Q49" i="4" s="1"/>
  <c r="R49" i="4" a="1"/>
  <c r="R49" i="4" s="1"/>
  <c r="M49" i="4" a="1"/>
  <c r="M49" i="4" s="1"/>
  <c r="I49" i="4" a="1"/>
  <c r="I49" i="4" s="1"/>
  <c r="E49" i="4" a="1"/>
  <c r="E49" i="4" s="1"/>
  <c r="B49" i="4" a="1"/>
  <c r="B49" i="4" s="1"/>
  <c r="AD48" i="4" a="1"/>
  <c r="AD48" i="4" s="1"/>
  <c r="Z48" i="4" a="1"/>
  <c r="Z48" i="4" s="1"/>
  <c r="Q48" i="4" a="1"/>
  <c r="Q48" i="4" s="1"/>
  <c r="R48" i="4" a="1"/>
  <c r="R48" i="4" s="1"/>
  <c r="M48" i="4" a="1"/>
  <c r="M48" i="4" s="1"/>
  <c r="I48" i="4" a="1"/>
  <c r="I48" i="4" s="1"/>
  <c r="E48" i="4" a="1"/>
  <c r="E48" i="4" s="1"/>
  <c r="B48" i="4" a="1"/>
  <c r="B48" i="4" s="1"/>
  <c r="AD47" i="4" a="1"/>
  <c r="AD47" i="4" s="1"/>
  <c r="Z47" i="4" a="1"/>
  <c r="Z47" i="4" s="1"/>
  <c r="Q47" i="4" a="1"/>
  <c r="Q47" i="4" s="1"/>
  <c r="R47" i="4" a="1"/>
  <c r="R47" i="4" s="1"/>
  <c r="M47" i="4" a="1"/>
  <c r="M47" i="4" s="1"/>
  <c r="I47" i="4" a="1"/>
  <c r="I47" i="4" s="1"/>
  <c r="E47" i="4" a="1"/>
  <c r="E47" i="4" s="1"/>
  <c r="B47" i="4" a="1"/>
  <c r="B47" i="4" s="1"/>
  <c r="AD46" i="4" a="1"/>
  <c r="AD46" i="4" s="1"/>
  <c r="Z46" i="4" a="1"/>
  <c r="Z46" i="4" s="1"/>
  <c r="Q46" i="4" a="1"/>
  <c r="Q46" i="4" s="1"/>
  <c r="R46" i="4" a="1"/>
  <c r="R46" i="4" s="1"/>
  <c r="M46" i="4" a="1"/>
  <c r="M46" i="4" s="1"/>
  <c r="I46" i="4" a="1"/>
  <c r="I46" i="4" s="1"/>
  <c r="E46" i="4" a="1"/>
  <c r="E46" i="4" s="1"/>
  <c r="B46" i="4" a="1"/>
  <c r="B46" i="4" s="1"/>
  <c r="AD45" i="4" a="1"/>
  <c r="AD45" i="4" s="1"/>
  <c r="Z45" i="4" a="1"/>
  <c r="Z45" i="4" s="1"/>
  <c r="Q45" i="4" a="1"/>
  <c r="Q45" i="4" s="1"/>
  <c r="R45" i="4" a="1"/>
  <c r="R45" i="4" s="1"/>
  <c r="M45" i="4" a="1"/>
  <c r="M45" i="4" s="1"/>
  <c r="I45" i="4" a="1"/>
  <c r="I45" i="4" s="1"/>
  <c r="E45" i="4" a="1"/>
  <c r="E45" i="4" s="1"/>
  <c r="B45" i="4" a="1"/>
  <c r="B45" i="4" s="1"/>
  <c r="AD44" i="4" a="1"/>
  <c r="AD44" i="4" s="1"/>
  <c r="Z44" i="4" a="1"/>
  <c r="Z44" i="4" s="1"/>
  <c r="Q44" i="4" a="1"/>
  <c r="Q44" i="4" s="1"/>
  <c r="R44" i="4" a="1"/>
  <c r="R44" i="4" s="1"/>
  <c r="M44" i="4" a="1"/>
  <c r="M44" i="4" s="1"/>
  <c r="I44" i="4" a="1"/>
  <c r="I44" i="4" s="1"/>
  <c r="E44" i="4" a="1"/>
  <c r="E44" i="4" s="1"/>
  <c r="B44" i="4" a="1"/>
  <c r="B44" i="4" s="1"/>
  <c r="AD43" i="4" a="1"/>
  <c r="AD43" i="4" s="1"/>
  <c r="Z43" i="4" a="1"/>
  <c r="Z43" i="4" s="1"/>
  <c r="Q43" i="4" a="1"/>
  <c r="Q43" i="4" s="1"/>
  <c r="R43" i="4" a="1"/>
  <c r="R43" i="4" s="1"/>
  <c r="M43" i="4" a="1"/>
  <c r="M43" i="4" s="1"/>
  <c r="I43" i="4" a="1"/>
  <c r="I43" i="4" s="1"/>
  <c r="E43" i="4" a="1"/>
  <c r="E43" i="4" s="1"/>
  <c r="B43" i="4" a="1"/>
  <c r="B43" i="4" s="1"/>
  <c r="AD42" i="4" a="1"/>
  <c r="AD42" i="4" s="1"/>
  <c r="Z42" i="4" a="1"/>
  <c r="Z42" i="4" s="1"/>
  <c r="Q42" i="4" a="1"/>
  <c r="Q42" i="4" s="1"/>
  <c r="R42" i="4" a="1"/>
  <c r="R42" i="4" s="1"/>
  <c r="M42" i="4" a="1"/>
  <c r="M42" i="4" s="1"/>
  <c r="I42" i="4" a="1"/>
  <c r="I42" i="4" s="1"/>
  <c r="E42" i="4" a="1"/>
  <c r="E42" i="4" s="1"/>
  <c r="B42" i="4" a="1"/>
  <c r="B42" i="4" s="1"/>
  <c r="AD41" i="4" a="1"/>
  <c r="AD41" i="4" s="1"/>
  <c r="Z41" i="4" a="1"/>
  <c r="Z41" i="4" s="1"/>
  <c r="Q41" i="4" a="1"/>
  <c r="Q41" i="4" s="1"/>
  <c r="R41" i="4" a="1"/>
  <c r="R41" i="4" s="1"/>
  <c r="M41" i="4" a="1"/>
  <c r="M41" i="4" s="1"/>
  <c r="I41" i="4" a="1"/>
  <c r="I41" i="4" s="1"/>
  <c r="E41" i="4" a="1"/>
  <c r="E41" i="4" s="1"/>
  <c r="B41" i="4" a="1"/>
  <c r="B41" i="4" s="1"/>
  <c r="AD40" i="4" a="1"/>
  <c r="AD40" i="4" s="1"/>
  <c r="Z40" i="4" a="1"/>
  <c r="Z40" i="4" s="1"/>
  <c r="Q40" i="4" a="1"/>
  <c r="Q40" i="4" s="1"/>
  <c r="R40" i="4" a="1"/>
  <c r="R40" i="4" s="1"/>
  <c r="M40" i="4" a="1"/>
  <c r="M40" i="4" s="1"/>
  <c r="I40" i="4" a="1"/>
  <c r="I40" i="4" s="1"/>
  <c r="E40" i="4" a="1"/>
  <c r="E40" i="4" s="1"/>
  <c r="B40" i="4" a="1"/>
  <c r="B40" i="4" s="1"/>
  <c r="AD39" i="4" a="1"/>
  <c r="AD39" i="4" s="1"/>
  <c r="Z39" i="4" a="1"/>
  <c r="Z39" i="4" s="1"/>
  <c r="Q39" i="4" a="1"/>
  <c r="Q39" i="4" s="1"/>
  <c r="R39" i="4" a="1"/>
  <c r="R39" i="4" s="1"/>
  <c r="M39" i="4" a="1"/>
  <c r="M39" i="4" s="1"/>
  <c r="I39" i="4" a="1"/>
  <c r="I39" i="4" s="1"/>
  <c r="E39" i="4" a="1"/>
  <c r="E39" i="4" s="1"/>
  <c r="B39" i="4" a="1"/>
  <c r="B39" i="4" s="1"/>
  <c r="AD38" i="4" a="1"/>
  <c r="AD38" i="4" s="1"/>
  <c r="Z38" i="4" a="1"/>
  <c r="Z38" i="4" s="1"/>
  <c r="Q38" i="4" a="1"/>
  <c r="Q38" i="4" s="1"/>
  <c r="R38" i="4" a="1"/>
  <c r="R38" i="4" s="1"/>
  <c r="M38" i="4" a="1"/>
  <c r="M38" i="4" s="1"/>
  <c r="I38" i="4" a="1"/>
  <c r="I38" i="4" s="1"/>
  <c r="E38" i="4" a="1"/>
  <c r="E38" i="4" s="1"/>
  <c r="B38" i="4" a="1"/>
  <c r="B38" i="4" s="1"/>
  <c r="Z37" i="4" a="1"/>
  <c r="Z37" i="4" s="1"/>
  <c r="Q37" i="4" a="1"/>
  <c r="Q37" i="4" s="1"/>
  <c r="R37" i="4" a="1"/>
  <c r="R37" i="4" s="1"/>
  <c r="M37" i="4" a="1"/>
  <c r="M37" i="4" s="1"/>
  <c r="I37" i="4" a="1"/>
  <c r="I37" i="4" s="1"/>
  <c r="E37" i="4" a="1"/>
  <c r="E37" i="4" s="1"/>
  <c r="B37" i="4" a="1"/>
  <c r="B37" i="4" s="1"/>
  <c r="AD36" i="4" a="1"/>
  <c r="AD36" i="4" s="1"/>
  <c r="Z36" i="4" a="1"/>
  <c r="Z36" i="4" s="1"/>
  <c r="Q36" i="4" a="1"/>
  <c r="Q36" i="4" s="1"/>
  <c r="R36" i="4" a="1"/>
  <c r="R36" i="4" s="1"/>
  <c r="M36" i="4" a="1"/>
  <c r="M36" i="4" s="1"/>
  <c r="I36" i="4" a="1"/>
  <c r="I36" i="4" s="1"/>
  <c r="E36" i="4" a="1"/>
  <c r="E36" i="4" s="1"/>
  <c r="B36" i="4" a="1"/>
  <c r="B36" i="4" s="1"/>
  <c r="C36" i="4" s="1"/>
  <c r="F22" i="4" a="1"/>
  <c r="F22" i="4" s="1"/>
  <c r="F20" i="4" a="1"/>
  <c r="F20" i="4" s="1"/>
  <c r="F16" i="4" a="1"/>
  <c r="F16" i="4" s="1"/>
  <c r="F14" i="4" a="1"/>
  <c r="F14" i="4" s="1"/>
  <c r="F12" i="4" a="1"/>
  <c r="F12" i="4" s="1"/>
  <c r="F10" i="4" a="1"/>
  <c r="F10" i="4" s="1"/>
  <c r="F8" i="4" a="1"/>
  <c r="F8" i="4" s="1"/>
  <c r="F6" i="4" a="1"/>
  <c r="F6" i="4" s="1"/>
  <c r="C36" i="84"/>
  <c r="C36" i="60"/>
  <c r="D36" i="60" s="1"/>
  <c r="V155" i="84"/>
  <c r="V154" i="84"/>
  <c r="V153" i="84"/>
  <c r="V152" i="84"/>
  <c r="V151" i="84"/>
  <c r="V150" i="84"/>
  <c r="V149" i="84"/>
  <c r="V148" i="84"/>
  <c r="V147" i="84"/>
  <c r="V146" i="84"/>
  <c r="V145" i="84"/>
  <c r="V144" i="84"/>
  <c r="V143" i="84"/>
  <c r="V142" i="84"/>
  <c r="V141" i="84"/>
  <c r="V140" i="84"/>
  <c r="V139" i="84"/>
  <c r="V138" i="84"/>
  <c r="V137" i="84"/>
  <c r="V136" i="84"/>
  <c r="V135" i="84"/>
  <c r="V134" i="84"/>
  <c r="V133" i="84"/>
  <c r="V132" i="84"/>
  <c r="V131" i="84"/>
  <c r="V130" i="84"/>
  <c r="V129" i="84"/>
  <c r="V128" i="84"/>
  <c r="V127" i="84"/>
  <c r="V126" i="84"/>
  <c r="V125" i="84"/>
  <c r="V124" i="84"/>
  <c r="V123" i="84"/>
  <c r="V122" i="84"/>
  <c r="V121" i="84"/>
  <c r="V120" i="84"/>
  <c r="V119" i="84"/>
  <c r="V118" i="84"/>
  <c r="V117" i="84"/>
  <c r="V116" i="84"/>
  <c r="V115" i="84"/>
  <c r="V114" i="84"/>
  <c r="V113" i="84"/>
  <c r="V112" i="84"/>
  <c r="V111" i="84"/>
  <c r="V110" i="84"/>
  <c r="V109" i="84"/>
  <c r="V108" i="84"/>
  <c r="V107" i="84"/>
  <c r="V106" i="84"/>
  <c r="V105" i="84"/>
  <c r="V104" i="84"/>
  <c r="V103" i="84"/>
  <c r="V102" i="84"/>
  <c r="V101" i="84"/>
  <c r="V100" i="84"/>
  <c r="V99" i="84"/>
  <c r="V98" i="84"/>
  <c r="V97" i="84"/>
  <c r="V96" i="84"/>
  <c r="V95" i="84"/>
  <c r="V94" i="84"/>
  <c r="V93" i="84"/>
  <c r="V92" i="84"/>
  <c r="V91" i="84"/>
  <c r="V90" i="84"/>
  <c r="V89" i="84"/>
  <c r="V88" i="84"/>
  <c r="V87" i="84"/>
  <c r="V86" i="84"/>
  <c r="V85" i="84"/>
  <c r="V84" i="84"/>
  <c r="V83" i="84"/>
  <c r="V82" i="84"/>
  <c r="V81" i="84"/>
  <c r="V80" i="84"/>
  <c r="V79" i="84"/>
  <c r="V78" i="84"/>
  <c r="V77" i="84"/>
  <c r="V76" i="84"/>
  <c r="V75" i="84"/>
  <c r="V74" i="84"/>
  <c r="V73" i="84"/>
  <c r="V72" i="84"/>
  <c r="V71" i="84"/>
  <c r="V70" i="84"/>
  <c r="V69" i="84"/>
  <c r="V68" i="84"/>
  <c r="V67" i="84"/>
  <c r="V66" i="84"/>
  <c r="V65" i="84"/>
  <c r="V64" i="84"/>
  <c r="V63" i="84"/>
  <c r="V62" i="84"/>
  <c r="V61" i="84"/>
  <c r="V60" i="84"/>
  <c r="V59" i="84"/>
  <c r="V58" i="84"/>
  <c r="V57" i="84"/>
  <c r="V56" i="84"/>
  <c r="V55" i="84"/>
  <c r="V54" i="84"/>
  <c r="V53" i="84"/>
  <c r="V52" i="84"/>
  <c r="V51" i="84"/>
  <c r="V50" i="84"/>
  <c r="V49" i="84"/>
  <c r="V48" i="84"/>
  <c r="V47" i="84"/>
  <c r="V46" i="84"/>
  <c r="V45" i="84"/>
  <c r="V44" i="84"/>
  <c r="V43" i="84"/>
  <c r="V42" i="84"/>
  <c r="V41" i="84"/>
  <c r="V40" i="84"/>
  <c r="V39" i="84"/>
  <c r="V38" i="84"/>
  <c r="V37" i="84"/>
  <c r="V36" i="84"/>
  <c r="B27" i="84"/>
  <c r="B26" i="84"/>
  <c r="C14" i="84"/>
  <c r="B6" i="84"/>
  <c r="V155" i="60"/>
  <c r="V154" i="60"/>
  <c r="V153" i="60"/>
  <c r="V152" i="60"/>
  <c r="V151" i="60"/>
  <c r="V150" i="60"/>
  <c r="V149" i="60"/>
  <c r="V148" i="60"/>
  <c r="V147" i="60"/>
  <c r="V146" i="60"/>
  <c r="V145" i="60"/>
  <c r="V144" i="60"/>
  <c r="V143" i="60"/>
  <c r="V142" i="60"/>
  <c r="V141" i="60"/>
  <c r="V140" i="60"/>
  <c r="V139" i="60"/>
  <c r="V138" i="60"/>
  <c r="V137" i="60"/>
  <c r="V136" i="60"/>
  <c r="V135" i="60"/>
  <c r="V134" i="60"/>
  <c r="V133" i="60"/>
  <c r="V132" i="60"/>
  <c r="V131" i="60"/>
  <c r="V130" i="60"/>
  <c r="V129" i="60"/>
  <c r="V128" i="60"/>
  <c r="V127" i="60"/>
  <c r="V126" i="60"/>
  <c r="V125" i="60"/>
  <c r="V124" i="60"/>
  <c r="V123" i="60"/>
  <c r="V122" i="60"/>
  <c r="V121" i="60"/>
  <c r="V120" i="60"/>
  <c r="V119" i="60"/>
  <c r="V118" i="60"/>
  <c r="V117" i="60"/>
  <c r="V116" i="60"/>
  <c r="V115" i="60"/>
  <c r="V114" i="60"/>
  <c r="V113" i="60"/>
  <c r="V112" i="60"/>
  <c r="V111" i="60"/>
  <c r="V110" i="60"/>
  <c r="V109" i="60"/>
  <c r="V108" i="60"/>
  <c r="V107" i="60"/>
  <c r="V106" i="60"/>
  <c r="V105" i="60"/>
  <c r="V104" i="60"/>
  <c r="V103" i="60"/>
  <c r="V102" i="60"/>
  <c r="V101" i="60"/>
  <c r="V100" i="60"/>
  <c r="V99" i="60"/>
  <c r="V98" i="60"/>
  <c r="V97" i="60"/>
  <c r="V96" i="60"/>
  <c r="V95" i="60"/>
  <c r="V94" i="60"/>
  <c r="V93" i="60"/>
  <c r="V92" i="60"/>
  <c r="V91" i="60"/>
  <c r="V90" i="60"/>
  <c r="V89" i="60"/>
  <c r="V88" i="60"/>
  <c r="V87" i="60"/>
  <c r="V86" i="60"/>
  <c r="V85" i="60"/>
  <c r="V84" i="60"/>
  <c r="V83" i="60"/>
  <c r="V82" i="60"/>
  <c r="V81" i="60"/>
  <c r="V80" i="60"/>
  <c r="V79" i="60"/>
  <c r="V78" i="60"/>
  <c r="V77" i="60"/>
  <c r="V76" i="60"/>
  <c r="V75" i="60"/>
  <c r="V74" i="60"/>
  <c r="V73" i="60"/>
  <c r="V72" i="60"/>
  <c r="V71" i="60"/>
  <c r="V70" i="60"/>
  <c r="V69" i="60"/>
  <c r="V68" i="60"/>
  <c r="V67" i="60"/>
  <c r="V66" i="60"/>
  <c r="V65" i="60"/>
  <c r="V64" i="60"/>
  <c r="V63" i="60"/>
  <c r="V62" i="60"/>
  <c r="V61" i="60"/>
  <c r="V60" i="60"/>
  <c r="V59" i="60"/>
  <c r="V58" i="60"/>
  <c r="V57" i="60"/>
  <c r="V56" i="60"/>
  <c r="V55" i="60"/>
  <c r="V54" i="60"/>
  <c r="V53" i="60"/>
  <c r="V52" i="60"/>
  <c r="V51" i="60"/>
  <c r="V50" i="60"/>
  <c r="V49" i="60"/>
  <c r="V48" i="60"/>
  <c r="V47" i="60"/>
  <c r="V46" i="60"/>
  <c r="V45" i="60"/>
  <c r="V44" i="60"/>
  <c r="V43" i="60"/>
  <c r="V42" i="60"/>
  <c r="V41" i="60"/>
  <c r="V40" i="60"/>
  <c r="V39" i="60"/>
  <c r="V38" i="60"/>
  <c r="V37" i="60"/>
  <c r="V36" i="60"/>
  <c r="B27" i="60"/>
  <c r="B26" i="60"/>
  <c r="C14" i="60"/>
  <c r="B6" i="60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36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37" i="2"/>
  <c r="V155" i="6"/>
  <c r="V154" i="6"/>
  <c r="V153" i="6"/>
  <c r="V152" i="6"/>
  <c r="V151" i="6"/>
  <c r="V150" i="6"/>
  <c r="V149" i="6"/>
  <c r="V148" i="6"/>
  <c r="V147" i="6"/>
  <c r="V146" i="6"/>
  <c r="V145" i="6"/>
  <c r="V144" i="6"/>
  <c r="V143" i="6"/>
  <c r="V142" i="6"/>
  <c r="V141" i="6"/>
  <c r="V140" i="6"/>
  <c r="V139" i="6"/>
  <c r="V138" i="6"/>
  <c r="V137" i="6"/>
  <c r="V136" i="6"/>
  <c r="V135" i="6"/>
  <c r="V134" i="6"/>
  <c r="V133" i="6"/>
  <c r="V132" i="6"/>
  <c r="V131" i="6"/>
  <c r="V130" i="6"/>
  <c r="V129" i="6"/>
  <c r="V128" i="6"/>
  <c r="V127" i="6"/>
  <c r="V126" i="6"/>
  <c r="V125" i="6"/>
  <c r="V124" i="6"/>
  <c r="V123" i="6"/>
  <c r="V122" i="6"/>
  <c r="V121" i="6"/>
  <c r="V120" i="6"/>
  <c r="V119" i="6"/>
  <c r="V118" i="6"/>
  <c r="V117" i="6"/>
  <c r="V116" i="6"/>
  <c r="V115" i="6"/>
  <c r="V114" i="6"/>
  <c r="V113" i="6"/>
  <c r="V112" i="6"/>
  <c r="V111" i="6"/>
  <c r="V110" i="6"/>
  <c r="V109" i="6"/>
  <c r="V108" i="6"/>
  <c r="V107" i="6"/>
  <c r="V106" i="6"/>
  <c r="V105" i="6"/>
  <c r="V104" i="6"/>
  <c r="V103" i="6"/>
  <c r="V102" i="6"/>
  <c r="V101" i="6"/>
  <c r="V100" i="6"/>
  <c r="V99" i="6"/>
  <c r="V98" i="6"/>
  <c r="V97" i="6"/>
  <c r="V96" i="6"/>
  <c r="V95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B27" i="6"/>
  <c r="B26" i="6"/>
  <c r="C14" i="6"/>
  <c r="D8" i="6"/>
  <c r="B6" i="6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B161" i="2"/>
  <c r="B38" i="2"/>
  <c r="C38" i="2"/>
  <c r="D38" i="2"/>
  <c r="E38" i="2"/>
  <c r="I38" i="2"/>
  <c r="M38" i="2"/>
  <c r="Q38" i="2"/>
  <c r="R38" i="2"/>
  <c r="V38" i="2"/>
  <c r="Z38" i="2"/>
  <c r="AD38" i="2"/>
  <c r="B39" i="2"/>
  <c r="C39" i="2"/>
  <c r="E39" i="2"/>
  <c r="I39" i="2"/>
  <c r="M39" i="2"/>
  <c r="Q39" i="2"/>
  <c r="R39" i="2"/>
  <c r="V39" i="2"/>
  <c r="Z39" i="2"/>
  <c r="AD39" i="2"/>
  <c r="B40" i="2"/>
  <c r="C40" i="2"/>
  <c r="E40" i="2"/>
  <c r="I40" i="2"/>
  <c r="M40" i="2"/>
  <c r="Q40" i="2"/>
  <c r="R40" i="2"/>
  <c r="V40" i="2"/>
  <c r="Z40" i="2"/>
  <c r="AD40" i="2"/>
  <c r="B41" i="2"/>
  <c r="E41" i="2"/>
  <c r="I41" i="2"/>
  <c r="M41" i="2"/>
  <c r="Q41" i="2"/>
  <c r="R41" i="2"/>
  <c r="V41" i="2"/>
  <c r="Z41" i="2"/>
  <c r="AD41" i="2"/>
  <c r="B42" i="2"/>
  <c r="E42" i="2"/>
  <c r="I42" i="2"/>
  <c r="M42" i="2"/>
  <c r="Q42" i="2"/>
  <c r="R42" i="2"/>
  <c r="V42" i="2"/>
  <c r="Z42" i="2"/>
  <c r="AD42" i="2"/>
  <c r="B43" i="2"/>
  <c r="E43" i="2"/>
  <c r="I43" i="2"/>
  <c r="M43" i="2"/>
  <c r="Q43" i="2"/>
  <c r="R43" i="2"/>
  <c r="V43" i="2"/>
  <c r="Z43" i="2"/>
  <c r="AD43" i="2"/>
  <c r="B44" i="2"/>
  <c r="E44" i="2"/>
  <c r="I44" i="2"/>
  <c r="M44" i="2"/>
  <c r="Q44" i="2"/>
  <c r="R44" i="2"/>
  <c r="V44" i="2"/>
  <c r="Z44" i="2"/>
  <c r="AD44" i="2"/>
  <c r="B45" i="2"/>
  <c r="E45" i="2"/>
  <c r="I45" i="2"/>
  <c r="M45" i="2"/>
  <c r="Q45" i="2"/>
  <c r="R45" i="2"/>
  <c r="V45" i="2"/>
  <c r="Z45" i="2"/>
  <c r="AD45" i="2"/>
  <c r="B46" i="2"/>
  <c r="E46" i="2"/>
  <c r="I46" i="2"/>
  <c r="M46" i="2"/>
  <c r="Q46" i="2"/>
  <c r="R46" i="2"/>
  <c r="V46" i="2"/>
  <c r="Z46" i="2"/>
  <c r="AD46" i="2"/>
  <c r="B47" i="2"/>
  <c r="E47" i="2"/>
  <c r="I47" i="2"/>
  <c r="M47" i="2"/>
  <c r="Q47" i="2"/>
  <c r="R47" i="2"/>
  <c r="V47" i="2"/>
  <c r="Z47" i="2"/>
  <c r="AD47" i="2"/>
  <c r="B48" i="2"/>
  <c r="E48" i="2"/>
  <c r="I48" i="2"/>
  <c r="M48" i="2"/>
  <c r="Q48" i="2"/>
  <c r="R48" i="2"/>
  <c r="V48" i="2"/>
  <c r="Z48" i="2"/>
  <c r="AD48" i="2"/>
  <c r="B49" i="2"/>
  <c r="E49" i="2"/>
  <c r="I49" i="2"/>
  <c r="M49" i="2"/>
  <c r="Q49" i="2"/>
  <c r="R49" i="2"/>
  <c r="V49" i="2"/>
  <c r="Z49" i="2"/>
  <c r="AD49" i="2"/>
  <c r="B50" i="2"/>
  <c r="E50" i="2"/>
  <c r="I50" i="2"/>
  <c r="M50" i="2"/>
  <c r="Q50" i="2"/>
  <c r="R50" i="2"/>
  <c r="V50" i="2"/>
  <c r="Z50" i="2"/>
  <c r="AD50" i="2"/>
  <c r="B51" i="2"/>
  <c r="E51" i="2"/>
  <c r="I51" i="2"/>
  <c r="M51" i="2"/>
  <c r="Q51" i="2"/>
  <c r="R51" i="2"/>
  <c r="V51" i="2"/>
  <c r="Z51" i="2"/>
  <c r="AD51" i="2"/>
  <c r="B52" i="2"/>
  <c r="E52" i="2"/>
  <c r="I52" i="2"/>
  <c r="M52" i="2"/>
  <c r="Q52" i="2"/>
  <c r="R52" i="2"/>
  <c r="V52" i="2"/>
  <c r="Z52" i="2"/>
  <c r="AD52" i="2"/>
  <c r="B53" i="2"/>
  <c r="E53" i="2"/>
  <c r="I53" i="2"/>
  <c r="M53" i="2"/>
  <c r="Q53" i="2"/>
  <c r="R53" i="2"/>
  <c r="V53" i="2"/>
  <c r="Z53" i="2"/>
  <c r="AD53" i="2"/>
  <c r="B54" i="2"/>
  <c r="E54" i="2"/>
  <c r="I54" i="2"/>
  <c r="M54" i="2"/>
  <c r="Q54" i="2"/>
  <c r="R54" i="2"/>
  <c r="V54" i="2"/>
  <c r="Z54" i="2"/>
  <c r="AD54" i="2"/>
  <c r="B55" i="2"/>
  <c r="E55" i="2"/>
  <c r="I55" i="2"/>
  <c r="M55" i="2"/>
  <c r="Q55" i="2"/>
  <c r="R55" i="2"/>
  <c r="V55" i="2"/>
  <c r="Z55" i="2"/>
  <c r="AD55" i="2"/>
  <c r="B56" i="2"/>
  <c r="E56" i="2"/>
  <c r="I56" i="2"/>
  <c r="M56" i="2"/>
  <c r="Q56" i="2"/>
  <c r="R56" i="2"/>
  <c r="V56" i="2"/>
  <c r="Z56" i="2"/>
  <c r="AD56" i="2"/>
  <c r="B57" i="2"/>
  <c r="E57" i="2"/>
  <c r="I57" i="2"/>
  <c r="M57" i="2"/>
  <c r="Q57" i="2"/>
  <c r="R57" i="2"/>
  <c r="V57" i="2"/>
  <c r="Z57" i="2"/>
  <c r="AD57" i="2"/>
  <c r="B58" i="2"/>
  <c r="E58" i="2"/>
  <c r="I58" i="2"/>
  <c r="M58" i="2"/>
  <c r="Q58" i="2"/>
  <c r="R58" i="2"/>
  <c r="V58" i="2"/>
  <c r="Z58" i="2"/>
  <c r="AD58" i="2"/>
  <c r="B59" i="2"/>
  <c r="E59" i="2"/>
  <c r="I59" i="2"/>
  <c r="M59" i="2"/>
  <c r="Q59" i="2"/>
  <c r="R59" i="2"/>
  <c r="V59" i="2"/>
  <c r="Z59" i="2"/>
  <c r="AD59" i="2"/>
  <c r="B60" i="2"/>
  <c r="E60" i="2"/>
  <c r="I60" i="2"/>
  <c r="M60" i="2"/>
  <c r="Q60" i="2"/>
  <c r="R60" i="2"/>
  <c r="V60" i="2"/>
  <c r="Z60" i="2"/>
  <c r="AD60" i="2"/>
  <c r="B61" i="2"/>
  <c r="E61" i="2"/>
  <c r="I61" i="2"/>
  <c r="M61" i="2"/>
  <c r="Q61" i="2"/>
  <c r="R61" i="2"/>
  <c r="V61" i="2"/>
  <c r="Z61" i="2"/>
  <c r="AD61" i="2"/>
  <c r="B62" i="2"/>
  <c r="E62" i="2"/>
  <c r="I62" i="2"/>
  <c r="M62" i="2"/>
  <c r="Q62" i="2"/>
  <c r="R62" i="2"/>
  <c r="V62" i="2"/>
  <c r="Z62" i="2"/>
  <c r="AD62" i="2"/>
  <c r="B63" i="2"/>
  <c r="E63" i="2"/>
  <c r="I63" i="2"/>
  <c r="M63" i="2"/>
  <c r="Q63" i="2"/>
  <c r="R63" i="2"/>
  <c r="V63" i="2"/>
  <c r="Z63" i="2"/>
  <c r="AD63" i="2"/>
  <c r="B64" i="2"/>
  <c r="E64" i="2"/>
  <c r="I64" i="2"/>
  <c r="M64" i="2"/>
  <c r="Q64" i="2"/>
  <c r="R64" i="2"/>
  <c r="V64" i="2"/>
  <c r="Z64" i="2"/>
  <c r="AD64" i="2"/>
  <c r="B65" i="2"/>
  <c r="E65" i="2"/>
  <c r="I65" i="2"/>
  <c r="M65" i="2"/>
  <c r="Q65" i="2"/>
  <c r="R65" i="2"/>
  <c r="V65" i="2"/>
  <c r="Z65" i="2"/>
  <c r="AD65" i="2"/>
  <c r="B66" i="2"/>
  <c r="E66" i="2"/>
  <c r="I66" i="2"/>
  <c r="M66" i="2"/>
  <c r="Q66" i="2"/>
  <c r="R66" i="2"/>
  <c r="V66" i="2"/>
  <c r="Z66" i="2"/>
  <c r="AD66" i="2"/>
  <c r="B67" i="2"/>
  <c r="E67" i="2"/>
  <c r="I67" i="2"/>
  <c r="M67" i="2"/>
  <c r="Q67" i="2"/>
  <c r="R67" i="2"/>
  <c r="V67" i="2"/>
  <c r="Z67" i="2"/>
  <c r="AD67" i="2"/>
  <c r="B68" i="2"/>
  <c r="E68" i="2"/>
  <c r="I68" i="2"/>
  <c r="M68" i="2"/>
  <c r="Q68" i="2"/>
  <c r="R68" i="2"/>
  <c r="V68" i="2"/>
  <c r="Z68" i="2"/>
  <c r="AD68" i="2"/>
  <c r="B69" i="2"/>
  <c r="E69" i="2"/>
  <c r="I69" i="2"/>
  <c r="M69" i="2"/>
  <c r="Q69" i="2"/>
  <c r="R69" i="2"/>
  <c r="V69" i="2"/>
  <c r="Z69" i="2"/>
  <c r="AD69" i="2"/>
  <c r="B70" i="2"/>
  <c r="E70" i="2"/>
  <c r="I70" i="2"/>
  <c r="M70" i="2"/>
  <c r="Q70" i="2"/>
  <c r="R70" i="2"/>
  <c r="V70" i="2"/>
  <c r="Z70" i="2"/>
  <c r="AD70" i="2"/>
  <c r="B71" i="2"/>
  <c r="E71" i="2"/>
  <c r="I71" i="2"/>
  <c r="M71" i="2"/>
  <c r="Q71" i="2"/>
  <c r="R71" i="2"/>
  <c r="V71" i="2"/>
  <c r="Z71" i="2"/>
  <c r="AD71" i="2"/>
  <c r="B72" i="2"/>
  <c r="E72" i="2"/>
  <c r="I72" i="2"/>
  <c r="M72" i="2"/>
  <c r="Q72" i="2"/>
  <c r="R72" i="2"/>
  <c r="V72" i="2"/>
  <c r="Z72" i="2"/>
  <c r="AD72" i="2"/>
  <c r="B73" i="2"/>
  <c r="E73" i="2"/>
  <c r="I73" i="2"/>
  <c r="M73" i="2"/>
  <c r="Q73" i="2"/>
  <c r="R73" i="2"/>
  <c r="V73" i="2"/>
  <c r="Z73" i="2"/>
  <c r="AD73" i="2"/>
  <c r="B74" i="2"/>
  <c r="E74" i="2"/>
  <c r="I74" i="2"/>
  <c r="M74" i="2"/>
  <c r="Q74" i="2"/>
  <c r="R74" i="2"/>
  <c r="V74" i="2"/>
  <c r="Z74" i="2"/>
  <c r="AD74" i="2"/>
  <c r="B75" i="2"/>
  <c r="E75" i="2"/>
  <c r="I75" i="2"/>
  <c r="M75" i="2"/>
  <c r="Q75" i="2"/>
  <c r="R75" i="2"/>
  <c r="V75" i="2"/>
  <c r="Z75" i="2"/>
  <c r="AD75" i="2"/>
  <c r="B76" i="2"/>
  <c r="E76" i="2"/>
  <c r="I76" i="2"/>
  <c r="M76" i="2"/>
  <c r="Q76" i="2"/>
  <c r="R76" i="2"/>
  <c r="V76" i="2"/>
  <c r="Z76" i="2"/>
  <c r="AD76" i="2"/>
  <c r="B77" i="2"/>
  <c r="E77" i="2"/>
  <c r="I77" i="2"/>
  <c r="M77" i="2"/>
  <c r="Q77" i="2"/>
  <c r="R77" i="2"/>
  <c r="V77" i="2"/>
  <c r="Z77" i="2"/>
  <c r="AD77" i="2"/>
  <c r="B78" i="2"/>
  <c r="E78" i="2"/>
  <c r="I78" i="2"/>
  <c r="M78" i="2"/>
  <c r="Q78" i="2"/>
  <c r="R78" i="2"/>
  <c r="V78" i="2"/>
  <c r="Z78" i="2"/>
  <c r="AD78" i="2"/>
  <c r="B79" i="2"/>
  <c r="E79" i="2"/>
  <c r="I79" i="2"/>
  <c r="M79" i="2"/>
  <c r="Q79" i="2"/>
  <c r="R79" i="2"/>
  <c r="V79" i="2"/>
  <c r="Z79" i="2"/>
  <c r="AD79" i="2"/>
  <c r="B80" i="2"/>
  <c r="E80" i="2"/>
  <c r="I80" i="2"/>
  <c r="M80" i="2"/>
  <c r="Q80" i="2"/>
  <c r="R80" i="2"/>
  <c r="V80" i="2"/>
  <c r="Z80" i="2"/>
  <c r="AD80" i="2"/>
  <c r="B81" i="2"/>
  <c r="E81" i="2"/>
  <c r="I81" i="2"/>
  <c r="M81" i="2"/>
  <c r="Q81" i="2"/>
  <c r="R81" i="2"/>
  <c r="V81" i="2"/>
  <c r="Z81" i="2"/>
  <c r="AD81" i="2"/>
  <c r="B82" i="2"/>
  <c r="E82" i="2"/>
  <c r="I82" i="2"/>
  <c r="M82" i="2"/>
  <c r="Q82" i="2"/>
  <c r="R82" i="2"/>
  <c r="V82" i="2"/>
  <c r="Z82" i="2"/>
  <c r="AD82" i="2"/>
  <c r="B83" i="2"/>
  <c r="E83" i="2"/>
  <c r="I83" i="2"/>
  <c r="M83" i="2"/>
  <c r="Q83" i="2"/>
  <c r="R83" i="2"/>
  <c r="V83" i="2"/>
  <c r="Z83" i="2"/>
  <c r="AD83" i="2"/>
  <c r="B84" i="2"/>
  <c r="E84" i="2"/>
  <c r="I84" i="2"/>
  <c r="M84" i="2"/>
  <c r="Q84" i="2"/>
  <c r="R84" i="2"/>
  <c r="V84" i="2"/>
  <c r="Z84" i="2"/>
  <c r="AD84" i="2"/>
  <c r="B85" i="2"/>
  <c r="E85" i="2"/>
  <c r="I85" i="2"/>
  <c r="M85" i="2"/>
  <c r="Q85" i="2"/>
  <c r="R85" i="2"/>
  <c r="V85" i="2"/>
  <c r="Z85" i="2"/>
  <c r="AD85" i="2"/>
  <c r="B86" i="2"/>
  <c r="E86" i="2"/>
  <c r="I86" i="2"/>
  <c r="M86" i="2"/>
  <c r="Q86" i="2"/>
  <c r="R86" i="2"/>
  <c r="V86" i="2"/>
  <c r="Z86" i="2"/>
  <c r="AD86" i="2"/>
  <c r="B87" i="2"/>
  <c r="E87" i="2"/>
  <c r="I87" i="2"/>
  <c r="M87" i="2"/>
  <c r="Q87" i="2"/>
  <c r="R87" i="2"/>
  <c r="V87" i="2"/>
  <c r="Z87" i="2"/>
  <c r="AD87" i="2"/>
  <c r="B88" i="2"/>
  <c r="E88" i="2"/>
  <c r="I88" i="2"/>
  <c r="M88" i="2"/>
  <c r="Q88" i="2"/>
  <c r="R88" i="2"/>
  <c r="V88" i="2"/>
  <c r="Z88" i="2"/>
  <c r="AD88" i="2"/>
  <c r="B89" i="2"/>
  <c r="E89" i="2"/>
  <c r="I89" i="2"/>
  <c r="M89" i="2"/>
  <c r="Q89" i="2"/>
  <c r="R89" i="2"/>
  <c r="V89" i="2"/>
  <c r="Z89" i="2"/>
  <c r="AD89" i="2"/>
  <c r="B90" i="2"/>
  <c r="E90" i="2"/>
  <c r="I90" i="2"/>
  <c r="M90" i="2"/>
  <c r="Q90" i="2"/>
  <c r="R90" i="2"/>
  <c r="V90" i="2"/>
  <c r="Z90" i="2"/>
  <c r="AD90" i="2"/>
  <c r="B91" i="2"/>
  <c r="E91" i="2"/>
  <c r="I91" i="2"/>
  <c r="M91" i="2"/>
  <c r="Q91" i="2"/>
  <c r="R91" i="2"/>
  <c r="V91" i="2"/>
  <c r="Z91" i="2"/>
  <c r="AD91" i="2"/>
  <c r="B92" i="2"/>
  <c r="E92" i="2"/>
  <c r="I92" i="2"/>
  <c r="M92" i="2"/>
  <c r="Q92" i="2"/>
  <c r="R92" i="2"/>
  <c r="V92" i="2"/>
  <c r="Z92" i="2"/>
  <c r="AD92" i="2"/>
  <c r="B93" i="2"/>
  <c r="E93" i="2"/>
  <c r="I93" i="2"/>
  <c r="M93" i="2"/>
  <c r="Q93" i="2"/>
  <c r="R93" i="2"/>
  <c r="V93" i="2"/>
  <c r="Z93" i="2"/>
  <c r="AD93" i="2"/>
  <c r="B94" i="2"/>
  <c r="E94" i="2"/>
  <c r="I94" i="2"/>
  <c r="M94" i="2"/>
  <c r="Q94" i="2"/>
  <c r="R94" i="2"/>
  <c r="V94" i="2"/>
  <c r="Z94" i="2"/>
  <c r="AD94" i="2"/>
  <c r="B95" i="2"/>
  <c r="E95" i="2"/>
  <c r="I95" i="2"/>
  <c r="M95" i="2"/>
  <c r="Q95" i="2"/>
  <c r="R95" i="2"/>
  <c r="V95" i="2"/>
  <c r="Z95" i="2"/>
  <c r="AD95" i="2"/>
  <c r="B96" i="2"/>
  <c r="E96" i="2"/>
  <c r="I96" i="2"/>
  <c r="M96" i="2"/>
  <c r="Q96" i="2"/>
  <c r="R96" i="2"/>
  <c r="V96" i="2"/>
  <c r="Z96" i="2"/>
  <c r="AD96" i="2"/>
  <c r="B97" i="2"/>
  <c r="E97" i="2"/>
  <c r="I97" i="2"/>
  <c r="M97" i="2"/>
  <c r="Q97" i="2"/>
  <c r="R97" i="2"/>
  <c r="V97" i="2"/>
  <c r="Z97" i="2"/>
  <c r="AD97" i="2"/>
  <c r="B98" i="2"/>
  <c r="E98" i="2"/>
  <c r="I98" i="2"/>
  <c r="M98" i="2"/>
  <c r="Q98" i="2"/>
  <c r="R98" i="2"/>
  <c r="V98" i="2"/>
  <c r="Z98" i="2"/>
  <c r="AD98" i="2"/>
  <c r="B99" i="2"/>
  <c r="E99" i="2"/>
  <c r="I99" i="2"/>
  <c r="M99" i="2"/>
  <c r="Q99" i="2"/>
  <c r="R99" i="2"/>
  <c r="V99" i="2"/>
  <c r="Z99" i="2"/>
  <c r="AD99" i="2"/>
  <c r="B100" i="2"/>
  <c r="E100" i="2"/>
  <c r="I100" i="2"/>
  <c r="M100" i="2"/>
  <c r="Q100" i="2"/>
  <c r="R100" i="2"/>
  <c r="V100" i="2"/>
  <c r="Z100" i="2"/>
  <c r="AD100" i="2"/>
  <c r="B101" i="2"/>
  <c r="E101" i="2"/>
  <c r="I101" i="2"/>
  <c r="M101" i="2"/>
  <c r="Q101" i="2"/>
  <c r="R101" i="2"/>
  <c r="V101" i="2"/>
  <c r="Z101" i="2"/>
  <c r="AD101" i="2"/>
  <c r="B102" i="2"/>
  <c r="E102" i="2"/>
  <c r="I102" i="2"/>
  <c r="M102" i="2"/>
  <c r="Q102" i="2"/>
  <c r="R102" i="2"/>
  <c r="V102" i="2"/>
  <c r="Z102" i="2"/>
  <c r="AD102" i="2"/>
  <c r="B103" i="2"/>
  <c r="E103" i="2"/>
  <c r="I103" i="2"/>
  <c r="M103" i="2"/>
  <c r="Q103" i="2"/>
  <c r="R103" i="2"/>
  <c r="V103" i="2"/>
  <c r="Z103" i="2"/>
  <c r="AD103" i="2"/>
  <c r="B104" i="2"/>
  <c r="E104" i="2"/>
  <c r="I104" i="2"/>
  <c r="M104" i="2"/>
  <c r="Q104" i="2"/>
  <c r="R104" i="2"/>
  <c r="V104" i="2"/>
  <c r="Z104" i="2"/>
  <c r="AD104" i="2"/>
  <c r="B105" i="2"/>
  <c r="E105" i="2"/>
  <c r="I105" i="2"/>
  <c r="M105" i="2"/>
  <c r="Q105" i="2"/>
  <c r="R105" i="2"/>
  <c r="V105" i="2"/>
  <c r="Z105" i="2"/>
  <c r="AD105" i="2"/>
  <c r="B106" i="2"/>
  <c r="E106" i="2"/>
  <c r="I106" i="2"/>
  <c r="M106" i="2"/>
  <c r="Q106" i="2"/>
  <c r="R106" i="2"/>
  <c r="V106" i="2"/>
  <c r="Z106" i="2"/>
  <c r="AD106" i="2"/>
  <c r="B107" i="2"/>
  <c r="E107" i="2"/>
  <c r="I107" i="2"/>
  <c r="M107" i="2"/>
  <c r="Q107" i="2"/>
  <c r="R107" i="2"/>
  <c r="V107" i="2"/>
  <c r="Z107" i="2"/>
  <c r="AD107" i="2"/>
  <c r="B108" i="2"/>
  <c r="E108" i="2"/>
  <c r="I108" i="2"/>
  <c r="M108" i="2"/>
  <c r="Q108" i="2"/>
  <c r="R108" i="2"/>
  <c r="V108" i="2"/>
  <c r="Z108" i="2"/>
  <c r="AD108" i="2"/>
  <c r="B109" i="2"/>
  <c r="E109" i="2"/>
  <c r="I109" i="2"/>
  <c r="M109" i="2"/>
  <c r="Q109" i="2"/>
  <c r="R109" i="2"/>
  <c r="V109" i="2"/>
  <c r="Z109" i="2"/>
  <c r="AD109" i="2"/>
  <c r="B110" i="2"/>
  <c r="E110" i="2"/>
  <c r="I110" i="2"/>
  <c r="M110" i="2"/>
  <c r="Q110" i="2"/>
  <c r="R110" i="2"/>
  <c r="V110" i="2"/>
  <c r="Z110" i="2"/>
  <c r="AD110" i="2"/>
  <c r="B111" i="2"/>
  <c r="E111" i="2"/>
  <c r="I111" i="2"/>
  <c r="M111" i="2"/>
  <c r="Q111" i="2"/>
  <c r="R111" i="2"/>
  <c r="V111" i="2"/>
  <c r="Z111" i="2"/>
  <c r="AD111" i="2"/>
  <c r="B112" i="2"/>
  <c r="E112" i="2"/>
  <c r="I112" i="2"/>
  <c r="M112" i="2"/>
  <c r="Q112" i="2"/>
  <c r="R112" i="2"/>
  <c r="V112" i="2"/>
  <c r="Z112" i="2"/>
  <c r="AD112" i="2"/>
  <c r="B113" i="2"/>
  <c r="E113" i="2"/>
  <c r="I113" i="2"/>
  <c r="M113" i="2"/>
  <c r="Q113" i="2"/>
  <c r="R113" i="2"/>
  <c r="V113" i="2"/>
  <c r="Z113" i="2"/>
  <c r="AD113" i="2"/>
  <c r="B114" i="2"/>
  <c r="E114" i="2"/>
  <c r="I114" i="2"/>
  <c r="M114" i="2"/>
  <c r="Q114" i="2"/>
  <c r="R114" i="2"/>
  <c r="V114" i="2"/>
  <c r="Z114" i="2"/>
  <c r="AD114" i="2"/>
  <c r="B115" i="2"/>
  <c r="E115" i="2"/>
  <c r="I115" i="2"/>
  <c r="M115" i="2"/>
  <c r="Q115" i="2"/>
  <c r="R115" i="2"/>
  <c r="V115" i="2"/>
  <c r="Z115" i="2"/>
  <c r="AD115" i="2"/>
  <c r="B116" i="2"/>
  <c r="E116" i="2"/>
  <c r="I116" i="2"/>
  <c r="M116" i="2"/>
  <c r="Q116" i="2"/>
  <c r="R116" i="2"/>
  <c r="V116" i="2"/>
  <c r="Z116" i="2"/>
  <c r="AD116" i="2"/>
  <c r="B117" i="2"/>
  <c r="E117" i="2"/>
  <c r="I117" i="2"/>
  <c r="M117" i="2"/>
  <c r="Q117" i="2"/>
  <c r="R117" i="2"/>
  <c r="V117" i="2"/>
  <c r="Z117" i="2"/>
  <c r="AD117" i="2"/>
  <c r="B118" i="2"/>
  <c r="E118" i="2"/>
  <c r="I118" i="2"/>
  <c r="M118" i="2"/>
  <c r="Q118" i="2"/>
  <c r="R118" i="2"/>
  <c r="V118" i="2"/>
  <c r="Z118" i="2"/>
  <c r="AD118" i="2"/>
  <c r="B119" i="2"/>
  <c r="E119" i="2"/>
  <c r="I119" i="2"/>
  <c r="M119" i="2"/>
  <c r="Q119" i="2"/>
  <c r="R119" i="2"/>
  <c r="V119" i="2"/>
  <c r="Z119" i="2"/>
  <c r="AD119" i="2"/>
  <c r="B120" i="2"/>
  <c r="E120" i="2"/>
  <c r="I120" i="2"/>
  <c r="M120" i="2"/>
  <c r="Q120" i="2"/>
  <c r="R120" i="2"/>
  <c r="V120" i="2"/>
  <c r="Z120" i="2"/>
  <c r="AD120" i="2"/>
  <c r="B121" i="2"/>
  <c r="E121" i="2"/>
  <c r="I121" i="2"/>
  <c r="M121" i="2"/>
  <c r="Q121" i="2"/>
  <c r="R121" i="2"/>
  <c r="V121" i="2"/>
  <c r="Z121" i="2"/>
  <c r="AD121" i="2"/>
  <c r="B122" i="2"/>
  <c r="E122" i="2"/>
  <c r="I122" i="2"/>
  <c r="M122" i="2"/>
  <c r="Q122" i="2"/>
  <c r="R122" i="2"/>
  <c r="V122" i="2"/>
  <c r="Z122" i="2"/>
  <c r="AD122" i="2"/>
  <c r="B123" i="2"/>
  <c r="E123" i="2"/>
  <c r="I123" i="2"/>
  <c r="M123" i="2"/>
  <c r="Q123" i="2"/>
  <c r="R123" i="2"/>
  <c r="V123" i="2"/>
  <c r="Z123" i="2"/>
  <c r="AD123" i="2"/>
  <c r="B124" i="2"/>
  <c r="E124" i="2"/>
  <c r="I124" i="2"/>
  <c r="M124" i="2"/>
  <c r="Q124" i="2"/>
  <c r="R124" i="2"/>
  <c r="V124" i="2"/>
  <c r="Z124" i="2"/>
  <c r="AD124" i="2"/>
  <c r="B125" i="2"/>
  <c r="E125" i="2"/>
  <c r="I125" i="2"/>
  <c r="M125" i="2"/>
  <c r="Q125" i="2"/>
  <c r="R125" i="2"/>
  <c r="V125" i="2"/>
  <c r="Z125" i="2"/>
  <c r="AD125" i="2"/>
  <c r="B126" i="2"/>
  <c r="E126" i="2"/>
  <c r="I126" i="2"/>
  <c r="M126" i="2"/>
  <c r="Q126" i="2"/>
  <c r="R126" i="2"/>
  <c r="V126" i="2"/>
  <c r="Z126" i="2"/>
  <c r="AD126" i="2"/>
  <c r="B127" i="2"/>
  <c r="E127" i="2"/>
  <c r="I127" i="2"/>
  <c r="M127" i="2"/>
  <c r="Q127" i="2"/>
  <c r="R127" i="2"/>
  <c r="V127" i="2"/>
  <c r="Z127" i="2"/>
  <c r="AD127" i="2"/>
  <c r="B128" i="2"/>
  <c r="E128" i="2"/>
  <c r="I128" i="2"/>
  <c r="M128" i="2"/>
  <c r="Q128" i="2"/>
  <c r="R128" i="2"/>
  <c r="V128" i="2"/>
  <c r="Z128" i="2"/>
  <c r="AD128" i="2"/>
  <c r="B129" i="2"/>
  <c r="E129" i="2"/>
  <c r="I129" i="2"/>
  <c r="M129" i="2"/>
  <c r="Q129" i="2"/>
  <c r="R129" i="2"/>
  <c r="V129" i="2"/>
  <c r="Z129" i="2"/>
  <c r="AD129" i="2"/>
  <c r="B130" i="2"/>
  <c r="E130" i="2"/>
  <c r="I130" i="2"/>
  <c r="M130" i="2"/>
  <c r="Q130" i="2"/>
  <c r="R130" i="2"/>
  <c r="V130" i="2"/>
  <c r="Z130" i="2"/>
  <c r="AD130" i="2"/>
  <c r="B131" i="2"/>
  <c r="E131" i="2"/>
  <c r="I131" i="2"/>
  <c r="M131" i="2"/>
  <c r="Q131" i="2"/>
  <c r="R131" i="2"/>
  <c r="V131" i="2"/>
  <c r="Z131" i="2"/>
  <c r="AD131" i="2"/>
  <c r="B132" i="2"/>
  <c r="E132" i="2"/>
  <c r="I132" i="2"/>
  <c r="M132" i="2"/>
  <c r="Q132" i="2"/>
  <c r="R132" i="2"/>
  <c r="V132" i="2"/>
  <c r="Z132" i="2"/>
  <c r="AD132" i="2"/>
  <c r="B133" i="2"/>
  <c r="E133" i="2"/>
  <c r="I133" i="2"/>
  <c r="M133" i="2"/>
  <c r="Q133" i="2"/>
  <c r="R133" i="2"/>
  <c r="V133" i="2"/>
  <c r="Z133" i="2"/>
  <c r="AD133" i="2"/>
  <c r="B134" i="2"/>
  <c r="E134" i="2"/>
  <c r="I134" i="2"/>
  <c r="M134" i="2"/>
  <c r="Q134" i="2"/>
  <c r="R134" i="2"/>
  <c r="V134" i="2"/>
  <c r="Z134" i="2"/>
  <c r="AD134" i="2"/>
  <c r="B135" i="2"/>
  <c r="E135" i="2"/>
  <c r="I135" i="2"/>
  <c r="M135" i="2"/>
  <c r="Q135" i="2"/>
  <c r="R135" i="2"/>
  <c r="V135" i="2"/>
  <c r="Z135" i="2"/>
  <c r="AD135" i="2"/>
  <c r="B136" i="2"/>
  <c r="E136" i="2"/>
  <c r="I136" i="2"/>
  <c r="M136" i="2"/>
  <c r="Q136" i="2"/>
  <c r="R136" i="2"/>
  <c r="V136" i="2"/>
  <c r="Z136" i="2"/>
  <c r="AD136" i="2"/>
  <c r="B137" i="2"/>
  <c r="E137" i="2"/>
  <c r="I137" i="2"/>
  <c r="M137" i="2"/>
  <c r="Q137" i="2"/>
  <c r="R137" i="2"/>
  <c r="V137" i="2"/>
  <c r="Z137" i="2"/>
  <c r="AD137" i="2"/>
  <c r="B138" i="2"/>
  <c r="E138" i="2"/>
  <c r="I138" i="2"/>
  <c r="M138" i="2"/>
  <c r="Q138" i="2"/>
  <c r="R138" i="2"/>
  <c r="V138" i="2"/>
  <c r="Z138" i="2"/>
  <c r="AD138" i="2"/>
  <c r="B139" i="2"/>
  <c r="E139" i="2"/>
  <c r="I139" i="2"/>
  <c r="M139" i="2"/>
  <c r="Q139" i="2"/>
  <c r="R139" i="2"/>
  <c r="V139" i="2"/>
  <c r="Z139" i="2"/>
  <c r="AD139" i="2"/>
  <c r="B140" i="2"/>
  <c r="E140" i="2"/>
  <c r="I140" i="2"/>
  <c r="M140" i="2"/>
  <c r="Q140" i="2"/>
  <c r="R140" i="2"/>
  <c r="V140" i="2"/>
  <c r="Z140" i="2"/>
  <c r="AD140" i="2"/>
  <c r="B141" i="2"/>
  <c r="E141" i="2"/>
  <c r="I141" i="2"/>
  <c r="M141" i="2"/>
  <c r="Q141" i="2"/>
  <c r="R141" i="2"/>
  <c r="V141" i="2"/>
  <c r="Z141" i="2"/>
  <c r="AD141" i="2"/>
  <c r="B142" i="2"/>
  <c r="E142" i="2"/>
  <c r="I142" i="2"/>
  <c r="M142" i="2"/>
  <c r="Q142" i="2"/>
  <c r="R142" i="2"/>
  <c r="V142" i="2"/>
  <c r="Z142" i="2"/>
  <c r="AD142" i="2"/>
  <c r="B143" i="2"/>
  <c r="E143" i="2"/>
  <c r="I143" i="2"/>
  <c r="M143" i="2"/>
  <c r="Q143" i="2"/>
  <c r="R143" i="2"/>
  <c r="V143" i="2"/>
  <c r="Z143" i="2"/>
  <c r="AD143" i="2"/>
  <c r="B144" i="2"/>
  <c r="E144" i="2"/>
  <c r="I144" i="2"/>
  <c r="M144" i="2"/>
  <c r="Q144" i="2"/>
  <c r="R144" i="2"/>
  <c r="V144" i="2"/>
  <c r="Z144" i="2"/>
  <c r="AD144" i="2"/>
  <c r="B145" i="2"/>
  <c r="E145" i="2"/>
  <c r="I145" i="2"/>
  <c r="M145" i="2"/>
  <c r="Q145" i="2"/>
  <c r="R145" i="2"/>
  <c r="V145" i="2"/>
  <c r="Z145" i="2"/>
  <c r="AD145" i="2"/>
  <c r="B146" i="2"/>
  <c r="E146" i="2"/>
  <c r="I146" i="2"/>
  <c r="M146" i="2"/>
  <c r="Q146" i="2"/>
  <c r="R146" i="2"/>
  <c r="V146" i="2"/>
  <c r="Z146" i="2"/>
  <c r="AD146" i="2"/>
  <c r="B147" i="2"/>
  <c r="E147" i="2"/>
  <c r="I147" i="2"/>
  <c r="M147" i="2"/>
  <c r="Q147" i="2"/>
  <c r="R147" i="2"/>
  <c r="V147" i="2"/>
  <c r="Z147" i="2"/>
  <c r="AD147" i="2"/>
  <c r="B148" i="2"/>
  <c r="E148" i="2"/>
  <c r="I148" i="2"/>
  <c r="M148" i="2"/>
  <c r="Q148" i="2"/>
  <c r="R148" i="2"/>
  <c r="V148" i="2"/>
  <c r="Z148" i="2"/>
  <c r="AD148" i="2"/>
  <c r="B149" i="2"/>
  <c r="E149" i="2"/>
  <c r="I149" i="2"/>
  <c r="M149" i="2"/>
  <c r="Q149" i="2"/>
  <c r="R149" i="2"/>
  <c r="V149" i="2"/>
  <c r="Z149" i="2"/>
  <c r="AD149" i="2"/>
  <c r="B150" i="2"/>
  <c r="E150" i="2"/>
  <c r="I150" i="2"/>
  <c r="M150" i="2"/>
  <c r="Q150" i="2"/>
  <c r="R150" i="2"/>
  <c r="V150" i="2"/>
  <c r="Z150" i="2"/>
  <c r="AD150" i="2"/>
  <c r="B151" i="2"/>
  <c r="E151" i="2"/>
  <c r="I151" i="2"/>
  <c r="M151" i="2"/>
  <c r="Q151" i="2"/>
  <c r="R151" i="2"/>
  <c r="V151" i="2"/>
  <c r="Z151" i="2"/>
  <c r="AD151" i="2"/>
  <c r="B152" i="2"/>
  <c r="E152" i="2"/>
  <c r="I152" i="2"/>
  <c r="M152" i="2"/>
  <c r="Q152" i="2"/>
  <c r="R152" i="2"/>
  <c r="V152" i="2"/>
  <c r="Z152" i="2"/>
  <c r="AD152" i="2"/>
  <c r="B153" i="2"/>
  <c r="E153" i="2"/>
  <c r="I153" i="2"/>
  <c r="M153" i="2"/>
  <c r="Q153" i="2"/>
  <c r="R153" i="2"/>
  <c r="V153" i="2"/>
  <c r="Z153" i="2"/>
  <c r="AD153" i="2"/>
  <c r="B154" i="2"/>
  <c r="E154" i="2"/>
  <c r="I154" i="2"/>
  <c r="M154" i="2"/>
  <c r="Q154" i="2"/>
  <c r="R154" i="2"/>
  <c r="V154" i="2"/>
  <c r="Z154" i="2"/>
  <c r="AD154" i="2"/>
  <c r="B155" i="2"/>
  <c r="E155" i="2"/>
  <c r="I155" i="2"/>
  <c r="M155" i="2"/>
  <c r="Q155" i="2"/>
  <c r="R155" i="2"/>
  <c r="V155" i="2"/>
  <c r="Z155" i="2"/>
  <c r="AD155" i="2"/>
  <c r="D37" i="2"/>
  <c r="O36" i="2"/>
  <c r="K36" i="2"/>
  <c r="G36" i="2"/>
  <c r="V37" i="4"/>
  <c r="V36" i="4"/>
  <c r="B27" i="4"/>
  <c r="B26" i="4"/>
  <c r="C14" i="4"/>
  <c r="D8" i="4"/>
  <c r="B6" i="4"/>
  <c r="AD37" i="2"/>
  <c r="AD36" i="2"/>
  <c r="Z37" i="2"/>
  <c r="Z36" i="2"/>
  <c r="V37" i="2"/>
  <c r="V36" i="2"/>
  <c r="R37" i="2"/>
  <c r="Q37" i="2"/>
  <c r="M37" i="2"/>
  <c r="I37" i="2"/>
  <c r="E37" i="2"/>
  <c r="B37" i="2"/>
  <c r="R36" i="2"/>
  <c r="Q36" i="2"/>
  <c r="M36" i="2"/>
  <c r="I36" i="2"/>
  <c r="E36" i="2"/>
  <c r="C36" i="2"/>
  <c r="C37" i="2"/>
  <c r="B36" i="2"/>
  <c r="B27" i="2"/>
  <c r="B26" i="2"/>
  <c r="C14" i="2"/>
  <c r="D8" i="2"/>
  <c r="B6" i="2"/>
  <c r="F38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D36" i="2"/>
  <c r="F36" i="2"/>
  <c r="G38" i="2"/>
  <c r="H38" i="2"/>
  <c r="H36" i="2"/>
  <c r="J38" i="2"/>
  <c r="K38" i="2"/>
  <c r="J36" i="2"/>
  <c r="D39" i="2"/>
  <c r="F39" i="2"/>
  <c r="L38" i="2"/>
  <c r="F37" i="2"/>
  <c r="L36" i="2"/>
  <c r="N38" i="2"/>
  <c r="O38" i="2"/>
  <c r="H39" i="2"/>
  <c r="G39" i="2"/>
  <c r="N36" i="2"/>
  <c r="P36" i="2"/>
  <c r="G37" i="2"/>
  <c r="H37" i="2"/>
  <c r="J39" i="2"/>
  <c r="K39" i="2"/>
  <c r="K37" i="2"/>
  <c r="J37" i="2"/>
  <c r="S36" i="2"/>
  <c r="D40" i="2"/>
  <c r="F40" i="2"/>
  <c r="L39" i="2"/>
  <c r="L37" i="2"/>
  <c r="N39" i="2"/>
  <c r="O39" i="2"/>
  <c r="H40" i="2"/>
  <c r="G40" i="2"/>
  <c r="O37" i="2"/>
  <c r="N37" i="2"/>
  <c r="J40" i="2"/>
  <c r="K40" i="2"/>
  <c r="S37" i="2"/>
  <c r="S38" i="2"/>
  <c r="L40" i="2"/>
  <c r="D41" i="2"/>
  <c r="F41" i="2"/>
  <c r="S39" i="2"/>
  <c r="G41" i="2"/>
  <c r="H41" i="2"/>
  <c r="O40" i="2"/>
  <c r="N40" i="2"/>
  <c r="K41" i="2"/>
  <c r="J41" i="2"/>
  <c r="S40" i="2"/>
  <c r="L41" i="2"/>
  <c r="D42" i="2"/>
  <c r="F42" i="2"/>
  <c r="G42" i="2"/>
  <c r="H42" i="2"/>
  <c r="O41" i="2"/>
  <c r="N41" i="2"/>
  <c r="J42" i="2"/>
  <c r="K42" i="2"/>
  <c r="S41" i="2"/>
  <c r="D43" i="2"/>
  <c r="F43" i="2"/>
  <c r="L42" i="2"/>
  <c r="N42" i="2"/>
  <c r="O42" i="2"/>
  <c r="G43" i="2"/>
  <c r="H43" i="2"/>
  <c r="J43" i="2"/>
  <c r="K43" i="2"/>
  <c r="S42" i="2"/>
  <c r="D44" i="2"/>
  <c r="F44" i="2"/>
  <c r="L43" i="2"/>
  <c r="H44" i="2"/>
  <c r="G44" i="2"/>
  <c r="N43" i="2"/>
  <c r="O43" i="2"/>
  <c r="S43" i="2"/>
  <c r="U36" i="2" a="1"/>
  <c r="U36" i="2"/>
  <c r="J44" i="2"/>
  <c r="K44" i="2"/>
  <c r="L44" i="2"/>
  <c r="D45" i="2"/>
  <c r="F45" i="2"/>
  <c r="U39" i="2" a="1"/>
  <c r="U39" i="2"/>
  <c r="U43" i="2" a="1"/>
  <c r="U43" i="2"/>
  <c r="U40" i="2" a="1"/>
  <c r="U40" i="2"/>
  <c r="U42" i="2" a="1"/>
  <c r="U42" i="2"/>
  <c r="U41" i="2" a="1"/>
  <c r="U41" i="2"/>
  <c r="U37" i="2" a="1"/>
  <c r="U37" i="2"/>
  <c r="U38" i="2" a="1"/>
  <c r="U38" i="2"/>
  <c r="W41" i="2"/>
  <c r="Y41" i="2"/>
  <c r="X41" i="2"/>
  <c r="X43" i="2"/>
  <c r="W43" i="2"/>
  <c r="Y43" i="2"/>
  <c r="X42" i="2"/>
  <c r="W42" i="2"/>
  <c r="Y42" i="2"/>
  <c r="X39" i="2"/>
  <c r="W39" i="2"/>
  <c r="Y39" i="2"/>
  <c r="W38" i="2"/>
  <c r="Y38" i="2"/>
  <c r="X38" i="2"/>
  <c r="W40" i="2"/>
  <c r="Y40" i="2"/>
  <c r="X40" i="2"/>
  <c r="G45" i="2"/>
  <c r="H45" i="2"/>
  <c r="O44" i="2"/>
  <c r="N44" i="2"/>
  <c r="S44" i="2"/>
  <c r="AB43" i="2"/>
  <c r="AA43" i="2"/>
  <c r="K45" i="2"/>
  <c r="J45" i="2"/>
  <c r="AA42" i="2"/>
  <c r="AB42" i="2"/>
  <c r="AB39" i="2"/>
  <c r="AA39" i="2"/>
  <c r="AA40" i="2"/>
  <c r="AB40" i="2"/>
  <c r="AA38" i="2"/>
  <c r="AB38" i="2"/>
  <c r="AA41" i="2"/>
  <c r="AB41" i="2"/>
  <c r="L45" i="2"/>
  <c r="D46" i="2"/>
  <c r="F46" i="2"/>
  <c r="G46" i="2"/>
  <c r="H46" i="2"/>
  <c r="O45" i="2"/>
  <c r="N45" i="2"/>
  <c r="J46" i="2"/>
  <c r="K46" i="2"/>
  <c r="S45" i="2"/>
  <c r="D47" i="2"/>
  <c r="F47" i="2"/>
  <c r="L46" i="2"/>
  <c r="N46" i="2"/>
  <c r="O46" i="2"/>
  <c r="G47" i="2"/>
  <c r="H47" i="2"/>
  <c r="W37" i="2"/>
  <c r="Y37" i="2"/>
  <c r="X37" i="2"/>
  <c r="W36" i="2"/>
  <c r="Y36" i="2"/>
  <c r="X36" i="2"/>
  <c r="S46" i="2"/>
  <c r="J47" i="2"/>
  <c r="K47" i="2"/>
  <c r="AA37" i="2"/>
  <c r="AB37" i="2"/>
  <c r="AB36" i="2"/>
  <c r="AA36" i="2"/>
  <c r="AC36" i="2" a="1"/>
  <c r="AC36" i="2"/>
  <c r="AF36" i="2"/>
  <c r="D48" i="2"/>
  <c r="F48" i="2"/>
  <c r="L47" i="2"/>
  <c r="AE36" i="2"/>
  <c r="AC37" i="2" a="1"/>
  <c r="AC37" i="2"/>
  <c r="N47" i="2"/>
  <c r="O47" i="2"/>
  <c r="H48" i="2"/>
  <c r="G48" i="2"/>
  <c r="AG36" i="2"/>
  <c r="AH36" i="2"/>
  <c r="AF37" i="2"/>
  <c r="S47" i="2"/>
  <c r="J48" i="2"/>
  <c r="K48" i="2"/>
  <c r="AI36" i="2"/>
  <c r="AE37" i="2"/>
  <c r="AC38" i="2" a="1"/>
  <c r="AC38" i="2"/>
  <c r="AJ36" i="2"/>
  <c r="AF38" i="2"/>
  <c r="AE38" i="2"/>
  <c r="L48" i="2"/>
  <c r="D49" i="2"/>
  <c r="F49" i="2"/>
  <c r="AG37" i="2"/>
  <c r="AH37" i="2"/>
  <c r="AG38" i="2"/>
  <c r="AC39" i="2" a="1"/>
  <c r="AC39" i="2"/>
  <c r="AH38" i="2"/>
  <c r="G49" i="2"/>
  <c r="H49" i="2"/>
  <c r="O48" i="2"/>
  <c r="N48" i="2"/>
  <c r="AI37" i="2"/>
  <c r="AJ37" i="2"/>
  <c r="AJ38" i="2"/>
  <c r="AE39" i="2"/>
  <c r="AF39" i="2"/>
  <c r="K49" i="2"/>
  <c r="J49" i="2"/>
  <c r="S48" i="2"/>
  <c r="AI38" i="2"/>
  <c r="AG39" i="2"/>
  <c r="AC40" i="2" a="1"/>
  <c r="AC40" i="2"/>
  <c r="AH39" i="2"/>
  <c r="L49" i="2"/>
  <c r="D50" i="2"/>
  <c r="F50" i="2"/>
  <c r="AJ39" i="2"/>
  <c r="G50" i="2"/>
  <c r="H50" i="2"/>
  <c r="O49" i="2"/>
  <c r="N49" i="2"/>
  <c r="AI39" i="2"/>
  <c r="AE40" i="2"/>
  <c r="AF40" i="2"/>
  <c r="AH40" i="2"/>
  <c r="AG40" i="2"/>
  <c r="AC41" i="2" a="1"/>
  <c r="AC41" i="2"/>
  <c r="J50" i="2"/>
  <c r="K50" i="2"/>
  <c r="S49" i="2"/>
  <c r="AJ40" i="2"/>
  <c r="AI40" i="2"/>
  <c r="D51" i="2"/>
  <c r="F51" i="2"/>
  <c r="L50" i="2"/>
  <c r="AE41" i="2"/>
  <c r="AF41" i="2"/>
  <c r="AG41" i="2"/>
  <c r="AC42" i="2" a="1"/>
  <c r="AC42" i="2"/>
  <c r="AH41" i="2"/>
  <c r="N50" i="2"/>
  <c r="O50" i="2"/>
  <c r="H51" i="2"/>
  <c r="G51" i="2"/>
  <c r="AJ41" i="2"/>
  <c r="J51" i="2"/>
  <c r="K51" i="2"/>
  <c r="AF42" i="2"/>
  <c r="AE42" i="2"/>
  <c r="S50" i="2"/>
  <c r="AI41" i="2"/>
  <c r="AG42" i="2"/>
  <c r="AC43" i="2" a="1"/>
  <c r="AC43" i="2"/>
  <c r="AH42" i="2"/>
  <c r="L51" i="2"/>
  <c r="D52" i="2"/>
  <c r="F52" i="2"/>
  <c r="AJ42" i="2"/>
  <c r="AE43" i="2"/>
  <c r="AF43" i="2"/>
  <c r="G52" i="2"/>
  <c r="H52" i="2"/>
  <c r="N51" i="2"/>
  <c r="O51" i="2"/>
  <c r="AI42" i="2"/>
  <c r="S51" i="2"/>
  <c r="AG43" i="2"/>
  <c r="AH43" i="2"/>
  <c r="K52" i="2"/>
  <c r="J52" i="2"/>
  <c r="AI43" i="2"/>
  <c r="AJ43" i="2"/>
  <c r="L52" i="2"/>
  <c r="D53" i="2"/>
  <c r="F53" i="2"/>
  <c r="U47" i="2" a="1"/>
  <c r="U47" i="2"/>
  <c r="U44" i="2" a="1"/>
  <c r="U44" i="2"/>
  <c r="U48" i="2" a="1"/>
  <c r="U48" i="2"/>
  <c r="U50" i="2" a="1"/>
  <c r="U50" i="2"/>
  <c r="U49" i="2" a="1"/>
  <c r="U49" i="2"/>
  <c r="U45" i="2" a="1"/>
  <c r="U45" i="2"/>
  <c r="U51" i="2" a="1"/>
  <c r="U51" i="2"/>
  <c r="U46" i="2" a="1"/>
  <c r="U46" i="2"/>
  <c r="X46" i="2"/>
  <c r="W46" i="2"/>
  <c r="Y46" i="2"/>
  <c r="X47" i="2"/>
  <c r="W47" i="2"/>
  <c r="Y47" i="2"/>
  <c r="W51" i="2"/>
  <c r="Y51" i="2"/>
  <c r="X51" i="2"/>
  <c r="X50" i="2"/>
  <c r="W50" i="2"/>
  <c r="Y50" i="2"/>
  <c r="H53" i="2"/>
  <c r="G53" i="2"/>
  <c r="W49" i="2"/>
  <c r="Y49" i="2"/>
  <c r="X49" i="2"/>
  <c r="W48" i="2"/>
  <c r="Y48" i="2"/>
  <c r="X48" i="2"/>
  <c r="O52" i="2"/>
  <c r="N52" i="2"/>
  <c r="W45" i="2"/>
  <c r="Y45" i="2"/>
  <c r="X45" i="2"/>
  <c r="W44" i="2"/>
  <c r="Y44" i="2"/>
  <c r="X44" i="2"/>
  <c r="S52" i="2"/>
  <c r="AB50" i="2"/>
  <c r="AA50" i="2"/>
  <c r="AB47" i="2"/>
  <c r="AA47" i="2"/>
  <c r="AA44" i="2"/>
  <c r="AC44" i="2" a="1"/>
  <c r="AC44" i="2"/>
  <c r="AB44" i="2"/>
  <c r="AA49" i="2"/>
  <c r="AB49" i="2"/>
  <c r="AA46" i="2"/>
  <c r="AB46" i="2"/>
  <c r="AA45" i="2"/>
  <c r="AB45" i="2"/>
  <c r="AA48" i="2"/>
  <c r="AB48" i="2"/>
  <c r="J53" i="2"/>
  <c r="K53" i="2"/>
  <c r="AA51" i="2"/>
  <c r="AB51" i="2"/>
  <c r="AE44" i="2"/>
  <c r="AF44" i="2"/>
  <c r="D54" i="2"/>
  <c r="F54" i="2"/>
  <c r="L53" i="2"/>
  <c r="H54" i="2"/>
  <c r="G54" i="2"/>
  <c r="N53" i="2"/>
  <c r="O53" i="2"/>
  <c r="AH44" i="2"/>
  <c r="AG44" i="2"/>
  <c r="AC45" i="2" a="1"/>
  <c r="AC45" i="2"/>
  <c r="AI44" i="2"/>
  <c r="AJ44" i="2"/>
  <c r="S53" i="2"/>
  <c r="AE45" i="2"/>
  <c r="AF45" i="2"/>
  <c r="J54" i="2"/>
  <c r="K54" i="2"/>
  <c r="AG45" i="2"/>
  <c r="AC46" i="2" a="1"/>
  <c r="AC46" i="2"/>
  <c r="AH45" i="2"/>
  <c r="D55" i="2"/>
  <c r="F55" i="2"/>
  <c r="L54" i="2"/>
  <c r="AI45" i="2"/>
  <c r="H55" i="2"/>
  <c r="G55" i="2"/>
  <c r="AF46" i="2"/>
  <c r="AE46" i="2"/>
  <c r="N54" i="2"/>
  <c r="O54" i="2"/>
  <c r="AJ45" i="2"/>
  <c r="AG46" i="2"/>
  <c r="AC47" i="2" a="1"/>
  <c r="AC47" i="2"/>
  <c r="AH46" i="2"/>
  <c r="S54" i="2"/>
  <c r="J55" i="2"/>
  <c r="K55" i="2"/>
  <c r="AI46" i="2"/>
  <c r="L55" i="2"/>
  <c r="D56" i="2"/>
  <c r="F56" i="2"/>
  <c r="AE47" i="2"/>
  <c r="AF47" i="2"/>
  <c r="AJ46" i="2"/>
  <c r="H56" i="2"/>
  <c r="G56" i="2"/>
  <c r="AG47" i="2"/>
  <c r="AC48" i="2" a="1"/>
  <c r="AC48" i="2"/>
  <c r="AH47" i="2"/>
  <c r="N55" i="2"/>
  <c r="O55" i="2"/>
  <c r="AJ47" i="2"/>
  <c r="S55" i="2"/>
  <c r="AE48" i="2"/>
  <c r="AF48" i="2"/>
  <c r="AI47" i="2"/>
  <c r="J56" i="2"/>
  <c r="K56" i="2"/>
  <c r="AH48" i="2"/>
  <c r="AG48" i="2"/>
  <c r="AC49" i="2" a="1"/>
  <c r="AC49" i="2"/>
  <c r="L56" i="2"/>
  <c r="D57" i="2"/>
  <c r="F57" i="2"/>
  <c r="AJ48" i="2"/>
  <c r="G57" i="2"/>
  <c r="H57" i="2"/>
  <c r="N56" i="2"/>
  <c r="O56" i="2"/>
  <c r="AI48" i="2"/>
  <c r="AF49" i="2"/>
  <c r="AE49" i="2"/>
  <c r="S56" i="2"/>
  <c r="K57" i="2"/>
  <c r="J57" i="2"/>
  <c r="AH49" i="2"/>
  <c r="AG49" i="2"/>
  <c r="AC50" i="2" a="1"/>
  <c r="AC50" i="2"/>
  <c r="AJ49" i="2"/>
  <c r="AE50" i="2"/>
  <c r="AF50" i="2"/>
  <c r="D58" i="2"/>
  <c r="F58" i="2"/>
  <c r="L57" i="2"/>
  <c r="AI49" i="2"/>
  <c r="G58" i="2"/>
  <c r="H58" i="2"/>
  <c r="O57" i="2"/>
  <c r="N57" i="2"/>
  <c r="AG50" i="2"/>
  <c r="AH50" i="2"/>
  <c r="AC51" i="2" a="1"/>
  <c r="AC51" i="2"/>
  <c r="AI50" i="2"/>
  <c r="AE51" i="2"/>
  <c r="AF51" i="2"/>
  <c r="J58" i="2"/>
  <c r="K58" i="2"/>
  <c r="S57" i="2"/>
  <c r="AJ50" i="2"/>
  <c r="L58" i="2"/>
  <c r="D59" i="2"/>
  <c r="F59" i="2"/>
  <c r="AH51" i="2"/>
  <c r="AG51" i="2"/>
  <c r="AI51" i="2"/>
  <c r="G59" i="2"/>
  <c r="H59" i="2"/>
  <c r="AJ51" i="2"/>
  <c r="N58" i="2"/>
  <c r="O58" i="2"/>
  <c r="S58" i="2"/>
  <c r="K59" i="2"/>
  <c r="J59" i="2"/>
  <c r="D60" i="2"/>
  <c r="F60" i="2"/>
  <c r="L59" i="2"/>
  <c r="O59" i="2"/>
  <c r="N59" i="2"/>
  <c r="H60" i="2"/>
  <c r="G60" i="2"/>
  <c r="S59" i="2"/>
  <c r="K60" i="2"/>
  <c r="J60" i="2"/>
  <c r="L60" i="2"/>
  <c r="D61" i="2"/>
  <c r="F61" i="2"/>
  <c r="U54" i="2" a="1"/>
  <c r="U54" i="2"/>
  <c r="U59" i="2" a="1"/>
  <c r="U59" i="2"/>
  <c r="U52" i="2" a="1"/>
  <c r="U52" i="2"/>
  <c r="U57" i="2" a="1"/>
  <c r="U57" i="2"/>
  <c r="U58" i="2" a="1"/>
  <c r="U58" i="2"/>
  <c r="U55" i="2" a="1"/>
  <c r="U55" i="2"/>
  <c r="U56" i="2" a="1"/>
  <c r="U56" i="2"/>
  <c r="U53" i="2" a="1"/>
  <c r="U53" i="2"/>
  <c r="X59" i="2"/>
  <c r="W59" i="2"/>
  <c r="Y59" i="2"/>
  <c r="X54" i="2"/>
  <c r="W54" i="2"/>
  <c r="Y54" i="2"/>
  <c r="W53" i="2"/>
  <c r="Y53" i="2"/>
  <c r="X53" i="2"/>
  <c r="W56" i="2"/>
  <c r="Y56" i="2"/>
  <c r="X56" i="2"/>
  <c r="X52" i="2"/>
  <c r="W52" i="2"/>
  <c r="Y52" i="2"/>
  <c r="G61" i="2"/>
  <c r="H61" i="2"/>
  <c r="W58" i="2"/>
  <c r="Y58" i="2"/>
  <c r="X58" i="2"/>
  <c r="X57" i="2"/>
  <c r="W57" i="2"/>
  <c r="Y57" i="2"/>
  <c r="W55" i="2"/>
  <c r="Y55" i="2"/>
  <c r="X55" i="2"/>
  <c r="N60" i="2"/>
  <c r="O60" i="2"/>
  <c r="S60" i="2"/>
  <c r="K61" i="2"/>
  <c r="J61" i="2"/>
  <c r="AA52" i="2"/>
  <c r="AC52" i="2" a="1"/>
  <c r="AC52" i="2"/>
  <c r="AB52" i="2"/>
  <c r="AB59" i="2"/>
  <c r="AA59" i="2"/>
  <c r="AB57" i="2"/>
  <c r="AA57" i="2"/>
  <c r="AB54" i="2"/>
  <c r="AA54" i="2"/>
  <c r="AA56" i="2"/>
  <c r="AB56" i="2"/>
  <c r="AA55" i="2"/>
  <c r="AB55" i="2"/>
  <c r="AB58" i="2"/>
  <c r="AA58" i="2"/>
  <c r="AA53" i="2"/>
  <c r="AB53" i="2"/>
  <c r="D62" i="2"/>
  <c r="F62" i="2"/>
  <c r="L61" i="2"/>
  <c r="AF52" i="2"/>
  <c r="AE52" i="2"/>
  <c r="O61" i="2"/>
  <c r="N61" i="2"/>
  <c r="AG52" i="2"/>
  <c r="AC53" i="2" a="1"/>
  <c r="AC53" i="2"/>
  <c r="AH52" i="2"/>
  <c r="G62" i="2"/>
  <c r="H62" i="2"/>
  <c r="AJ52" i="2"/>
  <c r="AF53" i="2"/>
  <c r="AE53" i="2"/>
  <c r="J62" i="2"/>
  <c r="K62" i="2"/>
  <c r="S61" i="2"/>
  <c r="AI52" i="2"/>
  <c r="AH53" i="2"/>
  <c r="AC54" i="2" a="1"/>
  <c r="AC54" i="2"/>
  <c r="AG53" i="2"/>
  <c r="L62" i="2"/>
  <c r="D63" i="2"/>
  <c r="F63" i="2"/>
  <c r="AJ53" i="2"/>
  <c r="G63" i="2"/>
  <c r="H63" i="2"/>
  <c r="AE54" i="2"/>
  <c r="AF54" i="2"/>
  <c r="N62" i="2"/>
  <c r="O62" i="2"/>
  <c r="AI53" i="2"/>
  <c r="AC55" i="2" a="1"/>
  <c r="AC55" i="2"/>
  <c r="AH54" i="2"/>
  <c r="AG54" i="2"/>
  <c r="K63" i="2"/>
  <c r="J63" i="2"/>
  <c r="S62" i="2"/>
  <c r="AI54" i="2"/>
  <c r="AJ54" i="2"/>
  <c r="D64" i="2"/>
  <c r="F64" i="2"/>
  <c r="L63" i="2"/>
  <c r="AE55" i="2"/>
  <c r="AF55" i="2"/>
  <c r="O63" i="2"/>
  <c r="N63" i="2"/>
  <c r="H64" i="2"/>
  <c r="G64" i="2"/>
  <c r="AG55" i="2"/>
  <c r="AC56" i="2" a="1"/>
  <c r="AC56" i="2"/>
  <c r="AH55" i="2"/>
  <c r="AI55" i="2"/>
  <c r="J64" i="2"/>
  <c r="K64" i="2"/>
  <c r="AF56" i="2"/>
  <c r="AE56" i="2"/>
  <c r="S63" i="2"/>
  <c r="AJ55" i="2"/>
  <c r="AH56" i="2"/>
  <c r="AG56" i="2"/>
  <c r="AC57" i="2" a="1"/>
  <c r="AC57" i="2"/>
  <c r="L64" i="2"/>
  <c r="D65" i="2"/>
  <c r="F65" i="2"/>
  <c r="AJ56" i="2"/>
  <c r="AF57" i="2"/>
  <c r="AE57" i="2"/>
  <c r="G65" i="2"/>
  <c r="H65" i="2"/>
  <c r="N64" i="2"/>
  <c r="O64" i="2"/>
  <c r="AI56" i="2"/>
  <c r="S64" i="2"/>
  <c r="K65" i="2"/>
  <c r="J65" i="2"/>
  <c r="AG57" i="2"/>
  <c r="AC58" i="2" a="1"/>
  <c r="AC58" i="2"/>
  <c r="AH57" i="2"/>
  <c r="AI57" i="2"/>
  <c r="D66" i="2"/>
  <c r="F66" i="2"/>
  <c r="L65" i="2"/>
  <c r="AF58" i="2"/>
  <c r="AE58" i="2"/>
  <c r="AJ57" i="2"/>
  <c r="AG58" i="2"/>
  <c r="AC59" i="2" a="1"/>
  <c r="AC59" i="2"/>
  <c r="AH58" i="2"/>
  <c r="O65" i="2"/>
  <c r="N65" i="2"/>
  <c r="H66" i="2"/>
  <c r="G66" i="2"/>
  <c r="AI58" i="2"/>
  <c r="AE59" i="2"/>
  <c r="AF59" i="2"/>
  <c r="J66" i="2"/>
  <c r="K66" i="2"/>
  <c r="S65" i="2"/>
  <c r="AJ58" i="2"/>
  <c r="D67" i="2"/>
  <c r="F67" i="2"/>
  <c r="L66" i="2"/>
  <c r="AG59" i="2"/>
  <c r="AH59" i="2"/>
  <c r="AJ59" i="2"/>
  <c r="N66" i="2"/>
  <c r="O66" i="2"/>
  <c r="AI59" i="2"/>
  <c r="G67" i="2"/>
  <c r="H67" i="2"/>
  <c r="K67" i="2"/>
  <c r="J67" i="2"/>
  <c r="S66" i="2"/>
  <c r="D68" i="2"/>
  <c r="F68" i="2"/>
  <c r="L67" i="2"/>
  <c r="O67" i="2"/>
  <c r="N67" i="2"/>
  <c r="H68" i="2"/>
  <c r="G68" i="2"/>
  <c r="K68" i="2"/>
  <c r="J68" i="2"/>
  <c r="S67" i="2"/>
  <c r="L68" i="2"/>
  <c r="D69" i="2"/>
  <c r="F69" i="2"/>
  <c r="U63" i="2" a="1"/>
  <c r="U63" i="2"/>
  <c r="U67" i="2" a="1"/>
  <c r="U67" i="2"/>
  <c r="U65" i="2" a="1"/>
  <c r="U65" i="2"/>
  <c r="U66" i="2" a="1"/>
  <c r="U66" i="2"/>
  <c r="U60" i="2" a="1"/>
  <c r="U60" i="2"/>
  <c r="U62" i="2" a="1"/>
  <c r="U62" i="2"/>
  <c r="U61" i="2" a="1"/>
  <c r="U61" i="2"/>
  <c r="U64" i="2" a="1"/>
  <c r="U64" i="2"/>
  <c r="W64" i="2"/>
  <c r="Y64" i="2"/>
  <c r="X64" i="2"/>
  <c r="W66" i="2"/>
  <c r="Y66" i="2"/>
  <c r="X66" i="2"/>
  <c r="X63" i="2"/>
  <c r="W63" i="2"/>
  <c r="Y63" i="2"/>
  <c r="W60" i="2"/>
  <c r="Y60" i="2"/>
  <c r="X60" i="2"/>
  <c r="X65" i="2"/>
  <c r="W65" i="2"/>
  <c r="Y65" i="2"/>
  <c r="G69" i="2"/>
  <c r="H69" i="2"/>
  <c r="X67" i="2"/>
  <c r="W67" i="2"/>
  <c r="Y67" i="2"/>
  <c r="W61" i="2"/>
  <c r="Y61" i="2"/>
  <c r="X61" i="2"/>
  <c r="W62" i="2"/>
  <c r="Y62" i="2"/>
  <c r="X62" i="2"/>
  <c r="N68" i="2"/>
  <c r="O68" i="2"/>
  <c r="K69" i="2"/>
  <c r="J69" i="2"/>
  <c r="S68" i="2"/>
  <c r="AA61" i="2"/>
  <c r="AB61" i="2"/>
  <c r="AA60" i="2"/>
  <c r="AC60" i="2" a="1"/>
  <c r="AC60" i="2"/>
  <c r="AB60" i="2"/>
  <c r="AB66" i="2"/>
  <c r="AA66" i="2"/>
  <c r="AB67" i="2"/>
  <c r="AA67" i="2"/>
  <c r="AB65" i="2"/>
  <c r="AA65" i="2"/>
  <c r="AB63" i="2"/>
  <c r="AA63" i="2"/>
  <c r="AB62" i="2"/>
  <c r="AA62" i="2"/>
  <c r="AA64" i="2"/>
  <c r="AB64" i="2"/>
  <c r="AF60" i="2"/>
  <c r="AE60" i="2"/>
  <c r="D70" i="2"/>
  <c r="F70" i="2"/>
  <c r="L69" i="2"/>
  <c r="AH60" i="2"/>
  <c r="AG60" i="2"/>
  <c r="AC61" i="2" a="1"/>
  <c r="AC61" i="2"/>
  <c r="G70" i="2"/>
  <c r="H70" i="2"/>
  <c r="O69" i="2"/>
  <c r="N69" i="2"/>
  <c r="AI60" i="2"/>
  <c r="AE61" i="2"/>
  <c r="AF61" i="2"/>
  <c r="S69" i="2"/>
  <c r="AJ60" i="2"/>
  <c r="J70" i="2"/>
  <c r="K70" i="2"/>
  <c r="L70" i="2"/>
  <c r="D71" i="2"/>
  <c r="F71" i="2"/>
  <c r="AG61" i="2"/>
  <c r="AC62" i="2" a="1"/>
  <c r="AC62" i="2"/>
  <c r="AH61" i="2"/>
  <c r="AJ61" i="2"/>
  <c r="G71" i="2"/>
  <c r="H71" i="2"/>
  <c r="AI61" i="2"/>
  <c r="N70" i="2"/>
  <c r="O70" i="2"/>
  <c r="AF62" i="2"/>
  <c r="AE62" i="2"/>
  <c r="S70" i="2"/>
  <c r="K71" i="2"/>
  <c r="J71" i="2"/>
  <c r="AG62" i="2"/>
  <c r="AC63" i="2" a="1"/>
  <c r="AC63" i="2"/>
  <c r="AH62" i="2"/>
  <c r="AI62" i="2"/>
  <c r="D72" i="2"/>
  <c r="F72" i="2"/>
  <c r="L71" i="2"/>
  <c r="AE63" i="2"/>
  <c r="AF63" i="2"/>
  <c r="AJ62" i="2"/>
  <c r="O71" i="2"/>
  <c r="N71" i="2"/>
  <c r="AG63" i="2"/>
  <c r="AC64" i="2" a="1"/>
  <c r="AC64" i="2"/>
  <c r="AH63" i="2"/>
  <c r="G72" i="2"/>
  <c r="H72" i="2"/>
  <c r="AJ63" i="2"/>
  <c r="AF64" i="2"/>
  <c r="AE64" i="2"/>
  <c r="J72" i="2"/>
  <c r="K72" i="2"/>
  <c r="S71" i="2"/>
  <c r="AI63" i="2"/>
  <c r="D73" i="2"/>
  <c r="F73" i="2"/>
  <c r="L72" i="2"/>
  <c r="AH64" i="2"/>
  <c r="AG64" i="2"/>
  <c r="AJ64" i="2"/>
  <c r="AC65" i="2" a="1"/>
  <c r="AC65" i="2"/>
  <c r="AI64" i="2"/>
  <c r="N72" i="2"/>
  <c r="O72" i="2"/>
  <c r="AF65" i="2"/>
  <c r="AE65" i="2"/>
  <c r="H73" i="2"/>
  <c r="G73" i="2"/>
  <c r="J73" i="2"/>
  <c r="K73" i="2"/>
  <c r="S72" i="2"/>
  <c r="AG65" i="2"/>
  <c r="AC66" i="2" a="1"/>
  <c r="AC66" i="2"/>
  <c r="AH65" i="2"/>
  <c r="AI65" i="2"/>
  <c r="AF66" i="2"/>
  <c r="AE66" i="2"/>
  <c r="AJ65" i="2"/>
  <c r="D74" i="2"/>
  <c r="F74" i="2"/>
  <c r="L73" i="2"/>
  <c r="O73" i="2"/>
  <c r="N73" i="2"/>
  <c r="AG66" i="2"/>
  <c r="AC67" i="2" a="1"/>
  <c r="AC67" i="2"/>
  <c r="AH66" i="2"/>
  <c r="H74" i="2"/>
  <c r="G74" i="2"/>
  <c r="AJ66" i="2"/>
  <c r="AE67" i="2"/>
  <c r="AF67" i="2"/>
  <c r="J74" i="2"/>
  <c r="K74" i="2"/>
  <c r="S73" i="2"/>
  <c r="AI66" i="2"/>
  <c r="L74" i="2"/>
  <c r="D75" i="2"/>
  <c r="F75" i="2"/>
  <c r="AG67" i="2"/>
  <c r="AH67" i="2"/>
  <c r="AJ67" i="2"/>
  <c r="G75" i="2"/>
  <c r="H75" i="2"/>
  <c r="AI67" i="2"/>
  <c r="O74" i="2"/>
  <c r="N74" i="2"/>
  <c r="K75" i="2"/>
  <c r="J75" i="2"/>
  <c r="S74" i="2"/>
  <c r="L75" i="2"/>
  <c r="D76" i="2"/>
  <c r="F76" i="2"/>
  <c r="G76" i="2"/>
  <c r="H76" i="2"/>
  <c r="O75" i="2"/>
  <c r="N75" i="2"/>
  <c r="J76" i="2"/>
  <c r="K76" i="2"/>
  <c r="S75" i="2"/>
  <c r="U71" i="2" a="1"/>
  <c r="U71" i="2"/>
  <c r="U73" i="2" a="1"/>
  <c r="U73" i="2"/>
  <c r="U74" i="2" a="1"/>
  <c r="U74" i="2"/>
  <c r="U68" i="2" a="1"/>
  <c r="U68" i="2"/>
  <c r="U72" i="2" a="1"/>
  <c r="U72" i="2"/>
  <c r="U75" i="2" a="1"/>
  <c r="U75" i="2"/>
  <c r="U69" i="2" a="1"/>
  <c r="U69" i="2"/>
  <c r="U70" i="2" a="1"/>
  <c r="U70" i="2"/>
  <c r="D77" i="2"/>
  <c r="F77" i="2"/>
  <c r="L76" i="2"/>
  <c r="N76" i="2"/>
  <c r="O76" i="2"/>
  <c r="W75" i="2"/>
  <c r="Y75" i="2"/>
  <c r="X75" i="2"/>
  <c r="W74" i="2"/>
  <c r="Y74" i="2"/>
  <c r="X74" i="2"/>
  <c r="X72" i="2"/>
  <c r="W72" i="2"/>
  <c r="Y72" i="2"/>
  <c r="X73" i="2"/>
  <c r="W73" i="2"/>
  <c r="Y73" i="2"/>
  <c r="W69" i="2"/>
  <c r="Y69" i="2"/>
  <c r="X69" i="2"/>
  <c r="H77" i="2"/>
  <c r="G77" i="2"/>
  <c r="W70" i="2"/>
  <c r="Y70" i="2"/>
  <c r="X70" i="2"/>
  <c r="W68" i="2"/>
  <c r="Y68" i="2"/>
  <c r="X68" i="2"/>
  <c r="X71" i="2"/>
  <c r="W71" i="2"/>
  <c r="Y71" i="2"/>
  <c r="AA75" i="2"/>
  <c r="AB75" i="2"/>
  <c r="AB71" i="2"/>
  <c r="AA71" i="2"/>
  <c r="AA72" i="2"/>
  <c r="AB72" i="2"/>
  <c r="AB70" i="2"/>
  <c r="AA70" i="2"/>
  <c r="AA69" i="2"/>
  <c r="AB69" i="2"/>
  <c r="AB73" i="2"/>
  <c r="AA73" i="2"/>
  <c r="AA68" i="2"/>
  <c r="AC68" i="2" a="1"/>
  <c r="AC68" i="2"/>
  <c r="AB68" i="2"/>
  <c r="J77" i="2"/>
  <c r="K77" i="2"/>
  <c r="AA74" i="2"/>
  <c r="AB74" i="2"/>
  <c r="S76" i="2"/>
  <c r="D78" i="2"/>
  <c r="F78" i="2"/>
  <c r="L77" i="2"/>
  <c r="AF68" i="2"/>
  <c r="AE68" i="2"/>
  <c r="N77" i="2"/>
  <c r="O77" i="2"/>
  <c r="H78" i="2"/>
  <c r="G78" i="2"/>
  <c r="AH68" i="2"/>
  <c r="AC69" i="2" a="1"/>
  <c r="AC69" i="2"/>
  <c r="AG68" i="2"/>
  <c r="AJ68" i="2"/>
  <c r="AI68" i="2"/>
  <c r="J78" i="2"/>
  <c r="K78" i="2"/>
  <c r="AE69" i="2"/>
  <c r="AF69" i="2"/>
  <c r="S77" i="2"/>
  <c r="AG69" i="2"/>
  <c r="AC70" i="2" a="1"/>
  <c r="AC70" i="2"/>
  <c r="AH69" i="2"/>
  <c r="L78" i="2"/>
  <c r="D79" i="2"/>
  <c r="F79" i="2"/>
  <c r="AI69" i="2"/>
  <c r="AF70" i="2"/>
  <c r="AE70" i="2"/>
  <c r="G79" i="2"/>
  <c r="H79" i="2"/>
  <c r="O78" i="2"/>
  <c r="N78" i="2"/>
  <c r="AJ69" i="2"/>
  <c r="K79" i="2"/>
  <c r="J79" i="2"/>
  <c r="AG70" i="2"/>
  <c r="AC71" i="2" a="1"/>
  <c r="AC71" i="2"/>
  <c r="AH70" i="2"/>
  <c r="S78" i="2"/>
  <c r="AJ70" i="2"/>
  <c r="L79" i="2"/>
  <c r="D80" i="2"/>
  <c r="F80" i="2"/>
  <c r="AE71" i="2"/>
  <c r="AF71" i="2"/>
  <c r="AI70" i="2"/>
  <c r="G80" i="2"/>
  <c r="H80" i="2"/>
  <c r="O79" i="2"/>
  <c r="N79" i="2"/>
  <c r="AG71" i="2"/>
  <c r="AC72" i="2" a="1"/>
  <c r="AC72" i="2"/>
  <c r="AH71" i="2"/>
  <c r="AI71" i="2"/>
  <c r="S79" i="2"/>
  <c r="AF72" i="2"/>
  <c r="AE72" i="2"/>
  <c r="J80" i="2"/>
  <c r="K80" i="2"/>
  <c r="AJ71" i="2"/>
  <c r="AH72" i="2"/>
  <c r="AC73" i="2" a="1"/>
  <c r="AC73" i="2"/>
  <c r="AG72" i="2"/>
  <c r="D81" i="2"/>
  <c r="F81" i="2"/>
  <c r="L80" i="2"/>
  <c r="AJ72" i="2"/>
  <c r="AE73" i="2"/>
  <c r="AF73" i="2"/>
  <c r="H81" i="2"/>
  <c r="G81" i="2"/>
  <c r="N80" i="2"/>
  <c r="O80" i="2"/>
  <c r="AI72" i="2"/>
  <c r="K81" i="2"/>
  <c r="J81" i="2"/>
  <c r="S80" i="2"/>
  <c r="AH73" i="2"/>
  <c r="AG73" i="2"/>
  <c r="AC74" i="2" a="1"/>
  <c r="AC74" i="2"/>
  <c r="AI73" i="2"/>
  <c r="AE74" i="2"/>
  <c r="AF74" i="2"/>
  <c r="AJ73" i="2"/>
  <c r="D82" i="2"/>
  <c r="F82" i="2"/>
  <c r="L81" i="2"/>
  <c r="N81" i="2"/>
  <c r="O81" i="2"/>
  <c r="AH74" i="2"/>
  <c r="AG74" i="2"/>
  <c r="AC75" i="2" a="1"/>
  <c r="AC75" i="2"/>
  <c r="H82" i="2"/>
  <c r="G82" i="2"/>
  <c r="AJ74" i="2"/>
  <c r="AI74" i="2"/>
  <c r="J82" i="2"/>
  <c r="K82" i="2"/>
  <c r="AE75" i="2"/>
  <c r="AF75" i="2"/>
  <c r="S81" i="2"/>
  <c r="AG75" i="2"/>
  <c r="AH75" i="2"/>
  <c r="L82" i="2"/>
  <c r="D83" i="2"/>
  <c r="F83" i="2"/>
  <c r="AI75" i="2"/>
  <c r="O82" i="2"/>
  <c r="N82" i="2"/>
  <c r="G83" i="2"/>
  <c r="H83" i="2"/>
  <c r="AJ75" i="2"/>
  <c r="S82" i="2"/>
  <c r="K83" i="2"/>
  <c r="J83" i="2"/>
  <c r="D84" i="2"/>
  <c r="F84" i="2"/>
  <c r="L83" i="2"/>
  <c r="O83" i="2"/>
  <c r="N83" i="2"/>
  <c r="G84" i="2"/>
  <c r="H84" i="2"/>
  <c r="S83" i="2"/>
  <c r="J84" i="2"/>
  <c r="K84" i="2"/>
  <c r="D85" i="2"/>
  <c r="F85" i="2"/>
  <c r="L84" i="2"/>
  <c r="U77" i="2" a="1"/>
  <c r="U77" i="2"/>
  <c r="U81" i="2" a="1"/>
  <c r="U81" i="2"/>
  <c r="U78" i="2" a="1"/>
  <c r="U78" i="2"/>
  <c r="U82" i="2" a="1"/>
  <c r="U82" i="2"/>
  <c r="U76" i="2" a="1"/>
  <c r="U76" i="2"/>
  <c r="U79" i="2" a="1"/>
  <c r="U79" i="2"/>
  <c r="U80" i="2" a="1"/>
  <c r="U80" i="2"/>
  <c r="U83" i="2" a="1"/>
  <c r="U83" i="2"/>
  <c r="W83" i="2"/>
  <c r="Y83" i="2"/>
  <c r="X83" i="2"/>
  <c r="X77" i="2"/>
  <c r="W77" i="2"/>
  <c r="Y77" i="2"/>
  <c r="X81" i="2"/>
  <c r="W81" i="2"/>
  <c r="Y81" i="2"/>
  <c r="X80" i="2"/>
  <c r="W80" i="2"/>
  <c r="Y80" i="2"/>
  <c r="W82" i="2"/>
  <c r="Y82" i="2"/>
  <c r="X82" i="2"/>
  <c r="N84" i="2"/>
  <c r="O84" i="2"/>
  <c r="X76" i="2"/>
  <c r="W76" i="2"/>
  <c r="Y76" i="2"/>
  <c r="W79" i="2"/>
  <c r="Y79" i="2"/>
  <c r="X79" i="2"/>
  <c r="W78" i="2"/>
  <c r="Y78" i="2"/>
  <c r="X78" i="2"/>
  <c r="H85" i="2"/>
  <c r="G85" i="2"/>
  <c r="AB80" i="2"/>
  <c r="AA80" i="2"/>
  <c r="AB77" i="2"/>
  <c r="AA77" i="2"/>
  <c r="K85" i="2"/>
  <c r="J85" i="2"/>
  <c r="S84" i="2"/>
  <c r="AB76" i="2"/>
  <c r="AA76" i="2"/>
  <c r="AC76" i="2" a="1"/>
  <c r="AC76" i="2"/>
  <c r="AB81" i="2"/>
  <c r="AA81" i="2"/>
  <c r="AA79" i="2"/>
  <c r="AB79" i="2"/>
  <c r="AA78" i="2"/>
  <c r="AB78" i="2"/>
  <c r="AA82" i="2"/>
  <c r="AB82" i="2"/>
  <c r="AA83" i="2"/>
  <c r="AB83" i="2"/>
  <c r="AF76" i="2"/>
  <c r="AE76" i="2"/>
  <c r="D86" i="2"/>
  <c r="F86" i="2"/>
  <c r="L85" i="2"/>
  <c r="H86" i="2"/>
  <c r="G86" i="2"/>
  <c r="AH76" i="2"/>
  <c r="AC77" i="2" a="1"/>
  <c r="AC77" i="2"/>
  <c r="AG76" i="2"/>
  <c r="N85" i="2"/>
  <c r="O85" i="2"/>
  <c r="AE77" i="2"/>
  <c r="AF77" i="2"/>
  <c r="AI76" i="2"/>
  <c r="S85" i="2"/>
  <c r="AJ76" i="2"/>
  <c r="J86" i="2"/>
  <c r="K86" i="2"/>
  <c r="L86" i="2"/>
  <c r="D87" i="2"/>
  <c r="F87" i="2"/>
  <c r="AH77" i="2"/>
  <c r="AG77" i="2"/>
  <c r="AC78" i="2" a="1"/>
  <c r="AC78" i="2"/>
  <c r="AI77" i="2"/>
  <c r="AE78" i="2"/>
  <c r="AF78" i="2"/>
  <c r="AJ77" i="2"/>
  <c r="G87" i="2"/>
  <c r="H87" i="2"/>
  <c r="O86" i="2"/>
  <c r="N86" i="2"/>
  <c r="K87" i="2"/>
  <c r="J87" i="2"/>
  <c r="AH78" i="2"/>
  <c r="AG78" i="2"/>
  <c r="AC79" i="2" a="1"/>
  <c r="AC79" i="2"/>
  <c r="S86" i="2"/>
  <c r="AJ78" i="2"/>
  <c r="AI78" i="2"/>
  <c r="D88" i="2"/>
  <c r="F88" i="2"/>
  <c r="L87" i="2"/>
  <c r="AE79" i="2"/>
  <c r="AF79" i="2"/>
  <c r="G88" i="2"/>
  <c r="H88" i="2"/>
  <c r="AG79" i="2"/>
  <c r="AC80" i="2" a="1"/>
  <c r="AC80" i="2"/>
  <c r="AH79" i="2"/>
  <c r="O87" i="2"/>
  <c r="N87" i="2"/>
  <c r="AJ79" i="2"/>
  <c r="S87" i="2"/>
  <c r="J88" i="2"/>
  <c r="K88" i="2"/>
  <c r="AF80" i="2"/>
  <c r="AE80" i="2"/>
  <c r="AI79" i="2"/>
  <c r="AH80" i="2"/>
  <c r="AC81" i="2" a="1"/>
  <c r="AC81" i="2"/>
  <c r="AG80" i="2"/>
  <c r="D89" i="2"/>
  <c r="F89" i="2"/>
  <c r="L88" i="2"/>
  <c r="AJ80" i="2"/>
  <c r="H89" i="2"/>
  <c r="G89" i="2"/>
  <c r="AE81" i="2"/>
  <c r="AF81" i="2"/>
  <c r="N88" i="2"/>
  <c r="O88" i="2"/>
  <c r="AI80" i="2"/>
  <c r="AH81" i="2"/>
  <c r="AC82" i="2" a="1"/>
  <c r="AC82" i="2"/>
  <c r="AG81" i="2"/>
  <c r="S88" i="2"/>
  <c r="J89" i="2"/>
  <c r="K89" i="2"/>
  <c r="AJ81" i="2"/>
  <c r="D90" i="2"/>
  <c r="F90" i="2"/>
  <c r="L89" i="2"/>
  <c r="AF82" i="2"/>
  <c r="AE82" i="2"/>
  <c r="AI81" i="2"/>
  <c r="AH82" i="2"/>
  <c r="AG82" i="2"/>
  <c r="AC83" i="2" a="1"/>
  <c r="AC83" i="2"/>
  <c r="O89" i="2"/>
  <c r="N89" i="2"/>
  <c r="H90" i="2"/>
  <c r="G90" i="2"/>
  <c r="AJ82" i="2"/>
  <c r="AE83" i="2"/>
  <c r="AF83" i="2"/>
  <c r="J90" i="2"/>
  <c r="K90" i="2"/>
  <c r="S89" i="2"/>
  <c r="AI82" i="2"/>
  <c r="L90" i="2"/>
  <c r="D91" i="2"/>
  <c r="F91" i="2"/>
  <c r="AG83" i="2"/>
  <c r="AH83" i="2"/>
  <c r="AJ83" i="2"/>
  <c r="G91" i="2"/>
  <c r="H91" i="2"/>
  <c r="AI83" i="2"/>
  <c r="O90" i="2"/>
  <c r="N90" i="2"/>
  <c r="K91" i="2"/>
  <c r="J91" i="2"/>
  <c r="S90" i="2"/>
  <c r="L91" i="2"/>
  <c r="D92" i="2"/>
  <c r="F92" i="2"/>
  <c r="G92" i="2"/>
  <c r="H92" i="2"/>
  <c r="O91" i="2"/>
  <c r="N91" i="2"/>
  <c r="S91" i="2"/>
  <c r="J92" i="2"/>
  <c r="K92" i="2"/>
  <c r="D93" i="2"/>
  <c r="F93" i="2"/>
  <c r="L92" i="2"/>
  <c r="U85" i="2" a="1"/>
  <c r="U85" i="2"/>
  <c r="U89" i="2" a="1"/>
  <c r="U89" i="2"/>
  <c r="U86" i="2" a="1"/>
  <c r="U86" i="2"/>
  <c r="U90" i="2" a="1"/>
  <c r="U90" i="2"/>
  <c r="U84" i="2" a="1"/>
  <c r="U84" i="2"/>
  <c r="U87" i="2" a="1"/>
  <c r="U87" i="2"/>
  <c r="U88" i="2" a="1"/>
  <c r="U88" i="2"/>
  <c r="U91" i="2" a="1"/>
  <c r="U91" i="2"/>
  <c r="W91" i="2"/>
  <c r="Y91" i="2"/>
  <c r="X91" i="2"/>
  <c r="X85" i="2"/>
  <c r="W85" i="2"/>
  <c r="Y85" i="2"/>
  <c r="X89" i="2"/>
  <c r="W89" i="2"/>
  <c r="Y89" i="2"/>
  <c r="X88" i="2"/>
  <c r="W88" i="2"/>
  <c r="Y88" i="2"/>
  <c r="W90" i="2"/>
  <c r="Y90" i="2"/>
  <c r="X90" i="2"/>
  <c r="N92" i="2"/>
  <c r="O92" i="2"/>
  <c r="X84" i="2"/>
  <c r="W84" i="2"/>
  <c r="Y84" i="2"/>
  <c r="W87" i="2"/>
  <c r="Y87" i="2"/>
  <c r="X87" i="2"/>
  <c r="W86" i="2"/>
  <c r="Y86" i="2"/>
  <c r="X86" i="2"/>
  <c r="H93" i="2"/>
  <c r="G93" i="2"/>
  <c r="AB85" i="2"/>
  <c r="AA85" i="2"/>
  <c r="J93" i="2"/>
  <c r="K93" i="2"/>
  <c r="AA87" i="2"/>
  <c r="AB87" i="2"/>
  <c r="AA84" i="2"/>
  <c r="AC84" i="2" a="1"/>
  <c r="AC84" i="2"/>
  <c r="AB84" i="2"/>
  <c r="AB89" i="2"/>
  <c r="AA89" i="2"/>
  <c r="AA88" i="2"/>
  <c r="AB88" i="2"/>
  <c r="S92" i="2"/>
  <c r="AA86" i="2"/>
  <c r="AB86" i="2"/>
  <c r="AA90" i="2"/>
  <c r="AB90" i="2"/>
  <c r="AA91" i="2"/>
  <c r="AB91" i="2"/>
  <c r="AF84" i="2"/>
  <c r="AE84" i="2"/>
  <c r="D94" i="2"/>
  <c r="F94" i="2"/>
  <c r="L93" i="2"/>
  <c r="H94" i="2"/>
  <c r="G94" i="2"/>
  <c r="N93" i="2"/>
  <c r="O93" i="2"/>
  <c r="AH84" i="2"/>
  <c r="AI84" i="2"/>
  <c r="AG84" i="2"/>
  <c r="AC85" i="2" a="1"/>
  <c r="AC85" i="2"/>
  <c r="S93" i="2"/>
  <c r="AE85" i="2"/>
  <c r="AF85" i="2"/>
  <c r="AJ84" i="2"/>
  <c r="J94" i="2"/>
  <c r="K94" i="2"/>
  <c r="AH85" i="2"/>
  <c r="AC86" i="2" a="1"/>
  <c r="AC86" i="2"/>
  <c r="AG85" i="2"/>
  <c r="L94" i="2"/>
  <c r="D95" i="2"/>
  <c r="F95" i="2"/>
  <c r="AJ85" i="2"/>
  <c r="AF86" i="2"/>
  <c r="AE86" i="2"/>
  <c r="O94" i="2"/>
  <c r="N94" i="2"/>
  <c r="G95" i="2"/>
  <c r="H95" i="2"/>
  <c r="AI85" i="2"/>
  <c r="K95" i="2"/>
  <c r="J95" i="2"/>
  <c r="AH86" i="2"/>
  <c r="AG86" i="2"/>
  <c r="AC87" i="2" a="1"/>
  <c r="AC87" i="2"/>
  <c r="S94" i="2"/>
  <c r="AI86" i="2"/>
  <c r="AJ86" i="2"/>
  <c r="L95" i="2"/>
  <c r="D96" i="2"/>
  <c r="F96" i="2"/>
  <c r="AE87" i="2"/>
  <c r="AF87" i="2"/>
  <c r="O95" i="2"/>
  <c r="N95" i="2"/>
  <c r="G96" i="2"/>
  <c r="H96" i="2"/>
  <c r="AG87" i="2"/>
  <c r="AC88" i="2" a="1"/>
  <c r="AC88" i="2"/>
  <c r="AH87" i="2"/>
  <c r="AI87" i="2"/>
  <c r="J96" i="2"/>
  <c r="K96" i="2"/>
  <c r="AF88" i="2"/>
  <c r="AE88" i="2"/>
  <c r="S95" i="2"/>
  <c r="AJ87" i="2"/>
  <c r="AH88" i="2"/>
  <c r="AC89" i="2" a="1"/>
  <c r="AC89" i="2"/>
  <c r="AG88" i="2"/>
  <c r="D97" i="2"/>
  <c r="F97" i="2"/>
  <c r="L96" i="2"/>
  <c r="AJ88" i="2"/>
  <c r="N96" i="2"/>
  <c r="O96" i="2"/>
  <c r="AE89" i="2"/>
  <c r="AF89" i="2"/>
  <c r="H97" i="2"/>
  <c r="G97" i="2"/>
  <c r="AI88" i="2"/>
  <c r="AH89" i="2"/>
  <c r="AG89" i="2"/>
  <c r="AC90" i="2" a="1"/>
  <c r="AC90" i="2"/>
  <c r="J97" i="2"/>
  <c r="K97" i="2"/>
  <c r="S96" i="2"/>
  <c r="AI89" i="2"/>
  <c r="AE90" i="2"/>
  <c r="AF90" i="2"/>
  <c r="AJ89" i="2"/>
  <c r="D98" i="2"/>
  <c r="F98" i="2"/>
  <c r="L97" i="2"/>
  <c r="N97" i="2"/>
  <c r="O97" i="2"/>
  <c r="AH90" i="2"/>
  <c r="AG90" i="2"/>
  <c r="AC91" i="2" a="1"/>
  <c r="AC91" i="2"/>
  <c r="H98" i="2"/>
  <c r="G98" i="2"/>
  <c r="AI90" i="2"/>
  <c r="AJ90" i="2"/>
  <c r="J98" i="2"/>
  <c r="K98" i="2"/>
  <c r="AE91" i="2"/>
  <c r="AF91" i="2"/>
  <c r="S97" i="2"/>
  <c r="L98" i="2"/>
  <c r="D99" i="2"/>
  <c r="F99" i="2"/>
  <c r="AG91" i="2"/>
  <c r="AH91" i="2"/>
  <c r="AJ91" i="2"/>
  <c r="O98" i="2"/>
  <c r="N98" i="2"/>
  <c r="G99" i="2"/>
  <c r="H99" i="2"/>
  <c r="AI91" i="2"/>
  <c r="S98" i="2"/>
  <c r="K99" i="2"/>
  <c r="J99" i="2"/>
  <c r="D100" i="2"/>
  <c r="F100" i="2"/>
  <c r="L99" i="2"/>
  <c r="O99" i="2"/>
  <c r="N99" i="2"/>
  <c r="G100" i="2"/>
  <c r="H100" i="2"/>
  <c r="S99" i="2"/>
  <c r="J100" i="2"/>
  <c r="K100" i="2"/>
  <c r="L100" i="2"/>
  <c r="D101" i="2"/>
  <c r="F101" i="2"/>
  <c r="U93" i="2" a="1"/>
  <c r="U93" i="2"/>
  <c r="U97" i="2" a="1"/>
  <c r="U97" i="2"/>
  <c r="U94" i="2" a="1"/>
  <c r="U94" i="2"/>
  <c r="U98" i="2" a="1"/>
  <c r="U98" i="2"/>
  <c r="U92" i="2" a="1"/>
  <c r="U92" i="2"/>
  <c r="U95" i="2" a="1"/>
  <c r="U95" i="2"/>
  <c r="U99" i="2" a="1"/>
  <c r="U99" i="2"/>
  <c r="U96" i="2" a="1"/>
  <c r="U96" i="2"/>
  <c r="X97" i="2"/>
  <c r="W97" i="2"/>
  <c r="Y97" i="2"/>
  <c r="X96" i="2"/>
  <c r="W96" i="2"/>
  <c r="Y96" i="2"/>
  <c r="X93" i="2"/>
  <c r="W93" i="2"/>
  <c r="Y93" i="2"/>
  <c r="W95" i="2"/>
  <c r="Y95" i="2"/>
  <c r="X95" i="2"/>
  <c r="W94" i="2"/>
  <c r="Y94" i="2"/>
  <c r="X94" i="2"/>
  <c r="N100" i="2"/>
  <c r="O100" i="2"/>
  <c r="X92" i="2"/>
  <c r="W92" i="2"/>
  <c r="Y92" i="2"/>
  <c r="W99" i="2"/>
  <c r="Y99" i="2"/>
  <c r="X99" i="2"/>
  <c r="W98" i="2"/>
  <c r="Y98" i="2"/>
  <c r="X98" i="2"/>
  <c r="H101" i="2"/>
  <c r="G101" i="2"/>
  <c r="AA96" i="2"/>
  <c r="AB96" i="2"/>
  <c r="J101" i="2"/>
  <c r="K101" i="2"/>
  <c r="AA99" i="2"/>
  <c r="AB99" i="2"/>
  <c r="S100" i="2"/>
  <c r="AA95" i="2"/>
  <c r="AB95" i="2"/>
  <c r="AA92" i="2"/>
  <c r="AC92" i="2" a="1"/>
  <c r="AC92" i="2"/>
  <c r="AB92" i="2"/>
  <c r="AB93" i="2"/>
  <c r="AA93" i="2"/>
  <c r="AB97" i="2"/>
  <c r="AA97" i="2"/>
  <c r="AA98" i="2"/>
  <c r="AB98" i="2"/>
  <c r="AA94" i="2"/>
  <c r="AB94" i="2"/>
  <c r="D102" i="2"/>
  <c r="F102" i="2"/>
  <c r="L101" i="2"/>
  <c r="AF92" i="2"/>
  <c r="AE92" i="2"/>
  <c r="N101" i="2"/>
  <c r="O101" i="2"/>
  <c r="AH92" i="2"/>
  <c r="AG92" i="2"/>
  <c r="AC93" i="2" a="1"/>
  <c r="AC93" i="2"/>
  <c r="G102" i="2"/>
  <c r="H102" i="2"/>
  <c r="AJ92" i="2"/>
  <c r="AI92" i="2"/>
  <c r="J102" i="2"/>
  <c r="K102" i="2"/>
  <c r="AE93" i="2"/>
  <c r="AF93" i="2"/>
  <c r="S101" i="2"/>
  <c r="D103" i="2"/>
  <c r="F103" i="2"/>
  <c r="L102" i="2"/>
  <c r="AH93" i="2"/>
  <c r="AC94" i="2" a="1"/>
  <c r="AC94" i="2"/>
  <c r="AG93" i="2"/>
  <c r="AI93" i="2"/>
  <c r="AJ93" i="2"/>
  <c r="AE94" i="2"/>
  <c r="AF94" i="2"/>
  <c r="N102" i="2"/>
  <c r="O102" i="2"/>
  <c r="H103" i="2"/>
  <c r="G103" i="2"/>
  <c r="S102" i="2"/>
  <c r="J103" i="2"/>
  <c r="K103" i="2"/>
  <c r="AH94" i="2"/>
  <c r="AI94" i="2"/>
  <c r="AG94" i="2"/>
  <c r="AC95" i="2" a="1"/>
  <c r="AC95" i="2"/>
  <c r="L103" i="2"/>
  <c r="D104" i="2"/>
  <c r="F104" i="2"/>
  <c r="AE95" i="2"/>
  <c r="AF95" i="2"/>
  <c r="AJ94" i="2"/>
  <c r="G104" i="2"/>
  <c r="H104" i="2"/>
  <c r="AG95" i="2"/>
  <c r="AC96" i="2" a="1"/>
  <c r="AC96" i="2"/>
  <c r="AH95" i="2"/>
  <c r="N103" i="2"/>
  <c r="O103" i="2"/>
  <c r="AI95" i="2"/>
  <c r="AJ95" i="2"/>
  <c r="AF96" i="2"/>
  <c r="AE96" i="2"/>
  <c r="S103" i="2"/>
  <c r="K104" i="2"/>
  <c r="J104" i="2"/>
  <c r="AH96" i="2"/>
  <c r="AC97" i="2" a="1"/>
  <c r="AC97" i="2"/>
  <c r="AG96" i="2"/>
  <c r="L104" i="2"/>
  <c r="D105" i="2"/>
  <c r="F105" i="2"/>
  <c r="AJ96" i="2"/>
  <c r="H105" i="2"/>
  <c r="G105" i="2"/>
  <c r="AE97" i="2"/>
  <c r="AF97" i="2"/>
  <c r="O104" i="2"/>
  <c r="N104" i="2"/>
  <c r="AI96" i="2"/>
  <c r="AH97" i="2"/>
  <c r="AC98" i="2" a="1"/>
  <c r="AC98" i="2"/>
  <c r="AG97" i="2"/>
  <c r="S104" i="2"/>
  <c r="J105" i="2"/>
  <c r="K105" i="2"/>
  <c r="AJ97" i="2"/>
  <c r="L105" i="2"/>
  <c r="D106" i="2"/>
  <c r="F106" i="2"/>
  <c r="AF98" i="2"/>
  <c r="AE98" i="2"/>
  <c r="AI97" i="2"/>
  <c r="G106" i="2"/>
  <c r="H106" i="2"/>
  <c r="N105" i="2"/>
  <c r="O105" i="2"/>
  <c r="AH98" i="2"/>
  <c r="AI98" i="2"/>
  <c r="AG98" i="2"/>
  <c r="AC99" i="2" a="1"/>
  <c r="AC99" i="2"/>
  <c r="S105" i="2"/>
  <c r="AE99" i="2"/>
  <c r="AF99" i="2"/>
  <c r="AJ98" i="2"/>
  <c r="K106" i="2"/>
  <c r="J106" i="2"/>
  <c r="AG99" i="2"/>
  <c r="AH99" i="2"/>
  <c r="D107" i="2"/>
  <c r="F107" i="2"/>
  <c r="L106" i="2"/>
  <c r="AI99" i="2"/>
  <c r="H107" i="2"/>
  <c r="G107" i="2"/>
  <c r="O106" i="2"/>
  <c r="N106" i="2"/>
  <c r="AJ99" i="2"/>
  <c r="S106" i="2"/>
  <c r="J107" i="2"/>
  <c r="K107" i="2"/>
  <c r="L107" i="2"/>
  <c r="D108" i="2"/>
  <c r="F108" i="2"/>
  <c r="G108" i="2"/>
  <c r="H108" i="2"/>
  <c r="N107" i="2"/>
  <c r="O107" i="2"/>
  <c r="S107" i="2"/>
  <c r="K108" i="2"/>
  <c r="J108" i="2"/>
  <c r="D109" i="2"/>
  <c r="F109" i="2"/>
  <c r="L108" i="2"/>
  <c r="U102" i="2" a="1"/>
  <c r="U102" i="2"/>
  <c r="U106" i="2" a="1"/>
  <c r="U106" i="2"/>
  <c r="U100" i="2" a="1"/>
  <c r="U100" i="2"/>
  <c r="U103" i="2" a="1"/>
  <c r="U103" i="2"/>
  <c r="U104" i="2" a="1"/>
  <c r="U104" i="2"/>
  <c r="U101" i="2" a="1"/>
  <c r="U101" i="2"/>
  <c r="U105" i="2" a="1"/>
  <c r="U105" i="2"/>
  <c r="U107" i="2" a="1"/>
  <c r="U107" i="2"/>
  <c r="W105" i="2"/>
  <c r="Y105" i="2"/>
  <c r="X105" i="2"/>
  <c r="H109" i="2"/>
  <c r="G109" i="2"/>
  <c r="X106" i="2"/>
  <c r="W106" i="2"/>
  <c r="Y106" i="2"/>
  <c r="X102" i="2"/>
  <c r="W102" i="2"/>
  <c r="Y102" i="2"/>
  <c r="X100" i="2"/>
  <c r="W100" i="2"/>
  <c r="Y100" i="2"/>
  <c r="W101" i="2"/>
  <c r="Y101" i="2"/>
  <c r="X101" i="2"/>
  <c r="W104" i="2"/>
  <c r="Y104" i="2"/>
  <c r="X104" i="2"/>
  <c r="W107" i="2"/>
  <c r="Y107" i="2"/>
  <c r="X107" i="2"/>
  <c r="W103" i="2"/>
  <c r="Y103" i="2"/>
  <c r="X103" i="2"/>
  <c r="O108" i="2"/>
  <c r="N108" i="2"/>
  <c r="AB102" i="2"/>
  <c r="AA102" i="2"/>
  <c r="AA101" i="2"/>
  <c r="AB101" i="2"/>
  <c r="J109" i="2"/>
  <c r="K109" i="2"/>
  <c r="S108" i="2"/>
  <c r="AA107" i="2"/>
  <c r="AB107" i="2"/>
  <c r="AB100" i="2"/>
  <c r="AA100" i="2"/>
  <c r="AC100" i="2" a="1"/>
  <c r="AC100" i="2"/>
  <c r="AB106" i="2"/>
  <c r="AA106" i="2"/>
  <c r="AA103" i="2"/>
  <c r="AB103" i="2"/>
  <c r="AB104" i="2"/>
  <c r="AA104" i="2"/>
  <c r="AA105" i="2"/>
  <c r="AB105" i="2"/>
  <c r="AE100" i="2"/>
  <c r="AF100" i="2"/>
  <c r="L109" i="2"/>
  <c r="D110" i="2"/>
  <c r="F110" i="2"/>
  <c r="O109" i="2"/>
  <c r="N109" i="2"/>
  <c r="G110" i="2"/>
  <c r="H110" i="2"/>
  <c r="AG100" i="2"/>
  <c r="AC101" i="2" a="1"/>
  <c r="AC101" i="2"/>
  <c r="AH100" i="2"/>
  <c r="AI100" i="2"/>
  <c r="S109" i="2"/>
  <c r="K110" i="2"/>
  <c r="J110" i="2"/>
  <c r="AF101" i="2"/>
  <c r="AE101" i="2"/>
  <c r="AJ100" i="2"/>
  <c r="L110" i="2"/>
  <c r="D111" i="2"/>
  <c r="F111" i="2"/>
  <c r="AG101" i="2"/>
  <c r="AC102" i="2" a="1"/>
  <c r="AC102" i="2"/>
  <c r="AH101" i="2"/>
  <c r="AJ101" i="2"/>
  <c r="AI101" i="2"/>
  <c r="G111" i="2"/>
  <c r="H111" i="2"/>
  <c r="AE102" i="2"/>
  <c r="AF102" i="2"/>
  <c r="O110" i="2"/>
  <c r="N110" i="2"/>
  <c r="J111" i="2"/>
  <c r="K111" i="2"/>
  <c r="AG102" i="2"/>
  <c r="AC103" i="2" a="1"/>
  <c r="AC103" i="2"/>
  <c r="AH102" i="2"/>
  <c r="S110" i="2"/>
  <c r="AJ102" i="2"/>
  <c r="AE103" i="2"/>
  <c r="AF103" i="2"/>
  <c r="AI102" i="2"/>
  <c r="D112" i="2"/>
  <c r="F112" i="2"/>
  <c r="L111" i="2"/>
  <c r="N111" i="2"/>
  <c r="O111" i="2"/>
  <c r="H112" i="2"/>
  <c r="G112" i="2"/>
  <c r="AH103" i="2"/>
  <c r="AC104" i="2" a="1"/>
  <c r="AC104" i="2"/>
  <c r="AG103" i="2"/>
  <c r="AJ103" i="2"/>
  <c r="K112" i="2"/>
  <c r="J112" i="2"/>
  <c r="AE104" i="2"/>
  <c r="AF104" i="2"/>
  <c r="AI103" i="2"/>
  <c r="S111" i="2"/>
  <c r="AG104" i="2"/>
  <c r="AC105" i="2" a="1"/>
  <c r="AC105" i="2"/>
  <c r="AH104" i="2"/>
  <c r="D113" i="2"/>
  <c r="F113" i="2"/>
  <c r="L112" i="2"/>
  <c r="AI104" i="2"/>
  <c r="AF105" i="2"/>
  <c r="AE105" i="2"/>
  <c r="N112" i="2"/>
  <c r="O112" i="2"/>
  <c r="H113" i="2"/>
  <c r="G113" i="2"/>
  <c r="AJ104" i="2"/>
  <c r="S112" i="2"/>
  <c r="AG105" i="2"/>
  <c r="AC106" i="2" a="1"/>
  <c r="AC106" i="2"/>
  <c r="AH105" i="2"/>
  <c r="J113" i="2"/>
  <c r="K113" i="2"/>
  <c r="AJ105" i="2"/>
  <c r="L113" i="2"/>
  <c r="D114" i="2"/>
  <c r="F114" i="2"/>
  <c r="AE106" i="2"/>
  <c r="AF106" i="2"/>
  <c r="AI105" i="2"/>
  <c r="G114" i="2"/>
  <c r="H114" i="2"/>
  <c r="AG106" i="2"/>
  <c r="AC107" i="2" a="1"/>
  <c r="AC107" i="2"/>
  <c r="AH106" i="2"/>
  <c r="O113" i="2"/>
  <c r="N113" i="2"/>
  <c r="AJ106" i="2"/>
  <c r="S113" i="2"/>
  <c r="K114" i="2"/>
  <c r="J114" i="2"/>
  <c r="AF107" i="2"/>
  <c r="AE107" i="2"/>
  <c r="AI106" i="2"/>
  <c r="L114" i="2"/>
  <c r="D115" i="2"/>
  <c r="F115" i="2"/>
  <c r="AH107" i="2"/>
  <c r="AG107" i="2"/>
  <c r="AI107" i="2"/>
  <c r="G115" i="2"/>
  <c r="H115" i="2"/>
  <c r="O114" i="2"/>
  <c r="N114" i="2"/>
  <c r="AJ107" i="2"/>
  <c r="J115" i="2"/>
  <c r="K115" i="2"/>
  <c r="S114" i="2"/>
  <c r="D116" i="2"/>
  <c r="F116" i="2"/>
  <c r="L115" i="2"/>
  <c r="N115" i="2"/>
  <c r="O115" i="2"/>
  <c r="H116" i="2"/>
  <c r="G116" i="2"/>
  <c r="K116" i="2"/>
  <c r="J116" i="2"/>
  <c r="S115" i="2"/>
  <c r="D117" i="2"/>
  <c r="F117" i="2"/>
  <c r="L116" i="2"/>
  <c r="U112" i="2" a="1"/>
  <c r="U112" i="2"/>
  <c r="U109" i="2" a="1"/>
  <c r="U109" i="2"/>
  <c r="U113" i="2" a="1"/>
  <c r="U113" i="2"/>
  <c r="U108" i="2" a="1"/>
  <c r="U108" i="2"/>
  <c r="U110" i="2" a="1"/>
  <c r="U110" i="2"/>
  <c r="U111" i="2" a="1"/>
  <c r="U111" i="2"/>
  <c r="U114" i="2" a="1"/>
  <c r="U114" i="2"/>
  <c r="U115" i="2" a="1"/>
  <c r="U115" i="2"/>
  <c r="W109" i="2"/>
  <c r="Y109" i="2"/>
  <c r="X109" i="2"/>
  <c r="W108" i="2"/>
  <c r="Y108" i="2"/>
  <c r="X108" i="2"/>
  <c r="X112" i="2"/>
  <c r="W112" i="2"/>
  <c r="Y112" i="2"/>
  <c r="W114" i="2"/>
  <c r="Y114" i="2"/>
  <c r="X114" i="2"/>
  <c r="O116" i="2"/>
  <c r="N116" i="2"/>
  <c r="W110" i="2"/>
  <c r="Y110" i="2"/>
  <c r="X110" i="2"/>
  <c r="X115" i="2"/>
  <c r="W115" i="2"/>
  <c r="Y115" i="2"/>
  <c r="X111" i="2"/>
  <c r="W111" i="2"/>
  <c r="Y111" i="2"/>
  <c r="W113" i="2"/>
  <c r="Y113" i="2"/>
  <c r="X113" i="2"/>
  <c r="H117" i="2"/>
  <c r="G117" i="2"/>
  <c r="AA111" i="2"/>
  <c r="AB111" i="2"/>
  <c r="J117" i="2"/>
  <c r="K117" i="2"/>
  <c r="AA110" i="2"/>
  <c r="AB110" i="2"/>
  <c r="AA114" i="2"/>
  <c r="AB114" i="2"/>
  <c r="AA108" i="2"/>
  <c r="AC108" i="2" a="1"/>
  <c r="AC108" i="2"/>
  <c r="AB108" i="2"/>
  <c r="S116" i="2"/>
  <c r="AB112" i="2"/>
  <c r="AA112" i="2"/>
  <c r="AB115" i="2"/>
  <c r="AA115" i="2"/>
  <c r="AA113" i="2"/>
  <c r="AB113" i="2"/>
  <c r="AA109" i="2"/>
  <c r="AB109" i="2"/>
  <c r="L117" i="2"/>
  <c r="D118" i="2"/>
  <c r="F118" i="2"/>
  <c r="AE108" i="2"/>
  <c r="AF108" i="2"/>
  <c r="AG108" i="2"/>
  <c r="AH108" i="2"/>
  <c r="AI108" i="2"/>
  <c r="AC109" i="2" a="1"/>
  <c r="AC109" i="2"/>
  <c r="G118" i="2"/>
  <c r="H118" i="2"/>
  <c r="O117" i="2"/>
  <c r="N117" i="2"/>
  <c r="S117" i="2"/>
  <c r="AF109" i="2"/>
  <c r="AE109" i="2"/>
  <c r="K118" i="2"/>
  <c r="J118" i="2"/>
  <c r="AJ108" i="2"/>
  <c r="L118" i="2"/>
  <c r="D119" i="2"/>
  <c r="F119" i="2"/>
  <c r="AH109" i="2"/>
  <c r="AG109" i="2"/>
  <c r="AC110" i="2" a="1"/>
  <c r="AC110" i="2"/>
  <c r="AI109" i="2"/>
  <c r="AJ109" i="2"/>
  <c r="AE110" i="2"/>
  <c r="AF110" i="2"/>
  <c r="G119" i="2"/>
  <c r="H119" i="2"/>
  <c r="O118" i="2"/>
  <c r="N118" i="2"/>
  <c r="S118" i="2"/>
  <c r="AG110" i="2"/>
  <c r="AC111" i="2" a="1"/>
  <c r="AC111" i="2"/>
  <c r="AH110" i="2"/>
  <c r="AI110" i="2"/>
  <c r="J119" i="2"/>
  <c r="K119" i="2"/>
  <c r="AJ110" i="2"/>
  <c r="AF111" i="2"/>
  <c r="AE111" i="2"/>
  <c r="D120" i="2"/>
  <c r="F120" i="2"/>
  <c r="L119" i="2"/>
  <c r="H120" i="2"/>
  <c r="G120" i="2"/>
  <c r="N119" i="2"/>
  <c r="O119" i="2"/>
  <c r="AH111" i="2"/>
  <c r="AC112" i="2" a="1"/>
  <c r="AC112" i="2"/>
  <c r="AG111" i="2"/>
  <c r="AJ111" i="2"/>
  <c r="AI111" i="2"/>
  <c r="S119" i="2"/>
  <c r="AE112" i="2"/>
  <c r="AF112" i="2"/>
  <c r="J120" i="2"/>
  <c r="K120" i="2"/>
  <c r="AH112" i="2"/>
  <c r="AI112" i="2"/>
  <c r="AC113" i="2" a="1"/>
  <c r="AC113" i="2"/>
  <c r="AG112" i="2"/>
  <c r="D121" i="2"/>
  <c r="F121" i="2"/>
  <c r="L120" i="2"/>
  <c r="AJ112" i="2"/>
  <c r="N120" i="2"/>
  <c r="O120" i="2"/>
  <c r="AE113" i="2"/>
  <c r="AF113" i="2"/>
  <c r="H121" i="2"/>
  <c r="G121" i="2"/>
  <c r="AH113" i="2"/>
  <c r="AI113" i="2"/>
  <c r="AG113" i="2"/>
  <c r="AC114" i="2" a="1"/>
  <c r="AC114" i="2"/>
  <c r="J121" i="2"/>
  <c r="K121" i="2"/>
  <c r="S120" i="2"/>
  <c r="AJ113" i="2"/>
  <c r="AE114" i="2"/>
  <c r="AF114" i="2"/>
  <c r="L121" i="2"/>
  <c r="D122" i="2"/>
  <c r="F122" i="2"/>
  <c r="O121" i="2"/>
  <c r="N121" i="2"/>
  <c r="AG114" i="2"/>
  <c r="AC115" i="2" a="1"/>
  <c r="AC115" i="2"/>
  <c r="AH114" i="2"/>
  <c r="AI114" i="2"/>
  <c r="G122" i="2"/>
  <c r="H122" i="2"/>
  <c r="AJ114" i="2"/>
  <c r="K122" i="2"/>
  <c r="J122" i="2"/>
  <c r="AF115" i="2"/>
  <c r="AE115" i="2"/>
  <c r="S121" i="2"/>
  <c r="AH115" i="2"/>
  <c r="AG115" i="2"/>
  <c r="L122" i="2"/>
  <c r="D123" i="2"/>
  <c r="F123" i="2"/>
  <c r="AI115" i="2"/>
  <c r="AJ115" i="2"/>
  <c r="O122" i="2"/>
  <c r="N122" i="2"/>
  <c r="G123" i="2"/>
  <c r="H123" i="2"/>
  <c r="S122" i="2"/>
  <c r="J123" i="2"/>
  <c r="K123" i="2"/>
  <c r="D124" i="2"/>
  <c r="F124" i="2"/>
  <c r="L123" i="2"/>
  <c r="N123" i="2"/>
  <c r="O123" i="2"/>
  <c r="H124" i="2"/>
  <c r="G124" i="2"/>
  <c r="J124" i="2"/>
  <c r="K124" i="2"/>
  <c r="S123" i="2"/>
  <c r="U116" i="2" a="1"/>
  <c r="U116" i="2"/>
  <c r="U120" i="2" a="1"/>
  <c r="U120" i="2"/>
  <c r="U117" i="2" a="1"/>
  <c r="U117" i="2"/>
  <c r="U121" i="2" a="1"/>
  <c r="U121" i="2"/>
  <c r="U118" i="2" a="1"/>
  <c r="U118" i="2"/>
  <c r="U119" i="2" a="1"/>
  <c r="U119" i="2"/>
  <c r="U122" i="2" a="1"/>
  <c r="U122" i="2"/>
  <c r="U123" i="2" a="1"/>
  <c r="U123" i="2"/>
  <c r="D125" i="2"/>
  <c r="F125" i="2"/>
  <c r="L124" i="2"/>
  <c r="W122" i="2"/>
  <c r="Y122" i="2"/>
  <c r="X122" i="2"/>
  <c r="X119" i="2"/>
  <c r="W119" i="2"/>
  <c r="Y119" i="2"/>
  <c r="W117" i="2"/>
  <c r="Y117" i="2"/>
  <c r="X117" i="2"/>
  <c r="H125" i="2"/>
  <c r="G125" i="2"/>
  <c r="W118" i="2"/>
  <c r="Y118" i="2"/>
  <c r="X118" i="2"/>
  <c r="X120" i="2"/>
  <c r="W120" i="2"/>
  <c r="Y120" i="2"/>
  <c r="W121" i="2"/>
  <c r="Y121" i="2"/>
  <c r="X121" i="2"/>
  <c r="N124" i="2"/>
  <c r="O124" i="2"/>
  <c r="X123" i="2"/>
  <c r="W123" i="2"/>
  <c r="Y123" i="2"/>
  <c r="X116" i="2"/>
  <c r="W116" i="2"/>
  <c r="Y116" i="2"/>
  <c r="AB116" i="2"/>
  <c r="AA116" i="2"/>
  <c r="AC116" i="2" a="1"/>
  <c r="AC116" i="2"/>
  <c r="AA119" i="2"/>
  <c r="AB119" i="2"/>
  <c r="S124" i="2"/>
  <c r="J125" i="2"/>
  <c r="K125" i="2"/>
  <c r="AA123" i="2"/>
  <c r="AB123" i="2"/>
  <c r="AB120" i="2"/>
  <c r="AA120" i="2"/>
  <c r="AA121" i="2"/>
  <c r="AB121" i="2"/>
  <c r="AA118" i="2"/>
  <c r="AB118" i="2"/>
  <c r="AA117" i="2"/>
  <c r="AB117" i="2"/>
  <c r="AA122" i="2"/>
  <c r="AB122" i="2"/>
  <c r="L125" i="2"/>
  <c r="D126" i="2"/>
  <c r="F126" i="2"/>
  <c r="AE116" i="2"/>
  <c r="AF116" i="2"/>
  <c r="AH116" i="2"/>
  <c r="AI116" i="2"/>
  <c r="AG116" i="2"/>
  <c r="AC117" i="2" a="1"/>
  <c r="AC117" i="2"/>
  <c r="G126" i="2"/>
  <c r="H126" i="2"/>
  <c r="O125" i="2"/>
  <c r="N125" i="2"/>
  <c r="AJ116" i="2"/>
  <c r="AE117" i="2"/>
  <c r="AF117" i="2"/>
  <c r="S125" i="2"/>
  <c r="K126" i="2"/>
  <c r="J126" i="2"/>
  <c r="L126" i="2"/>
  <c r="D127" i="2"/>
  <c r="F127" i="2"/>
  <c r="AH117" i="2"/>
  <c r="AI117" i="2"/>
  <c r="AG117" i="2"/>
  <c r="AC118" i="2" a="1"/>
  <c r="AC118" i="2"/>
  <c r="H127" i="2"/>
  <c r="G127" i="2"/>
  <c r="AE118" i="2"/>
  <c r="AF118" i="2"/>
  <c r="O126" i="2"/>
  <c r="N126" i="2"/>
  <c r="AJ117" i="2"/>
  <c r="AG118" i="2"/>
  <c r="AC119" i="2" a="1"/>
  <c r="AC119" i="2"/>
  <c r="AH118" i="2"/>
  <c r="AI118" i="2"/>
  <c r="S126" i="2"/>
  <c r="J127" i="2"/>
  <c r="K127" i="2"/>
  <c r="AF119" i="2"/>
  <c r="AE119" i="2"/>
  <c r="D128" i="2"/>
  <c r="F128" i="2"/>
  <c r="L127" i="2"/>
  <c r="AJ118" i="2"/>
  <c r="AH119" i="2"/>
  <c r="AI119" i="2"/>
  <c r="AG119" i="2"/>
  <c r="AC120" i="2" a="1"/>
  <c r="AC120" i="2"/>
  <c r="H128" i="2"/>
  <c r="G128" i="2"/>
  <c r="N127" i="2"/>
  <c r="O127" i="2"/>
  <c r="AJ119" i="2"/>
  <c r="AE120" i="2"/>
  <c r="AF120" i="2"/>
  <c r="J128" i="2"/>
  <c r="K128" i="2"/>
  <c r="S127" i="2"/>
  <c r="D129" i="2"/>
  <c r="F129" i="2"/>
  <c r="L128" i="2"/>
  <c r="AH120" i="2"/>
  <c r="AI120" i="2"/>
  <c r="AG120" i="2"/>
  <c r="AC121" i="2" a="1"/>
  <c r="AC121" i="2"/>
  <c r="AE121" i="2"/>
  <c r="AF121" i="2"/>
  <c r="N128" i="2"/>
  <c r="O128" i="2"/>
  <c r="AJ120" i="2"/>
  <c r="H129" i="2"/>
  <c r="G129" i="2"/>
  <c r="S128" i="2"/>
  <c r="J129" i="2"/>
  <c r="K129" i="2"/>
  <c r="AH121" i="2"/>
  <c r="AI121" i="2"/>
  <c r="AG121" i="2"/>
  <c r="AC122" i="2" a="1"/>
  <c r="AC122" i="2"/>
  <c r="AE122" i="2"/>
  <c r="AF122" i="2"/>
  <c r="L129" i="2"/>
  <c r="D130" i="2"/>
  <c r="F130" i="2"/>
  <c r="AJ121" i="2"/>
  <c r="O129" i="2"/>
  <c r="N129" i="2"/>
  <c r="G130" i="2"/>
  <c r="H130" i="2"/>
  <c r="AG122" i="2"/>
  <c r="AC123" i="2" a="1"/>
  <c r="AC123" i="2"/>
  <c r="AH122" i="2"/>
  <c r="AI122" i="2"/>
  <c r="AF123" i="2"/>
  <c r="AE123" i="2"/>
  <c r="S129" i="2"/>
  <c r="K130" i="2"/>
  <c r="J130" i="2"/>
  <c r="AJ122" i="2"/>
  <c r="L130" i="2"/>
  <c r="D131" i="2"/>
  <c r="F131" i="2"/>
  <c r="AH123" i="2"/>
  <c r="AI123" i="2"/>
  <c r="AG123" i="2"/>
  <c r="AJ123" i="2"/>
  <c r="O130" i="2"/>
  <c r="N130" i="2"/>
  <c r="H131" i="2"/>
  <c r="G131" i="2"/>
  <c r="J131" i="2"/>
  <c r="K131" i="2"/>
  <c r="S130" i="2"/>
  <c r="L131" i="2"/>
  <c r="D132" i="2"/>
  <c r="F132" i="2"/>
  <c r="H132" i="2"/>
  <c r="G132" i="2"/>
  <c r="O131" i="2"/>
  <c r="N131" i="2"/>
  <c r="S131" i="2"/>
  <c r="J132" i="2"/>
  <c r="K132" i="2"/>
  <c r="L132" i="2"/>
  <c r="D133" i="2"/>
  <c r="F133" i="2"/>
  <c r="U124" i="2" a="1"/>
  <c r="U124" i="2"/>
  <c r="U128" i="2" a="1"/>
  <c r="U128" i="2"/>
  <c r="U125" i="2" a="1"/>
  <c r="U125" i="2"/>
  <c r="U129" i="2" a="1"/>
  <c r="U129" i="2"/>
  <c r="U131" i="2" a="1"/>
  <c r="U131" i="2"/>
  <c r="U126" i="2" a="1"/>
  <c r="U126" i="2"/>
  <c r="U127" i="2" a="1"/>
  <c r="U127" i="2"/>
  <c r="U130" i="2" a="1"/>
  <c r="U130" i="2"/>
  <c r="X124" i="2"/>
  <c r="W124" i="2"/>
  <c r="Y124" i="2"/>
  <c r="X128" i="2"/>
  <c r="W128" i="2"/>
  <c r="Y128" i="2"/>
  <c r="W129" i="2"/>
  <c r="Y129" i="2"/>
  <c r="X129" i="2"/>
  <c r="G133" i="2"/>
  <c r="H133" i="2"/>
  <c r="W130" i="2"/>
  <c r="Y130" i="2"/>
  <c r="X130" i="2"/>
  <c r="W131" i="2"/>
  <c r="Y131" i="2"/>
  <c r="X131" i="2"/>
  <c r="X127" i="2"/>
  <c r="W127" i="2"/>
  <c r="Y127" i="2"/>
  <c r="W126" i="2"/>
  <c r="Y126" i="2"/>
  <c r="X126" i="2"/>
  <c r="W125" i="2"/>
  <c r="Y125" i="2"/>
  <c r="X125" i="2"/>
  <c r="N132" i="2"/>
  <c r="O132" i="2"/>
  <c r="S132" i="2"/>
  <c r="AB128" i="2"/>
  <c r="AA128" i="2"/>
  <c r="AB131" i="2"/>
  <c r="AA131" i="2"/>
  <c r="AB124" i="2"/>
  <c r="AA124" i="2"/>
  <c r="AC124" i="2" a="1"/>
  <c r="AC124" i="2"/>
  <c r="J133" i="2"/>
  <c r="K133" i="2"/>
  <c r="AA126" i="2"/>
  <c r="AB126" i="2"/>
  <c r="AA127" i="2"/>
  <c r="AB127" i="2"/>
  <c r="AA125" i="2"/>
  <c r="AB125" i="2"/>
  <c r="AA130" i="2"/>
  <c r="AB130" i="2"/>
  <c r="AA129" i="2"/>
  <c r="AB129" i="2"/>
  <c r="AE124" i="2"/>
  <c r="AF124" i="2"/>
  <c r="D134" i="2"/>
  <c r="F134" i="2"/>
  <c r="L133" i="2"/>
  <c r="O133" i="2"/>
  <c r="N133" i="2"/>
  <c r="H134" i="2"/>
  <c r="G134" i="2"/>
  <c r="AH124" i="2"/>
  <c r="AI124" i="2"/>
  <c r="AC125" i="2" a="1"/>
  <c r="AC125" i="2"/>
  <c r="AG124" i="2"/>
  <c r="AJ124" i="2"/>
  <c r="J134" i="2"/>
  <c r="K134" i="2"/>
  <c r="S133" i="2"/>
  <c r="AE125" i="2"/>
  <c r="AF125" i="2"/>
  <c r="AH125" i="2"/>
  <c r="AI125" i="2"/>
  <c r="AG125" i="2"/>
  <c r="AC126" i="2" a="1"/>
  <c r="AC126" i="2"/>
  <c r="L134" i="2"/>
  <c r="D135" i="2"/>
  <c r="F135" i="2"/>
  <c r="AJ125" i="2"/>
  <c r="AE126" i="2"/>
  <c r="AF126" i="2"/>
  <c r="N134" i="2"/>
  <c r="O134" i="2"/>
  <c r="G135" i="2"/>
  <c r="H135" i="2"/>
  <c r="K135" i="2"/>
  <c r="J135" i="2"/>
  <c r="S134" i="2"/>
  <c r="AG126" i="2"/>
  <c r="AC127" i="2" a="1"/>
  <c r="AC127" i="2"/>
  <c r="AH126" i="2"/>
  <c r="AI126" i="2"/>
  <c r="L135" i="2"/>
  <c r="D136" i="2"/>
  <c r="F136" i="2"/>
  <c r="AF127" i="2"/>
  <c r="AE127" i="2"/>
  <c r="AJ126" i="2"/>
  <c r="H136" i="2"/>
  <c r="G136" i="2"/>
  <c r="O135" i="2"/>
  <c r="N135" i="2"/>
  <c r="AH127" i="2"/>
  <c r="AI127" i="2"/>
  <c r="AG127" i="2"/>
  <c r="AC128" i="2" a="1"/>
  <c r="AC128" i="2"/>
  <c r="AJ127" i="2"/>
  <c r="S135" i="2"/>
  <c r="AE128" i="2"/>
  <c r="AF128" i="2"/>
  <c r="J136" i="2"/>
  <c r="K136" i="2"/>
  <c r="AH128" i="2"/>
  <c r="AI128" i="2"/>
  <c r="AG128" i="2"/>
  <c r="AC129" i="2" a="1"/>
  <c r="AC129" i="2"/>
  <c r="L136" i="2"/>
  <c r="D137" i="2"/>
  <c r="F137" i="2"/>
  <c r="AJ128" i="2"/>
  <c r="AE129" i="2"/>
  <c r="AF129" i="2"/>
  <c r="N136" i="2"/>
  <c r="O136" i="2"/>
  <c r="G137" i="2"/>
  <c r="H137" i="2"/>
  <c r="K137" i="2"/>
  <c r="J137" i="2"/>
  <c r="S136" i="2"/>
  <c r="AH129" i="2"/>
  <c r="AI129" i="2"/>
  <c r="AG129" i="2"/>
  <c r="AC130" i="2" a="1"/>
  <c r="AC130" i="2"/>
  <c r="AJ129" i="2"/>
  <c r="AE130" i="2"/>
  <c r="AF130" i="2"/>
  <c r="D138" i="2"/>
  <c r="F138" i="2"/>
  <c r="L137" i="2"/>
  <c r="AG130" i="2"/>
  <c r="AH130" i="2"/>
  <c r="AI130" i="2"/>
  <c r="AC131" i="2" a="1"/>
  <c r="AC131" i="2"/>
  <c r="H138" i="2"/>
  <c r="G138" i="2"/>
  <c r="N137" i="2"/>
  <c r="O137" i="2"/>
  <c r="J138" i="2"/>
  <c r="K138" i="2"/>
  <c r="AE131" i="2"/>
  <c r="AF131" i="2"/>
  <c r="S137" i="2"/>
  <c r="AJ130" i="2"/>
  <c r="AG131" i="2"/>
  <c r="AH131" i="2"/>
  <c r="AI131" i="2"/>
  <c r="L138" i="2"/>
  <c r="D139" i="2"/>
  <c r="F139" i="2"/>
  <c r="N138" i="2"/>
  <c r="O138" i="2"/>
  <c r="G139" i="2"/>
  <c r="H139" i="2"/>
  <c r="AJ131" i="2"/>
  <c r="K139" i="2"/>
  <c r="J139" i="2"/>
  <c r="S138" i="2"/>
  <c r="D140" i="2"/>
  <c r="F140" i="2"/>
  <c r="L139" i="2"/>
  <c r="O139" i="2"/>
  <c r="N139" i="2"/>
  <c r="G140" i="2"/>
  <c r="H140" i="2"/>
  <c r="J140" i="2"/>
  <c r="K140" i="2"/>
  <c r="S139" i="2"/>
  <c r="U133" i="2" a="1"/>
  <c r="U133" i="2"/>
  <c r="U137" i="2" a="1"/>
  <c r="U137" i="2"/>
  <c r="U135" i="2" a="1"/>
  <c r="U135" i="2"/>
  <c r="U134" i="2" a="1"/>
  <c r="U134" i="2"/>
  <c r="U138" i="2" a="1"/>
  <c r="U138" i="2"/>
  <c r="U139" i="2" a="1"/>
  <c r="U139" i="2"/>
  <c r="U132" i="2" a="1"/>
  <c r="U132" i="2"/>
  <c r="U136" i="2" a="1"/>
  <c r="U136" i="2"/>
  <c r="L140" i="2"/>
  <c r="D141" i="2"/>
  <c r="F141" i="2"/>
  <c r="W135" i="2"/>
  <c r="Y135" i="2"/>
  <c r="X135" i="2"/>
  <c r="W132" i="2"/>
  <c r="Y132" i="2"/>
  <c r="X132" i="2"/>
  <c r="G141" i="2"/>
  <c r="H141" i="2"/>
  <c r="X139" i="2"/>
  <c r="W139" i="2"/>
  <c r="Y139" i="2"/>
  <c r="X137" i="2"/>
  <c r="W137" i="2"/>
  <c r="Y137" i="2"/>
  <c r="W134" i="2"/>
  <c r="Y134" i="2"/>
  <c r="X134" i="2"/>
  <c r="N140" i="2"/>
  <c r="O140" i="2"/>
  <c r="W136" i="2"/>
  <c r="Y136" i="2"/>
  <c r="X136" i="2"/>
  <c r="W138" i="2"/>
  <c r="Y138" i="2"/>
  <c r="X138" i="2"/>
  <c r="X133" i="2"/>
  <c r="W133" i="2"/>
  <c r="Y133" i="2"/>
  <c r="AB139" i="2"/>
  <c r="AA139" i="2"/>
  <c r="AA132" i="2"/>
  <c r="AC132" i="2" a="1"/>
  <c r="AC132" i="2"/>
  <c r="AB132" i="2"/>
  <c r="J141" i="2"/>
  <c r="K141" i="2"/>
  <c r="AB133" i="2"/>
  <c r="AA133" i="2"/>
  <c r="AA136" i="2"/>
  <c r="AB136" i="2"/>
  <c r="AA134" i="2"/>
  <c r="AB134" i="2"/>
  <c r="AB137" i="2"/>
  <c r="AA137" i="2"/>
  <c r="AA138" i="2"/>
  <c r="AB138" i="2"/>
  <c r="S140" i="2"/>
  <c r="AA135" i="2"/>
  <c r="AB135" i="2"/>
  <c r="AF132" i="2"/>
  <c r="AE132" i="2"/>
  <c r="D142" i="2"/>
  <c r="F142" i="2"/>
  <c r="L141" i="2"/>
  <c r="AG132" i="2"/>
  <c r="AC133" i="2" a="1"/>
  <c r="AC133" i="2"/>
  <c r="AH132" i="2"/>
  <c r="AI132" i="2"/>
  <c r="O141" i="2"/>
  <c r="N141" i="2"/>
  <c r="H142" i="2"/>
  <c r="G142" i="2"/>
  <c r="AJ132" i="2"/>
  <c r="AE133" i="2"/>
  <c r="AF133" i="2"/>
  <c r="S141" i="2"/>
  <c r="J142" i="2"/>
  <c r="K142" i="2"/>
  <c r="L142" i="2"/>
  <c r="D143" i="2"/>
  <c r="F143" i="2"/>
  <c r="AG133" i="2"/>
  <c r="AC134" i="2" a="1"/>
  <c r="AC134" i="2"/>
  <c r="AH133" i="2"/>
  <c r="AI133" i="2"/>
  <c r="G143" i="2"/>
  <c r="H143" i="2"/>
  <c r="N142" i="2"/>
  <c r="O142" i="2"/>
  <c r="AF134" i="2"/>
  <c r="AE134" i="2"/>
  <c r="AJ133" i="2"/>
  <c r="AH134" i="2"/>
  <c r="AI134" i="2"/>
  <c r="AC135" i="2" a="1"/>
  <c r="AC135" i="2"/>
  <c r="AG134" i="2"/>
  <c r="K143" i="2"/>
  <c r="J143" i="2"/>
  <c r="S142" i="2"/>
  <c r="AE135" i="2"/>
  <c r="AF135" i="2"/>
  <c r="L143" i="2"/>
  <c r="D144" i="2"/>
  <c r="F144" i="2"/>
  <c r="AJ134" i="2"/>
  <c r="AG135" i="2"/>
  <c r="AC136" i="2" a="1"/>
  <c r="AC136" i="2"/>
  <c r="AH135" i="2"/>
  <c r="AI135" i="2"/>
  <c r="H144" i="2"/>
  <c r="G144" i="2"/>
  <c r="O143" i="2"/>
  <c r="N143" i="2"/>
  <c r="AJ135" i="2"/>
  <c r="AF136" i="2"/>
  <c r="AE136" i="2"/>
  <c r="J144" i="2"/>
  <c r="K144" i="2"/>
  <c r="S143" i="2"/>
  <c r="AG136" i="2"/>
  <c r="AC137" i="2" a="1"/>
  <c r="AC137" i="2"/>
  <c r="AH136" i="2"/>
  <c r="AI136" i="2"/>
  <c r="L144" i="2"/>
  <c r="D145" i="2"/>
  <c r="F145" i="2"/>
  <c r="G145" i="2"/>
  <c r="H145" i="2"/>
  <c r="AE137" i="2"/>
  <c r="AF137" i="2"/>
  <c r="N144" i="2"/>
  <c r="O144" i="2"/>
  <c r="AJ136" i="2"/>
  <c r="J145" i="2"/>
  <c r="K145" i="2"/>
  <c r="S144" i="2"/>
  <c r="AG137" i="2"/>
  <c r="AC138" i="2" a="1"/>
  <c r="AC138" i="2"/>
  <c r="AH137" i="2"/>
  <c r="AI137" i="2"/>
  <c r="AJ137" i="2"/>
  <c r="AF138" i="2"/>
  <c r="AE138" i="2"/>
  <c r="D146" i="2"/>
  <c r="F146" i="2"/>
  <c r="L145" i="2"/>
  <c r="O145" i="2"/>
  <c r="N145" i="2"/>
  <c r="H146" i="2"/>
  <c r="G146" i="2"/>
  <c r="AH138" i="2"/>
  <c r="AI138" i="2"/>
  <c r="AC139" i="2" a="1"/>
  <c r="AC139" i="2"/>
  <c r="AG138" i="2"/>
  <c r="AJ138" i="2"/>
  <c r="J146" i="2"/>
  <c r="K146" i="2"/>
  <c r="AE139" i="2"/>
  <c r="AF139" i="2"/>
  <c r="S145" i="2"/>
  <c r="L146" i="2"/>
  <c r="D147" i="2"/>
  <c r="F147" i="2"/>
  <c r="AG139" i="2"/>
  <c r="AH139" i="2"/>
  <c r="AI139" i="2"/>
  <c r="AJ139" i="2"/>
  <c r="G147" i="2"/>
  <c r="H147" i="2"/>
  <c r="N146" i="2"/>
  <c r="O146" i="2"/>
  <c r="S146" i="2"/>
  <c r="K147" i="2"/>
  <c r="J147" i="2"/>
  <c r="L147" i="2"/>
  <c r="D148" i="2"/>
  <c r="F148" i="2"/>
  <c r="O147" i="2"/>
  <c r="N147" i="2"/>
  <c r="H148" i="2"/>
  <c r="G148" i="2"/>
  <c r="J148" i="2"/>
  <c r="K148" i="2"/>
  <c r="S147" i="2"/>
  <c r="U141" i="2" a="1"/>
  <c r="U141" i="2"/>
  <c r="U145" i="2" a="1"/>
  <c r="U145" i="2"/>
  <c r="U143" i="2" a="1"/>
  <c r="U143" i="2"/>
  <c r="U142" i="2" a="1"/>
  <c r="U142" i="2"/>
  <c r="U146" i="2" a="1"/>
  <c r="U146" i="2"/>
  <c r="U147" i="2" a="1"/>
  <c r="U147" i="2"/>
  <c r="U144" i="2" a="1"/>
  <c r="U144" i="2"/>
  <c r="U140" i="2" a="1"/>
  <c r="U140" i="2"/>
  <c r="L148" i="2"/>
  <c r="D149" i="2"/>
  <c r="F149" i="2"/>
  <c r="W143" i="2"/>
  <c r="Y143" i="2"/>
  <c r="X143" i="2"/>
  <c r="W142" i="2"/>
  <c r="Y142" i="2"/>
  <c r="X142" i="2"/>
  <c r="X147" i="2"/>
  <c r="W147" i="2"/>
  <c r="Y147" i="2"/>
  <c r="X145" i="2"/>
  <c r="W145" i="2"/>
  <c r="Y145" i="2"/>
  <c r="W144" i="2"/>
  <c r="Y144" i="2"/>
  <c r="X144" i="2"/>
  <c r="G149" i="2"/>
  <c r="H149" i="2"/>
  <c r="N148" i="2"/>
  <c r="O148" i="2"/>
  <c r="W140" i="2"/>
  <c r="Y140" i="2"/>
  <c r="X140" i="2"/>
  <c r="W146" i="2"/>
  <c r="Y146" i="2"/>
  <c r="X146" i="2"/>
  <c r="X141" i="2"/>
  <c r="W141" i="2"/>
  <c r="Y141" i="2"/>
  <c r="AA142" i="2"/>
  <c r="AB142" i="2"/>
  <c r="AB141" i="2"/>
  <c r="AA141" i="2"/>
  <c r="K149" i="2"/>
  <c r="J149" i="2"/>
  <c r="AA140" i="2"/>
  <c r="AC140" i="2" a="1"/>
  <c r="AC140" i="2"/>
  <c r="AB140" i="2"/>
  <c r="AA147" i="2"/>
  <c r="AB147" i="2"/>
  <c r="AB145" i="2"/>
  <c r="AA145" i="2"/>
  <c r="AA146" i="2"/>
  <c r="AB146" i="2"/>
  <c r="S148" i="2"/>
  <c r="AA144" i="2"/>
  <c r="AB144" i="2"/>
  <c r="AA143" i="2"/>
  <c r="AB143" i="2"/>
  <c r="AF140" i="2"/>
  <c r="AE140" i="2"/>
  <c r="D150" i="2"/>
  <c r="F150" i="2"/>
  <c r="L149" i="2"/>
  <c r="H150" i="2"/>
  <c r="G150" i="2"/>
  <c r="AG140" i="2"/>
  <c r="AC141" i="2" a="1"/>
  <c r="AC141" i="2"/>
  <c r="AH140" i="2"/>
  <c r="AI140" i="2"/>
  <c r="O149" i="2"/>
  <c r="N149" i="2"/>
  <c r="AJ140" i="2"/>
  <c r="AE141" i="2"/>
  <c r="AF141" i="2"/>
  <c r="S149" i="2"/>
  <c r="J150" i="2"/>
  <c r="K150" i="2"/>
  <c r="L150" i="2"/>
  <c r="D151" i="2"/>
  <c r="F151" i="2"/>
  <c r="AG141" i="2"/>
  <c r="AC142" i="2" a="1"/>
  <c r="AC142" i="2"/>
  <c r="AH141" i="2"/>
  <c r="AI141" i="2"/>
  <c r="AJ141" i="2"/>
  <c r="G151" i="2"/>
  <c r="H151" i="2"/>
  <c r="N150" i="2"/>
  <c r="O150" i="2"/>
  <c r="AF142" i="2"/>
  <c r="AE142" i="2"/>
  <c r="K151" i="2"/>
  <c r="J151" i="2"/>
  <c r="S150" i="2"/>
  <c r="AH142" i="2"/>
  <c r="AI142" i="2"/>
  <c r="AC143" i="2" a="1"/>
  <c r="AC143" i="2"/>
  <c r="AG142" i="2"/>
  <c r="AJ142" i="2"/>
  <c r="AE143" i="2"/>
  <c r="AF143" i="2"/>
  <c r="L151" i="2"/>
  <c r="D152" i="2"/>
  <c r="F152" i="2"/>
  <c r="O151" i="2"/>
  <c r="N151" i="2"/>
  <c r="AG143" i="2"/>
  <c r="AC144" i="2" a="1"/>
  <c r="AC144" i="2"/>
  <c r="AH143" i="2"/>
  <c r="AI143" i="2"/>
  <c r="H152" i="2"/>
  <c r="G152" i="2"/>
  <c r="AJ143" i="2"/>
  <c r="AF144" i="2"/>
  <c r="AE144" i="2"/>
  <c r="S151" i="2"/>
  <c r="J152" i="2"/>
  <c r="K152" i="2"/>
  <c r="AG144" i="2"/>
  <c r="AC145" i="2" a="1"/>
  <c r="AC145" i="2"/>
  <c r="AH144" i="2"/>
  <c r="AI144" i="2"/>
  <c r="L152" i="2"/>
  <c r="D153" i="2"/>
  <c r="F153" i="2"/>
  <c r="AE145" i="2"/>
  <c r="AF145" i="2"/>
  <c r="G153" i="2"/>
  <c r="H153" i="2"/>
  <c r="N152" i="2"/>
  <c r="O152" i="2"/>
  <c r="AJ144" i="2"/>
  <c r="J153" i="2"/>
  <c r="K153" i="2"/>
  <c r="S152" i="2"/>
  <c r="AG145" i="2"/>
  <c r="AC146" i="2" a="1"/>
  <c r="AC146" i="2"/>
  <c r="AH145" i="2"/>
  <c r="AI145" i="2"/>
  <c r="AF146" i="2"/>
  <c r="AE146" i="2"/>
  <c r="AJ145" i="2"/>
  <c r="D154" i="2"/>
  <c r="F154" i="2"/>
  <c r="L153" i="2"/>
  <c r="AH146" i="2"/>
  <c r="AI146" i="2"/>
  <c r="AC147" i="2" a="1"/>
  <c r="AC147" i="2"/>
  <c r="AG146" i="2"/>
  <c r="N153" i="2"/>
  <c r="O153" i="2"/>
  <c r="H154" i="2"/>
  <c r="G154" i="2"/>
  <c r="AJ146" i="2"/>
  <c r="S153" i="2"/>
  <c r="AE147" i="2"/>
  <c r="AF147" i="2"/>
  <c r="J154" i="2"/>
  <c r="K154" i="2"/>
  <c r="AG147" i="2"/>
  <c r="AH147" i="2"/>
  <c r="AI147" i="2"/>
  <c r="L154" i="2"/>
  <c r="D155" i="2"/>
  <c r="F155" i="2"/>
  <c r="G155" i="2"/>
  <c r="H155" i="2"/>
  <c r="N154" i="2"/>
  <c r="O154" i="2"/>
  <c r="AJ147" i="2"/>
  <c r="S154" i="2"/>
  <c r="K155" i="2"/>
  <c r="J155" i="2"/>
  <c r="L155" i="2"/>
  <c r="O155" i="2"/>
  <c r="N155" i="2"/>
  <c r="S155" i="2"/>
  <c r="U149" i="2" a="1"/>
  <c r="U149" i="2"/>
  <c r="U153" i="2" a="1"/>
  <c r="U153" i="2"/>
  <c r="U150" i="2" a="1"/>
  <c r="U150" i="2"/>
  <c r="U154" i="2" a="1"/>
  <c r="U154" i="2"/>
  <c r="U151" i="2" a="1"/>
  <c r="U151" i="2"/>
  <c r="U155" i="2" a="1"/>
  <c r="U155" i="2"/>
  <c r="U152" i="2" a="1"/>
  <c r="U152" i="2"/>
  <c r="U148" i="2" a="1"/>
  <c r="U148" i="2"/>
  <c r="W150" i="2"/>
  <c r="Y150" i="2"/>
  <c r="X150" i="2"/>
  <c r="W152" i="2"/>
  <c r="Y152" i="2"/>
  <c r="X152" i="2"/>
  <c r="X153" i="2"/>
  <c r="W153" i="2"/>
  <c r="Y153" i="2"/>
  <c r="W148" i="2"/>
  <c r="Y148" i="2"/>
  <c r="X148" i="2"/>
  <c r="W154" i="2"/>
  <c r="Y154" i="2"/>
  <c r="X154" i="2"/>
  <c r="X155" i="2"/>
  <c r="W155" i="2"/>
  <c r="Y155" i="2"/>
  <c r="X151" i="2"/>
  <c r="W151" i="2"/>
  <c r="Y151" i="2"/>
  <c r="X149" i="2"/>
  <c r="W149" i="2"/>
  <c r="Y149" i="2"/>
  <c r="AB155" i="2"/>
  <c r="AA155" i="2"/>
  <c r="AA148" i="2"/>
  <c r="AC148" i="2" a="1"/>
  <c r="AC148" i="2"/>
  <c r="AB148" i="2"/>
  <c r="AB149" i="2"/>
  <c r="AA149" i="2"/>
  <c r="AA152" i="2"/>
  <c r="AB152" i="2"/>
  <c r="AB151" i="2"/>
  <c r="AA151" i="2"/>
  <c r="AB153" i="2"/>
  <c r="AA153" i="2"/>
  <c r="AA154" i="2"/>
  <c r="AB154" i="2"/>
  <c r="AA150" i="2"/>
  <c r="AB150" i="2"/>
  <c r="AF148" i="2"/>
  <c r="AE148" i="2"/>
  <c r="AG148" i="2"/>
  <c r="AC149" i="2" a="1"/>
  <c r="AC149" i="2"/>
  <c r="AH148" i="2"/>
  <c r="AI148" i="2"/>
  <c r="AE149" i="2"/>
  <c r="AF149" i="2"/>
  <c r="AJ148" i="2"/>
  <c r="AC150" i="2" a="1"/>
  <c r="AC150" i="2"/>
  <c r="AG149" i="2"/>
  <c r="AH149" i="2"/>
  <c r="AI149" i="2"/>
  <c r="AJ149" i="2"/>
  <c r="AE150" i="2"/>
  <c r="AF150" i="2"/>
  <c r="AH150" i="2"/>
  <c r="AI150" i="2"/>
  <c r="AC151" i="2" a="1"/>
  <c r="AC151" i="2"/>
  <c r="AG150" i="2"/>
  <c r="AJ150" i="2"/>
  <c r="AE151" i="2"/>
  <c r="AF151" i="2"/>
  <c r="AG151" i="2"/>
  <c r="AC152" i="2" a="1"/>
  <c r="AC152" i="2"/>
  <c r="AH151" i="2"/>
  <c r="AI151" i="2"/>
  <c r="AF152" i="2"/>
  <c r="AE152" i="2"/>
  <c r="AJ151" i="2"/>
  <c r="AG152" i="2"/>
  <c r="AC153" i="2" a="1"/>
  <c r="AC153" i="2"/>
  <c r="AH152" i="2"/>
  <c r="AI152" i="2"/>
  <c r="AE153" i="2"/>
  <c r="AF153" i="2"/>
  <c r="AJ152" i="2"/>
  <c r="AG153" i="2"/>
  <c r="AC154" i="2" a="1"/>
  <c r="AC154" i="2"/>
  <c r="AH153" i="2"/>
  <c r="AI153" i="2"/>
  <c r="AF154" i="2"/>
  <c r="AE154" i="2"/>
  <c r="AJ153" i="2"/>
  <c r="AH154" i="2"/>
  <c r="AI154" i="2"/>
  <c r="AC155" i="2" a="1"/>
  <c r="AC155" i="2"/>
  <c r="AG154" i="2"/>
  <c r="AJ154" i="2"/>
  <c r="AE155" i="2"/>
  <c r="AF155" i="2"/>
  <c r="AG155" i="2"/>
  <c r="AH155" i="2"/>
  <c r="B160" i="2"/>
  <c r="AI155" i="2"/>
  <c r="B162" i="2"/>
  <c r="AJ155" i="2"/>
  <c r="B163" i="2"/>
  <c r="D36" i="84" l="1"/>
  <c r="F36" i="84" s="1"/>
  <c r="G36" i="84" s="1"/>
  <c r="C37" i="84"/>
  <c r="C38" i="84" s="1"/>
  <c r="C39" i="84" s="1"/>
  <c r="C40" i="84" s="1"/>
  <c r="C41" i="84" s="1"/>
  <c r="C42" i="84" s="1"/>
  <c r="C43" i="84" s="1"/>
  <c r="C44" i="84" s="1"/>
  <c r="C45" i="84" s="1"/>
  <c r="C46" i="84" s="1"/>
  <c r="C47" i="84" s="1"/>
  <c r="C48" i="84" s="1"/>
  <c r="C49" i="84" s="1"/>
  <c r="C50" i="84" s="1"/>
  <c r="C51" i="84" s="1"/>
  <c r="C52" i="84" s="1"/>
  <c r="C53" i="84" s="1"/>
  <c r="C54" i="84" s="1"/>
  <c r="C55" i="84" s="1"/>
  <c r="C56" i="84" s="1"/>
  <c r="C57" i="84" s="1"/>
  <c r="C58" i="84" s="1"/>
  <c r="C59" i="84" s="1"/>
  <c r="C60" i="84" s="1"/>
  <c r="C61" i="84" s="1"/>
  <c r="C62" i="84" s="1"/>
  <c r="C63" i="84" s="1"/>
  <c r="C64" i="84" s="1"/>
  <c r="C65" i="84" s="1"/>
  <c r="C66" i="84" s="1"/>
  <c r="C67" i="84" s="1"/>
  <c r="C68" i="84" s="1"/>
  <c r="C69" i="84" s="1"/>
  <c r="C70" i="84" s="1"/>
  <c r="C71" i="84" s="1"/>
  <c r="C72" i="84" s="1"/>
  <c r="C73" i="84" s="1"/>
  <c r="C74" i="84" s="1"/>
  <c r="C75" i="84" s="1"/>
  <c r="C76" i="84" s="1"/>
  <c r="C77" i="84" s="1"/>
  <c r="C78" i="84" s="1"/>
  <c r="C79" i="84" s="1"/>
  <c r="C80" i="84" s="1"/>
  <c r="C81" i="84" s="1"/>
  <c r="C82" i="84" s="1"/>
  <c r="C83" i="84" s="1"/>
  <c r="C84" i="84" s="1"/>
  <c r="C85" i="84" s="1"/>
  <c r="C86" i="84" s="1"/>
  <c r="C87" i="84" s="1"/>
  <c r="C88" i="84" s="1"/>
  <c r="C89" i="84" s="1"/>
  <c r="C90" i="84" s="1"/>
  <c r="C91" i="84" s="1"/>
  <c r="C92" i="84" s="1"/>
  <c r="C93" i="84" s="1"/>
  <c r="C94" i="84" s="1"/>
  <c r="C95" i="84" s="1"/>
  <c r="C96" i="84" s="1"/>
  <c r="C97" i="84" s="1"/>
  <c r="C98" i="84" s="1"/>
  <c r="C99" i="84" s="1"/>
  <c r="C100" i="84" s="1"/>
  <c r="C101" i="84" s="1"/>
  <c r="C102" i="84" s="1"/>
  <c r="C103" i="84" s="1"/>
  <c r="C104" i="84" s="1"/>
  <c r="C105" i="84" s="1"/>
  <c r="C106" i="84" s="1"/>
  <c r="C107" i="84" s="1"/>
  <c r="C108" i="84" s="1"/>
  <c r="C109" i="84" s="1"/>
  <c r="C110" i="84" s="1"/>
  <c r="C111" i="84" s="1"/>
  <c r="C112" i="84" s="1"/>
  <c r="C113" i="84" s="1"/>
  <c r="C114" i="84" s="1"/>
  <c r="C115" i="84" s="1"/>
  <c r="C116" i="84" s="1"/>
  <c r="C117" i="84" s="1"/>
  <c r="C118" i="84" s="1"/>
  <c r="C119" i="84" s="1"/>
  <c r="C120" i="84" s="1"/>
  <c r="C121" i="84" s="1"/>
  <c r="C122" i="84" s="1"/>
  <c r="C123" i="84" s="1"/>
  <c r="C124" i="84" s="1"/>
  <c r="C125" i="84" s="1"/>
  <c r="C126" i="84" s="1"/>
  <c r="C127" i="84" s="1"/>
  <c r="C128" i="84" s="1"/>
  <c r="C129" i="84" s="1"/>
  <c r="C130" i="84" s="1"/>
  <c r="C131" i="84" s="1"/>
  <c r="C132" i="84" s="1"/>
  <c r="C133" i="84" s="1"/>
  <c r="C134" i="84" s="1"/>
  <c r="C135" i="84" s="1"/>
  <c r="C136" i="84" s="1"/>
  <c r="C137" i="84" s="1"/>
  <c r="C138" i="84" s="1"/>
  <c r="C139" i="84" s="1"/>
  <c r="C140" i="84" s="1"/>
  <c r="C141" i="84" s="1"/>
  <c r="C142" i="84" s="1"/>
  <c r="C143" i="84" s="1"/>
  <c r="C144" i="84" s="1"/>
  <c r="C145" i="84" s="1"/>
  <c r="C146" i="84" s="1"/>
  <c r="C147" i="84" s="1"/>
  <c r="C148" i="84" s="1"/>
  <c r="C149" i="84" s="1"/>
  <c r="C150" i="84" s="1"/>
  <c r="C151" i="84" s="1"/>
  <c r="C152" i="84" s="1"/>
  <c r="C153" i="84" s="1"/>
  <c r="C154" i="84" s="1"/>
  <c r="C155" i="84" s="1"/>
  <c r="C47" i="6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F36" i="60"/>
  <c r="G36" i="60" s="1"/>
  <c r="D36" i="6"/>
  <c r="F36" i="6" s="1"/>
  <c r="H36" i="6" s="1"/>
  <c r="C37" i="4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37" i="60"/>
  <c r="C38" i="60" s="1"/>
  <c r="C39" i="60" s="1"/>
  <c r="C40" i="60" s="1"/>
  <c r="C41" i="60" s="1"/>
  <c r="C42" i="60" s="1"/>
  <c r="C43" i="60" s="1"/>
  <c r="C44" i="60" s="1"/>
  <c r="C45" i="60" s="1"/>
  <c r="C46" i="60" s="1"/>
  <c r="C47" i="60" s="1"/>
  <c r="C48" i="60" s="1"/>
  <c r="C49" i="60" s="1"/>
  <c r="C50" i="60" s="1"/>
  <c r="C51" i="60" s="1"/>
  <c r="C52" i="60" s="1"/>
  <c r="C53" i="60" s="1"/>
  <c r="C54" i="60" s="1"/>
  <c r="C55" i="60" s="1"/>
  <c r="C56" i="60" s="1"/>
  <c r="C57" i="60" s="1"/>
  <c r="C58" i="60" s="1"/>
  <c r="C59" i="60" s="1"/>
  <c r="C60" i="60" s="1"/>
  <c r="C61" i="60" s="1"/>
  <c r="C62" i="60" s="1"/>
  <c r="C63" i="60" s="1"/>
  <c r="C64" i="60" s="1"/>
  <c r="C65" i="60" s="1"/>
  <c r="C66" i="60" s="1"/>
  <c r="C67" i="60" s="1"/>
  <c r="C68" i="60" s="1"/>
  <c r="C69" i="60" s="1"/>
  <c r="C70" i="60" s="1"/>
  <c r="C71" i="60" s="1"/>
  <c r="C72" i="60" s="1"/>
  <c r="C73" i="60" s="1"/>
  <c r="C74" i="60" s="1"/>
  <c r="C75" i="60" s="1"/>
  <c r="C76" i="60" s="1"/>
  <c r="C77" i="60" s="1"/>
  <c r="C78" i="60" s="1"/>
  <c r="C79" i="60" s="1"/>
  <c r="C80" i="60" s="1"/>
  <c r="C81" i="60" s="1"/>
  <c r="C82" i="60" s="1"/>
  <c r="C83" i="60" s="1"/>
  <c r="C84" i="60" s="1"/>
  <c r="C85" i="60" s="1"/>
  <c r="C86" i="60" s="1"/>
  <c r="C87" i="60" s="1"/>
  <c r="C88" i="60" s="1"/>
  <c r="C89" i="60" s="1"/>
  <c r="C90" i="60" s="1"/>
  <c r="C91" i="60" s="1"/>
  <c r="C92" i="60" s="1"/>
  <c r="C93" i="60" s="1"/>
  <c r="C94" i="60" s="1"/>
  <c r="C95" i="60" s="1"/>
  <c r="C96" i="60" s="1"/>
  <c r="C97" i="60" s="1"/>
  <c r="C98" i="60" s="1"/>
  <c r="C99" i="60" s="1"/>
  <c r="C100" i="60" s="1"/>
  <c r="C101" i="60" s="1"/>
  <c r="C102" i="60" s="1"/>
  <c r="C103" i="60" s="1"/>
  <c r="C104" i="60" s="1"/>
  <c r="C105" i="60" s="1"/>
  <c r="C106" i="60" s="1"/>
  <c r="C107" i="60" s="1"/>
  <c r="C108" i="60" s="1"/>
  <c r="C109" i="60" s="1"/>
  <c r="C110" i="60" s="1"/>
  <c r="C111" i="60" s="1"/>
  <c r="C112" i="60" s="1"/>
  <c r="C113" i="60" s="1"/>
  <c r="C114" i="60" s="1"/>
  <c r="C115" i="60" s="1"/>
  <c r="C116" i="60" s="1"/>
  <c r="C117" i="60" s="1"/>
  <c r="C118" i="60" s="1"/>
  <c r="C119" i="60" s="1"/>
  <c r="C120" i="60" s="1"/>
  <c r="C121" i="60" s="1"/>
  <c r="C122" i="60" s="1"/>
  <c r="C123" i="60" s="1"/>
  <c r="C124" i="60" s="1"/>
  <c r="C125" i="60" s="1"/>
  <c r="C126" i="60" s="1"/>
  <c r="C127" i="60" s="1"/>
  <c r="C128" i="60" s="1"/>
  <c r="C129" i="60" s="1"/>
  <c r="C130" i="60" s="1"/>
  <c r="C131" i="60" s="1"/>
  <c r="C132" i="60" s="1"/>
  <c r="C133" i="60" s="1"/>
  <c r="C134" i="60" s="1"/>
  <c r="C135" i="60" s="1"/>
  <c r="C136" i="60" s="1"/>
  <c r="C137" i="60" s="1"/>
  <c r="C138" i="60" s="1"/>
  <c r="C139" i="60" s="1"/>
  <c r="C140" i="60" s="1"/>
  <c r="C141" i="60" s="1"/>
  <c r="C142" i="60" s="1"/>
  <c r="C143" i="60" s="1"/>
  <c r="C144" i="60" s="1"/>
  <c r="C145" i="60" s="1"/>
  <c r="C146" i="60" s="1"/>
  <c r="C147" i="60" s="1"/>
  <c r="C148" i="60" s="1"/>
  <c r="C149" i="60" s="1"/>
  <c r="C150" i="60" s="1"/>
  <c r="C151" i="60" s="1"/>
  <c r="C152" i="60" s="1"/>
  <c r="C153" i="60" s="1"/>
  <c r="C154" i="60" s="1"/>
  <c r="C155" i="60" s="1"/>
  <c r="D36" i="4"/>
  <c r="F36" i="4" s="1"/>
  <c r="H36" i="84" l="1"/>
  <c r="J36" i="84" s="1"/>
  <c r="D37" i="84" s="1"/>
  <c r="F37" i="84" s="1"/>
  <c r="H36" i="60"/>
  <c r="J36" i="60" s="1"/>
  <c r="G36" i="6"/>
  <c r="J36" i="6"/>
  <c r="D37" i="6" s="1"/>
  <c r="F37" i="6" s="1"/>
  <c r="K36" i="6"/>
  <c r="G36" i="4"/>
  <c r="H36" i="4"/>
  <c r="L36" i="84" l="1"/>
  <c r="O36" i="84" s="1"/>
  <c r="K36" i="84"/>
  <c r="K36" i="60"/>
  <c r="L36" i="6"/>
  <c r="N36" i="6" s="1"/>
  <c r="P36" i="6" s="1"/>
  <c r="H37" i="6"/>
  <c r="G37" i="6"/>
  <c r="H37" i="84"/>
  <c r="G37" i="84"/>
  <c r="J36" i="4"/>
  <c r="K36" i="4"/>
  <c r="L36" i="60"/>
  <c r="D37" i="60"/>
  <c r="F37" i="60" s="1"/>
  <c r="N36" i="84" l="1"/>
  <c r="P36" i="84" s="1"/>
  <c r="T36" i="84" s="1"/>
  <c r="O36" i="6"/>
  <c r="H37" i="60"/>
  <c r="G37" i="60"/>
  <c r="S36" i="6"/>
  <c r="T36" i="6"/>
  <c r="K37" i="84"/>
  <c r="J37" i="84"/>
  <c r="N36" i="60"/>
  <c r="P36" i="60" s="1"/>
  <c r="O36" i="60"/>
  <c r="D37" i="4"/>
  <c r="F37" i="4" s="1"/>
  <c r="L36" i="4"/>
  <c r="J37" i="6"/>
  <c r="K37" i="6"/>
  <c r="S36" i="84" l="1"/>
  <c r="N36" i="4"/>
  <c r="P36" i="4" s="1"/>
  <c r="O36" i="4"/>
  <c r="H37" i="4"/>
  <c r="G37" i="4"/>
  <c r="D38" i="84"/>
  <c r="F38" i="84" s="1"/>
  <c r="L37" i="84"/>
  <c r="K37" i="60"/>
  <c r="J37" i="60"/>
  <c r="D38" i="6"/>
  <c r="F38" i="6" s="1"/>
  <c r="L37" i="6"/>
  <c r="S36" i="60"/>
  <c r="T36" i="60"/>
  <c r="J37" i="4" l="1"/>
  <c r="K37" i="4"/>
  <c r="O37" i="6"/>
  <c r="N37" i="6"/>
  <c r="P37" i="6" s="1"/>
  <c r="O37" i="84"/>
  <c r="N37" i="84"/>
  <c r="P37" i="84" s="1"/>
  <c r="D38" i="60"/>
  <c r="F38" i="60" s="1"/>
  <c r="L37" i="60"/>
  <c r="H38" i="6"/>
  <c r="G38" i="6"/>
  <c r="H38" i="84"/>
  <c r="G38" i="84"/>
  <c r="S36" i="4"/>
  <c r="T36" i="4"/>
  <c r="N37" i="60" l="1"/>
  <c r="P37" i="60" s="1"/>
  <c r="O37" i="60"/>
  <c r="S37" i="6"/>
  <c r="T37" i="6"/>
  <c r="K38" i="84"/>
  <c r="J38" i="84"/>
  <c r="H38" i="60"/>
  <c r="G38" i="60"/>
  <c r="S37" i="84"/>
  <c r="T37" i="84"/>
  <c r="J38" i="6"/>
  <c r="K38" i="6"/>
  <c r="L37" i="4"/>
  <c r="D38" i="4"/>
  <c r="F38" i="4" s="1"/>
  <c r="J38" i="60" l="1"/>
  <c r="K38" i="60"/>
  <c r="L38" i="6"/>
  <c r="D39" i="6"/>
  <c r="F39" i="6" s="1"/>
  <c r="H38" i="4"/>
  <c r="G38" i="4"/>
  <c r="D39" i="84"/>
  <c r="F39" i="84" s="1"/>
  <c r="L38" i="84"/>
  <c r="O37" i="4"/>
  <c r="N37" i="4"/>
  <c r="P37" i="4" s="1"/>
  <c r="T37" i="60"/>
  <c r="S37" i="60"/>
  <c r="G39" i="6" l="1"/>
  <c r="H39" i="6"/>
  <c r="O38" i="6"/>
  <c r="N38" i="6"/>
  <c r="P38" i="6" s="1"/>
  <c r="O38" i="84"/>
  <c r="N38" i="84"/>
  <c r="P38" i="84" s="1"/>
  <c r="G39" i="84"/>
  <c r="H39" i="84"/>
  <c r="S37" i="4"/>
  <c r="T37" i="4"/>
  <c r="K38" i="4"/>
  <c r="J38" i="4"/>
  <c r="L38" i="60"/>
  <c r="D39" i="60"/>
  <c r="F39" i="60" s="1"/>
  <c r="J39" i="84" l="1"/>
  <c r="K39" i="84"/>
  <c r="G39" i="60"/>
  <c r="H39" i="60"/>
  <c r="S38" i="84"/>
  <c r="T38" i="84"/>
  <c r="J39" i="6"/>
  <c r="K39" i="6"/>
  <c r="D39" i="4"/>
  <c r="F39" i="4" s="1"/>
  <c r="L38" i="4"/>
  <c r="S38" i="6"/>
  <c r="T38" i="6"/>
  <c r="N38" i="60"/>
  <c r="P38" i="60" s="1"/>
  <c r="O38" i="60"/>
  <c r="K39" i="60" l="1"/>
  <c r="J39" i="60"/>
  <c r="L39" i="6"/>
  <c r="D40" i="6"/>
  <c r="F40" i="6" s="1"/>
  <c r="N38" i="4"/>
  <c r="P38" i="4" s="1"/>
  <c r="O38" i="4"/>
  <c r="S38" i="60"/>
  <c r="T38" i="60"/>
  <c r="G39" i="4"/>
  <c r="H39" i="4"/>
  <c r="L39" i="84"/>
  <c r="D40" i="84"/>
  <c r="F40" i="84" s="1"/>
  <c r="N39" i="6" l="1"/>
  <c r="P39" i="6" s="1"/>
  <c r="O39" i="6"/>
  <c r="G40" i="84"/>
  <c r="H40" i="84"/>
  <c r="N39" i="84"/>
  <c r="P39" i="84" s="1"/>
  <c r="O39" i="84"/>
  <c r="D40" i="60"/>
  <c r="F40" i="60" s="1"/>
  <c r="L39" i="60"/>
  <c r="H40" i="6"/>
  <c r="G40" i="6"/>
  <c r="K39" i="4"/>
  <c r="J39" i="4"/>
  <c r="S38" i="4"/>
  <c r="T38" i="4"/>
  <c r="L39" i="4" l="1"/>
  <c r="D40" i="4"/>
  <c r="F40" i="4" s="1"/>
  <c r="K40" i="84"/>
  <c r="J40" i="84"/>
  <c r="O39" i="60"/>
  <c r="N39" i="60"/>
  <c r="P39" i="60" s="1"/>
  <c r="G40" i="60"/>
  <c r="H40" i="60"/>
  <c r="J40" i="6"/>
  <c r="K40" i="6"/>
  <c r="S39" i="84"/>
  <c r="T39" i="84"/>
  <c r="T39" i="6"/>
  <c r="S39" i="6"/>
  <c r="J40" i="60" l="1"/>
  <c r="K40" i="60"/>
  <c r="G40" i="4"/>
  <c r="H40" i="4"/>
  <c r="D41" i="84"/>
  <c r="F41" i="84" s="1"/>
  <c r="L40" i="84"/>
  <c r="T39" i="60"/>
  <c r="S39" i="60"/>
  <c r="L40" i="6"/>
  <c r="D41" i="6"/>
  <c r="F41" i="6" s="1"/>
  <c r="N39" i="4"/>
  <c r="P39" i="4" s="1"/>
  <c r="O39" i="4"/>
  <c r="K40" i="4" l="1"/>
  <c r="J40" i="4"/>
  <c r="G41" i="6"/>
  <c r="H41" i="6"/>
  <c r="O40" i="84"/>
  <c r="N40" i="84"/>
  <c r="P40" i="84" s="1"/>
  <c r="T39" i="4"/>
  <c r="S39" i="4"/>
  <c r="N40" i="6"/>
  <c r="P40" i="6" s="1"/>
  <c r="O40" i="6"/>
  <c r="H41" i="84"/>
  <c r="G41" i="84"/>
  <c r="L40" i="60"/>
  <c r="D41" i="60"/>
  <c r="F41" i="60" s="1"/>
  <c r="K41" i="84" l="1"/>
  <c r="J41" i="84"/>
  <c r="K41" i="6"/>
  <c r="J41" i="6"/>
  <c r="T40" i="84"/>
  <c r="S40" i="84"/>
  <c r="D41" i="4"/>
  <c r="F41" i="4" s="1"/>
  <c r="L40" i="4"/>
  <c r="H41" i="60"/>
  <c r="G41" i="60"/>
  <c r="N40" i="60"/>
  <c r="P40" i="60" s="1"/>
  <c r="O40" i="60"/>
  <c r="S40" i="6"/>
  <c r="T40" i="6"/>
  <c r="N40" i="4" l="1"/>
  <c r="P40" i="4" s="1"/>
  <c r="O40" i="4"/>
  <c r="L41" i="6"/>
  <c r="D42" i="6"/>
  <c r="F42" i="6" s="1"/>
  <c r="H41" i="4"/>
  <c r="G41" i="4"/>
  <c r="D42" i="84"/>
  <c r="F42" i="84" s="1"/>
  <c r="L41" i="84"/>
  <c r="T40" i="60"/>
  <c r="S40" i="60"/>
  <c r="K41" i="60"/>
  <c r="J41" i="60"/>
  <c r="G42" i="6" l="1"/>
  <c r="H42" i="6"/>
  <c r="L41" i="60"/>
  <c r="D42" i="60"/>
  <c r="F42" i="60" s="1"/>
  <c r="N41" i="6"/>
  <c r="P41" i="6" s="1"/>
  <c r="O41" i="6"/>
  <c r="O41" i="84"/>
  <c r="N41" i="84"/>
  <c r="P41" i="84" s="1"/>
  <c r="G42" i="84"/>
  <c r="H42" i="84"/>
  <c r="K41" i="4"/>
  <c r="J41" i="4"/>
  <c r="T40" i="4"/>
  <c r="S40" i="4"/>
  <c r="L41" i="4" l="1"/>
  <c r="D42" i="4"/>
  <c r="F42" i="4" s="1"/>
  <c r="S41" i="84"/>
  <c r="T41" i="84"/>
  <c r="N41" i="60"/>
  <c r="P41" i="60" s="1"/>
  <c r="O41" i="60"/>
  <c r="K42" i="84"/>
  <c r="J42" i="84"/>
  <c r="J42" i="6"/>
  <c r="K42" i="6"/>
  <c r="H42" i="60"/>
  <c r="G42" i="60"/>
  <c r="S41" i="6"/>
  <c r="T41" i="6"/>
  <c r="L42" i="84" l="1"/>
  <c r="D43" i="84"/>
  <c r="F43" i="84" s="1"/>
  <c r="U39" i="84" a="1"/>
  <c r="U39" i="84" s="1"/>
  <c r="U37" i="84" a="1"/>
  <c r="U37" i="84" s="1"/>
  <c r="U41" i="84" a="1"/>
  <c r="U41" i="84" s="1"/>
  <c r="U36" i="84" a="1"/>
  <c r="U36" i="84" s="1"/>
  <c r="U38" i="84" a="1"/>
  <c r="U38" i="84" s="1"/>
  <c r="U40" i="84" a="1"/>
  <c r="U40" i="84" s="1"/>
  <c r="G42" i="4"/>
  <c r="H42" i="4"/>
  <c r="K42" i="60"/>
  <c r="J42" i="60"/>
  <c r="D43" i="6"/>
  <c r="F43" i="6" s="1"/>
  <c r="L42" i="6"/>
  <c r="S41" i="60"/>
  <c r="T41" i="60"/>
  <c r="N41" i="4"/>
  <c r="P41" i="4" s="1"/>
  <c r="O41" i="4"/>
  <c r="D43" i="60" l="1"/>
  <c r="F43" i="60" s="1"/>
  <c r="L42" i="60"/>
  <c r="W40" i="84"/>
  <c r="Y40" i="84" s="1"/>
  <c r="X40" i="84"/>
  <c r="W37" i="84"/>
  <c r="Y37" i="84" s="1"/>
  <c r="X37" i="84"/>
  <c r="W38" i="84"/>
  <c r="Y38" i="84" s="1"/>
  <c r="X38" i="84"/>
  <c r="W39" i="84"/>
  <c r="Y39" i="84" s="1"/>
  <c r="X39" i="84"/>
  <c r="N42" i="6"/>
  <c r="P42" i="6" s="1"/>
  <c r="O42" i="6"/>
  <c r="K42" i="4"/>
  <c r="J42" i="4"/>
  <c r="X36" i="84"/>
  <c r="W36" i="84"/>
  <c r="Y36" i="84" s="1"/>
  <c r="G43" i="84"/>
  <c r="H43" i="84"/>
  <c r="U41" i="60" a="1"/>
  <c r="U41" i="60" s="1"/>
  <c r="U37" i="60" a="1"/>
  <c r="U37" i="60" s="1"/>
  <c r="U36" i="60" a="1"/>
  <c r="U36" i="60" s="1"/>
  <c r="U40" i="60" a="1"/>
  <c r="U40" i="60" s="1"/>
  <c r="U38" i="60" a="1"/>
  <c r="U38" i="60" s="1"/>
  <c r="U39" i="60" a="1"/>
  <c r="U39" i="60" s="1"/>
  <c r="S41" i="4"/>
  <c r="T41" i="4"/>
  <c r="H43" i="6"/>
  <c r="G43" i="6"/>
  <c r="W41" i="84"/>
  <c r="Y41" i="84" s="1"/>
  <c r="X41" i="84"/>
  <c r="O42" i="84"/>
  <c r="N42" i="84"/>
  <c r="P42" i="84" s="1"/>
  <c r="X37" i="60" l="1"/>
  <c r="W37" i="60"/>
  <c r="Y37" i="60" s="1"/>
  <c r="AA36" i="84"/>
  <c r="AC36" i="84" s="1" a="1"/>
  <c r="AC36" i="84" s="1"/>
  <c r="AB36" i="84"/>
  <c r="T42" i="84"/>
  <c r="S42" i="84"/>
  <c r="J43" i="6"/>
  <c r="K43" i="6"/>
  <c r="W38" i="60"/>
  <c r="Y38" i="60" s="1"/>
  <c r="X38" i="60"/>
  <c r="X41" i="60"/>
  <c r="W41" i="60"/>
  <c r="Y41" i="60" s="1"/>
  <c r="S42" i="6"/>
  <c r="T42" i="6"/>
  <c r="AA38" i="84"/>
  <c r="AB38" i="84"/>
  <c r="AB40" i="84"/>
  <c r="AA40" i="84"/>
  <c r="W39" i="60"/>
  <c r="Y39" i="60" s="1"/>
  <c r="X39" i="60"/>
  <c r="X40" i="60"/>
  <c r="W40" i="60"/>
  <c r="Y40" i="60" s="1"/>
  <c r="K43" i="84"/>
  <c r="J43" i="84"/>
  <c r="D43" i="4"/>
  <c r="F43" i="4" s="1"/>
  <c r="L42" i="4"/>
  <c r="N42" i="60"/>
  <c r="P42" i="60" s="1"/>
  <c r="O42" i="60"/>
  <c r="AB41" i="84"/>
  <c r="AA41" i="84"/>
  <c r="X36" i="60"/>
  <c r="W36" i="60"/>
  <c r="Y36" i="60" s="1"/>
  <c r="AB39" i="84"/>
  <c r="AA39" i="84"/>
  <c r="AA37" i="84"/>
  <c r="AB37" i="84"/>
  <c r="H43" i="60"/>
  <c r="G43" i="60"/>
  <c r="T42" i="60" l="1"/>
  <c r="S42" i="60"/>
  <c r="AB39" i="60"/>
  <c r="AA39" i="60"/>
  <c r="AB36" i="60"/>
  <c r="AA36" i="60"/>
  <c r="AC36" i="60" s="1" a="1"/>
  <c r="AC36" i="60" s="1"/>
  <c r="L43" i="84"/>
  <c r="D44" i="84"/>
  <c r="F44" i="84" s="1"/>
  <c r="AA41" i="60"/>
  <c r="AB41" i="60"/>
  <c r="L43" i="6"/>
  <c r="D44" i="6"/>
  <c r="F44" i="6" s="1"/>
  <c r="AE36" i="84"/>
  <c r="AF36" i="84"/>
  <c r="AA37" i="60"/>
  <c r="AB37" i="60"/>
  <c r="N42" i="4"/>
  <c r="P42" i="4" s="1"/>
  <c r="O42" i="4"/>
  <c r="AB40" i="60"/>
  <c r="AA40" i="60"/>
  <c r="J43" i="60"/>
  <c r="K43" i="60"/>
  <c r="G43" i="4"/>
  <c r="H43" i="4"/>
  <c r="AB38" i="60"/>
  <c r="AA38" i="60"/>
  <c r="O43" i="84" l="1"/>
  <c r="N43" i="84"/>
  <c r="P43" i="84" s="1"/>
  <c r="AG36" i="84"/>
  <c r="AH36" i="84"/>
  <c r="AF36" i="60"/>
  <c r="AE36" i="60"/>
  <c r="D44" i="60"/>
  <c r="F44" i="60" s="1"/>
  <c r="L43" i="60"/>
  <c r="S42" i="4"/>
  <c r="T42" i="4"/>
  <c r="H44" i="6"/>
  <c r="G44" i="6"/>
  <c r="J43" i="4"/>
  <c r="K43" i="4"/>
  <c r="O43" i="6"/>
  <c r="N43" i="6"/>
  <c r="P43" i="6" s="1"/>
  <c r="G44" i="84"/>
  <c r="H44" i="84"/>
  <c r="AC37" i="84" a="1"/>
  <c r="AC37" i="84" s="1"/>
  <c r="AF37" i="84" l="1"/>
  <c r="AE37" i="84"/>
  <c r="T43" i="6"/>
  <c r="S43" i="6"/>
  <c r="AL36" i="84"/>
  <c r="AI36" i="84"/>
  <c r="AJ36" i="84"/>
  <c r="AM36" i="84"/>
  <c r="AK36" i="84"/>
  <c r="T43" i="84"/>
  <c r="S43" i="84"/>
  <c r="N43" i="60"/>
  <c r="P43" i="60" s="1"/>
  <c r="O43" i="60"/>
  <c r="K44" i="84"/>
  <c r="J44" i="84"/>
  <c r="K44" i="6"/>
  <c r="J44" i="6"/>
  <c r="G44" i="60"/>
  <c r="H44" i="60"/>
  <c r="AN36" i="84"/>
  <c r="L43" i="4"/>
  <c r="D44" i="4"/>
  <c r="F44" i="4" s="1"/>
  <c r="AG36" i="60"/>
  <c r="AH36" i="60"/>
  <c r="AC37" i="60" a="1"/>
  <c r="AC37" i="60" s="1"/>
  <c r="AI36" i="60" l="1"/>
  <c r="AK36" i="60"/>
  <c r="AJ36" i="60"/>
  <c r="AL36" i="60"/>
  <c r="AM36" i="60"/>
  <c r="S43" i="60"/>
  <c r="T43" i="60"/>
  <c r="U43" i="6" a="1"/>
  <c r="U43" i="6" s="1"/>
  <c r="U40" i="6" a="1"/>
  <c r="U40" i="6" s="1"/>
  <c r="U36" i="6" a="1"/>
  <c r="U36" i="6" s="1"/>
  <c r="U41" i="6" a="1"/>
  <c r="U41" i="6" s="1"/>
  <c r="U39" i="6" a="1"/>
  <c r="U39" i="6" s="1"/>
  <c r="U42" i="6" a="1"/>
  <c r="U42" i="6" s="1"/>
  <c r="U38" i="6" a="1"/>
  <c r="U38" i="6" s="1"/>
  <c r="U37" i="6" a="1"/>
  <c r="U37" i="6" s="1"/>
  <c r="AN36" i="60"/>
  <c r="K44" i="60"/>
  <c r="J44" i="60"/>
  <c r="L44" i="84"/>
  <c r="D45" i="84"/>
  <c r="F45" i="84" s="1"/>
  <c r="G44" i="4"/>
  <c r="H44" i="4"/>
  <c r="AG37" i="84"/>
  <c r="AH37" i="84"/>
  <c r="AC38" i="84" a="1"/>
  <c r="AC38" i="84" s="1"/>
  <c r="AE37" i="60"/>
  <c r="AF37" i="60"/>
  <c r="N43" i="4"/>
  <c r="P43" i="4" s="1"/>
  <c r="O43" i="4"/>
  <c r="L44" i="6"/>
  <c r="D45" i="6"/>
  <c r="F45" i="6" s="1"/>
  <c r="AM37" i="84" l="1"/>
  <c r="AK37" i="84"/>
  <c r="AI37" i="84"/>
  <c r="AJ37" i="84"/>
  <c r="AL37" i="84"/>
  <c r="H45" i="84"/>
  <c r="G45" i="84"/>
  <c r="W39" i="6"/>
  <c r="Y39" i="6" s="1"/>
  <c r="X39" i="6"/>
  <c r="X43" i="6"/>
  <c r="W43" i="6"/>
  <c r="Y43" i="6" s="1"/>
  <c r="G45" i="6"/>
  <c r="H45" i="6"/>
  <c r="AN37" i="84"/>
  <c r="N44" i="84"/>
  <c r="P44" i="84" s="1"/>
  <c r="O44" i="84"/>
  <c r="X37" i="6"/>
  <c r="W37" i="6"/>
  <c r="Y37" i="6" s="1"/>
  <c r="X41" i="6"/>
  <c r="W41" i="6"/>
  <c r="Y41" i="6" s="1"/>
  <c r="T43" i="4"/>
  <c r="S43" i="4"/>
  <c r="AG37" i="60"/>
  <c r="AH37" i="60"/>
  <c r="AC38" i="60" a="1"/>
  <c r="AC38" i="60" s="1"/>
  <c r="J44" i="4"/>
  <c r="K44" i="4"/>
  <c r="L44" i="60"/>
  <c r="D45" i="60"/>
  <c r="F45" i="60" s="1"/>
  <c r="W38" i="6"/>
  <c r="Y38" i="6" s="1"/>
  <c r="X38" i="6"/>
  <c r="W36" i="6"/>
  <c r="Y36" i="6" s="1"/>
  <c r="X36" i="6"/>
  <c r="O44" i="6"/>
  <c r="N44" i="6"/>
  <c r="P44" i="6" s="1"/>
  <c r="AE38" i="84"/>
  <c r="AF38" i="84"/>
  <c r="W42" i="6"/>
  <c r="Y42" i="6" s="1"/>
  <c r="X42" i="6"/>
  <c r="W40" i="6"/>
  <c r="Y40" i="6" s="1"/>
  <c r="X40" i="6"/>
  <c r="AN37" i="60" l="1"/>
  <c r="AA40" i="6"/>
  <c r="AB40" i="6"/>
  <c r="AG38" i="84"/>
  <c r="AH38" i="84"/>
  <c r="AC39" i="84" a="1"/>
  <c r="AC39" i="84" s="1"/>
  <c r="AB36" i="6"/>
  <c r="AA36" i="6"/>
  <c r="AC36" i="6" s="1" a="1"/>
  <c r="AC36" i="6" s="1"/>
  <c r="O44" i="60"/>
  <c r="N44" i="60"/>
  <c r="P44" i="60" s="1"/>
  <c r="AL37" i="60"/>
  <c r="AM37" i="60"/>
  <c r="AI37" i="60"/>
  <c r="AJ37" i="60"/>
  <c r="AK37" i="60"/>
  <c r="AB41" i="6"/>
  <c r="AA41" i="6"/>
  <c r="AA39" i="6"/>
  <c r="AB39" i="6"/>
  <c r="S44" i="84"/>
  <c r="T44" i="84"/>
  <c r="AB43" i="6"/>
  <c r="AA43" i="6"/>
  <c r="T44" i="6"/>
  <c r="S44" i="6"/>
  <c r="AB42" i="6"/>
  <c r="AA42" i="6"/>
  <c r="AB38" i="6"/>
  <c r="AA38" i="6"/>
  <c r="D45" i="4"/>
  <c r="F45" i="4" s="1"/>
  <c r="L44" i="4"/>
  <c r="U40" i="4" a="1"/>
  <c r="U40" i="4" s="1"/>
  <c r="U41" i="4" a="1"/>
  <c r="U41" i="4" s="1"/>
  <c r="U43" i="4" a="1"/>
  <c r="U43" i="4" s="1"/>
  <c r="U36" i="4" a="1"/>
  <c r="U36" i="4" s="1"/>
  <c r="U42" i="4" a="1"/>
  <c r="U42" i="4" s="1"/>
  <c r="U38" i="4" a="1"/>
  <c r="U38" i="4" s="1"/>
  <c r="U37" i="4" a="1"/>
  <c r="U37" i="4" s="1"/>
  <c r="U39" i="4" a="1"/>
  <c r="U39" i="4" s="1"/>
  <c r="AB37" i="6"/>
  <c r="AA37" i="6"/>
  <c r="K45" i="84"/>
  <c r="J45" i="84"/>
  <c r="H45" i="60"/>
  <c r="G45" i="60"/>
  <c r="AE38" i="60"/>
  <c r="AF38" i="60"/>
  <c r="J45" i="6"/>
  <c r="K45" i="6"/>
  <c r="AN38" i="84" l="1"/>
  <c r="W38" i="4"/>
  <c r="Y38" i="4" s="1"/>
  <c r="X38" i="4"/>
  <c r="X41" i="4"/>
  <c r="W41" i="4"/>
  <c r="Y41" i="4" s="1"/>
  <c r="AI38" i="84"/>
  <c r="AK38" i="84"/>
  <c r="AM38" i="84"/>
  <c r="AL38" i="84"/>
  <c r="AJ38" i="84"/>
  <c r="L45" i="6"/>
  <c r="D46" i="6"/>
  <c r="F46" i="6" s="1"/>
  <c r="W40" i="4"/>
  <c r="Y40" i="4" s="1"/>
  <c r="X40" i="4"/>
  <c r="AE36" i="6"/>
  <c r="AF36" i="6"/>
  <c r="K45" i="60"/>
  <c r="J45" i="60"/>
  <c r="X42" i="4"/>
  <c r="W42" i="4"/>
  <c r="Y42" i="4" s="1"/>
  <c r="D46" i="84"/>
  <c r="F46" i="84" s="1"/>
  <c r="L45" i="84"/>
  <c r="X39" i="4"/>
  <c r="W39" i="4"/>
  <c r="Y39" i="4" s="1"/>
  <c r="X36" i="4"/>
  <c r="W36" i="4"/>
  <c r="Y36" i="4" s="1"/>
  <c r="N44" i="4"/>
  <c r="P44" i="4" s="1"/>
  <c r="O44" i="4"/>
  <c r="AH38" i="60"/>
  <c r="AG38" i="60"/>
  <c r="AC39" i="60" a="1"/>
  <c r="AC39" i="60" s="1"/>
  <c r="W37" i="4"/>
  <c r="Y37" i="4" s="1"/>
  <c r="X37" i="4"/>
  <c r="X43" i="4"/>
  <c r="W43" i="4"/>
  <c r="Y43" i="4" s="1"/>
  <c r="G45" i="4"/>
  <c r="H45" i="4"/>
  <c r="T44" i="60"/>
  <c r="S44" i="60"/>
  <c r="AE39" i="84"/>
  <c r="AF39" i="84"/>
  <c r="AN38" i="60" l="1"/>
  <c r="AA36" i="4"/>
  <c r="AC36" i="4" s="1" a="1"/>
  <c r="AC36" i="4" s="1"/>
  <c r="AB36" i="4"/>
  <c r="O45" i="84"/>
  <c r="N45" i="84"/>
  <c r="P45" i="84" s="1"/>
  <c r="D46" i="60"/>
  <c r="F46" i="60" s="1"/>
  <c r="L45" i="60"/>
  <c r="AE39" i="60"/>
  <c r="AF39" i="60"/>
  <c r="H46" i="84"/>
  <c r="G46" i="84"/>
  <c r="AB40" i="4"/>
  <c r="AA40" i="4"/>
  <c r="AB37" i="4"/>
  <c r="AA37" i="4"/>
  <c r="AA43" i="4"/>
  <c r="AB43" i="4"/>
  <c r="AA39" i="4"/>
  <c r="AB39" i="4"/>
  <c r="AB42" i="4"/>
  <c r="AA42" i="4"/>
  <c r="H46" i="6"/>
  <c r="G46" i="6"/>
  <c r="AA38" i="4"/>
  <c r="AB38" i="4"/>
  <c r="AG39" i="84"/>
  <c r="AH39" i="84"/>
  <c r="AC40" i="84" a="1"/>
  <c r="AC40" i="84" s="1"/>
  <c r="K45" i="4"/>
  <c r="J45" i="4"/>
  <c r="AM38" i="60"/>
  <c r="AJ38" i="60"/>
  <c r="AL38" i="60"/>
  <c r="AK38" i="60"/>
  <c r="AI38" i="60"/>
  <c r="T44" i="4"/>
  <c r="S44" i="4"/>
  <c r="AG36" i="6"/>
  <c r="AH36" i="6"/>
  <c r="O45" i="6"/>
  <c r="N45" i="6"/>
  <c r="P45" i="6" s="1"/>
  <c r="AA41" i="4"/>
  <c r="AB41" i="4"/>
  <c r="AC37" i="6" a="1"/>
  <c r="AC37" i="6" s="1"/>
  <c r="AN36" i="6" l="1"/>
  <c r="AN39" i="84"/>
  <c r="T45" i="6"/>
  <c r="S45" i="6"/>
  <c r="T45" i="84"/>
  <c r="S45" i="84"/>
  <c r="AF37" i="6"/>
  <c r="AE37" i="6"/>
  <c r="AF40" i="84"/>
  <c r="AE40" i="84"/>
  <c r="AG39" i="60"/>
  <c r="AH39" i="60"/>
  <c r="AC40" i="60" a="1"/>
  <c r="AC40" i="60" s="1"/>
  <c r="AK36" i="6"/>
  <c r="AJ36" i="6"/>
  <c r="AI36" i="6"/>
  <c r="AM36" i="6"/>
  <c r="AL36" i="6"/>
  <c r="AL39" i="84"/>
  <c r="AM39" i="84"/>
  <c r="AJ39" i="84"/>
  <c r="AK39" i="84"/>
  <c r="AI39" i="84"/>
  <c r="O45" i="60"/>
  <c r="N45" i="60"/>
  <c r="P45" i="60" s="1"/>
  <c r="L45" i="4"/>
  <c r="D46" i="4"/>
  <c r="F46" i="4" s="1"/>
  <c r="J46" i="6"/>
  <c r="K46" i="6"/>
  <c r="J46" i="84"/>
  <c r="K46" i="84"/>
  <c r="G46" i="60"/>
  <c r="H46" i="60"/>
  <c r="AF36" i="4"/>
  <c r="AE36" i="4"/>
  <c r="AE40" i="60" l="1"/>
  <c r="AF40" i="60"/>
  <c r="AH36" i="4"/>
  <c r="AG36" i="4"/>
  <c r="AC37" i="4" a="1"/>
  <c r="AC37" i="4" s="1"/>
  <c r="AL39" i="60"/>
  <c r="AI39" i="60"/>
  <c r="AK39" i="60"/>
  <c r="AJ39" i="60"/>
  <c r="AM39" i="60"/>
  <c r="AH40" i="84"/>
  <c r="AG40" i="84"/>
  <c r="AC41" i="84" a="1"/>
  <c r="AC41" i="84" s="1"/>
  <c r="L46" i="84"/>
  <c r="D47" i="84"/>
  <c r="F47" i="84" s="1"/>
  <c r="H46" i="4"/>
  <c r="G46" i="4"/>
  <c r="K46" i="60"/>
  <c r="J46" i="60"/>
  <c r="N45" i="4"/>
  <c r="P45" i="4" s="1"/>
  <c r="O45" i="4"/>
  <c r="AN39" i="60"/>
  <c r="L46" i="6"/>
  <c r="D47" i="6"/>
  <c r="F47" i="6" s="1"/>
  <c r="S45" i="60"/>
  <c r="T45" i="60"/>
  <c r="AH37" i="6"/>
  <c r="AG37" i="6"/>
  <c r="AC38" i="6" a="1"/>
  <c r="AC38" i="6" s="1"/>
  <c r="AN37" i="6" l="1"/>
  <c r="G47" i="6"/>
  <c r="H47" i="6"/>
  <c r="S45" i="4"/>
  <c r="T45" i="4"/>
  <c r="J46" i="4"/>
  <c r="K46" i="4"/>
  <c r="AN40" i="84"/>
  <c r="AN36" i="4"/>
  <c r="AE38" i="6"/>
  <c r="AF38" i="6"/>
  <c r="N46" i="6"/>
  <c r="P46" i="6" s="1"/>
  <c r="O46" i="6"/>
  <c r="D47" i="60"/>
  <c r="F47" i="60" s="1"/>
  <c r="L46" i="60"/>
  <c r="AJ36" i="4"/>
  <c r="AL36" i="4"/>
  <c r="AK36" i="4"/>
  <c r="AI36" i="4"/>
  <c r="AM36" i="4"/>
  <c r="AI37" i="6"/>
  <c r="AK37" i="6"/>
  <c r="AM37" i="6"/>
  <c r="AL37" i="6"/>
  <c r="AJ37" i="6"/>
  <c r="G47" i="84"/>
  <c r="H47" i="84"/>
  <c r="AI40" i="84"/>
  <c r="AK40" i="84"/>
  <c r="AM40" i="84"/>
  <c r="AL40" i="84"/>
  <c r="AJ40" i="84"/>
  <c r="N46" i="84"/>
  <c r="P46" i="84" s="1"/>
  <c r="O46" i="84"/>
  <c r="AE41" i="84"/>
  <c r="AF41" i="84"/>
  <c r="AF37" i="4"/>
  <c r="AE37" i="4"/>
  <c r="AH40" i="60"/>
  <c r="AG40" i="60"/>
  <c r="AC41" i="60" a="1"/>
  <c r="AC41" i="60" s="1"/>
  <c r="AN40" i="60" l="1"/>
  <c r="T46" i="6"/>
  <c r="S46" i="6"/>
  <c r="AG41" i="84"/>
  <c r="AH41" i="84"/>
  <c r="K47" i="84"/>
  <c r="J47" i="84"/>
  <c r="N46" i="60"/>
  <c r="P46" i="60" s="1"/>
  <c r="O46" i="60"/>
  <c r="J47" i="6"/>
  <c r="K47" i="6"/>
  <c r="AF41" i="60"/>
  <c r="AE41" i="60"/>
  <c r="AI40" i="60"/>
  <c r="AJ40" i="60"/>
  <c r="AL40" i="60"/>
  <c r="AK40" i="60"/>
  <c r="AM40" i="60"/>
  <c r="AG37" i="4"/>
  <c r="AH37" i="4"/>
  <c r="AC38" i="4" a="1"/>
  <c r="AC38" i="4" s="1"/>
  <c r="H47" i="60"/>
  <c r="G47" i="60"/>
  <c r="AG38" i="6"/>
  <c r="AH38" i="6"/>
  <c r="AC39" i="6" a="1"/>
  <c r="AC39" i="6" s="1"/>
  <c r="D47" i="4"/>
  <c r="F47" i="4" s="1"/>
  <c r="L46" i="4"/>
  <c r="S46" i="84"/>
  <c r="T46" i="84"/>
  <c r="AN41" i="84" l="1"/>
  <c r="AE38" i="4"/>
  <c r="AF38" i="4"/>
  <c r="AH41" i="60"/>
  <c r="AG41" i="60"/>
  <c r="AM41" i="84"/>
  <c r="AL41" i="84"/>
  <c r="AK41" i="84"/>
  <c r="AJ41" i="84"/>
  <c r="AI41" i="84"/>
  <c r="AL38" i="6"/>
  <c r="AJ38" i="6"/>
  <c r="AM38" i="6"/>
  <c r="AK38" i="6"/>
  <c r="AI38" i="6"/>
  <c r="O46" i="4"/>
  <c r="N46" i="4"/>
  <c r="P46" i="4" s="1"/>
  <c r="S46" i="60"/>
  <c r="T46" i="60"/>
  <c r="AI37" i="4"/>
  <c r="AL37" i="4"/>
  <c r="AJ37" i="4"/>
  <c r="AM37" i="4"/>
  <c r="AK37" i="4"/>
  <c r="G47" i="4"/>
  <c r="H47" i="4"/>
  <c r="AN37" i="4"/>
  <c r="L47" i="84"/>
  <c r="D48" i="84"/>
  <c r="F48" i="84" s="1"/>
  <c r="AN38" i="6"/>
  <c r="AF39" i="6"/>
  <c r="AE39" i="6"/>
  <c r="K47" i="60"/>
  <c r="J47" i="60"/>
  <c r="D48" i="6"/>
  <c r="F48" i="6" s="1"/>
  <c r="L47" i="6"/>
  <c r="G48" i="84" l="1"/>
  <c r="H48" i="84"/>
  <c r="S46" i="4"/>
  <c r="T46" i="4"/>
  <c r="AN41" i="60"/>
  <c r="AG39" i="6"/>
  <c r="AH39" i="6"/>
  <c r="AC40" i="6" a="1"/>
  <c r="AC40" i="6" s="1"/>
  <c r="AI41" i="60"/>
  <c r="AK41" i="60"/>
  <c r="AJ41" i="60"/>
  <c r="AM41" i="60"/>
  <c r="AL41" i="60"/>
  <c r="H48" i="6"/>
  <c r="G48" i="6"/>
  <c r="O47" i="6"/>
  <c r="N47" i="6"/>
  <c r="P47" i="6" s="1"/>
  <c r="N47" i="84"/>
  <c r="P47" i="84" s="1"/>
  <c r="O47" i="84"/>
  <c r="L47" i="60"/>
  <c r="D48" i="60"/>
  <c r="F48" i="60" s="1"/>
  <c r="K47" i="4"/>
  <c r="J47" i="4"/>
  <c r="AG38" i="4"/>
  <c r="AH38" i="4"/>
  <c r="AC39" i="4" a="1"/>
  <c r="AC39" i="4" s="1"/>
  <c r="AN38" i="4" l="1"/>
  <c r="AF40" i="6"/>
  <c r="AE40" i="6"/>
  <c r="AL39" i="6"/>
  <c r="AK39" i="6"/>
  <c r="AJ39" i="6"/>
  <c r="AM39" i="6"/>
  <c r="AI39" i="6"/>
  <c r="AF39" i="4"/>
  <c r="AE39" i="4"/>
  <c r="S47" i="84"/>
  <c r="T47" i="84"/>
  <c r="K48" i="6"/>
  <c r="J48" i="6"/>
  <c r="AN39" i="6"/>
  <c r="J48" i="84"/>
  <c r="K48" i="84"/>
  <c r="N47" i="60"/>
  <c r="P47" i="60" s="1"/>
  <c r="O47" i="60"/>
  <c r="D48" i="4"/>
  <c r="F48" i="4" s="1"/>
  <c r="L47" i="4"/>
  <c r="AL38" i="4"/>
  <c r="AI38" i="4"/>
  <c r="AM38" i="4"/>
  <c r="AK38" i="4"/>
  <c r="AJ38" i="4"/>
  <c r="G48" i="60"/>
  <c r="H48" i="60"/>
  <c r="T47" i="6"/>
  <c r="S47" i="6"/>
  <c r="AG39" i="4" a="1"/>
  <c r="AG39" i="4" l="1"/>
  <c r="K48" i="60"/>
  <c r="J48" i="60"/>
  <c r="N47" i="4"/>
  <c r="P47" i="4" s="1"/>
  <c r="O47" i="4"/>
  <c r="H48" i="4"/>
  <c r="G48" i="4"/>
  <c r="L48" i="84"/>
  <c r="D49" i="84"/>
  <c r="F49" i="84" s="1"/>
  <c r="U46" i="84" a="1"/>
  <c r="U46" i="84" s="1"/>
  <c r="U47" i="84" a="1"/>
  <c r="U47" i="84" s="1"/>
  <c r="U44" i="84" a="1"/>
  <c r="U44" i="84" s="1"/>
  <c r="U42" i="84" a="1"/>
  <c r="U42" i="84" s="1"/>
  <c r="U43" i="84" a="1"/>
  <c r="U43" i="84" s="1"/>
  <c r="U45" i="84" a="1"/>
  <c r="U45" i="84" s="1"/>
  <c r="AG40" i="6"/>
  <c r="AH40" i="6"/>
  <c r="AC41" i="6" a="1"/>
  <c r="AC41" i="6" s="1"/>
  <c r="T47" i="60"/>
  <c r="S47" i="60"/>
  <c r="D49" i="6"/>
  <c r="F49" i="6" s="1"/>
  <c r="L48" i="6"/>
  <c r="AH39" i="4"/>
  <c r="AC40" i="4" a="1"/>
  <c r="AC40" i="4" s="1"/>
  <c r="G49" i="6" l="1"/>
  <c r="H49" i="6"/>
  <c r="AK40" i="6"/>
  <c r="AM40" i="6"/>
  <c r="AL40" i="6"/>
  <c r="AJ40" i="6"/>
  <c r="AI40" i="6"/>
  <c r="W42" i="84"/>
  <c r="Y42" i="84" s="1"/>
  <c r="X42" i="84"/>
  <c r="G49" i="84"/>
  <c r="H49" i="84"/>
  <c r="AL39" i="4"/>
  <c r="AJ39" i="4"/>
  <c r="AK39" i="4"/>
  <c r="AI39" i="4"/>
  <c r="AM39" i="4"/>
  <c r="U47" i="60" a="1"/>
  <c r="U47" i="60" s="1"/>
  <c r="U44" i="60" a="1"/>
  <c r="U44" i="60" s="1"/>
  <c r="U46" i="60" a="1"/>
  <c r="U46" i="60" s="1"/>
  <c r="U43" i="60" a="1"/>
  <c r="U43" i="60" s="1"/>
  <c r="U45" i="60" a="1"/>
  <c r="U45" i="60" s="1"/>
  <c r="U42" i="60" a="1"/>
  <c r="U42" i="60" s="1"/>
  <c r="AN40" i="6"/>
  <c r="W44" i="84"/>
  <c r="Y44" i="84" s="1"/>
  <c r="X44" i="84"/>
  <c r="O48" i="84"/>
  <c r="N48" i="84"/>
  <c r="P48" i="84" s="1"/>
  <c r="S47" i="4"/>
  <c r="T47" i="4"/>
  <c r="AN39" i="4"/>
  <c r="W45" i="84"/>
  <c r="Y45" i="84" s="1"/>
  <c r="X45" i="84"/>
  <c r="W47" i="84"/>
  <c r="Y47" i="84" s="1"/>
  <c r="X47" i="84"/>
  <c r="D49" i="60"/>
  <c r="F49" i="60" s="1"/>
  <c r="L48" i="60"/>
  <c r="AF40" i="4"/>
  <c r="AE40" i="4"/>
  <c r="N48" i="6"/>
  <c r="P48" i="6" s="1"/>
  <c r="O48" i="6"/>
  <c r="AF41" i="6"/>
  <c r="AE41" i="6"/>
  <c r="X43" i="84"/>
  <c r="W43" i="84"/>
  <c r="Y43" i="84" s="1"/>
  <c r="X46" i="84"/>
  <c r="W46" i="84"/>
  <c r="Y46" i="84" s="1"/>
  <c r="J48" i="4"/>
  <c r="K48" i="4"/>
  <c r="AB43" i="84" l="1"/>
  <c r="AA43" i="84"/>
  <c r="O48" i="60"/>
  <c r="N48" i="60"/>
  <c r="P48" i="60" s="1"/>
  <c r="AA44" i="84"/>
  <c r="AB44" i="84"/>
  <c r="W43" i="60"/>
  <c r="Y43" i="60" s="1"/>
  <c r="X43" i="60"/>
  <c r="AB42" i="84"/>
  <c r="AA42" i="84"/>
  <c r="AC42" i="84" s="1" a="1"/>
  <c r="AC42" i="84" s="1"/>
  <c r="W46" i="60"/>
  <c r="Y46" i="60" s="1"/>
  <c r="X46" i="60"/>
  <c r="K49" i="84"/>
  <c r="J49" i="84"/>
  <c r="G49" i="60"/>
  <c r="H49" i="60"/>
  <c r="T48" i="84"/>
  <c r="S48" i="84"/>
  <c r="AG41" i="6"/>
  <c r="AH41" i="6"/>
  <c r="AC42" i="6" a="1"/>
  <c r="AC42" i="6" s="1"/>
  <c r="AH40" i="4"/>
  <c r="AG40" i="4"/>
  <c r="AC41" i="4" a="1"/>
  <c r="AC41" i="4" s="1"/>
  <c r="W42" i="60"/>
  <c r="Y42" i="60" s="1"/>
  <c r="X42" i="60"/>
  <c r="X44" i="60"/>
  <c r="W44" i="60"/>
  <c r="Y44" i="60" s="1"/>
  <c r="J49" i="6"/>
  <c r="K49" i="6"/>
  <c r="L48" i="4"/>
  <c r="D49" i="4"/>
  <c r="F49" i="4" s="1"/>
  <c r="S48" i="6"/>
  <c r="T48" i="6"/>
  <c r="AB45" i="84"/>
  <c r="AA45" i="84"/>
  <c r="AA46" i="84"/>
  <c r="AB46" i="84"/>
  <c r="AB47" i="84"/>
  <c r="AA47" i="84"/>
  <c r="X45" i="60"/>
  <c r="W45" i="60"/>
  <c r="Y45" i="60" s="1"/>
  <c r="W47" i="60"/>
  <c r="Y47" i="60" s="1"/>
  <c r="X47" i="60"/>
  <c r="AF41" i="4" l="1"/>
  <c r="AE41" i="4"/>
  <c r="AJ41" i="6"/>
  <c r="AL41" i="6"/>
  <c r="AI41" i="6"/>
  <c r="AK41" i="6"/>
  <c r="AM41" i="6"/>
  <c r="K49" i="60"/>
  <c r="J49" i="60"/>
  <c r="T48" i="60"/>
  <c r="S48" i="60"/>
  <c r="G49" i="4"/>
  <c r="H49" i="4"/>
  <c r="AB44" i="60"/>
  <c r="AA44" i="60"/>
  <c r="AA47" i="60"/>
  <c r="AB47" i="60"/>
  <c r="O48" i="4"/>
  <c r="N48" i="4"/>
  <c r="P48" i="4" s="1"/>
  <c r="AN40" i="4"/>
  <c r="AN41" i="6"/>
  <c r="AA46" i="60"/>
  <c r="AB46" i="60"/>
  <c r="AA43" i="60"/>
  <c r="AB43" i="60"/>
  <c r="AJ40" i="4"/>
  <c r="AL40" i="4"/>
  <c r="AI40" i="4"/>
  <c r="AK40" i="4"/>
  <c r="AM40" i="4"/>
  <c r="L49" i="84"/>
  <c r="D50" i="84"/>
  <c r="F50" i="84" s="1"/>
  <c r="AE42" i="84"/>
  <c r="AC43" i="84" s="1" a="1"/>
  <c r="AC43" i="84" s="1"/>
  <c r="AF42" i="84"/>
  <c r="AA45" i="60"/>
  <c r="AB45" i="60"/>
  <c r="L49" i="6"/>
  <c r="D50" i="6"/>
  <c r="F50" i="6" s="1"/>
  <c r="AB42" i="60"/>
  <c r="AA42" i="60"/>
  <c r="AC42" i="60" s="1" a="1"/>
  <c r="AC42" i="60" s="1"/>
  <c r="AF42" i="6"/>
  <c r="AE42" i="6"/>
  <c r="AG42" i="6" l="1"/>
  <c r="AH42" i="6"/>
  <c r="AC43" i="6" a="1"/>
  <c r="AC43" i="6" s="1"/>
  <c r="AF42" i="60"/>
  <c r="AE42" i="60"/>
  <c r="AC43" i="60" s="1" a="1"/>
  <c r="AC43" i="60" s="1"/>
  <c r="AH42" i="84"/>
  <c r="AG42" i="84"/>
  <c r="K49" i="4"/>
  <c r="J49" i="4"/>
  <c r="AH41" i="4"/>
  <c r="AG41" i="4"/>
  <c r="AC42" i="4" a="1"/>
  <c r="AC42" i="4" s="1"/>
  <c r="H50" i="84"/>
  <c r="G50" i="84"/>
  <c r="L49" i="60"/>
  <c r="D50" i="60"/>
  <c r="F50" i="60" s="1"/>
  <c r="G50" i="6"/>
  <c r="H50" i="6"/>
  <c r="O49" i="6"/>
  <c r="N49" i="6"/>
  <c r="P49" i="6" s="1"/>
  <c r="AE43" i="84"/>
  <c r="AF43" i="84"/>
  <c r="O49" i="84"/>
  <c r="N49" i="84"/>
  <c r="P49" i="84" s="1"/>
  <c r="S48" i="4"/>
  <c r="T48" i="4"/>
  <c r="J50" i="84" l="1"/>
  <c r="K50" i="84"/>
  <c r="K50" i="6"/>
  <c r="J50" i="6"/>
  <c r="S49" i="84"/>
  <c r="T49" i="84"/>
  <c r="T49" i="6"/>
  <c r="S49" i="6"/>
  <c r="G50" i="60"/>
  <c r="H50" i="60"/>
  <c r="AN41" i="4"/>
  <c r="AN42" i="84"/>
  <c r="AK42" i="84"/>
  <c r="AI42" i="84"/>
  <c r="AM42" i="84"/>
  <c r="AL42" i="84"/>
  <c r="AJ42" i="84"/>
  <c r="AF43" i="6"/>
  <c r="AE43" i="6"/>
  <c r="N49" i="60"/>
  <c r="P49" i="60" s="1"/>
  <c r="O49" i="60"/>
  <c r="D50" i="4"/>
  <c r="F50" i="4" s="1"/>
  <c r="L49" i="4"/>
  <c r="AJ42" i="6"/>
  <c r="AM42" i="6"/>
  <c r="AL42" i="6"/>
  <c r="AK42" i="6"/>
  <c r="AI42" i="6"/>
  <c r="AJ41" i="4"/>
  <c r="AK41" i="4"/>
  <c r="AM41" i="4"/>
  <c r="AI41" i="4"/>
  <c r="AL41" i="4"/>
  <c r="AH43" i="84"/>
  <c r="AG43" i="84"/>
  <c r="AC44" i="84" a="1"/>
  <c r="AC44" i="84" s="1"/>
  <c r="AF43" i="60"/>
  <c r="AE43" i="60"/>
  <c r="AE42" i="4"/>
  <c r="AF42" i="4"/>
  <c r="AH42" i="60"/>
  <c r="AG42" i="60"/>
  <c r="AN42" i="6"/>
  <c r="AN43" i="84" l="1"/>
  <c r="AN42" i="60"/>
  <c r="AF44" i="84"/>
  <c r="AE44" i="84"/>
  <c r="T49" i="60"/>
  <c r="S49" i="60"/>
  <c r="D51" i="6"/>
  <c r="F51" i="6" s="1"/>
  <c r="L50" i="6"/>
  <c r="AG43" i="6"/>
  <c r="AH43" i="6"/>
  <c r="AH43" i="60"/>
  <c r="AG43" i="60"/>
  <c r="AC44" i="60" a="1"/>
  <c r="AC44" i="60" s="1"/>
  <c r="AK43" i="84"/>
  <c r="AJ43" i="84"/>
  <c r="AI43" i="84"/>
  <c r="AM43" i="84"/>
  <c r="AL43" i="84"/>
  <c r="G50" i="4"/>
  <c r="H50" i="4"/>
  <c r="K50" i="60"/>
  <c r="J50" i="60"/>
  <c r="AH42" i="4"/>
  <c r="AG42" i="4"/>
  <c r="AC43" i="4" a="1"/>
  <c r="AC43" i="4" s="1"/>
  <c r="O49" i="4"/>
  <c r="N49" i="4"/>
  <c r="P49" i="4" s="1"/>
  <c r="AL42" i="60"/>
  <c r="AK42" i="60"/>
  <c r="AI42" i="60"/>
  <c r="AM42" i="60"/>
  <c r="AJ42" i="60"/>
  <c r="D51" i="84"/>
  <c r="F51" i="84" s="1"/>
  <c r="L50" i="84"/>
  <c r="AN42" i="4" l="1"/>
  <c r="N50" i="84"/>
  <c r="P50" i="84" s="1"/>
  <c r="O50" i="84"/>
  <c r="D51" i="60"/>
  <c r="F51" i="60" s="1"/>
  <c r="L50" i="60"/>
  <c r="AM43" i="6"/>
  <c r="AJ43" i="6"/>
  <c r="AK43" i="6"/>
  <c r="AI43" i="6"/>
  <c r="AL43" i="6"/>
  <c r="AE44" i="60"/>
  <c r="AF44" i="60"/>
  <c r="AN43" i="6"/>
  <c r="H51" i="84"/>
  <c r="G51" i="84"/>
  <c r="K50" i="4"/>
  <c r="J50" i="4"/>
  <c r="AN43" i="60"/>
  <c r="N50" i="6"/>
  <c r="P50" i="6" s="1"/>
  <c r="O50" i="6"/>
  <c r="AG44" i="84"/>
  <c r="AH44" i="84"/>
  <c r="AC45" i="84" a="1"/>
  <c r="AC45" i="84" s="1"/>
  <c r="AE43" i="4"/>
  <c r="AF43" i="4"/>
  <c r="S49" i="4"/>
  <c r="T49" i="4"/>
  <c r="AJ42" i="4"/>
  <c r="AL42" i="4"/>
  <c r="AK42" i="4"/>
  <c r="AI42" i="4"/>
  <c r="AM42" i="4"/>
  <c r="AK43" i="60"/>
  <c r="AI43" i="60"/>
  <c r="AL43" i="60"/>
  <c r="AJ43" i="60"/>
  <c r="AM43" i="60"/>
  <c r="H51" i="6"/>
  <c r="G51" i="6"/>
  <c r="AN44" i="84" l="1"/>
  <c r="L50" i="4"/>
  <c r="D51" i="4"/>
  <c r="F51" i="4" s="1"/>
  <c r="O50" i="60"/>
  <c r="N50" i="60"/>
  <c r="P50" i="60" s="1"/>
  <c r="AG43" i="4"/>
  <c r="AH43" i="4"/>
  <c r="G51" i="60"/>
  <c r="H51" i="60"/>
  <c r="AE45" i="84"/>
  <c r="AF45" i="84"/>
  <c r="S50" i="6"/>
  <c r="T50" i="6"/>
  <c r="AG44" i="60"/>
  <c r="AH44" i="60"/>
  <c r="AC45" i="60" a="1"/>
  <c r="AC45" i="60" s="1"/>
  <c r="J51" i="6"/>
  <c r="K51" i="6"/>
  <c r="AJ44" i="84"/>
  <c r="AI44" i="84"/>
  <c r="AK44" i="84"/>
  <c r="AM44" i="84"/>
  <c r="AL44" i="84"/>
  <c r="K51" i="84"/>
  <c r="J51" i="84"/>
  <c r="T50" i="84"/>
  <c r="S50" i="84"/>
  <c r="D52" i="84" l="1"/>
  <c r="F52" i="84" s="1"/>
  <c r="L51" i="84"/>
  <c r="L51" i="6"/>
  <c r="D52" i="6"/>
  <c r="F52" i="6" s="1"/>
  <c r="J51" i="60"/>
  <c r="K51" i="60"/>
  <c r="S50" i="60"/>
  <c r="T50" i="60"/>
  <c r="AE45" i="60"/>
  <c r="AF45" i="60"/>
  <c r="AJ43" i="4"/>
  <c r="AL43" i="4"/>
  <c r="AM43" i="4"/>
  <c r="AK43" i="4"/>
  <c r="AI43" i="4"/>
  <c r="G51" i="4"/>
  <c r="H51" i="4"/>
  <c r="AK44" i="60"/>
  <c r="AM44" i="60"/>
  <c r="AL44" i="60"/>
  <c r="AJ44" i="60"/>
  <c r="AI44" i="60"/>
  <c r="AN44" i="60"/>
  <c r="AH45" i="84"/>
  <c r="AG45" i="84"/>
  <c r="AC46" i="84" a="1"/>
  <c r="AC46" i="84" s="1"/>
  <c r="AN43" i="4"/>
  <c r="O50" i="4"/>
  <c r="N50" i="4"/>
  <c r="P50" i="4" s="1"/>
  <c r="AL45" i="84" l="1"/>
  <c r="AJ45" i="84"/>
  <c r="AM45" i="84"/>
  <c r="AK45" i="84"/>
  <c r="AI45" i="84"/>
  <c r="H52" i="6"/>
  <c r="G52" i="6"/>
  <c r="N51" i="6"/>
  <c r="P51" i="6" s="1"/>
  <c r="O51" i="6"/>
  <c r="O51" i="84"/>
  <c r="N51" i="84"/>
  <c r="P51" i="84" s="1"/>
  <c r="AE46" i="84"/>
  <c r="AF46" i="84"/>
  <c r="S50" i="4"/>
  <c r="T50" i="4"/>
  <c r="AN45" i="84"/>
  <c r="J51" i="4"/>
  <c r="K51" i="4"/>
  <c r="AH45" i="60"/>
  <c r="AG45" i="60"/>
  <c r="AC46" i="60" a="1"/>
  <c r="AC46" i="60" s="1"/>
  <c r="D52" i="60"/>
  <c r="F52" i="60" s="1"/>
  <c r="L51" i="60"/>
  <c r="G52" i="84"/>
  <c r="H52" i="84"/>
  <c r="AN45" i="60" l="1"/>
  <c r="AH46" i="84"/>
  <c r="AG46" i="84"/>
  <c r="AC47" i="84" a="1"/>
  <c r="AC47" i="84" s="1"/>
  <c r="S51" i="6"/>
  <c r="T51" i="6"/>
  <c r="N51" i="60"/>
  <c r="P51" i="60" s="1"/>
  <c r="O51" i="60"/>
  <c r="T51" i="84"/>
  <c r="S51" i="84"/>
  <c r="AI45" i="60"/>
  <c r="AJ45" i="60"/>
  <c r="AL45" i="60"/>
  <c r="AM45" i="60"/>
  <c r="AK45" i="60"/>
  <c r="G52" i="60"/>
  <c r="H52" i="60"/>
  <c r="J52" i="6"/>
  <c r="K52" i="6"/>
  <c r="K52" i="84"/>
  <c r="J52" i="84"/>
  <c r="AE46" i="60"/>
  <c r="AF46" i="60"/>
  <c r="D52" i="4"/>
  <c r="F52" i="4" s="1"/>
  <c r="L51" i="4"/>
  <c r="AN46" i="84" l="1"/>
  <c r="AE47" i="84"/>
  <c r="AF47" i="84"/>
  <c r="AH46" i="60"/>
  <c r="AG46" i="60"/>
  <c r="AC47" i="60" a="1"/>
  <c r="AC47" i="60" s="1"/>
  <c r="AK46" i="84"/>
  <c r="AI46" i="84"/>
  <c r="AL46" i="84"/>
  <c r="AM46" i="84"/>
  <c r="AJ46" i="84"/>
  <c r="H52" i="4"/>
  <c r="G52" i="4"/>
  <c r="T51" i="60"/>
  <c r="S51" i="60"/>
  <c r="L52" i="6"/>
  <c r="D53" i="6"/>
  <c r="F53" i="6" s="1"/>
  <c r="N51" i="4"/>
  <c r="P51" i="4" s="1"/>
  <c r="O51" i="4"/>
  <c r="D53" i="84"/>
  <c r="F53" i="84" s="1"/>
  <c r="L52" i="84"/>
  <c r="J52" i="60"/>
  <c r="K52" i="60"/>
  <c r="U49" i="6" a="1"/>
  <c r="U49" i="6" s="1"/>
  <c r="U47" i="6" a="1"/>
  <c r="U47" i="6" s="1"/>
  <c r="U48" i="6" a="1"/>
  <c r="U48" i="6" s="1"/>
  <c r="U44" i="6" a="1"/>
  <c r="U44" i="6" s="1"/>
  <c r="U45" i="6" a="1"/>
  <c r="U45" i="6" s="1"/>
  <c r="U51" i="6" a="1"/>
  <c r="U51" i="6" s="1"/>
  <c r="U46" i="6" a="1"/>
  <c r="U46" i="6" s="1"/>
  <c r="U50" i="6" a="1"/>
  <c r="U50" i="6" s="1"/>
  <c r="X46" i="6" l="1"/>
  <c r="W46" i="6"/>
  <c r="Y46" i="6" s="1"/>
  <c r="W47" i="6"/>
  <c r="Y47" i="6" s="1"/>
  <c r="X47" i="6"/>
  <c r="N52" i="84"/>
  <c r="P52" i="84" s="1"/>
  <c r="O52" i="84"/>
  <c r="G53" i="6"/>
  <c r="H53" i="6"/>
  <c r="AN46" i="60"/>
  <c r="X49" i="6"/>
  <c r="W49" i="6"/>
  <c r="Y49" i="6" s="1"/>
  <c r="H53" i="84"/>
  <c r="G53" i="84"/>
  <c r="O52" i="6"/>
  <c r="N52" i="6"/>
  <c r="P52" i="6" s="1"/>
  <c r="K52" i="4"/>
  <c r="J52" i="4"/>
  <c r="AJ46" i="60"/>
  <c r="AM46" i="60"/>
  <c r="AL46" i="60"/>
  <c r="AK46" i="60"/>
  <c r="AI46" i="60"/>
  <c r="X51" i="6"/>
  <c r="W51" i="6"/>
  <c r="Y51" i="6" s="1"/>
  <c r="X45" i="6"/>
  <c r="W45" i="6"/>
  <c r="Y45" i="6" s="1"/>
  <c r="W50" i="6"/>
  <c r="Y50" i="6" s="1"/>
  <c r="X50" i="6"/>
  <c r="X44" i="6"/>
  <c r="W44" i="6"/>
  <c r="Y44" i="6" s="1"/>
  <c r="X48" i="6"/>
  <c r="W48" i="6"/>
  <c r="Y48" i="6" s="1"/>
  <c r="L52" i="60"/>
  <c r="D53" i="60"/>
  <c r="F53" i="60" s="1"/>
  <c r="S51" i="4"/>
  <c r="T51" i="4"/>
  <c r="AE47" i="60"/>
  <c r="AF47" i="60"/>
  <c r="AG47" i="84"/>
  <c r="AH47" i="84"/>
  <c r="AN47" i="84" l="1"/>
  <c r="AJ47" i="84"/>
  <c r="AI47" i="84"/>
  <c r="AM47" i="84"/>
  <c r="AL47" i="84"/>
  <c r="AK47" i="84"/>
  <c r="AB48" i="6"/>
  <c r="AA48" i="6"/>
  <c r="AB51" i="6"/>
  <c r="AA51" i="6"/>
  <c r="K53" i="84"/>
  <c r="J53" i="84"/>
  <c r="K53" i="6"/>
  <c r="J53" i="6"/>
  <c r="T52" i="6"/>
  <c r="S52" i="6"/>
  <c r="AA49" i="6"/>
  <c r="AB49" i="6"/>
  <c r="AA47" i="6"/>
  <c r="AB47" i="6"/>
  <c r="AH47" i="60"/>
  <c r="AG47" i="60"/>
  <c r="N52" i="60"/>
  <c r="P52" i="60" s="1"/>
  <c r="O52" i="60"/>
  <c r="U48" i="4" a="1"/>
  <c r="U48" i="4" s="1"/>
  <c r="U51" i="4" a="1"/>
  <c r="U51" i="4" s="1"/>
  <c r="U45" i="4" a="1"/>
  <c r="U45" i="4" s="1"/>
  <c r="U47" i="4" a="1"/>
  <c r="U47" i="4" s="1"/>
  <c r="U50" i="4" a="1"/>
  <c r="U50" i="4" s="1"/>
  <c r="U49" i="4" a="1"/>
  <c r="U49" i="4" s="1"/>
  <c r="U44" i="4" a="1"/>
  <c r="U44" i="4" s="1"/>
  <c r="U46" i="4" a="1"/>
  <c r="U46" i="4" s="1"/>
  <c r="AA50" i="6"/>
  <c r="AB50" i="6"/>
  <c r="G53" i="60"/>
  <c r="H53" i="60"/>
  <c r="AB44" i="6"/>
  <c r="AA44" i="6"/>
  <c r="AC44" i="6" s="1" a="1"/>
  <c r="AC44" i="6" s="1"/>
  <c r="AB45" i="6"/>
  <c r="AA45" i="6"/>
  <c r="AA46" i="6"/>
  <c r="AB46" i="6"/>
  <c r="D53" i="4"/>
  <c r="F53" i="4" s="1"/>
  <c r="L52" i="4"/>
  <c r="S52" i="84"/>
  <c r="T52" i="84"/>
  <c r="X50" i="4" l="1"/>
  <c r="W50" i="4"/>
  <c r="Y50" i="4" s="1"/>
  <c r="X48" i="4"/>
  <c r="W48" i="4"/>
  <c r="Y48" i="4" s="1"/>
  <c r="AI47" i="60"/>
  <c r="AM47" i="60"/>
  <c r="AL47" i="60"/>
  <c r="AK47" i="60"/>
  <c r="AJ47" i="60"/>
  <c r="W46" i="4"/>
  <c r="Y46" i="4" s="1"/>
  <c r="X46" i="4"/>
  <c r="X47" i="4"/>
  <c r="W47" i="4"/>
  <c r="Y47" i="4" s="1"/>
  <c r="L53" i="84"/>
  <c r="D54" i="84"/>
  <c r="F54" i="84" s="1"/>
  <c r="K53" i="60"/>
  <c r="J53" i="60"/>
  <c r="W44" i="4"/>
  <c r="Y44" i="4" s="1"/>
  <c r="X44" i="4"/>
  <c r="W45" i="4"/>
  <c r="Y45" i="4" s="1"/>
  <c r="X45" i="4"/>
  <c r="S52" i="60"/>
  <c r="T52" i="60"/>
  <c r="O52" i="4"/>
  <c r="N52" i="4"/>
  <c r="P52" i="4" s="1"/>
  <c r="H53" i="4"/>
  <c r="G53" i="4"/>
  <c r="AF44" i="6"/>
  <c r="AE44" i="6"/>
  <c r="AC45" i="6" s="1" a="1"/>
  <c r="AC45" i="6" s="1"/>
  <c r="W49" i="4"/>
  <c r="Y49" i="4" s="1"/>
  <c r="X49" i="4"/>
  <c r="W51" i="4"/>
  <c r="Y51" i="4" s="1"/>
  <c r="X51" i="4"/>
  <c r="AN47" i="60"/>
  <c r="D54" i="6"/>
  <c r="F54" i="6" s="1"/>
  <c r="L53" i="6"/>
  <c r="AE45" i="6" l="1"/>
  <c r="AF45" i="6"/>
  <c r="AA50" i="4"/>
  <c r="AB50" i="4"/>
  <c r="AA47" i="4"/>
  <c r="AB47" i="4"/>
  <c r="AG44" i="6"/>
  <c r="AH44" i="6"/>
  <c r="S52" i="4"/>
  <c r="T52" i="4"/>
  <c r="AA44" i="4"/>
  <c r="AC44" i="4" s="1" a="1"/>
  <c r="AC44" i="4" s="1"/>
  <c r="AB44" i="4"/>
  <c r="N53" i="6"/>
  <c r="P53" i="6" s="1"/>
  <c r="O53" i="6"/>
  <c r="AA51" i="4"/>
  <c r="AB51" i="4"/>
  <c r="L53" i="60"/>
  <c r="D54" i="60"/>
  <c r="F54" i="60" s="1"/>
  <c r="H54" i="84"/>
  <c r="G54" i="84"/>
  <c r="AB49" i="4"/>
  <c r="AA49" i="4"/>
  <c r="J53" i="4"/>
  <c r="K53" i="4"/>
  <c r="H54" i="6"/>
  <c r="G54" i="6"/>
  <c r="AB45" i="4"/>
  <c r="AA45" i="4"/>
  <c r="N53" i="84"/>
  <c r="P53" i="84" s="1"/>
  <c r="O53" i="84"/>
  <c r="AA46" i="4"/>
  <c r="AB46" i="4"/>
  <c r="AB48" i="4"/>
  <c r="AA48" i="4"/>
  <c r="AN44" i="6" l="1"/>
  <c r="L53" i="4"/>
  <c r="D54" i="4"/>
  <c r="F54" i="4" s="1"/>
  <c r="AM44" i="6"/>
  <c r="AK44" i="6"/>
  <c r="AL44" i="6"/>
  <c r="AJ44" i="6"/>
  <c r="AI44" i="6"/>
  <c r="AE44" i="4"/>
  <c r="AC45" i="4" s="1" a="1"/>
  <c r="AC45" i="4" s="1"/>
  <c r="AF44" i="4"/>
  <c r="H54" i="60"/>
  <c r="G54" i="60"/>
  <c r="J54" i="84"/>
  <c r="K54" i="84"/>
  <c r="T53" i="84"/>
  <c r="S53" i="84"/>
  <c r="K54" i="6"/>
  <c r="J54" i="6"/>
  <c r="N53" i="60"/>
  <c r="P53" i="60" s="1"/>
  <c r="O53" i="60"/>
  <c r="T53" i="6"/>
  <c r="S53" i="6"/>
  <c r="AG45" i="6"/>
  <c r="AH45" i="6"/>
  <c r="AC46" i="6" a="1"/>
  <c r="AC46" i="6" s="1"/>
  <c r="AN45" i="6" l="1"/>
  <c r="T53" i="60"/>
  <c r="S53" i="60"/>
  <c r="AE45" i="4"/>
  <c r="AF45" i="4"/>
  <c r="AJ45" i="6"/>
  <c r="AI45" i="6"/>
  <c r="AM45" i="6"/>
  <c r="AK45" i="6"/>
  <c r="AL45" i="6"/>
  <c r="J54" i="60"/>
  <c r="K54" i="60"/>
  <c r="G54" i="4"/>
  <c r="H54" i="4"/>
  <c r="AE46" i="6"/>
  <c r="AF46" i="6"/>
  <c r="D55" i="6"/>
  <c r="F55" i="6" s="1"/>
  <c r="L54" i="6"/>
  <c r="U51" i="84" a="1"/>
  <c r="U51" i="84" s="1"/>
  <c r="U52" i="84" a="1"/>
  <c r="U52" i="84" s="1"/>
  <c r="U50" i="84" a="1"/>
  <c r="U50" i="84" s="1"/>
  <c r="U48" i="84" a="1"/>
  <c r="U48" i="84" s="1"/>
  <c r="U49" i="84" a="1"/>
  <c r="U49" i="84" s="1"/>
  <c r="U53" i="84" a="1"/>
  <c r="U53" i="84" s="1"/>
  <c r="D55" i="84"/>
  <c r="F55" i="84" s="1"/>
  <c r="L54" i="84"/>
  <c r="AH44" i="4"/>
  <c r="AG44" i="4"/>
  <c r="N53" i="4"/>
  <c r="P53" i="4" s="1"/>
  <c r="O53" i="4"/>
  <c r="AN44" i="4" l="1"/>
  <c r="S53" i="4"/>
  <c r="T53" i="4"/>
  <c r="H55" i="84"/>
  <c r="G55" i="84"/>
  <c r="X50" i="84"/>
  <c r="W50" i="84"/>
  <c r="Y50" i="84" s="1"/>
  <c r="H55" i="6"/>
  <c r="G55" i="6"/>
  <c r="W53" i="84"/>
  <c r="Y53" i="84" s="1"/>
  <c r="X53" i="84"/>
  <c r="X52" i="84"/>
  <c r="W52" i="84"/>
  <c r="Y52" i="84" s="1"/>
  <c r="AG45" i="4"/>
  <c r="AH45" i="4"/>
  <c r="AC46" i="4" a="1"/>
  <c r="AC46" i="4" s="1"/>
  <c r="X51" i="84"/>
  <c r="W51" i="84"/>
  <c r="Y51" i="84" s="1"/>
  <c r="AG46" i="6"/>
  <c r="AH46" i="6"/>
  <c r="AC47" i="6" a="1"/>
  <c r="AC47" i="6" s="1"/>
  <c r="L54" i="60"/>
  <c r="D55" i="60"/>
  <c r="F55" i="60" s="1"/>
  <c r="U49" i="60" a="1"/>
  <c r="U49" i="60" s="1"/>
  <c r="U53" i="60" a="1"/>
  <c r="U53" i="60" s="1"/>
  <c r="U51" i="60" a="1"/>
  <c r="U51" i="60" s="1"/>
  <c r="U52" i="60" a="1"/>
  <c r="U52" i="60" s="1"/>
  <c r="U48" i="60" a="1"/>
  <c r="U48" i="60" s="1"/>
  <c r="U50" i="60" a="1"/>
  <c r="U50" i="60" s="1"/>
  <c r="AL44" i="4"/>
  <c r="AI44" i="4"/>
  <c r="AK44" i="4"/>
  <c r="AM44" i="4"/>
  <c r="AJ44" i="4"/>
  <c r="W49" i="84"/>
  <c r="Y49" i="84" s="1"/>
  <c r="X49" i="84"/>
  <c r="N54" i="84"/>
  <c r="P54" i="84" s="1"/>
  <c r="O54" i="84"/>
  <c r="W48" i="84"/>
  <c r="Y48" i="84" s="1"/>
  <c r="X48" i="84"/>
  <c r="O54" i="6"/>
  <c r="N54" i="6"/>
  <c r="P54" i="6" s="1"/>
  <c r="K54" i="4"/>
  <c r="J54" i="4"/>
  <c r="W53" i="60" l="1"/>
  <c r="Y53" i="60" s="1"/>
  <c r="X53" i="60"/>
  <c r="AF47" i="6"/>
  <c r="AE47" i="6"/>
  <c r="AB52" i="84"/>
  <c r="AA52" i="84"/>
  <c r="T54" i="84"/>
  <c r="S54" i="84"/>
  <c r="W49" i="60"/>
  <c r="Y49" i="60" s="1"/>
  <c r="X49" i="60"/>
  <c r="AE46" i="4"/>
  <c r="AF46" i="4"/>
  <c r="K55" i="6"/>
  <c r="J55" i="6"/>
  <c r="K55" i="84"/>
  <c r="J55" i="84"/>
  <c r="X48" i="60"/>
  <c r="W48" i="60"/>
  <c r="Y48" i="60" s="1"/>
  <c r="X52" i="60"/>
  <c r="W52" i="60"/>
  <c r="Y52" i="60" s="1"/>
  <c r="G55" i="60"/>
  <c r="H55" i="60"/>
  <c r="AN46" i="6"/>
  <c r="AI45" i="4"/>
  <c r="AK45" i="4"/>
  <c r="AL45" i="4"/>
  <c r="AM45" i="4"/>
  <c r="AJ45" i="4"/>
  <c r="AA50" i="84"/>
  <c r="AB50" i="84"/>
  <c r="W50" i="60"/>
  <c r="Y50" i="60" s="1"/>
  <c r="X50" i="60"/>
  <c r="L54" i="4"/>
  <c r="D55" i="4"/>
  <c r="F55" i="4" s="1"/>
  <c r="AL46" i="6"/>
  <c r="AJ46" i="6"/>
  <c r="AM46" i="6"/>
  <c r="AK46" i="6"/>
  <c r="AI46" i="6"/>
  <c r="AA48" i="84"/>
  <c r="AC48" i="84" s="1" a="1"/>
  <c r="AC48" i="84" s="1"/>
  <c r="AB48" i="84"/>
  <c r="AA49" i="84"/>
  <c r="AB49" i="84"/>
  <c r="S54" i="6"/>
  <c r="T54" i="6"/>
  <c r="W51" i="60"/>
  <c r="Y51" i="60" s="1"/>
  <c r="X51" i="60"/>
  <c r="O54" i="60"/>
  <c r="N54" i="60"/>
  <c r="P54" i="60" s="1"/>
  <c r="AB51" i="84"/>
  <c r="AA51" i="84"/>
  <c r="AN45" i="4"/>
  <c r="AB53" i="84"/>
  <c r="AA53" i="84"/>
  <c r="AE48" i="84" l="1"/>
  <c r="AC49" i="84" s="1" a="1"/>
  <c r="AC49" i="84" s="1"/>
  <c r="AF48" i="84"/>
  <c r="AB52" i="60"/>
  <c r="AA52" i="60"/>
  <c r="L55" i="84"/>
  <c r="D56" i="84"/>
  <c r="F56" i="84" s="1"/>
  <c r="AH47" i="6"/>
  <c r="AG47" i="6"/>
  <c r="AC48" i="6" a="1"/>
  <c r="AC48" i="6" s="1"/>
  <c r="AA50" i="60"/>
  <c r="AB50" i="60"/>
  <c r="AG46" i="4"/>
  <c r="AH46" i="4"/>
  <c r="AC47" i="4" a="1"/>
  <c r="AC47" i="4" s="1"/>
  <c r="AB51" i="60"/>
  <c r="AA51" i="60"/>
  <c r="G55" i="4"/>
  <c r="H55" i="4"/>
  <c r="J55" i="60"/>
  <c r="K55" i="60"/>
  <c r="AB48" i="60"/>
  <c r="AA48" i="60"/>
  <c r="AC48" i="60" s="1" a="1"/>
  <c r="AC48" i="60" s="1"/>
  <c r="L55" i="6"/>
  <c r="D56" i="6"/>
  <c r="F56" i="6" s="1"/>
  <c r="S54" i="60"/>
  <c r="T54" i="60"/>
  <c r="N54" i="4"/>
  <c r="P54" i="4" s="1"/>
  <c r="O54" i="4"/>
  <c r="AB49" i="60"/>
  <c r="AA49" i="60"/>
  <c r="AA53" i="60"/>
  <c r="AB53" i="60"/>
  <c r="AN47" i="6" l="1"/>
  <c r="AF47" i="4"/>
  <c r="AE47" i="4"/>
  <c r="AM47" i="6"/>
  <c r="AK47" i="6"/>
  <c r="AJ47" i="6"/>
  <c r="AI47" i="6"/>
  <c r="AL47" i="6"/>
  <c r="G56" i="6"/>
  <c r="H56" i="6"/>
  <c r="AE49" i="84"/>
  <c r="AF49" i="84"/>
  <c r="AL46" i="4"/>
  <c r="AJ46" i="4"/>
  <c r="AK46" i="4"/>
  <c r="AI46" i="4"/>
  <c r="AM46" i="4"/>
  <c r="G56" i="84"/>
  <c r="H56" i="84"/>
  <c r="S54" i="4"/>
  <c r="T54" i="4"/>
  <c r="N55" i="6"/>
  <c r="P55" i="6" s="1"/>
  <c r="O55" i="6"/>
  <c r="L55" i="60"/>
  <c r="D56" i="60"/>
  <c r="F56" i="60" s="1"/>
  <c r="AN46" i="4"/>
  <c r="AE48" i="6"/>
  <c r="AF48" i="6"/>
  <c r="O55" i="84"/>
  <c r="N55" i="84"/>
  <c r="P55" i="84" s="1"/>
  <c r="AH48" i="84"/>
  <c r="AG48" i="84"/>
  <c r="AE48" i="60"/>
  <c r="AC49" i="60" s="1" a="1"/>
  <c r="AC49" i="60" s="1"/>
  <c r="AF48" i="60"/>
  <c r="J55" i="4"/>
  <c r="K55" i="4"/>
  <c r="AN48" i="84" l="1"/>
  <c r="AE49" i="60"/>
  <c r="AF49" i="60"/>
  <c r="T55" i="84"/>
  <c r="S55" i="84"/>
  <c r="AG49" i="84"/>
  <c r="AH49" i="84"/>
  <c r="AC50" i="84" a="1"/>
  <c r="AC50" i="84" s="1"/>
  <c r="J56" i="84"/>
  <c r="K56" i="84"/>
  <c r="H56" i="60"/>
  <c r="G56" i="60"/>
  <c r="J56" i="6"/>
  <c r="K56" i="6"/>
  <c r="AH47" i="4"/>
  <c r="AG47" i="4"/>
  <c r="AC48" i="4" a="1"/>
  <c r="AC48" i="4" s="1"/>
  <c r="AH48" i="60"/>
  <c r="AG48" i="60"/>
  <c r="T55" i="6"/>
  <c r="S55" i="6"/>
  <c r="L55" i="4"/>
  <c r="D56" i="4"/>
  <c r="F56" i="4" s="1"/>
  <c r="AL48" i="84"/>
  <c r="AJ48" i="84"/>
  <c r="AK48" i="84"/>
  <c r="AM48" i="84"/>
  <c r="AI48" i="84"/>
  <c r="AH48" i="6"/>
  <c r="AG48" i="6"/>
  <c r="AC49" i="6" a="1"/>
  <c r="AC49" i="6" s="1"/>
  <c r="N55" i="60"/>
  <c r="P55" i="60" s="1"/>
  <c r="O55" i="60"/>
  <c r="AN47" i="4" l="1"/>
  <c r="AN48" i="60"/>
  <c r="AF48" i="4"/>
  <c r="AE48" i="4"/>
  <c r="L56" i="6"/>
  <c r="D57" i="6"/>
  <c r="F57" i="6" s="1"/>
  <c r="L56" i="84"/>
  <c r="D57" i="84"/>
  <c r="F57" i="84" s="1"/>
  <c r="AL48" i="6"/>
  <c r="AM48" i="6"/>
  <c r="AI48" i="6"/>
  <c r="AK48" i="6"/>
  <c r="AJ48" i="6"/>
  <c r="AF50" i="84"/>
  <c r="AE50" i="84"/>
  <c r="T55" i="60"/>
  <c r="S55" i="60"/>
  <c r="H56" i="4"/>
  <c r="G56" i="4"/>
  <c r="AK47" i="4"/>
  <c r="AJ47" i="4"/>
  <c r="AL47" i="4"/>
  <c r="AI47" i="4"/>
  <c r="AM47" i="4"/>
  <c r="K56" i="60"/>
  <c r="J56" i="60"/>
  <c r="AM49" i="84"/>
  <c r="AI49" i="84"/>
  <c r="AL49" i="84"/>
  <c r="AK49" i="84"/>
  <c r="AJ49" i="84"/>
  <c r="AE49" i="6"/>
  <c r="AF49" i="6"/>
  <c r="AN48" i="6"/>
  <c r="O55" i="4"/>
  <c r="N55" i="4"/>
  <c r="P55" i="4" s="1"/>
  <c r="AL48" i="60"/>
  <c r="AM48" i="60"/>
  <c r="AI48" i="60"/>
  <c r="AK48" i="60"/>
  <c r="AJ48" i="60"/>
  <c r="AN49" i="84"/>
  <c r="AH49" i="60"/>
  <c r="AG49" i="60"/>
  <c r="AC50" i="60" a="1"/>
  <c r="AC50" i="60" s="1"/>
  <c r="AN49" i="60" l="1"/>
  <c r="D57" i="60"/>
  <c r="F57" i="60" s="1"/>
  <c r="L56" i="60"/>
  <c r="J56" i="4"/>
  <c r="K56" i="4"/>
  <c r="H57" i="6"/>
  <c r="G57" i="6"/>
  <c r="N56" i="6"/>
  <c r="P56" i="6" s="1"/>
  <c r="O56" i="6"/>
  <c r="T55" i="4"/>
  <c r="S55" i="4"/>
  <c r="H57" i="84"/>
  <c r="G57" i="84"/>
  <c r="AG48" i="4"/>
  <c r="AH48" i="4"/>
  <c r="AC49" i="4" a="1"/>
  <c r="AC49" i="4" s="1"/>
  <c r="AF50" i="60"/>
  <c r="AE50" i="60"/>
  <c r="AG49" i="6"/>
  <c r="AH49" i="6"/>
  <c r="AC50" i="6" a="1"/>
  <c r="AC50" i="6" s="1"/>
  <c r="AI49" i="60"/>
  <c r="AM49" i="60"/>
  <c r="AJ49" i="60"/>
  <c r="AL49" i="60"/>
  <c r="AK49" i="60"/>
  <c r="AH50" i="84"/>
  <c r="AG50" i="84"/>
  <c r="AC51" i="84" a="1"/>
  <c r="AC51" i="84" s="1"/>
  <c r="O56" i="84"/>
  <c r="N56" i="84"/>
  <c r="P56" i="84" s="1"/>
  <c r="AN50" i="84" l="1"/>
  <c r="AN48" i="4"/>
  <c r="AE50" i="6"/>
  <c r="AF50" i="6"/>
  <c r="AE49" i="4"/>
  <c r="AF49" i="4"/>
  <c r="J57" i="84"/>
  <c r="K57" i="84"/>
  <c r="T56" i="6"/>
  <c r="S56" i="6"/>
  <c r="D57" i="4"/>
  <c r="F57" i="4" s="1"/>
  <c r="L56" i="4"/>
  <c r="AI49" i="6"/>
  <c r="AL49" i="6"/>
  <c r="AM49" i="6"/>
  <c r="AJ49" i="6"/>
  <c r="AK49" i="6"/>
  <c r="T56" i="84"/>
  <c r="S56" i="84"/>
  <c r="AK50" i="84"/>
  <c r="AM50" i="84"/>
  <c r="AJ50" i="84"/>
  <c r="AL50" i="84"/>
  <c r="AI50" i="84"/>
  <c r="AN49" i="6"/>
  <c r="AL48" i="4"/>
  <c r="AJ48" i="4"/>
  <c r="AI48" i="4"/>
  <c r="AM48" i="4"/>
  <c r="AK48" i="4"/>
  <c r="N56" i="60"/>
  <c r="P56" i="60" s="1"/>
  <c r="O56" i="60"/>
  <c r="AF51" i="84"/>
  <c r="AE51" i="84"/>
  <c r="AG50" i="60"/>
  <c r="AH50" i="60"/>
  <c r="AC51" i="60" a="1"/>
  <c r="AC51" i="60" s="1"/>
  <c r="K57" i="6"/>
  <c r="J57" i="6"/>
  <c r="G57" i="60"/>
  <c r="H57" i="60"/>
  <c r="AN50" i="60" l="1"/>
  <c r="AE51" i="60"/>
  <c r="AF51" i="60"/>
  <c r="L57" i="6"/>
  <c r="D58" i="6"/>
  <c r="F58" i="6" s="1"/>
  <c r="AH51" i="84"/>
  <c r="AG51" i="84"/>
  <c r="AC52" i="84" a="1"/>
  <c r="AC52" i="84" s="1"/>
  <c r="AG49" i="4"/>
  <c r="AH49" i="4"/>
  <c r="AC50" i="4" a="1"/>
  <c r="AC50" i="4" s="1"/>
  <c r="J57" i="60"/>
  <c r="K57" i="60"/>
  <c r="AI50" i="60"/>
  <c r="AK50" i="60"/>
  <c r="AM50" i="60"/>
  <c r="AL50" i="60"/>
  <c r="AJ50" i="60"/>
  <c r="O56" i="4"/>
  <c r="N56" i="4"/>
  <c r="P56" i="4" s="1"/>
  <c r="T56" i="60"/>
  <c r="S56" i="60"/>
  <c r="H57" i="4"/>
  <c r="G57" i="4"/>
  <c r="L57" i="84"/>
  <c r="D58" i="84"/>
  <c r="F58" i="84" s="1"/>
  <c r="AG50" i="6"/>
  <c r="AH50" i="6"/>
  <c r="AC51" i="6" a="1"/>
  <c r="AC51" i="6" s="1"/>
  <c r="AN49" i="4" l="1"/>
  <c r="AN51" i="84"/>
  <c r="AF51" i="6"/>
  <c r="AE51" i="6"/>
  <c r="N57" i="84"/>
  <c r="P57" i="84" s="1"/>
  <c r="O57" i="84"/>
  <c r="G58" i="6"/>
  <c r="H58" i="6"/>
  <c r="AM50" i="6"/>
  <c r="AJ50" i="6"/>
  <c r="AK50" i="6"/>
  <c r="AL50" i="6"/>
  <c r="AI50" i="6"/>
  <c r="S56" i="4"/>
  <c r="T56" i="4"/>
  <c r="AF52" i="84"/>
  <c r="AE52" i="84"/>
  <c r="O57" i="6"/>
  <c r="N57" i="6"/>
  <c r="P57" i="6" s="1"/>
  <c r="AF50" i="4"/>
  <c r="AE50" i="4"/>
  <c r="L57" i="60"/>
  <c r="D58" i="60"/>
  <c r="F58" i="60" s="1"/>
  <c r="AN50" i="6"/>
  <c r="J57" i="4"/>
  <c r="K57" i="4"/>
  <c r="H58" i="84"/>
  <c r="G58" i="84"/>
  <c r="AL49" i="4"/>
  <c r="AI49" i="4"/>
  <c r="AK49" i="4"/>
  <c r="AM49" i="4"/>
  <c r="AJ49" i="4"/>
  <c r="AM51" i="84"/>
  <c r="AK51" i="84"/>
  <c r="AI51" i="84"/>
  <c r="AJ51" i="84"/>
  <c r="AL51" i="84"/>
  <c r="AG51" i="60"/>
  <c r="AH51" i="60"/>
  <c r="AC52" i="60" a="1"/>
  <c r="AC52" i="60" s="1"/>
  <c r="AE52" i="60" l="1"/>
  <c r="AF52" i="60"/>
  <c r="D58" i="4"/>
  <c r="F58" i="4" s="1"/>
  <c r="L57" i="4"/>
  <c r="N57" i="60"/>
  <c r="P57" i="60" s="1"/>
  <c r="O57" i="60"/>
  <c r="AG50" i="4"/>
  <c r="AH50" i="4"/>
  <c r="AC51" i="4" a="1"/>
  <c r="AC51" i="4" s="1"/>
  <c r="AG52" i="84"/>
  <c r="AH52" i="84"/>
  <c r="AC53" i="84" a="1"/>
  <c r="AC53" i="84" s="1"/>
  <c r="T57" i="84"/>
  <c r="S57" i="84"/>
  <c r="K58" i="6"/>
  <c r="J58" i="6"/>
  <c r="AG51" i="6"/>
  <c r="AH51" i="6"/>
  <c r="AM51" i="60"/>
  <c r="AL51" i="60"/>
  <c r="AI51" i="60"/>
  <c r="AK51" i="60"/>
  <c r="AJ51" i="60"/>
  <c r="AN51" i="60"/>
  <c r="K58" i="84"/>
  <c r="J58" i="84"/>
  <c r="H58" i="60"/>
  <c r="G58" i="60"/>
  <c r="S57" i="6"/>
  <c r="T57" i="6"/>
  <c r="AN51" i="6" l="1"/>
  <c r="AE53" i="84"/>
  <c r="AF53" i="84"/>
  <c r="AM50" i="4"/>
  <c r="AJ50" i="4"/>
  <c r="AI50" i="4"/>
  <c r="AK50" i="4"/>
  <c r="AL50" i="4"/>
  <c r="O57" i="4"/>
  <c r="N57" i="4"/>
  <c r="P57" i="4" s="1"/>
  <c r="J58" i="60"/>
  <c r="K58" i="60"/>
  <c r="AI52" i="84"/>
  <c r="AL52" i="84"/>
  <c r="AK52" i="84"/>
  <c r="AM52" i="84"/>
  <c r="AJ52" i="84"/>
  <c r="AN50" i="4"/>
  <c r="G58" i="4"/>
  <c r="H58" i="4"/>
  <c r="L58" i="6"/>
  <c r="D59" i="6"/>
  <c r="F59" i="6" s="1"/>
  <c r="D59" i="84"/>
  <c r="F59" i="84" s="1"/>
  <c r="L58" i="84"/>
  <c r="AI51" i="6"/>
  <c r="AM51" i="6"/>
  <c r="AJ51" i="6"/>
  <c r="AL51" i="6"/>
  <c r="AK51" i="6"/>
  <c r="AN52" i="84"/>
  <c r="AE51" i="4"/>
  <c r="AF51" i="4"/>
  <c r="S57" i="60"/>
  <c r="T57" i="60"/>
  <c r="AH52" i="60"/>
  <c r="AG52" i="60"/>
  <c r="AC53" i="60" a="1"/>
  <c r="AC53" i="60" s="1"/>
  <c r="AE53" i="60" l="1"/>
  <c r="AF53" i="60"/>
  <c r="N58" i="6"/>
  <c r="P58" i="6" s="1"/>
  <c r="O58" i="6"/>
  <c r="AN52" i="60"/>
  <c r="N58" i="84"/>
  <c r="P58" i="84" s="1"/>
  <c r="O58" i="84"/>
  <c r="J58" i="4"/>
  <c r="K58" i="4"/>
  <c r="AI52" i="60"/>
  <c r="AL52" i="60"/>
  <c r="AJ52" i="60"/>
  <c r="AM52" i="60"/>
  <c r="AK52" i="60"/>
  <c r="AH51" i="4"/>
  <c r="AG51" i="4"/>
  <c r="H59" i="84"/>
  <c r="G59" i="84"/>
  <c r="L58" i="60"/>
  <c r="D59" i="60"/>
  <c r="F59" i="60" s="1"/>
  <c r="H59" i="6"/>
  <c r="G59" i="6"/>
  <c r="T57" i="4"/>
  <c r="S57" i="4"/>
  <c r="AH53" i="84"/>
  <c r="AG53" i="84"/>
  <c r="AN53" i="84" l="1"/>
  <c r="AN51" i="4"/>
  <c r="L58" i="4"/>
  <c r="D59" i="4"/>
  <c r="F59" i="4" s="1"/>
  <c r="H59" i="60"/>
  <c r="G59" i="60"/>
  <c r="N58" i="60"/>
  <c r="P58" i="60" s="1"/>
  <c r="O58" i="60"/>
  <c r="AM51" i="4"/>
  <c r="AL51" i="4"/>
  <c r="AK51" i="4"/>
  <c r="AI51" i="4"/>
  <c r="AJ51" i="4"/>
  <c r="S58" i="6"/>
  <c r="T58" i="6"/>
  <c r="T58" i="84"/>
  <c r="S58" i="84"/>
  <c r="AL53" i="84"/>
  <c r="AJ53" i="84"/>
  <c r="AI53" i="84"/>
  <c r="AK53" i="84"/>
  <c r="AM53" i="84"/>
  <c r="J59" i="6"/>
  <c r="K59" i="6"/>
  <c r="J59" i="84"/>
  <c r="K59" i="84"/>
  <c r="AG53" i="60"/>
  <c r="AH53" i="60"/>
  <c r="L59" i="84" l="1"/>
  <c r="D60" i="84"/>
  <c r="F60" i="84" s="1"/>
  <c r="J59" i="60"/>
  <c r="K59" i="60"/>
  <c r="G59" i="4"/>
  <c r="H59" i="4"/>
  <c r="AL53" i="60"/>
  <c r="AJ53" i="60"/>
  <c r="AM53" i="60"/>
  <c r="AI53" i="60"/>
  <c r="AK53" i="60"/>
  <c r="AN53" i="60"/>
  <c r="D60" i="6"/>
  <c r="F60" i="6" s="1"/>
  <c r="L59" i="6"/>
  <c r="S58" i="60"/>
  <c r="T58" i="60"/>
  <c r="O58" i="4"/>
  <c r="N58" i="4"/>
  <c r="P58" i="4" s="1"/>
  <c r="L59" i="60" l="1"/>
  <c r="D60" i="60"/>
  <c r="F60" i="60" s="1"/>
  <c r="S58" i="4"/>
  <c r="T58" i="4"/>
  <c r="N59" i="6"/>
  <c r="P59" i="6" s="1"/>
  <c r="O59" i="6"/>
  <c r="J59" i="4"/>
  <c r="K59" i="4"/>
  <c r="G60" i="84"/>
  <c r="H60" i="84"/>
  <c r="H60" i="6"/>
  <c r="G60" i="6"/>
  <c r="N59" i="84"/>
  <c r="P59" i="84" s="1"/>
  <c r="O59" i="84"/>
  <c r="K60" i="6" l="1"/>
  <c r="J60" i="6"/>
  <c r="H60" i="60"/>
  <c r="G60" i="60"/>
  <c r="D60" i="4"/>
  <c r="F60" i="4" s="1"/>
  <c r="L59" i="4"/>
  <c r="J60" i="84"/>
  <c r="K60" i="84"/>
  <c r="S59" i="84"/>
  <c r="T59" i="84"/>
  <c r="S59" i="6"/>
  <c r="T59" i="6"/>
  <c r="N59" i="60"/>
  <c r="P59" i="60" s="1"/>
  <c r="O59" i="60"/>
  <c r="K60" i="60" l="1"/>
  <c r="J60" i="60"/>
  <c r="L60" i="84"/>
  <c r="D61" i="84"/>
  <c r="F61" i="84" s="1"/>
  <c r="O59" i="4"/>
  <c r="N59" i="4"/>
  <c r="P59" i="4" s="1"/>
  <c r="D61" i="6"/>
  <c r="F61" i="6" s="1"/>
  <c r="L60" i="6"/>
  <c r="U53" i="6" a="1"/>
  <c r="U53" i="6" s="1"/>
  <c r="U55" i="6" a="1"/>
  <c r="U55" i="6" s="1"/>
  <c r="U59" i="6" a="1"/>
  <c r="U59" i="6" s="1"/>
  <c r="U58" i="6" a="1"/>
  <c r="U58" i="6" s="1"/>
  <c r="U54" i="6" a="1"/>
  <c r="U54" i="6" s="1"/>
  <c r="U57" i="6" a="1"/>
  <c r="U57" i="6" s="1"/>
  <c r="U56" i="6" a="1"/>
  <c r="U56" i="6" s="1"/>
  <c r="U52" i="6" a="1"/>
  <c r="U52" i="6" s="1"/>
  <c r="S59" i="60"/>
  <c r="T59" i="60"/>
  <c r="U57" i="84" a="1"/>
  <c r="U57" i="84" s="1"/>
  <c r="U58" i="84" a="1"/>
  <c r="U58" i="84" s="1"/>
  <c r="U56" i="84" a="1"/>
  <c r="U56" i="84" s="1"/>
  <c r="U54" i="84" a="1"/>
  <c r="U54" i="84" s="1"/>
  <c r="U59" i="84" a="1"/>
  <c r="U59" i="84" s="1"/>
  <c r="U55" i="84" a="1"/>
  <c r="U55" i="84" s="1"/>
  <c r="G60" i="4"/>
  <c r="H60" i="4"/>
  <c r="W55" i="84" l="1"/>
  <c r="Y55" i="84" s="1"/>
  <c r="X55" i="84"/>
  <c r="W52" i="6"/>
  <c r="Y52" i="6" s="1"/>
  <c r="X52" i="6"/>
  <c r="W58" i="6"/>
  <c r="Y58" i="6" s="1"/>
  <c r="X58" i="6"/>
  <c r="N60" i="6"/>
  <c r="P60" i="6" s="1"/>
  <c r="O60" i="6"/>
  <c r="H61" i="84"/>
  <c r="G61" i="84"/>
  <c r="W59" i="84"/>
  <c r="Y59" i="84" s="1"/>
  <c r="X59" i="84"/>
  <c r="W56" i="6"/>
  <c r="Y56" i="6" s="1"/>
  <c r="X56" i="6"/>
  <c r="X59" i="6"/>
  <c r="W59" i="6"/>
  <c r="Y59" i="6" s="1"/>
  <c r="H61" i="6"/>
  <c r="G61" i="6"/>
  <c r="O60" i="84"/>
  <c r="N60" i="84"/>
  <c r="P60" i="84" s="1"/>
  <c r="X58" i="84"/>
  <c r="W58" i="84"/>
  <c r="Y58" i="84" s="1"/>
  <c r="W54" i="84"/>
  <c r="Y54" i="84" s="1"/>
  <c r="X54" i="84"/>
  <c r="X57" i="6"/>
  <c r="W57" i="6"/>
  <c r="Y57" i="6" s="1"/>
  <c r="X55" i="6"/>
  <c r="W55" i="6"/>
  <c r="Y55" i="6" s="1"/>
  <c r="S59" i="4"/>
  <c r="T59" i="4"/>
  <c r="L60" i="60"/>
  <c r="D61" i="60"/>
  <c r="F61" i="60" s="1"/>
  <c r="W57" i="84"/>
  <c r="Y57" i="84" s="1"/>
  <c r="X57" i="84"/>
  <c r="J60" i="4"/>
  <c r="K60" i="4"/>
  <c r="X56" i="84"/>
  <c r="W56" i="84"/>
  <c r="Y56" i="84" s="1"/>
  <c r="U57" i="60" a="1"/>
  <c r="U57" i="60" s="1"/>
  <c r="U59" i="60" a="1"/>
  <c r="U59" i="60" s="1"/>
  <c r="U56" i="60" a="1"/>
  <c r="U56" i="60" s="1"/>
  <c r="U55" i="60" a="1"/>
  <c r="U55" i="60" s="1"/>
  <c r="U54" i="60" a="1"/>
  <c r="U54" i="60" s="1"/>
  <c r="U58" i="60" a="1"/>
  <c r="U58" i="60" s="1"/>
  <c r="X54" i="6"/>
  <c r="W54" i="6"/>
  <c r="Y54" i="6" s="1"/>
  <c r="W53" i="6"/>
  <c r="Y53" i="6" s="1"/>
  <c r="X53" i="6"/>
  <c r="W58" i="60" l="1"/>
  <c r="Y58" i="60" s="1"/>
  <c r="X58" i="60"/>
  <c r="H61" i="60"/>
  <c r="G61" i="60"/>
  <c r="AB55" i="6"/>
  <c r="AA55" i="6"/>
  <c r="T60" i="84"/>
  <c r="S60" i="84"/>
  <c r="AB59" i="6"/>
  <c r="AA59" i="6"/>
  <c r="W57" i="60"/>
  <c r="Y57" i="60" s="1"/>
  <c r="X57" i="60"/>
  <c r="O60" i="60"/>
  <c r="N60" i="60"/>
  <c r="P60" i="60" s="1"/>
  <c r="AB54" i="84"/>
  <c r="AA54" i="84"/>
  <c r="AC54" i="84" s="1" a="1"/>
  <c r="AC54" i="84" s="1"/>
  <c r="AA59" i="84"/>
  <c r="AB59" i="84"/>
  <c r="T60" i="6"/>
  <c r="S60" i="6"/>
  <c r="AB52" i="6"/>
  <c r="AA52" i="6"/>
  <c r="AC52" i="6" s="1" a="1"/>
  <c r="AC52" i="6" s="1"/>
  <c r="W54" i="60"/>
  <c r="Y54" i="60" s="1"/>
  <c r="X54" i="60"/>
  <c r="D61" i="4"/>
  <c r="F61" i="4" s="1"/>
  <c r="L60" i="4"/>
  <c r="AB54" i="6"/>
  <c r="AA54" i="6"/>
  <c r="X55" i="60"/>
  <c r="W55" i="60"/>
  <c r="Y55" i="60" s="1"/>
  <c r="AA56" i="84"/>
  <c r="AB56" i="84"/>
  <c r="AB57" i="6"/>
  <c r="AA57" i="6"/>
  <c r="AB58" i="84"/>
  <c r="AA58" i="84"/>
  <c r="W59" i="60"/>
  <c r="Y59" i="60" s="1"/>
  <c r="X59" i="60"/>
  <c r="AA53" i="6"/>
  <c r="AB53" i="6"/>
  <c r="X56" i="60"/>
  <c r="W56" i="60"/>
  <c r="Y56" i="60" s="1"/>
  <c r="AA57" i="84"/>
  <c r="AB57" i="84"/>
  <c r="U56" i="4" a="1"/>
  <c r="U56" i="4" s="1"/>
  <c r="U57" i="4" a="1"/>
  <c r="U57" i="4" s="1"/>
  <c r="U54" i="4" a="1"/>
  <c r="U54" i="4" s="1"/>
  <c r="U53" i="4" a="1"/>
  <c r="U53" i="4" s="1"/>
  <c r="U55" i="4" a="1"/>
  <c r="U55" i="4" s="1"/>
  <c r="U58" i="4" a="1"/>
  <c r="U58" i="4" s="1"/>
  <c r="U52" i="4" a="1"/>
  <c r="U52" i="4" s="1"/>
  <c r="U59" i="4" a="1"/>
  <c r="U59" i="4" s="1"/>
  <c r="K61" i="6"/>
  <c r="J61" i="6"/>
  <c r="AB56" i="6"/>
  <c r="AA56" i="6"/>
  <c r="J61" i="84"/>
  <c r="K61" i="84"/>
  <c r="AA58" i="6"/>
  <c r="AB58" i="6"/>
  <c r="AA55" i="84"/>
  <c r="AB55" i="84"/>
  <c r="AF54" i="84" l="1"/>
  <c r="AE54" i="84"/>
  <c r="AC55" i="84" s="1" a="1"/>
  <c r="AC55" i="84" s="1"/>
  <c r="W52" i="4"/>
  <c r="Y52" i="4" s="1"/>
  <c r="X52" i="4"/>
  <c r="X54" i="4"/>
  <c r="W54" i="4"/>
  <c r="Y54" i="4" s="1"/>
  <c r="AA54" i="60"/>
  <c r="AC54" i="60" s="1" a="1"/>
  <c r="AC54" i="60" s="1"/>
  <c r="AB54" i="60"/>
  <c r="AA57" i="60"/>
  <c r="AB57" i="60"/>
  <c r="J61" i="60"/>
  <c r="K61" i="60"/>
  <c r="W59" i="4"/>
  <c r="Y59" i="4" s="1"/>
  <c r="X59" i="4"/>
  <c r="D62" i="6"/>
  <c r="F62" i="6" s="1"/>
  <c r="L61" i="6"/>
  <c r="W57" i="4"/>
  <c r="Y57" i="4" s="1"/>
  <c r="X57" i="4"/>
  <c r="AB56" i="60"/>
  <c r="AA56" i="60"/>
  <c r="AA55" i="60"/>
  <c r="AB55" i="60"/>
  <c r="N60" i="4"/>
  <c r="P60" i="4" s="1"/>
  <c r="O60" i="4"/>
  <c r="AE52" i="6"/>
  <c r="AC53" i="6" s="1" a="1"/>
  <c r="AC53" i="6" s="1"/>
  <c r="AF52" i="6"/>
  <c r="S60" i="60"/>
  <c r="T60" i="60"/>
  <c r="X53" i="4"/>
  <c r="W53" i="4"/>
  <c r="Y53" i="4" s="1"/>
  <c r="W58" i="4"/>
  <c r="Y58" i="4" s="1"/>
  <c r="X58" i="4"/>
  <c r="D62" i="84"/>
  <c r="F62" i="84" s="1"/>
  <c r="L61" i="84"/>
  <c r="W55" i="4"/>
  <c r="Y55" i="4" s="1"/>
  <c r="X55" i="4"/>
  <c r="X56" i="4"/>
  <c r="W56" i="4"/>
  <c r="Y56" i="4" s="1"/>
  <c r="AB59" i="60"/>
  <c r="AA59" i="60"/>
  <c r="H61" i="4"/>
  <c r="G61" i="4"/>
  <c r="AB58" i="60"/>
  <c r="AA58" i="60"/>
  <c r="AF53" i="6" l="1"/>
  <c r="AE53" i="6"/>
  <c r="J61" i="4"/>
  <c r="K61" i="4"/>
  <c r="H62" i="84"/>
  <c r="G62" i="84"/>
  <c r="AB53" i="4"/>
  <c r="AA53" i="4"/>
  <c r="AB57" i="4"/>
  <c r="AA57" i="4"/>
  <c r="AA59" i="4"/>
  <c r="AB59" i="4"/>
  <c r="AG54" i="84"/>
  <c r="AH54" i="84"/>
  <c r="AE55" i="84"/>
  <c r="AF55" i="84"/>
  <c r="S60" i="4"/>
  <c r="T60" i="4"/>
  <c r="O61" i="6"/>
  <c r="N61" i="6"/>
  <c r="P61" i="6" s="1"/>
  <c r="AB52" i="4"/>
  <c r="AA52" i="4"/>
  <c r="AC52" i="4" s="1" a="1"/>
  <c r="AC52" i="4" s="1"/>
  <c r="G62" i="6"/>
  <c r="H62" i="6"/>
  <c r="D62" i="60"/>
  <c r="F62" i="60" s="1"/>
  <c r="L61" i="60"/>
  <c r="AF54" i="60"/>
  <c r="AE54" i="60"/>
  <c r="AB54" i="4"/>
  <c r="AA54" i="4"/>
  <c r="AB55" i="4"/>
  <c r="AA55" i="4"/>
  <c r="AB56" i="4"/>
  <c r="AA56" i="4"/>
  <c r="O61" i="84"/>
  <c r="N61" i="84"/>
  <c r="P61" i="84" s="1"/>
  <c r="AB58" i="4"/>
  <c r="AA58" i="4"/>
  <c r="AG52" i="6"/>
  <c r="AH52" i="6"/>
  <c r="AN54" i="84" l="1"/>
  <c r="AJ52" i="6"/>
  <c r="AM52" i="6"/>
  <c r="AL52" i="6"/>
  <c r="AI52" i="6"/>
  <c r="AK52" i="6"/>
  <c r="AH54" i="60"/>
  <c r="AG54" i="60"/>
  <c r="J62" i="6"/>
  <c r="K62" i="6"/>
  <c r="S61" i="6"/>
  <c r="T61" i="6"/>
  <c r="AK54" i="84"/>
  <c r="AJ54" i="84"/>
  <c r="AM54" i="84"/>
  <c r="AL54" i="84"/>
  <c r="AI54" i="84"/>
  <c r="D62" i="4"/>
  <c r="F62" i="4" s="1"/>
  <c r="L61" i="4"/>
  <c r="AN52" i="6"/>
  <c r="T61" i="84"/>
  <c r="S61" i="84"/>
  <c r="AF52" i="4"/>
  <c r="AE52" i="4"/>
  <c r="AC53" i="4" s="1" a="1"/>
  <c r="AC53" i="4" s="1"/>
  <c r="AG55" i="84"/>
  <c r="AH55" i="84"/>
  <c r="AC56" i="84" a="1"/>
  <c r="AC56" i="84" s="1"/>
  <c r="J62" i="84"/>
  <c r="K62" i="84"/>
  <c r="AG53" i="6"/>
  <c r="AH53" i="6"/>
  <c r="AC54" i="6" a="1"/>
  <c r="AC54" i="6" s="1"/>
  <c r="N61" i="60"/>
  <c r="P61" i="60" s="1"/>
  <c r="O61" i="60"/>
  <c r="AC55" i="60" a="1"/>
  <c r="AC55" i="60" s="1"/>
  <c r="G62" i="60"/>
  <c r="H62" i="60"/>
  <c r="AN55" i="84" l="1"/>
  <c r="N61" i="4"/>
  <c r="P61" i="4" s="1"/>
  <c r="O61" i="4"/>
  <c r="AN54" i="60"/>
  <c r="AE54" i="6"/>
  <c r="AF54" i="6"/>
  <c r="L62" i="84"/>
  <c r="D63" i="84"/>
  <c r="F63" i="84" s="1"/>
  <c r="AH52" i="4"/>
  <c r="AG52" i="4"/>
  <c r="G62" i="4"/>
  <c r="H62" i="4"/>
  <c r="AM54" i="60"/>
  <c r="AL54" i="60"/>
  <c r="AJ54" i="60"/>
  <c r="AK54" i="60"/>
  <c r="AI54" i="60"/>
  <c r="AE55" i="60"/>
  <c r="AF55" i="60"/>
  <c r="AF56" i="84"/>
  <c r="AE56" i="84"/>
  <c r="AE53" i="4"/>
  <c r="AF53" i="4"/>
  <c r="J62" i="60"/>
  <c r="K62" i="60"/>
  <c r="T61" i="60"/>
  <c r="S61" i="60"/>
  <c r="AI53" i="6"/>
  <c r="AM53" i="6"/>
  <c r="AK53" i="6"/>
  <c r="AJ53" i="6"/>
  <c r="AL53" i="6"/>
  <c r="AN53" i="6"/>
  <c r="AM55" i="84"/>
  <c r="AJ55" i="84"/>
  <c r="AL55" i="84"/>
  <c r="AI55" i="84"/>
  <c r="AK55" i="84"/>
  <c r="L62" i="6"/>
  <c r="D63" i="6"/>
  <c r="F63" i="6" s="1"/>
  <c r="H63" i="6" l="1"/>
  <c r="G63" i="6"/>
  <c r="J62" i="4"/>
  <c r="K62" i="4"/>
  <c r="H63" i="84"/>
  <c r="G63" i="84"/>
  <c r="AI52" i="4"/>
  <c r="AK52" i="4"/>
  <c r="AM52" i="4"/>
  <c r="AL52" i="4"/>
  <c r="AJ52" i="4"/>
  <c r="D63" i="60"/>
  <c r="F63" i="60" s="1"/>
  <c r="L62" i="60"/>
  <c r="O62" i="84"/>
  <c r="N62" i="84"/>
  <c r="P62" i="84" s="1"/>
  <c r="AH56" i="84"/>
  <c r="AG56" i="84"/>
  <c r="AC57" i="84" a="1"/>
  <c r="AC57" i="84" s="1"/>
  <c r="AH54" i="6"/>
  <c r="AG54" i="6"/>
  <c r="AC55" i="6" a="1"/>
  <c r="AC55" i="6" s="1"/>
  <c r="O62" i="6"/>
  <c r="N62" i="6"/>
  <c r="P62" i="6" s="1"/>
  <c r="AG53" i="4"/>
  <c r="AH53" i="4"/>
  <c r="AC54" i="4" a="1"/>
  <c r="AC54" i="4" s="1"/>
  <c r="AH55" i="60"/>
  <c r="AG55" i="60"/>
  <c r="AC56" i="60" a="1"/>
  <c r="AC56" i="60" s="1"/>
  <c r="AN52" i="4"/>
  <c r="S61" i="4"/>
  <c r="T61" i="4"/>
  <c r="AN55" i="60" l="1"/>
  <c r="AN54" i="6"/>
  <c r="AN53" i="4"/>
  <c r="AJ56" i="84"/>
  <c r="AI56" i="84"/>
  <c r="AL56" i="84"/>
  <c r="AK56" i="84"/>
  <c r="AM56" i="84"/>
  <c r="G63" i="60"/>
  <c r="H63" i="60"/>
  <c r="AJ55" i="60"/>
  <c r="AM55" i="60"/>
  <c r="AL55" i="60"/>
  <c r="AK55" i="60"/>
  <c r="AI55" i="60"/>
  <c r="S62" i="6"/>
  <c r="T62" i="6"/>
  <c r="AI54" i="6"/>
  <c r="AL54" i="6"/>
  <c r="AK54" i="6"/>
  <c r="AM54" i="6"/>
  <c r="AJ54" i="6"/>
  <c r="T62" i="84"/>
  <c r="S62" i="84"/>
  <c r="D63" i="4"/>
  <c r="F63" i="4" s="1"/>
  <c r="L62" i="4"/>
  <c r="AF54" i="4"/>
  <c r="AE54" i="4"/>
  <c r="AE57" i="84"/>
  <c r="AF57" i="84"/>
  <c r="AE56" i="60"/>
  <c r="AF56" i="60"/>
  <c r="AM53" i="4"/>
  <c r="AK53" i="4"/>
  <c r="AL53" i="4"/>
  <c r="AI53" i="4"/>
  <c r="AJ53" i="4"/>
  <c r="AF55" i="6"/>
  <c r="AE55" i="6"/>
  <c r="AN56" i="84"/>
  <c r="O62" i="60"/>
  <c r="N62" i="60"/>
  <c r="P62" i="60" s="1"/>
  <c r="J63" i="84"/>
  <c r="K63" i="84"/>
  <c r="K63" i="6"/>
  <c r="J63" i="6"/>
  <c r="L63" i="84" l="1"/>
  <c r="D64" i="84"/>
  <c r="F64" i="84" s="1"/>
  <c r="T62" i="60"/>
  <c r="S62" i="60"/>
  <c r="O62" i="4"/>
  <c r="N62" i="4"/>
  <c r="P62" i="4" s="1"/>
  <c r="K63" i="60"/>
  <c r="J63" i="60"/>
  <c r="AG57" i="84"/>
  <c r="AH57" i="84"/>
  <c r="AC58" i="84" a="1"/>
  <c r="AC58" i="84" s="1"/>
  <c r="H63" i="4"/>
  <c r="G63" i="4"/>
  <c r="AH55" i="6"/>
  <c r="AG55" i="6"/>
  <c r="AC56" i="6" a="1"/>
  <c r="AC56" i="6" s="1"/>
  <c r="AH56" i="60"/>
  <c r="AG56" i="60"/>
  <c r="AC57" i="60" a="1"/>
  <c r="AC57" i="60" s="1"/>
  <c r="D64" i="6"/>
  <c r="F64" i="6" s="1"/>
  <c r="L63" i="6"/>
  <c r="AG54" i="4"/>
  <c r="AH54" i="4"/>
  <c r="AC55" i="4" a="1"/>
  <c r="AC55" i="4" s="1"/>
  <c r="AN55" i="6" l="1"/>
  <c r="AN56" i="60"/>
  <c r="AE55" i="4"/>
  <c r="AF55" i="4"/>
  <c r="H64" i="6"/>
  <c r="G64" i="6"/>
  <c r="J63" i="4"/>
  <c r="K63" i="4"/>
  <c r="AE58" i="84"/>
  <c r="AF58" i="84"/>
  <c r="AE57" i="60"/>
  <c r="AF57" i="60"/>
  <c r="AL57" i="84"/>
  <c r="AJ57" i="84"/>
  <c r="AM57" i="84"/>
  <c r="AK57" i="84"/>
  <c r="AI57" i="84"/>
  <c r="S62" i="4"/>
  <c r="T62" i="4"/>
  <c r="G64" i="84"/>
  <c r="H64" i="84"/>
  <c r="AF56" i="6"/>
  <c r="AE56" i="6"/>
  <c r="D64" i="60"/>
  <c r="F64" i="60" s="1"/>
  <c r="L63" i="60"/>
  <c r="AJ54" i="4"/>
  <c r="AI54" i="4"/>
  <c r="AL54" i="4"/>
  <c r="AK54" i="4"/>
  <c r="AM54" i="4"/>
  <c r="AN54" i="4"/>
  <c r="AM55" i="6"/>
  <c r="AI55" i="6"/>
  <c r="AL55" i="6"/>
  <c r="AK55" i="6"/>
  <c r="AJ55" i="6"/>
  <c r="N63" i="6"/>
  <c r="P63" i="6" s="1"/>
  <c r="O63" i="6"/>
  <c r="AK56" i="60"/>
  <c r="AJ56" i="60"/>
  <c r="AI56" i="60"/>
  <c r="AM56" i="60"/>
  <c r="AL56" i="60"/>
  <c r="AN57" i="84"/>
  <c r="N63" i="84"/>
  <c r="P63" i="84" s="1"/>
  <c r="O63" i="84"/>
  <c r="S63" i="6" l="1"/>
  <c r="T63" i="6"/>
  <c r="O63" i="60"/>
  <c r="N63" i="60"/>
  <c r="P63" i="60" s="1"/>
  <c r="J64" i="84"/>
  <c r="K64" i="84"/>
  <c r="AG58" i="84"/>
  <c r="AH58" i="84"/>
  <c r="AC59" i="84" a="1"/>
  <c r="AC59" i="84" s="1"/>
  <c r="J64" i="6"/>
  <c r="K64" i="6"/>
  <c r="H64" i="60"/>
  <c r="G64" i="60"/>
  <c r="T63" i="84"/>
  <c r="S63" i="84"/>
  <c r="AG56" i="6"/>
  <c r="AH56" i="6"/>
  <c r="AC57" i="6" a="1"/>
  <c r="AC57" i="6" s="1"/>
  <c r="AH57" i="60"/>
  <c r="AG57" i="60"/>
  <c r="AC58" i="60" a="1"/>
  <c r="AC58" i="60" s="1"/>
  <c r="L63" i="4"/>
  <c r="D64" i="4"/>
  <c r="F64" i="4" s="1"/>
  <c r="AG55" i="4"/>
  <c r="AH55" i="4"/>
  <c r="AC56" i="4" a="1"/>
  <c r="AC56" i="4" s="1"/>
  <c r="AN57" i="60" l="1"/>
  <c r="AN56" i="6"/>
  <c r="AN55" i="4"/>
  <c r="J64" i="60"/>
  <c r="K64" i="60"/>
  <c r="AL58" i="84"/>
  <c r="AK58" i="84"/>
  <c r="AM58" i="84"/>
  <c r="AJ58" i="84"/>
  <c r="AI58" i="84"/>
  <c r="S63" i="60"/>
  <c r="T63" i="60"/>
  <c r="G64" i="4"/>
  <c r="H64" i="4"/>
  <c r="AJ57" i="60"/>
  <c r="AL57" i="60"/>
  <c r="AI57" i="60"/>
  <c r="AM57" i="60"/>
  <c r="AK57" i="60"/>
  <c r="AN58" i="84"/>
  <c r="AE56" i="4"/>
  <c r="AF56" i="4"/>
  <c r="N63" i="4"/>
  <c r="P63" i="4" s="1"/>
  <c r="O63" i="4"/>
  <c r="AF57" i="6"/>
  <c r="AE57" i="6"/>
  <c r="D65" i="6"/>
  <c r="F65" i="6" s="1"/>
  <c r="L64" i="6"/>
  <c r="AJ55" i="4"/>
  <c r="AL55" i="4"/>
  <c r="AK55" i="4"/>
  <c r="AI55" i="4"/>
  <c r="AM55" i="4"/>
  <c r="AF58" i="60"/>
  <c r="AE58" i="60"/>
  <c r="AJ56" i="6"/>
  <c r="AI56" i="6"/>
  <c r="AL56" i="6"/>
  <c r="AK56" i="6"/>
  <c r="AM56" i="6"/>
  <c r="AE59" i="84"/>
  <c r="AF59" i="84"/>
  <c r="D65" i="84"/>
  <c r="F65" i="84" s="1"/>
  <c r="L64" i="84"/>
  <c r="S63" i="4" l="1"/>
  <c r="T63" i="4"/>
  <c r="K64" i="4"/>
  <c r="J64" i="4"/>
  <c r="G65" i="84"/>
  <c r="H65" i="84"/>
  <c r="AH58" i="60"/>
  <c r="AG58" i="60"/>
  <c r="AC59" i="60" a="1"/>
  <c r="AC59" i="60" s="1"/>
  <c r="AG57" i="6"/>
  <c r="AH57" i="6"/>
  <c r="AC58" i="6" a="1"/>
  <c r="AC58" i="6" s="1"/>
  <c r="AG59" i="84"/>
  <c r="AH59" i="84"/>
  <c r="AG56" i="4"/>
  <c r="AH56" i="4"/>
  <c r="AC57" i="4" a="1"/>
  <c r="AC57" i="4" s="1"/>
  <c r="G65" i="6"/>
  <c r="H65" i="6"/>
  <c r="N64" i="84"/>
  <c r="P64" i="84" s="1"/>
  <c r="O64" i="84"/>
  <c r="N64" i="6"/>
  <c r="P64" i="6" s="1"/>
  <c r="O64" i="6"/>
  <c r="L64" i="60"/>
  <c r="D65" i="60"/>
  <c r="F65" i="60" s="1"/>
  <c r="AN59" i="84" l="1"/>
  <c r="AN58" i="60"/>
  <c r="H65" i="60"/>
  <c r="G65" i="60"/>
  <c r="N64" i="60"/>
  <c r="P64" i="60" s="1"/>
  <c r="O64" i="60"/>
  <c r="T64" i="84"/>
  <c r="S64" i="84"/>
  <c r="AK56" i="4"/>
  <c r="AI56" i="4"/>
  <c r="AL56" i="4"/>
  <c r="AJ56" i="4"/>
  <c r="AM56" i="4"/>
  <c r="J65" i="6"/>
  <c r="K65" i="6"/>
  <c r="AN56" i="4"/>
  <c r="AI57" i="6"/>
  <c r="AK57" i="6"/>
  <c r="AL57" i="6"/>
  <c r="AJ57" i="6"/>
  <c r="AM57" i="6"/>
  <c r="AI58" i="60"/>
  <c r="AL58" i="60"/>
  <c r="AK58" i="60"/>
  <c r="AJ58" i="60"/>
  <c r="AM58" i="60"/>
  <c r="AE58" i="6"/>
  <c r="AF58" i="6"/>
  <c r="L64" i="4"/>
  <c r="D65" i="4"/>
  <c r="F65" i="4" s="1"/>
  <c r="T64" i="6"/>
  <c r="S64" i="6"/>
  <c r="AM59" i="84"/>
  <c r="AL59" i="84"/>
  <c r="AJ59" i="84"/>
  <c r="AK59" i="84"/>
  <c r="AI59" i="84"/>
  <c r="AN57" i="6"/>
  <c r="K65" i="84"/>
  <c r="J65" i="84"/>
  <c r="AF57" i="4"/>
  <c r="AE57" i="4"/>
  <c r="AE59" i="60"/>
  <c r="AF59" i="60"/>
  <c r="AG57" i="4" l="1"/>
  <c r="AH57" i="4"/>
  <c r="AC58" i="4" a="1"/>
  <c r="AC58" i="4" s="1"/>
  <c r="G65" i="4"/>
  <c r="H65" i="4"/>
  <c r="O64" i="4"/>
  <c r="N64" i="4"/>
  <c r="P64" i="4" s="1"/>
  <c r="T64" i="60"/>
  <c r="S64" i="60"/>
  <c r="L65" i="6"/>
  <c r="D66" i="6"/>
  <c r="F66" i="6" s="1"/>
  <c r="L65" i="84"/>
  <c r="D66" i="84"/>
  <c r="F66" i="84" s="1"/>
  <c r="AG59" i="60"/>
  <c r="AH59" i="60"/>
  <c r="AG58" i="6"/>
  <c r="AH58" i="6"/>
  <c r="AC59" i="6" a="1"/>
  <c r="AC59" i="6" s="1"/>
  <c r="J65" i="60"/>
  <c r="K65" i="60"/>
  <c r="AN58" i="6" l="1"/>
  <c r="AK59" i="60"/>
  <c r="AJ59" i="60"/>
  <c r="AI59" i="60"/>
  <c r="AL59" i="60"/>
  <c r="AM59" i="60"/>
  <c r="AF58" i="4"/>
  <c r="AE58" i="4"/>
  <c r="N65" i="84"/>
  <c r="P65" i="84" s="1"/>
  <c r="O65" i="84"/>
  <c r="L65" i="60"/>
  <c r="D66" i="60"/>
  <c r="F66" i="60" s="1"/>
  <c r="G66" i="6"/>
  <c r="H66" i="6"/>
  <c r="T64" i="4"/>
  <c r="S64" i="4"/>
  <c r="AN59" i="60"/>
  <c r="N65" i="6"/>
  <c r="P65" i="6" s="1"/>
  <c r="O65" i="6"/>
  <c r="AJ57" i="4"/>
  <c r="AL57" i="4"/>
  <c r="AM57" i="4"/>
  <c r="AI57" i="4"/>
  <c r="AK57" i="4"/>
  <c r="AF59" i="6"/>
  <c r="AE59" i="6"/>
  <c r="AI58" i="6"/>
  <c r="AJ58" i="6"/>
  <c r="AK58" i="6"/>
  <c r="AL58" i="6"/>
  <c r="AM58" i="6"/>
  <c r="H66" i="84"/>
  <c r="G66" i="84"/>
  <c r="J65" i="4"/>
  <c r="K65" i="4"/>
  <c r="AN57" i="4"/>
  <c r="T65" i="84" l="1"/>
  <c r="S65" i="84"/>
  <c r="K66" i="84"/>
  <c r="J66" i="84"/>
  <c r="G66" i="60"/>
  <c r="H66" i="60"/>
  <c r="AH58" i="4"/>
  <c r="AG58" i="4"/>
  <c r="AC59" i="4" a="1"/>
  <c r="AC59" i="4" s="1"/>
  <c r="O65" i="60"/>
  <c r="N65" i="60"/>
  <c r="P65" i="60" s="1"/>
  <c r="D66" i="4"/>
  <c r="F66" i="4" s="1"/>
  <c r="L65" i="4"/>
  <c r="AH59" i="6"/>
  <c r="AG59" i="6"/>
  <c r="S65" i="6"/>
  <c r="T65" i="6"/>
  <c r="K66" i="6"/>
  <c r="J66" i="6"/>
  <c r="AN59" i="6" l="1"/>
  <c r="AN58" i="4"/>
  <c r="AL58" i="4"/>
  <c r="AK58" i="4"/>
  <c r="AJ58" i="4"/>
  <c r="AM58" i="4"/>
  <c r="AI58" i="4"/>
  <c r="D67" i="84"/>
  <c r="F67" i="84" s="1"/>
  <c r="L66" i="84"/>
  <c r="L66" i="6"/>
  <c r="D67" i="6"/>
  <c r="F67" i="6" s="1"/>
  <c r="S65" i="60"/>
  <c r="T65" i="60"/>
  <c r="AI59" i="6"/>
  <c r="AJ59" i="6"/>
  <c r="AM59" i="6"/>
  <c r="AK59" i="6"/>
  <c r="AL59" i="6"/>
  <c r="K66" i="60"/>
  <c r="J66" i="60"/>
  <c r="U61" i="84" a="1"/>
  <c r="U61" i="84" s="1"/>
  <c r="U63" i="84" a="1"/>
  <c r="U63" i="84" s="1"/>
  <c r="U62" i="84" a="1"/>
  <c r="U62" i="84" s="1"/>
  <c r="U60" i="84" a="1"/>
  <c r="U60" i="84" s="1"/>
  <c r="U65" i="84" a="1"/>
  <c r="U65" i="84" s="1"/>
  <c r="U64" i="84" a="1"/>
  <c r="U64" i="84" s="1"/>
  <c r="G66" i="4"/>
  <c r="H66" i="4"/>
  <c r="O65" i="4"/>
  <c r="N65" i="4"/>
  <c r="P65" i="4" s="1"/>
  <c r="AF59" i="4"/>
  <c r="AE59" i="4"/>
  <c r="X63" i="84" l="1"/>
  <c r="W63" i="84"/>
  <c r="Y63" i="84" s="1"/>
  <c r="N66" i="6"/>
  <c r="P66" i="6" s="1"/>
  <c r="O66" i="6"/>
  <c r="X61" i="84"/>
  <c r="W61" i="84"/>
  <c r="Y61" i="84" s="1"/>
  <c r="N66" i="84"/>
  <c r="P66" i="84" s="1"/>
  <c r="O66" i="84"/>
  <c r="T65" i="4"/>
  <c r="S65" i="4"/>
  <c r="X60" i="84"/>
  <c r="W60" i="84"/>
  <c r="Y60" i="84" s="1"/>
  <c r="D67" i="60"/>
  <c r="F67" i="60" s="1"/>
  <c r="L66" i="60"/>
  <c r="U64" i="60" a="1"/>
  <c r="U64" i="60" s="1"/>
  <c r="U65" i="60" a="1"/>
  <c r="U65" i="60" s="1"/>
  <c r="U60" i="60" a="1"/>
  <c r="U60" i="60" s="1"/>
  <c r="U61" i="60" a="1"/>
  <c r="U61" i="60" s="1"/>
  <c r="U62" i="60" a="1"/>
  <c r="U62" i="60" s="1"/>
  <c r="U63" i="60" a="1"/>
  <c r="U63" i="60" s="1"/>
  <c r="H67" i="84"/>
  <c r="G67" i="84"/>
  <c r="W64" i="84"/>
  <c r="Y64" i="84" s="1"/>
  <c r="X64" i="84"/>
  <c r="W65" i="84"/>
  <c r="Y65" i="84" s="1"/>
  <c r="X65" i="84"/>
  <c r="AH59" i="4"/>
  <c r="AG59" i="4"/>
  <c r="K66" i="4"/>
  <c r="J66" i="4"/>
  <c r="X62" i="84"/>
  <c r="W62" i="84"/>
  <c r="Y62" i="84" s="1"/>
  <c r="G67" i="6"/>
  <c r="H67" i="6"/>
  <c r="AN59" i="4" l="1"/>
  <c r="AA60" i="84"/>
  <c r="AC60" i="84" s="1" a="1"/>
  <c r="AC60" i="84" s="1"/>
  <c r="AB60" i="84"/>
  <c r="W62" i="60"/>
  <c r="Y62" i="60" s="1"/>
  <c r="X62" i="60"/>
  <c r="X64" i="60"/>
  <c r="W64" i="60"/>
  <c r="Y64" i="60" s="1"/>
  <c r="T66" i="84"/>
  <c r="S66" i="84"/>
  <c r="T66" i="6"/>
  <c r="S66" i="6"/>
  <c r="W63" i="60"/>
  <c r="Y63" i="60" s="1"/>
  <c r="X63" i="60"/>
  <c r="AI59" i="4"/>
  <c r="AL59" i="4"/>
  <c r="AM59" i="4"/>
  <c r="AK59" i="4"/>
  <c r="AJ59" i="4"/>
  <c r="X61" i="60"/>
  <c r="W61" i="60"/>
  <c r="Y61" i="60" s="1"/>
  <c r="O66" i="60"/>
  <c r="N66" i="60"/>
  <c r="P66" i="60" s="1"/>
  <c r="AB61" i="84"/>
  <c r="AA61" i="84"/>
  <c r="AA63" i="84"/>
  <c r="AB63" i="84"/>
  <c r="AA62" i="84"/>
  <c r="AB62" i="84"/>
  <c r="X65" i="60"/>
  <c r="W65" i="60"/>
  <c r="Y65" i="60" s="1"/>
  <c r="AB64" i="84"/>
  <c r="AA64" i="84"/>
  <c r="K67" i="6"/>
  <c r="J67" i="6"/>
  <c r="L66" i="4"/>
  <c r="D67" i="4"/>
  <c r="F67" i="4" s="1"/>
  <c r="AB65" i="84"/>
  <c r="AA65" i="84"/>
  <c r="J67" i="84"/>
  <c r="K67" i="84"/>
  <c r="W60" i="60"/>
  <c r="Y60" i="60" s="1"/>
  <c r="X60" i="60"/>
  <c r="H67" i="60"/>
  <c r="G67" i="60"/>
  <c r="AA61" i="60" l="1"/>
  <c r="AB61" i="60"/>
  <c r="AB63" i="60"/>
  <c r="AA63" i="60"/>
  <c r="AA62" i="60"/>
  <c r="AB62" i="60"/>
  <c r="AA60" i="60"/>
  <c r="AC60" i="60" s="1" a="1"/>
  <c r="AC60" i="60" s="1"/>
  <c r="AB60" i="60"/>
  <c r="G67" i="4"/>
  <c r="H67" i="4"/>
  <c r="J67" i="60"/>
  <c r="K67" i="60"/>
  <c r="D68" i="84"/>
  <c r="F68" i="84" s="1"/>
  <c r="L67" i="84"/>
  <c r="O66" i="4"/>
  <c r="N66" i="4"/>
  <c r="P66" i="4" s="1"/>
  <c r="AB64" i="60"/>
  <c r="AA64" i="60"/>
  <c r="D68" i="6"/>
  <c r="F68" i="6" s="1"/>
  <c r="L67" i="6"/>
  <c r="AA65" i="60"/>
  <c r="AB65" i="60"/>
  <c r="S66" i="60"/>
  <c r="T66" i="60"/>
  <c r="AE60" i="84"/>
  <c r="AC61" i="84" s="1" a="1"/>
  <c r="AC61" i="84" s="1"/>
  <c r="AF60" i="84"/>
  <c r="AE61" i="84" l="1"/>
  <c r="AF61" i="84"/>
  <c r="H68" i="84"/>
  <c r="G68" i="84"/>
  <c r="G68" i="6"/>
  <c r="H68" i="6"/>
  <c r="K67" i="4"/>
  <c r="J67" i="4"/>
  <c r="S66" i="4"/>
  <c r="T66" i="4"/>
  <c r="O67" i="84"/>
  <c r="N67" i="84"/>
  <c r="P67" i="84" s="1"/>
  <c r="AG60" i="84"/>
  <c r="AH60" i="84"/>
  <c r="N67" i="6"/>
  <c r="P67" i="6" s="1"/>
  <c r="O67" i="6"/>
  <c r="D68" i="60"/>
  <c r="F68" i="60" s="1"/>
  <c r="L67" i="60"/>
  <c r="AE60" i="60"/>
  <c r="AF60" i="60"/>
  <c r="T67" i="6" l="1"/>
  <c r="S67" i="6"/>
  <c r="J68" i="84"/>
  <c r="K68" i="84"/>
  <c r="AH60" i="60"/>
  <c r="AG60" i="60"/>
  <c r="T67" i="84"/>
  <c r="S67" i="84"/>
  <c r="N67" i="60"/>
  <c r="P67" i="60" s="1"/>
  <c r="O67" i="60"/>
  <c r="G68" i="60"/>
  <c r="H68" i="60"/>
  <c r="L67" i="4"/>
  <c r="D68" i="4"/>
  <c r="F68" i="4" s="1"/>
  <c r="AC61" i="60" a="1"/>
  <c r="AC61" i="60" s="1"/>
  <c r="K68" i="6"/>
  <c r="J68" i="6"/>
  <c r="AJ60" i="84"/>
  <c r="AK60" i="84"/>
  <c r="AI60" i="84"/>
  <c r="AM60" i="84"/>
  <c r="AL60" i="84"/>
  <c r="AN60" i="84"/>
  <c r="AH61" i="84"/>
  <c r="AG61" i="84"/>
  <c r="AC62" i="84" a="1"/>
  <c r="AC62" i="84" s="1"/>
  <c r="AN60" i="60" l="1"/>
  <c r="K68" i="60"/>
  <c r="J68" i="60"/>
  <c r="AF61" i="60"/>
  <c r="AE61" i="60"/>
  <c r="L68" i="84"/>
  <c r="D69" i="84"/>
  <c r="F69" i="84" s="1"/>
  <c r="AK61" i="84"/>
  <c r="AM61" i="84"/>
  <c r="AL61" i="84"/>
  <c r="AJ61" i="84"/>
  <c r="AI61" i="84"/>
  <c r="U64" i="6" a="1"/>
  <c r="U64" i="6" s="1"/>
  <c r="U63" i="6" a="1"/>
  <c r="U63" i="6" s="1"/>
  <c r="U66" i="6" a="1"/>
  <c r="U66" i="6" s="1"/>
  <c r="U65" i="6" a="1"/>
  <c r="U65" i="6" s="1"/>
  <c r="U60" i="6" a="1"/>
  <c r="U60" i="6" s="1"/>
  <c r="U62" i="6" a="1"/>
  <c r="U62" i="6" s="1"/>
  <c r="U67" i="6" a="1"/>
  <c r="U67" i="6" s="1"/>
  <c r="U61" i="6" a="1"/>
  <c r="U61" i="6" s="1"/>
  <c r="AE62" i="84"/>
  <c r="AF62" i="84"/>
  <c r="H68" i="4"/>
  <c r="G68" i="4"/>
  <c r="AN61" i="84"/>
  <c r="D69" i="6"/>
  <c r="F69" i="6" s="1"/>
  <c r="L68" i="6"/>
  <c r="O67" i="4"/>
  <c r="N67" i="4"/>
  <c r="P67" i="4" s="1"/>
  <c r="S67" i="60"/>
  <c r="T67" i="60"/>
  <c r="AK60" i="60"/>
  <c r="AI60" i="60"/>
  <c r="AJ60" i="60"/>
  <c r="AM60" i="60"/>
  <c r="AL60" i="60"/>
  <c r="T67" i="4" l="1"/>
  <c r="S67" i="4"/>
  <c r="W60" i="6"/>
  <c r="Y60" i="6" s="1"/>
  <c r="X60" i="6"/>
  <c r="W61" i="6"/>
  <c r="Y61" i="6" s="1"/>
  <c r="X61" i="6"/>
  <c r="W65" i="6"/>
  <c r="Y65" i="6" s="1"/>
  <c r="X65" i="6"/>
  <c r="AG62" i="84"/>
  <c r="AH62" i="84"/>
  <c r="AC63" i="84" a="1"/>
  <c r="AC63" i="84" s="1"/>
  <c r="AH61" i="60"/>
  <c r="AG61" i="60"/>
  <c r="AC62" i="60" a="1"/>
  <c r="AC62" i="60" s="1"/>
  <c r="X67" i="6"/>
  <c r="W67" i="6"/>
  <c r="Y67" i="6" s="1"/>
  <c r="X66" i="6"/>
  <c r="W66" i="6"/>
  <c r="Y66" i="6" s="1"/>
  <c r="H69" i="84"/>
  <c r="G69" i="84"/>
  <c r="D69" i="60"/>
  <c r="F69" i="60" s="1"/>
  <c r="L68" i="60"/>
  <c r="W64" i="6"/>
  <c r="Y64" i="6" s="1"/>
  <c r="X64" i="6"/>
  <c r="N68" i="6"/>
  <c r="P68" i="6" s="1"/>
  <c r="O68" i="6"/>
  <c r="K68" i="4"/>
  <c r="J68" i="4"/>
  <c r="G69" i="6"/>
  <c r="H69" i="6"/>
  <c r="X62" i="6"/>
  <c r="W62" i="6"/>
  <c r="Y62" i="6" s="1"/>
  <c r="W63" i="6"/>
  <c r="Y63" i="6" s="1"/>
  <c r="X63" i="6"/>
  <c r="N68" i="84"/>
  <c r="P68" i="84" s="1"/>
  <c r="O68" i="84"/>
  <c r="AB62" i="6" l="1"/>
  <c r="AA62" i="6"/>
  <c r="AB67" i="6"/>
  <c r="AA67" i="6"/>
  <c r="AA64" i="6"/>
  <c r="AB64" i="6"/>
  <c r="AE63" i="84"/>
  <c r="AF63" i="84"/>
  <c r="AB65" i="6"/>
  <c r="AA65" i="6"/>
  <c r="AB60" i="6"/>
  <c r="AA60" i="6"/>
  <c r="AC60" i="6" s="1" a="1"/>
  <c r="AC60" i="6" s="1"/>
  <c r="L68" i="4"/>
  <c r="D69" i="4"/>
  <c r="F69" i="4" s="1"/>
  <c r="AE62" i="60"/>
  <c r="AF62" i="60"/>
  <c r="AK62" i="84"/>
  <c r="AL62" i="84"/>
  <c r="AM62" i="84"/>
  <c r="AJ62" i="84"/>
  <c r="AI62" i="84"/>
  <c r="U65" i="4" a="1"/>
  <c r="U65" i="4" s="1"/>
  <c r="U62" i="4" a="1"/>
  <c r="U62" i="4" s="1"/>
  <c r="U66" i="4" a="1"/>
  <c r="U66" i="4" s="1"/>
  <c r="U60" i="4" a="1"/>
  <c r="U60" i="4" s="1"/>
  <c r="U63" i="4" a="1"/>
  <c r="U63" i="4" s="1"/>
  <c r="U64" i="4" a="1"/>
  <c r="U64" i="4" s="1"/>
  <c r="U61" i="4" a="1"/>
  <c r="U61" i="4" s="1"/>
  <c r="U67" i="4" a="1"/>
  <c r="U67" i="4" s="1"/>
  <c r="AM61" i="60"/>
  <c r="AL61" i="60"/>
  <c r="AJ61" i="60"/>
  <c r="AK61" i="60"/>
  <c r="AI61" i="60"/>
  <c r="S68" i="84"/>
  <c r="T68" i="84"/>
  <c r="J69" i="84"/>
  <c r="K69" i="84"/>
  <c r="J69" i="6"/>
  <c r="K69" i="6"/>
  <c r="O68" i="60"/>
  <c r="N68" i="60"/>
  <c r="P68" i="60" s="1"/>
  <c r="AB66" i="6"/>
  <c r="AA66" i="6"/>
  <c r="AA63" i="6"/>
  <c r="AB63" i="6"/>
  <c r="S68" i="6"/>
  <c r="T68" i="6"/>
  <c r="H69" i="60"/>
  <c r="G69" i="60"/>
  <c r="AN61" i="60"/>
  <c r="AN62" i="84"/>
  <c r="AA61" i="6"/>
  <c r="AB61" i="6"/>
  <c r="W66" i="4" l="1"/>
  <c r="Y66" i="4" s="1"/>
  <c r="X66" i="4"/>
  <c r="D70" i="6"/>
  <c r="F70" i="6" s="1"/>
  <c r="L69" i="6"/>
  <c r="W64" i="4"/>
  <c r="Y64" i="4" s="1"/>
  <c r="X64" i="4"/>
  <c r="X62" i="4"/>
  <c r="W62" i="4"/>
  <c r="Y62" i="4" s="1"/>
  <c r="AG62" i="60"/>
  <c r="AH62" i="60"/>
  <c r="AC63" i="60" a="1"/>
  <c r="AC63" i="60" s="1"/>
  <c r="AG63" i="84"/>
  <c r="AH63" i="84"/>
  <c r="AC64" i="84" a="1"/>
  <c r="AC64" i="84" s="1"/>
  <c r="AF60" i="6"/>
  <c r="AE60" i="6"/>
  <c r="AC61" i="6" s="1" a="1"/>
  <c r="AC61" i="6" s="1"/>
  <c r="S68" i="60"/>
  <c r="T68" i="60"/>
  <c r="W63" i="4"/>
  <c r="Y63" i="4" s="1"/>
  <c r="X63" i="4"/>
  <c r="W65" i="4"/>
  <c r="Y65" i="4" s="1"/>
  <c r="X65" i="4"/>
  <c r="G69" i="4"/>
  <c r="H69" i="4"/>
  <c r="X61" i="4"/>
  <c r="W61" i="4"/>
  <c r="Y61" i="4" s="1"/>
  <c r="K69" i="60"/>
  <c r="J69" i="60"/>
  <c r="L69" i="84"/>
  <c r="D70" i="84"/>
  <c r="F70" i="84" s="1"/>
  <c r="W67" i="4"/>
  <c r="Y67" i="4" s="1"/>
  <c r="X67" i="4"/>
  <c r="W60" i="4"/>
  <c r="Y60" i="4" s="1"/>
  <c r="X60" i="4"/>
  <c r="O68" i="4"/>
  <c r="N68" i="4"/>
  <c r="P68" i="4" s="1"/>
  <c r="AA60" i="4" l="1"/>
  <c r="AC60" i="4" s="1" a="1"/>
  <c r="AC60" i="4" s="1"/>
  <c r="AB60" i="4"/>
  <c r="N69" i="84"/>
  <c r="P69" i="84" s="1"/>
  <c r="O69" i="84"/>
  <c r="AA65" i="4"/>
  <c r="AB65" i="4"/>
  <c r="AJ62" i="60"/>
  <c r="AI62" i="60"/>
  <c r="AK62" i="60"/>
  <c r="AM62" i="60"/>
  <c r="AL62" i="60"/>
  <c r="H70" i="6"/>
  <c r="G70" i="6"/>
  <c r="AF64" i="84"/>
  <c r="AE64" i="84"/>
  <c r="T68" i="4"/>
  <c r="S68" i="4"/>
  <c r="AM63" i="84"/>
  <c r="AJ63" i="84"/>
  <c r="AL63" i="84"/>
  <c r="AK63" i="84"/>
  <c r="AI63" i="84"/>
  <c r="AN62" i="60"/>
  <c r="AB64" i="4"/>
  <c r="AA64" i="4"/>
  <c r="G70" i="84"/>
  <c r="H70" i="84"/>
  <c r="AE63" i="60"/>
  <c r="AF63" i="60"/>
  <c r="AE61" i="6"/>
  <c r="AF61" i="6"/>
  <c r="AA61" i="4"/>
  <c r="AB61" i="4"/>
  <c r="J69" i="4"/>
  <c r="K69" i="4"/>
  <c r="AH60" i="6"/>
  <c r="AG60" i="6"/>
  <c r="AA67" i="4"/>
  <c r="AB67" i="4"/>
  <c r="D70" i="60"/>
  <c r="F70" i="60" s="1"/>
  <c r="L69" i="60"/>
  <c r="AB63" i="4"/>
  <c r="AA63" i="4"/>
  <c r="AN63" i="84"/>
  <c r="AA62" i="4"/>
  <c r="AB62" i="4"/>
  <c r="N69" i="6"/>
  <c r="P69" i="6" s="1"/>
  <c r="O69" i="6"/>
  <c r="AB66" i="4"/>
  <c r="AA66" i="4"/>
  <c r="S69" i="6" l="1"/>
  <c r="T69" i="6"/>
  <c r="J70" i="84"/>
  <c r="K70" i="84"/>
  <c r="AH64" i="84"/>
  <c r="AG64" i="84"/>
  <c r="AC65" i="84" a="1"/>
  <c r="AC65" i="84" s="1"/>
  <c r="S69" i="84"/>
  <c r="T69" i="84"/>
  <c r="AI60" i="6"/>
  <c r="AK60" i="6"/>
  <c r="AM60" i="6"/>
  <c r="AL60" i="6"/>
  <c r="AJ60" i="6"/>
  <c r="AG63" i="60"/>
  <c r="AH63" i="60"/>
  <c r="AC64" i="60" a="1"/>
  <c r="AC64" i="60" s="1"/>
  <c r="J70" i="6"/>
  <c r="K70" i="6"/>
  <c r="L69" i="4"/>
  <c r="D70" i="4"/>
  <c r="F70" i="4" s="1"/>
  <c r="AG61" i="6"/>
  <c r="AH61" i="6"/>
  <c r="AC62" i="6" a="1"/>
  <c r="AC62" i="6" s="1"/>
  <c r="G70" i="60"/>
  <c r="H70" i="60"/>
  <c r="N69" i="60"/>
  <c r="P69" i="60" s="1"/>
  <c r="O69" i="60"/>
  <c r="AN60" i="6"/>
  <c r="AE60" i="4"/>
  <c r="AF60" i="4"/>
  <c r="AN63" i="60" l="1"/>
  <c r="AN64" i="84"/>
  <c r="AJ61" i="6"/>
  <c r="AM61" i="6"/>
  <c r="AK61" i="6"/>
  <c r="AI61" i="6"/>
  <c r="AL61" i="6"/>
  <c r="AF64" i="60"/>
  <c r="AE64" i="60"/>
  <c r="AJ64" i="84"/>
  <c r="AI64" i="84"/>
  <c r="AK64" i="84"/>
  <c r="AM64" i="84"/>
  <c r="AL64" i="84"/>
  <c r="AF62" i="6"/>
  <c r="AE62" i="6"/>
  <c r="K70" i="60"/>
  <c r="J70" i="60"/>
  <c r="AN61" i="6"/>
  <c r="AK63" i="60"/>
  <c r="AI63" i="60"/>
  <c r="AJ63" i="60"/>
  <c r="AL63" i="60"/>
  <c r="AM63" i="60"/>
  <c r="S69" i="60"/>
  <c r="T69" i="60"/>
  <c r="O69" i="4"/>
  <c r="N69" i="4"/>
  <c r="P69" i="4" s="1"/>
  <c r="L70" i="6"/>
  <c r="D71" i="6"/>
  <c r="F71" i="6" s="1"/>
  <c r="AG60" i="4"/>
  <c r="AH60" i="4"/>
  <c r="H70" i="4"/>
  <c r="G70" i="4"/>
  <c r="AE65" i="84"/>
  <c r="AF65" i="84"/>
  <c r="L70" i="84"/>
  <c r="D71" i="84"/>
  <c r="F71" i="84" s="1"/>
  <c r="AC61" i="4" a="1"/>
  <c r="AC61" i="4" s="1"/>
  <c r="G71" i="6" l="1"/>
  <c r="H71" i="6"/>
  <c r="N70" i="84"/>
  <c r="P70" i="84" s="1"/>
  <c r="O70" i="84"/>
  <c r="J70" i="4"/>
  <c r="K70" i="4"/>
  <c r="O70" i="6"/>
  <c r="N70" i="6"/>
  <c r="P70" i="6" s="1"/>
  <c r="AG64" i="60"/>
  <c r="AH64" i="60"/>
  <c r="AC65" i="60" a="1"/>
  <c r="AC65" i="60" s="1"/>
  <c r="G71" i="84"/>
  <c r="H71" i="84"/>
  <c r="D71" i="60"/>
  <c r="F71" i="60" s="1"/>
  <c r="L70" i="60"/>
  <c r="AL60" i="4"/>
  <c r="AM60" i="4"/>
  <c r="AJ60" i="4"/>
  <c r="AI60" i="4"/>
  <c r="AK60" i="4"/>
  <c r="T69" i="4"/>
  <c r="S69" i="4"/>
  <c r="AH62" i="6"/>
  <c r="AG62" i="6"/>
  <c r="AC63" i="6" a="1"/>
  <c r="AC63" i="6" s="1"/>
  <c r="AE61" i="4"/>
  <c r="AF61" i="4"/>
  <c r="AH65" i="84"/>
  <c r="AG65" i="84"/>
  <c r="AN60" i="4"/>
  <c r="AN62" i="6" l="1"/>
  <c r="AJ62" i="6"/>
  <c r="AL62" i="6"/>
  <c r="AK62" i="6"/>
  <c r="AM62" i="6"/>
  <c r="AI62" i="6"/>
  <c r="O70" i="60"/>
  <c r="N70" i="60"/>
  <c r="P70" i="60" s="1"/>
  <c r="AE65" i="60"/>
  <c r="AF65" i="60"/>
  <c r="T70" i="84"/>
  <c r="S70" i="84"/>
  <c r="AI65" i="84"/>
  <c r="AM65" i="84"/>
  <c r="AJ65" i="84"/>
  <c r="AK65" i="84"/>
  <c r="AL65" i="84"/>
  <c r="S70" i="6"/>
  <c r="T70" i="6"/>
  <c r="AG61" i="4"/>
  <c r="AH61" i="4"/>
  <c r="AC62" i="4" a="1"/>
  <c r="AC62" i="4" s="1"/>
  <c r="G71" i="60"/>
  <c r="H71" i="60"/>
  <c r="AI64" i="60"/>
  <c r="AM64" i="60"/>
  <c r="AJ64" i="60"/>
  <c r="AL64" i="60"/>
  <c r="AK64" i="60"/>
  <c r="K71" i="6"/>
  <c r="J71" i="6"/>
  <c r="AN65" i="84"/>
  <c r="AF63" i="6"/>
  <c r="AE63" i="6"/>
  <c r="J71" i="84"/>
  <c r="K71" i="84"/>
  <c r="AN64" i="60"/>
  <c r="D71" i="4"/>
  <c r="F71" i="4" s="1"/>
  <c r="L70" i="4"/>
  <c r="AL61" i="4" l="1"/>
  <c r="AJ61" i="4"/>
  <c r="AI61" i="4"/>
  <c r="AK61" i="4"/>
  <c r="AM61" i="4"/>
  <c r="AG65" i="60"/>
  <c r="AH65" i="60"/>
  <c r="K71" i="60"/>
  <c r="J71" i="60"/>
  <c r="AN61" i="4"/>
  <c r="S70" i="60"/>
  <c r="T70" i="60"/>
  <c r="O70" i="4"/>
  <c r="N70" i="4"/>
  <c r="P70" i="4" s="1"/>
  <c r="L71" i="84"/>
  <c r="D72" i="84"/>
  <c r="F72" i="84" s="1"/>
  <c r="L71" i="6"/>
  <c r="D72" i="6"/>
  <c r="F72" i="6" s="1"/>
  <c r="H71" i="4"/>
  <c r="G71" i="4"/>
  <c r="AG63" i="6"/>
  <c r="AH63" i="6"/>
  <c r="AC64" i="6" a="1"/>
  <c r="AC64" i="6" s="1"/>
  <c r="AF62" i="4"/>
  <c r="AE62" i="4"/>
  <c r="AI65" i="60" l="1"/>
  <c r="AJ65" i="60"/>
  <c r="AK65" i="60"/>
  <c r="AM65" i="60"/>
  <c r="AL65" i="60"/>
  <c r="G72" i="84"/>
  <c r="H72" i="84"/>
  <c r="J71" i="4"/>
  <c r="K71" i="4"/>
  <c r="AK63" i="6"/>
  <c r="AL63" i="6"/>
  <c r="AJ63" i="6"/>
  <c r="AI63" i="6"/>
  <c r="AM63" i="6"/>
  <c r="AE64" i="6"/>
  <c r="AF64" i="6"/>
  <c r="O71" i="84"/>
  <c r="N71" i="84"/>
  <c r="P71" i="84" s="1"/>
  <c r="G72" i="6"/>
  <c r="H72" i="6"/>
  <c r="S70" i="4"/>
  <c r="T70" i="4"/>
  <c r="AN65" i="60"/>
  <c r="AG62" i="4"/>
  <c r="AH62" i="4"/>
  <c r="AC63" i="4" a="1"/>
  <c r="AC63" i="4" s="1"/>
  <c r="AN63" i="6"/>
  <c r="O71" i="6"/>
  <c r="N71" i="6"/>
  <c r="P71" i="6" s="1"/>
  <c r="L71" i="60"/>
  <c r="D72" i="60"/>
  <c r="F72" i="60" s="1"/>
  <c r="AN62" i="4" l="1"/>
  <c r="J72" i="6"/>
  <c r="K72" i="6"/>
  <c r="D72" i="4"/>
  <c r="F72" i="4" s="1"/>
  <c r="L71" i="4"/>
  <c r="AG64" i="6"/>
  <c r="AH64" i="6"/>
  <c r="AC65" i="6" a="1"/>
  <c r="AC65" i="6" s="1"/>
  <c r="J72" i="84"/>
  <c r="K72" i="84"/>
  <c r="O71" i="60"/>
  <c r="N71" i="60"/>
  <c r="P71" i="60" s="1"/>
  <c r="T71" i="84"/>
  <c r="S71" i="84"/>
  <c r="G72" i="60"/>
  <c r="H72" i="60"/>
  <c r="AF63" i="4"/>
  <c r="AE63" i="4"/>
  <c r="T71" i="6"/>
  <c r="S71" i="6"/>
  <c r="AJ62" i="4"/>
  <c r="AL62" i="4"/>
  <c r="AK62" i="4"/>
  <c r="AI62" i="4"/>
  <c r="AM62" i="4"/>
  <c r="AF65" i="6" l="1"/>
  <c r="AE65" i="6"/>
  <c r="AK64" i="6"/>
  <c r="AM64" i="6"/>
  <c r="AI64" i="6"/>
  <c r="AJ64" i="6"/>
  <c r="AL64" i="6"/>
  <c r="L72" i="84"/>
  <c r="D73" i="84"/>
  <c r="F73" i="84" s="1"/>
  <c r="N71" i="4"/>
  <c r="P71" i="4" s="1"/>
  <c r="O71" i="4"/>
  <c r="K72" i="60"/>
  <c r="J72" i="60"/>
  <c r="S71" i="60"/>
  <c r="T71" i="60"/>
  <c r="G72" i="4"/>
  <c r="H72" i="4"/>
  <c r="AG63" i="4"/>
  <c r="AH63" i="4"/>
  <c r="AC64" i="4" a="1"/>
  <c r="AC64" i="4" s="1"/>
  <c r="U71" i="84" a="1"/>
  <c r="U71" i="84" s="1"/>
  <c r="U66" i="84" a="1"/>
  <c r="U66" i="84" s="1"/>
  <c r="U67" i="84" a="1"/>
  <c r="U67" i="84" s="1"/>
  <c r="U70" i="84" a="1"/>
  <c r="U70" i="84" s="1"/>
  <c r="U68" i="84" a="1"/>
  <c r="U68" i="84" s="1"/>
  <c r="U69" i="84" a="1"/>
  <c r="U69" i="84" s="1"/>
  <c r="AN64" i="6"/>
  <c r="L72" i="6"/>
  <c r="D73" i="6"/>
  <c r="F73" i="6" s="1"/>
  <c r="O72" i="6" l="1"/>
  <c r="N72" i="6"/>
  <c r="P72" i="6" s="1"/>
  <c r="O72" i="84"/>
  <c r="N72" i="84"/>
  <c r="P72" i="84" s="1"/>
  <c r="W67" i="84"/>
  <c r="Y67" i="84" s="1"/>
  <c r="X67" i="84"/>
  <c r="AL63" i="4"/>
  <c r="AJ63" i="4"/>
  <c r="AK63" i="4"/>
  <c r="AM63" i="4"/>
  <c r="AI63" i="4"/>
  <c r="AE64" i="4"/>
  <c r="AF64" i="4"/>
  <c r="X69" i="84"/>
  <c r="W69" i="84"/>
  <c r="Y69" i="84" s="1"/>
  <c r="W66" i="84"/>
  <c r="Y66" i="84" s="1"/>
  <c r="X66" i="84"/>
  <c r="AN63" i="4"/>
  <c r="U68" i="60" a="1"/>
  <c r="U68" i="60" s="1"/>
  <c r="U71" i="60" a="1"/>
  <c r="U71" i="60" s="1"/>
  <c r="U67" i="60" a="1"/>
  <c r="U67" i="60" s="1"/>
  <c r="U70" i="60" a="1"/>
  <c r="U70" i="60" s="1"/>
  <c r="U66" i="60" a="1"/>
  <c r="U66" i="60" s="1"/>
  <c r="U69" i="60" a="1"/>
  <c r="U69" i="60" s="1"/>
  <c r="S71" i="4"/>
  <c r="T71" i="4"/>
  <c r="AH65" i="6"/>
  <c r="AG65" i="6"/>
  <c r="AC66" i="6" a="1"/>
  <c r="AC66" i="6" s="1"/>
  <c r="W70" i="84"/>
  <c r="Y70" i="84" s="1"/>
  <c r="X70" i="84"/>
  <c r="G73" i="6"/>
  <c r="H73" i="6"/>
  <c r="W68" i="84"/>
  <c r="Y68" i="84" s="1"/>
  <c r="X68" i="84"/>
  <c r="W71" i="84"/>
  <c r="Y71" i="84" s="1"/>
  <c r="X71" i="84"/>
  <c r="K72" i="4"/>
  <c r="J72" i="4"/>
  <c r="L72" i="60"/>
  <c r="D73" i="60"/>
  <c r="F73" i="60" s="1"/>
  <c r="G73" i="84"/>
  <c r="H73" i="84"/>
  <c r="AN65" i="6" l="1"/>
  <c r="G73" i="60"/>
  <c r="H73" i="60"/>
  <c r="AA71" i="84"/>
  <c r="AB71" i="84"/>
  <c r="W69" i="60"/>
  <c r="Y69" i="60" s="1"/>
  <c r="X69" i="60"/>
  <c r="AB66" i="84"/>
  <c r="AA66" i="84"/>
  <c r="AC66" i="84" s="1" a="1"/>
  <c r="AC66" i="84" s="1"/>
  <c r="J73" i="84"/>
  <c r="K73" i="84"/>
  <c r="X68" i="60"/>
  <c r="W68" i="60"/>
  <c r="Y68" i="60" s="1"/>
  <c r="AA69" i="84"/>
  <c r="AB69" i="84"/>
  <c r="J73" i="6"/>
  <c r="K73" i="6"/>
  <c r="O72" i="60"/>
  <c r="N72" i="60"/>
  <c r="P72" i="60" s="1"/>
  <c r="X71" i="60"/>
  <c r="W71" i="60"/>
  <c r="Y71" i="60" s="1"/>
  <c r="AH64" i="4"/>
  <c r="AG64" i="4"/>
  <c r="AC65" i="4" a="1"/>
  <c r="AC65" i="4" s="1"/>
  <c r="S72" i="84"/>
  <c r="T72" i="84"/>
  <c r="L72" i="4"/>
  <c r="D73" i="4"/>
  <c r="F73" i="4" s="1"/>
  <c r="AK65" i="6"/>
  <c r="AL65" i="6"/>
  <c r="AJ65" i="6"/>
  <c r="AM65" i="6"/>
  <c r="AI65" i="6"/>
  <c r="X66" i="60"/>
  <c r="W66" i="60"/>
  <c r="Y66" i="60" s="1"/>
  <c r="AB68" i="84"/>
  <c r="AA68" i="84"/>
  <c r="AB70" i="84"/>
  <c r="AA70" i="84"/>
  <c r="X70" i="60"/>
  <c r="W70" i="60"/>
  <c r="Y70" i="60" s="1"/>
  <c r="T72" i="6"/>
  <c r="S72" i="6"/>
  <c r="AE66" i="6"/>
  <c r="AF66" i="6"/>
  <c r="W67" i="60"/>
  <c r="Y67" i="60" s="1"/>
  <c r="X67" i="60"/>
  <c r="AA67" i="84"/>
  <c r="AB67" i="84"/>
  <c r="AN64" i="4" l="1"/>
  <c r="AF66" i="84"/>
  <c r="AE66" i="84"/>
  <c r="AC67" i="84" s="1" a="1"/>
  <c r="AC67" i="84" s="1"/>
  <c r="AH66" i="6"/>
  <c r="AG66" i="6"/>
  <c r="AC67" i="6" a="1"/>
  <c r="AC67" i="6" s="1"/>
  <c r="H73" i="4"/>
  <c r="G73" i="4"/>
  <c r="AF65" i="4"/>
  <c r="AE65" i="4"/>
  <c r="L73" i="6"/>
  <c r="D74" i="6"/>
  <c r="F74" i="6" s="1"/>
  <c r="AA71" i="60"/>
  <c r="AB71" i="60"/>
  <c r="AB68" i="60"/>
  <c r="AA68" i="60"/>
  <c r="T72" i="60"/>
  <c r="S72" i="60"/>
  <c r="J73" i="60"/>
  <c r="K73" i="60"/>
  <c r="AA70" i="60"/>
  <c r="AB70" i="60"/>
  <c r="AA66" i="60"/>
  <c r="AC66" i="60" s="1" a="1"/>
  <c r="AC66" i="60" s="1"/>
  <c r="AB66" i="60"/>
  <c r="O72" i="4"/>
  <c r="N72" i="4"/>
  <c r="P72" i="4" s="1"/>
  <c r="AA67" i="60"/>
  <c r="AB67" i="60"/>
  <c r="AL64" i="4"/>
  <c r="AK64" i="4"/>
  <c r="AM64" i="4"/>
  <c r="AI64" i="4"/>
  <c r="AJ64" i="4"/>
  <c r="L73" i="84"/>
  <c r="D74" i="84"/>
  <c r="F74" i="84" s="1"/>
  <c r="AA69" i="60"/>
  <c r="AB69" i="60"/>
  <c r="AN66" i="6" l="1"/>
  <c r="AE67" i="84"/>
  <c r="AF67" i="84"/>
  <c r="D74" i="60"/>
  <c r="F74" i="60" s="1"/>
  <c r="L73" i="60"/>
  <c r="H74" i="84"/>
  <c r="G74" i="84"/>
  <c r="H74" i="6"/>
  <c r="G74" i="6"/>
  <c r="AI66" i="6"/>
  <c r="AL66" i="6"/>
  <c r="AK66" i="6"/>
  <c r="AM66" i="6"/>
  <c r="AJ66" i="6"/>
  <c r="N73" i="84"/>
  <c r="P73" i="84" s="1"/>
  <c r="O73" i="84"/>
  <c r="AF66" i="60"/>
  <c r="AE66" i="60"/>
  <c r="N73" i="6"/>
  <c r="P73" i="6" s="1"/>
  <c r="O73" i="6"/>
  <c r="K73" i="4"/>
  <c r="J73" i="4"/>
  <c r="AH66" i="84"/>
  <c r="AG66" i="84"/>
  <c r="S72" i="4"/>
  <c r="T72" i="4"/>
  <c r="AH65" i="4"/>
  <c r="AG65" i="4"/>
  <c r="AC66" i="4" a="1"/>
  <c r="AC66" i="4" s="1"/>
  <c r="AE67" i="6"/>
  <c r="AF67" i="6"/>
  <c r="AN65" i="4" l="1"/>
  <c r="O73" i="60"/>
  <c r="N73" i="60"/>
  <c r="P73" i="60" s="1"/>
  <c r="AI65" i="4"/>
  <c r="AL65" i="4"/>
  <c r="AK65" i="4"/>
  <c r="AM65" i="4"/>
  <c r="AJ65" i="4"/>
  <c r="AN66" i="84"/>
  <c r="AG66" i="60"/>
  <c r="AH66" i="60"/>
  <c r="S73" i="84"/>
  <c r="T73" i="84"/>
  <c r="K74" i="6"/>
  <c r="J74" i="6"/>
  <c r="G74" i="60"/>
  <c r="H74" i="60"/>
  <c r="AH67" i="6"/>
  <c r="AG67" i="6"/>
  <c r="AL66" i="84"/>
  <c r="AI66" i="84"/>
  <c r="AK66" i="84"/>
  <c r="AJ66" i="84"/>
  <c r="AM66" i="84"/>
  <c r="S73" i="6"/>
  <c r="T73" i="6"/>
  <c r="AF66" i="4"/>
  <c r="AE66" i="4"/>
  <c r="D74" i="4"/>
  <c r="F74" i="4" s="1"/>
  <c r="L73" i="4"/>
  <c r="AC67" i="60" a="1"/>
  <c r="AC67" i="60" s="1"/>
  <c r="K74" i="84"/>
  <c r="J74" i="84"/>
  <c r="AG67" i="84"/>
  <c r="AH67" i="84"/>
  <c r="AC68" i="84" a="1"/>
  <c r="AC68" i="84" s="1"/>
  <c r="AN67" i="6" l="1"/>
  <c r="AN67" i="84"/>
  <c r="D75" i="84"/>
  <c r="F75" i="84" s="1"/>
  <c r="L74" i="84"/>
  <c r="G74" i="4"/>
  <c r="H74" i="4"/>
  <c r="K74" i="60"/>
  <c r="J74" i="60"/>
  <c r="AF68" i="84"/>
  <c r="AE68" i="84"/>
  <c r="AG66" i="4"/>
  <c r="AH66" i="4"/>
  <c r="AC67" i="4" a="1"/>
  <c r="AC67" i="4" s="1"/>
  <c r="AF67" i="60"/>
  <c r="AE67" i="60"/>
  <c r="D75" i="6"/>
  <c r="F75" i="6" s="1"/>
  <c r="L74" i="6"/>
  <c r="AI66" i="60"/>
  <c r="AJ66" i="60"/>
  <c r="AK66" i="60"/>
  <c r="AM66" i="60"/>
  <c r="AL66" i="60"/>
  <c r="T73" i="60"/>
  <c r="S73" i="60"/>
  <c r="AJ67" i="84"/>
  <c r="AM67" i="84"/>
  <c r="AK67" i="84"/>
  <c r="AL67" i="84"/>
  <c r="AI67" i="84"/>
  <c r="O73" i="4"/>
  <c r="N73" i="4"/>
  <c r="P73" i="4" s="1"/>
  <c r="AK67" i="6"/>
  <c r="AJ67" i="6"/>
  <c r="AM67" i="6"/>
  <c r="AI67" i="6"/>
  <c r="AL67" i="6"/>
  <c r="AN66" i="60"/>
  <c r="O74" i="6" l="1"/>
  <c r="N74" i="6"/>
  <c r="P74" i="6" s="1"/>
  <c r="H75" i="6"/>
  <c r="G75" i="6"/>
  <c r="AJ66" i="4"/>
  <c r="AI66" i="4"/>
  <c r="AK66" i="4"/>
  <c r="AL66" i="4"/>
  <c r="AM66" i="4"/>
  <c r="D75" i="60"/>
  <c r="F75" i="60" s="1"/>
  <c r="L74" i="60"/>
  <c r="N74" i="84"/>
  <c r="P74" i="84" s="1"/>
  <c r="O74" i="84"/>
  <c r="AE67" i="4"/>
  <c r="AF67" i="4"/>
  <c r="T73" i="4"/>
  <c r="S73" i="4"/>
  <c r="AH67" i="60"/>
  <c r="AG67" i="60"/>
  <c r="AC68" i="60" a="1"/>
  <c r="AC68" i="60" s="1"/>
  <c r="AN66" i="4"/>
  <c r="H75" i="84"/>
  <c r="G75" i="84"/>
  <c r="AG68" i="84"/>
  <c r="AH68" i="84"/>
  <c r="AC69" i="84" a="1"/>
  <c r="AC69" i="84" s="1"/>
  <c r="K74" i="4"/>
  <c r="J74" i="4"/>
  <c r="AN68" i="84" l="1"/>
  <c r="AF68" i="60"/>
  <c r="AE68" i="60"/>
  <c r="S74" i="84"/>
  <c r="T74" i="84"/>
  <c r="AN67" i="60"/>
  <c r="O74" i="60"/>
  <c r="N74" i="60"/>
  <c r="P74" i="60" s="1"/>
  <c r="J75" i="6"/>
  <c r="K75" i="6"/>
  <c r="L74" i="4"/>
  <c r="D75" i="4"/>
  <c r="F75" i="4" s="1"/>
  <c r="AJ67" i="60"/>
  <c r="AK67" i="60"/>
  <c r="AL67" i="60"/>
  <c r="AI67" i="60"/>
  <c r="AM67" i="60"/>
  <c r="AG67" i="4"/>
  <c r="AH67" i="4"/>
  <c r="G75" i="60"/>
  <c r="H75" i="60"/>
  <c r="S74" i="6"/>
  <c r="T74" i="6"/>
  <c r="AF69" i="84"/>
  <c r="AE69" i="84"/>
  <c r="J75" i="84"/>
  <c r="K75" i="84"/>
  <c r="AJ68" i="84"/>
  <c r="AL68" i="84"/>
  <c r="AM68" i="84"/>
  <c r="AK68" i="84"/>
  <c r="AI68" i="84"/>
  <c r="AH69" i="84" l="1"/>
  <c r="AG69" i="84"/>
  <c r="AC70" i="84" a="1"/>
  <c r="AC70" i="84" s="1"/>
  <c r="J75" i="60"/>
  <c r="K75" i="60"/>
  <c r="L75" i="6"/>
  <c r="D76" i="6"/>
  <c r="F76" i="6" s="1"/>
  <c r="H75" i="4"/>
  <c r="G75" i="4"/>
  <c r="S74" i="60"/>
  <c r="T74" i="60"/>
  <c r="AJ67" i="4"/>
  <c r="AL67" i="4"/>
  <c r="AI67" i="4"/>
  <c r="AK67" i="4"/>
  <c r="AM67" i="4"/>
  <c r="N74" i="4"/>
  <c r="P74" i="4" s="1"/>
  <c r="O74" i="4"/>
  <c r="AG68" i="60"/>
  <c r="AH68" i="60"/>
  <c r="AC69" i="60" a="1"/>
  <c r="AC69" i="60" s="1"/>
  <c r="D76" i="84"/>
  <c r="F76" i="84" s="1"/>
  <c r="L75" i="84"/>
  <c r="AN67" i="4"/>
  <c r="AN69" i="84" l="1"/>
  <c r="K75" i="4"/>
  <c r="J75" i="4"/>
  <c r="L75" i="60"/>
  <c r="D76" i="60"/>
  <c r="F76" i="60" s="1"/>
  <c r="H76" i="6"/>
  <c r="G76" i="6"/>
  <c r="AF70" i="84"/>
  <c r="AE70" i="84"/>
  <c r="N75" i="84"/>
  <c r="P75" i="84" s="1"/>
  <c r="O75" i="84"/>
  <c r="H76" i="84"/>
  <c r="G76" i="84"/>
  <c r="O75" i="6"/>
  <c r="N75" i="6"/>
  <c r="P75" i="6" s="1"/>
  <c r="AK68" i="60"/>
  <c r="AL68" i="60"/>
  <c r="AI68" i="60"/>
  <c r="AJ68" i="60"/>
  <c r="AM68" i="60"/>
  <c r="AN68" i="60"/>
  <c r="AF69" i="60"/>
  <c r="AE69" i="60"/>
  <c r="S74" i="4"/>
  <c r="T74" i="4"/>
  <c r="AI69" i="84"/>
  <c r="AL69" i="84"/>
  <c r="AK69" i="84"/>
  <c r="AJ69" i="84"/>
  <c r="AM69" i="84"/>
  <c r="H76" i="60" l="1"/>
  <c r="G76" i="60"/>
  <c r="K76" i="84"/>
  <c r="J76" i="84"/>
  <c r="O75" i="60"/>
  <c r="N75" i="60"/>
  <c r="P75" i="60" s="1"/>
  <c r="AH69" i="60"/>
  <c r="AG69" i="60"/>
  <c r="AC70" i="60" a="1"/>
  <c r="AC70" i="60" s="1"/>
  <c r="T75" i="6"/>
  <c r="S75" i="6"/>
  <c r="L75" i="4"/>
  <c r="D76" i="4"/>
  <c r="F76" i="4" s="1"/>
  <c r="AG70" i="84"/>
  <c r="AH70" i="84"/>
  <c r="AC71" i="84" a="1"/>
  <c r="AC71" i="84" s="1"/>
  <c r="S75" i="84"/>
  <c r="T75" i="84"/>
  <c r="J76" i="6"/>
  <c r="K76" i="6"/>
  <c r="AN69" i="60" l="1"/>
  <c r="AF71" i="84"/>
  <c r="AE71" i="84"/>
  <c r="O75" i="4"/>
  <c r="N75" i="4"/>
  <c r="P75" i="4" s="1"/>
  <c r="D77" i="84"/>
  <c r="F77" i="84" s="1"/>
  <c r="L76" i="84"/>
  <c r="L76" i="6"/>
  <c r="D77" i="6"/>
  <c r="F77" i="6" s="1"/>
  <c r="AL70" i="84"/>
  <c r="AJ70" i="84"/>
  <c r="AI70" i="84"/>
  <c r="AK70" i="84"/>
  <c r="AM70" i="84"/>
  <c r="U68" i="6" a="1"/>
  <c r="U68" i="6" s="1"/>
  <c r="U75" i="6" a="1"/>
  <c r="U75" i="6" s="1"/>
  <c r="U73" i="6" a="1"/>
  <c r="U73" i="6" s="1"/>
  <c r="U70" i="6" a="1"/>
  <c r="U70" i="6" s="1"/>
  <c r="U69" i="6" a="1"/>
  <c r="U69" i="6" s="1"/>
  <c r="U71" i="6" a="1"/>
  <c r="U71" i="6" s="1"/>
  <c r="U74" i="6" a="1"/>
  <c r="U74" i="6" s="1"/>
  <c r="U72" i="6" a="1"/>
  <c r="U72" i="6" s="1"/>
  <c r="AL69" i="60"/>
  <c r="AI69" i="60"/>
  <c r="AK69" i="60"/>
  <c r="AM69" i="60"/>
  <c r="AJ69" i="60"/>
  <c r="AN70" i="84"/>
  <c r="S75" i="60"/>
  <c r="T75" i="60"/>
  <c r="H76" i="4"/>
  <c r="G76" i="4"/>
  <c r="AE70" i="60"/>
  <c r="AF70" i="60"/>
  <c r="K76" i="60"/>
  <c r="J76" i="60"/>
  <c r="X73" i="6" l="1"/>
  <c r="W73" i="6"/>
  <c r="Y73" i="6" s="1"/>
  <c r="T75" i="4"/>
  <c r="S75" i="4"/>
  <c r="W71" i="6"/>
  <c r="Y71" i="6" s="1"/>
  <c r="X71" i="6"/>
  <c r="W75" i="6"/>
  <c r="Y75" i="6" s="1"/>
  <c r="X75" i="6"/>
  <c r="O76" i="6"/>
  <c r="N76" i="6"/>
  <c r="P76" i="6" s="1"/>
  <c r="X74" i="6"/>
  <c r="W74" i="6"/>
  <c r="Y74" i="6" s="1"/>
  <c r="H77" i="6"/>
  <c r="G77" i="6"/>
  <c r="L76" i="60"/>
  <c r="D77" i="60"/>
  <c r="F77" i="60" s="1"/>
  <c r="J76" i="4"/>
  <c r="K76" i="4"/>
  <c r="X69" i="6"/>
  <c r="W69" i="6"/>
  <c r="Y69" i="6" s="1"/>
  <c r="W68" i="6"/>
  <c r="Y68" i="6" s="1"/>
  <c r="X68" i="6"/>
  <c r="O76" i="84"/>
  <c r="N76" i="84"/>
  <c r="P76" i="84" s="1"/>
  <c r="AH71" i="84"/>
  <c r="AG71" i="84"/>
  <c r="AG70" i="60"/>
  <c r="AH70" i="60"/>
  <c r="AC71" i="60" a="1"/>
  <c r="AC71" i="60" s="1"/>
  <c r="W72" i="6"/>
  <c r="Y72" i="6" s="1"/>
  <c r="X72" i="6"/>
  <c r="W70" i="6"/>
  <c r="Y70" i="6" s="1"/>
  <c r="X70" i="6"/>
  <c r="G77" i="84"/>
  <c r="H77" i="84"/>
  <c r="AN71" i="84" l="1"/>
  <c r="AB70" i="6"/>
  <c r="AA70" i="6"/>
  <c r="AM70" i="60"/>
  <c r="AI70" i="60"/>
  <c r="AJ70" i="60"/>
  <c r="AK70" i="60"/>
  <c r="AL70" i="60"/>
  <c r="T76" i="84"/>
  <c r="S76" i="84"/>
  <c r="AB69" i="6"/>
  <c r="AA69" i="6"/>
  <c r="H77" i="60"/>
  <c r="G77" i="60"/>
  <c r="AA74" i="6"/>
  <c r="AB74" i="6"/>
  <c r="U71" i="4" a="1"/>
  <c r="U71" i="4" s="1"/>
  <c r="U74" i="4" a="1"/>
  <c r="U74" i="4" s="1"/>
  <c r="U73" i="4" a="1"/>
  <c r="U73" i="4" s="1"/>
  <c r="U68" i="4" a="1"/>
  <c r="U68" i="4" s="1"/>
  <c r="U69" i="4" a="1"/>
  <c r="U69" i="4" s="1"/>
  <c r="U72" i="4" a="1"/>
  <c r="U72" i="4" s="1"/>
  <c r="U70" i="4" a="1"/>
  <c r="U70" i="4" s="1"/>
  <c r="U75" i="4" a="1"/>
  <c r="U75" i="4" s="1"/>
  <c r="K77" i="84"/>
  <c r="J77" i="84"/>
  <c r="AN70" i="60"/>
  <c r="O76" i="60"/>
  <c r="N76" i="60"/>
  <c r="P76" i="60" s="1"/>
  <c r="AA75" i="6"/>
  <c r="AB75" i="6"/>
  <c r="AA72" i="6"/>
  <c r="AB72" i="6"/>
  <c r="T76" i="6"/>
  <c r="S76" i="6"/>
  <c r="AA73" i="6"/>
  <c r="AB73" i="6"/>
  <c r="AF71" i="60"/>
  <c r="AE71" i="60"/>
  <c r="AI71" i="84"/>
  <c r="AM71" i="84"/>
  <c r="AJ71" i="84"/>
  <c r="AK71" i="84"/>
  <c r="AL71" i="84"/>
  <c r="AB68" i="6"/>
  <c r="AA68" i="6"/>
  <c r="AC68" i="6" s="1" a="1"/>
  <c r="AC68" i="6" s="1"/>
  <c r="L76" i="4"/>
  <c r="D77" i="4"/>
  <c r="F77" i="4" s="1"/>
  <c r="K77" i="6"/>
  <c r="J77" i="6"/>
  <c r="AB71" i="6"/>
  <c r="AA71" i="6"/>
  <c r="T76" i="60" l="1"/>
  <c r="S76" i="60"/>
  <c r="W69" i="4"/>
  <c r="Y69" i="4" s="1"/>
  <c r="X69" i="4"/>
  <c r="W75" i="4"/>
  <c r="Y75" i="4" s="1"/>
  <c r="X75" i="4"/>
  <c r="X70" i="4"/>
  <c r="W70" i="4"/>
  <c r="Y70" i="4" s="1"/>
  <c r="W71" i="4"/>
  <c r="Y71" i="4" s="1"/>
  <c r="X71" i="4"/>
  <c r="K77" i="60"/>
  <c r="J77" i="60"/>
  <c r="H77" i="4"/>
  <c r="G77" i="4"/>
  <c r="X68" i="4"/>
  <c r="W68" i="4"/>
  <c r="Y68" i="4" s="1"/>
  <c r="O76" i="4"/>
  <c r="N76" i="4"/>
  <c r="P76" i="4" s="1"/>
  <c r="AG71" i="60"/>
  <c r="AH71" i="60"/>
  <c r="W73" i="4"/>
  <c r="Y73" i="4" s="1"/>
  <c r="X73" i="4"/>
  <c r="L77" i="6"/>
  <c r="D78" i="6"/>
  <c r="F78" i="6" s="1"/>
  <c r="AE68" i="6"/>
  <c r="AC69" i="6" s="1" a="1"/>
  <c r="AC69" i="6" s="1"/>
  <c r="AF68" i="6"/>
  <c r="L77" i="84"/>
  <c r="D78" i="84"/>
  <c r="F78" i="84" s="1"/>
  <c r="X72" i="4"/>
  <c r="W72" i="4"/>
  <c r="Y72" i="4" s="1"/>
  <c r="W74" i="4"/>
  <c r="Y74" i="4" s="1"/>
  <c r="X74" i="4"/>
  <c r="AE69" i="6" l="1"/>
  <c r="AF69" i="6"/>
  <c r="AA68" i="4"/>
  <c r="AC68" i="4" s="1" a="1"/>
  <c r="AC68" i="4" s="1"/>
  <c r="AB68" i="4"/>
  <c r="AA71" i="4"/>
  <c r="AB71" i="4"/>
  <c r="AA75" i="4"/>
  <c r="AB75" i="4"/>
  <c r="AA69" i="4"/>
  <c r="AB69" i="4"/>
  <c r="AA74" i="4"/>
  <c r="AB74" i="4"/>
  <c r="O77" i="84"/>
  <c r="N77" i="84"/>
  <c r="P77" i="84" s="1"/>
  <c r="H78" i="6"/>
  <c r="G78" i="6"/>
  <c r="T76" i="4"/>
  <c r="S76" i="4"/>
  <c r="L77" i="60"/>
  <c r="D78" i="60"/>
  <c r="F78" i="60" s="1"/>
  <c r="AB70" i="4"/>
  <c r="AA70" i="4"/>
  <c r="AK71" i="60"/>
  <c r="AJ71" i="60"/>
  <c r="AM71" i="60"/>
  <c r="AI71" i="60"/>
  <c r="AL71" i="60"/>
  <c r="G78" i="84"/>
  <c r="H78" i="84"/>
  <c r="AG68" i="6"/>
  <c r="AH68" i="6"/>
  <c r="AN71" i="60"/>
  <c r="J77" i="4"/>
  <c r="K77" i="4"/>
  <c r="AB72" i="4"/>
  <c r="AA72" i="4"/>
  <c r="N77" i="6"/>
  <c r="P77" i="6" s="1"/>
  <c r="O77" i="6"/>
  <c r="AA73" i="4"/>
  <c r="AB73" i="4"/>
  <c r="H78" i="60" l="1"/>
  <c r="G78" i="60"/>
  <c r="AJ68" i="6"/>
  <c r="AM68" i="6"/>
  <c r="AI68" i="6"/>
  <c r="AL68" i="6"/>
  <c r="AK68" i="6"/>
  <c r="K78" i="6"/>
  <c r="J78" i="6"/>
  <c r="AF68" i="4"/>
  <c r="AE68" i="4"/>
  <c r="AC69" i="4" s="1" a="1"/>
  <c r="AC69" i="4" s="1"/>
  <c r="AN68" i="6"/>
  <c r="S77" i="84"/>
  <c r="T77" i="84"/>
  <c r="O77" i="60"/>
  <c r="N77" i="60"/>
  <c r="P77" i="60" s="1"/>
  <c r="S77" i="6"/>
  <c r="T77" i="6"/>
  <c r="L77" i="4"/>
  <c r="D78" i="4"/>
  <c r="F78" i="4" s="1"/>
  <c r="J78" i="84"/>
  <c r="K78" i="84"/>
  <c r="AH69" i="6"/>
  <c r="AG69" i="6"/>
  <c r="AC70" i="6" a="1"/>
  <c r="AC70" i="6" s="1"/>
  <c r="AF69" i="4" l="1"/>
  <c r="AE69" i="4"/>
  <c r="AN69" i="6"/>
  <c r="T77" i="60"/>
  <c r="S77" i="60"/>
  <c r="AH68" i="4"/>
  <c r="AG68" i="4"/>
  <c r="AL69" i="6"/>
  <c r="AJ69" i="6"/>
  <c r="AI69" i="6"/>
  <c r="AM69" i="6"/>
  <c r="AK69" i="6"/>
  <c r="L78" i="84"/>
  <c r="D79" i="84"/>
  <c r="F79" i="84" s="1"/>
  <c r="U77" i="84" a="1"/>
  <c r="U77" i="84" s="1"/>
  <c r="U74" i="84" a="1"/>
  <c r="U74" i="84" s="1"/>
  <c r="U75" i="84" a="1"/>
  <c r="U75" i="84" s="1"/>
  <c r="U76" i="84" a="1"/>
  <c r="U76" i="84" s="1"/>
  <c r="U72" i="84" a="1"/>
  <c r="U72" i="84" s="1"/>
  <c r="U73" i="84" a="1"/>
  <c r="U73" i="84" s="1"/>
  <c r="AF70" i="6"/>
  <c r="AE70" i="6"/>
  <c r="O77" i="4"/>
  <c r="N77" i="4"/>
  <c r="P77" i="4" s="1"/>
  <c r="H78" i="4"/>
  <c r="G78" i="4"/>
  <c r="L78" i="6"/>
  <c r="D79" i="6"/>
  <c r="F79" i="6" s="1"/>
  <c r="J78" i="60"/>
  <c r="K78" i="60"/>
  <c r="AN68" i="4" l="1"/>
  <c r="W74" i="84"/>
  <c r="Y74" i="84" s="1"/>
  <c r="X74" i="84"/>
  <c r="X72" i="84"/>
  <c r="W72" i="84"/>
  <c r="Y72" i="84" s="1"/>
  <c r="W77" i="84"/>
  <c r="Y77" i="84" s="1"/>
  <c r="X77" i="84"/>
  <c r="G79" i="6"/>
  <c r="H79" i="6"/>
  <c r="S77" i="4"/>
  <c r="T77" i="4"/>
  <c r="X76" i="84"/>
  <c r="W76" i="84"/>
  <c r="Y76" i="84" s="1"/>
  <c r="H79" i="84"/>
  <c r="G79" i="84"/>
  <c r="AJ68" i="4"/>
  <c r="AM68" i="4"/>
  <c r="AL68" i="4"/>
  <c r="AI68" i="4"/>
  <c r="AK68" i="4"/>
  <c r="AG69" i="4"/>
  <c r="AH69" i="4"/>
  <c r="AC70" i="4" a="1"/>
  <c r="AC70" i="4" s="1"/>
  <c r="X73" i="84"/>
  <c r="W73" i="84"/>
  <c r="Y73" i="84" s="1"/>
  <c r="O78" i="6"/>
  <c r="N78" i="6"/>
  <c r="P78" i="6" s="1"/>
  <c r="AH70" i="6"/>
  <c r="AG70" i="6"/>
  <c r="AC71" i="6" a="1"/>
  <c r="AC71" i="6" s="1"/>
  <c r="L78" i="60"/>
  <c r="D79" i="60"/>
  <c r="F79" i="60" s="1"/>
  <c r="J78" i="4"/>
  <c r="K78" i="4"/>
  <c r="X75" i="84"/>
  <c r="W75" i="84"/>
  <c r="Y75" i="84" s="1"/>
  <c r="N78" i="84"/>
  <c r="P78" i="84" s="1"/>
  <c r="O78" i="84"/>
  <c r="U74" i="60" a="1"/>
  <c r="U74" i="60" s="1"/>
  <c r="U72" i="60" a="1"/>
  <c r="U72" i="60" s="1"/>
  <c r="U75" i="60" a="1"/>
  <c r="U75" i="60" s="1"/>
  <c r="U73" i="60" a="1"/>
  <c r="U73" i="60" s="1"/>
  <c r="U76" i="60" a="1"/>
  <c r="U76" i="60" s="1"/>
  <c r="U77" i="60" a="1"/>
  <c r="U77" i="60" s="1"/>
  <c r="AN70" i="6" l="1"/>
  <c r="AN69" i="4"/>
  <c r="X75" i="60"/>
  <c r="W75" i="60"/>
  <c r="Y75" i="60" s="1"/>
  <c r="T78" i="84"/>
  <c r="S78" i="84"/>
  <c r="L78" i="4"/>
  <c r="D79" i="4"/>
  <c r="F79" i="4" s="1"/>
  <c r="J79" i="6"/>
  <c r="K79" i="6"/>
  <c r="W77" i="60"/>
  <c r="Y77" i="60" s="1"/>
  <c r="X77" i="60"/>
  <c r="AA75" i="84"/>
  <c r="AB75" i="84"/>
  <c r="AM70" i="6"/>
  <c r="AK70" i="6"/>
  <c r="AL70" i="6"/>
  <c r="AJ70" i="6"/>
  <c r="AI70" i="6"/>
  <c r="X74" i="60"/>
  <c r="W74" i="60"/>
  <c r="Y74" i="60" s="1"/>
  <c r="S78" i="6"/>
  <c r="T78" i="6"/>
  <c r="AE70" i="4"/>
  <c r="AF70" i="4"/>
  <c r="AA73" i="84"/>
  <c r="AB73" i="84"/>
  <c r="AA76" i="84"/>
  <c r="AB76" i="84"/>
  <c r="AB72" i="84"/>
  <c r="AA72" i="84"/>
  <c r="AC72" i="84" s="1" a="1"/>
  <c r="AC72" i="84" s="1"/>
  <c r="X72" i="60"/>
  <c r="W72" i="60"/>
  <c r="Y72" i="60" s="1"/>
  <c r="H79" i="60"/>
  <c r="G79" i="60"/>
  <c r="X76" i="60"/>
  <c r="W76" i="60"/>
  <c r="Y76" i="60" s="1"/>
  <c r="N78" i="60"/>
  <c r="P78" i="60" s="1"/>
  <c r="O78" i="60"/>
  <c r="X73" i="60"/>
  <c r="W73" i="60"/>
  <c r="Y73" i="60" s="1"/>
  <c r="AF71" i="6"/>
  <c r="AE71" i="6"/>
  <c r="AK69" i="4"/>
  <c r="AI69" i="4"/>
  <c r="AL69" i="4"/>
  <c r="AM69" i="4"/>
  <c r="AJ69" i="4"/>
  <c r="K79" i="84"/>
  <c r="J79" i="84"/>
  <c r="AB77" i="84"/>
  <c r="AA77" i="84"/>
  <c r="AA74" i="84"/>
  <c r="AB74" i="84"/>
  <c r="T78" i="60" l="1"/>
  <c r="S78" i="60"/>
  <c r="J79" i="60"/>
  <c r="K79" i="60"/>
  <c r="L79" i="84"/>
  <c r="D80" i="84"/>
  <c r="F80" i="84" s="1"/>
  <c r="AB72" i="60"/>
  <c r="AA72" i="60"/>
  <c r="AC72" i="60" s="1" a="1"/>
  <c r="AC72" i="60" s="1"/>
  <c r="AA74" i="60"/>
  <c r="AB74" i="60"/>
  <c r="L79" i="6"/>
  <c r="D80" i="6"/>
  <c r="F80" i="6" s="1"/>
  <c r="AB76" i="60"/>
  <c r="AA76" i="60"/>
  <c r="AG70" i="4"/>
  <c r="AH70" i="4"/>
  <c r="AC71" i="4" a="1"/>
  <c r="AC71" i="4" s="1"/>
  <c r="H79" i="4"/>
  <c r="G79" i="4"/>
  <c r="AB75" i="60"/>
  <c r="AA75" i="60"/>
  <c r="AA73" i="60"/>
  <c r="AB73" i="60"/>
  <c r="AG71" i="6"/>
  <c r="AH71" i="6"/>
  <c r="AC72" i="6" a="1"/>
  <c r="AC72" i="6" s="1"/>
  <c r="AE72" i="84"/>
  <c r="AC73" i="84" s="1" a="1"/>
  <c r="AC73" i="84" s="1"/>
  <c r="AF72" i="84"/>
  <c r="AB77" i="60"/>
  <c r="AA77" i="60"/>
  <c r="O78" i="4"/>
  <c r="N78" i="4"/>
  <c r="P78" i="4" s="1"/>
  <c r="AN70" i="4" l="1"/>
  <c r="D80" i="60"/>
  <c r="F80" i="60" s="1"/>
  <c r="L79" i="60"/>
  <c r="S78" i="4"/>
  <c r="T78" i="4"/>
  <c r="AG72" i="84"/>
  <c r="AH72" i="84"/>
  <c r="AM70" i="4"/>
  <c r="AJ70" i="4"/>
  <c r="AL70" i="4"/>
  <c r="AK70" i="4"/>
  <c r="AI70" i="4"/>
  <c r="AE73" i="84"/>
  <c r="AF73" i="84"/>
  <c r="K79" i="4"/>
  <c r="J79" i="4"/>
  <c r="H80" i="6"/>
  <c r="G80" i="6"/>
  <c r="H80" i="84"/>
  <c r="G80" i="84"/>
  <c r="AE72" i="6"/>
  <c r="AF72" i="6"/>
  <c r="AM71" i="6"/>
  <c r="AI71" i="6"/>
  <c r="AJ71" i="6"/>
  <c r="AL71" i="6"/>
  <c r="AK71" i="6"/>
  <c r="AN71" i="6"/>
  <c r="AF71" i="4"/>
  <c r="AE71" i="4"/>
  <c r="O79" i="6"/>
  <c r="N79" i="6"/>
  <c r="P79" i="6" s="1"/>
  <c r="AE72" i="60"/>
  <c r="AC73" i="60" s="1" a="1"/>
  <c r="AC73" i="60" s="1"/>
  <c r="AF72" i="60"/>
  <c r="N79" i="84"/>
  <c r="P79" i="84" s="1"/>
  <c r="O79" i="84"/>
  <c r="AF73" i="60" l="1"/>
  <c r="AE73" i="60"/>
  <c r="AI72" i="84"/>
  <c r="AJ72" i="84"/>
  <c r="AL72" i="84"/>
  <c r="AK72" i="84"/>
  <c r="AM72" i="84"/>
  <c r="O79" i="60"/>
  <c r="N79" i="60"/>
  <c r="P79" i="60" s="1"/>
  <c r="J80" i="6"/>
  <c r="K80" i="6"/>
  <c r="AG73" i="84"/>
  <c r="AH73" i="84"/>
  <c r="AC74" i="84" a="1"/>
  <c r="AC74" i="84" s="1"/>
  <c r="AN72" i="84"/>
  <c r="G80" i="60"/>
  <c r="H80" i="60"/>
  <c r="T79" i="6"/>
  <c r="S79" i="6"/>
  <c r="AG72" i="6"/>
  <c r="AH72" i="6"/>
  <c r="AC73" i="6" a="1"/>
  <c r="AC73" i="6" s="1"/>
  <c r="S79" i="84"/>
  <c r="T79" i="84"/>
  <c r="AH71" i="4"/>
  <c r="AG71" i="4"/>
  <c r="AC72" i="4" a="1"/>
  <c r="AC72" i="4" s="1"/>
  <c r="J80" i="84"/>
  <c r="K80" i="84"/>
  <c r="D80" i="4"/>
  <c r="F80" i="4" s="1"/>
  <c r="L79" i="4"/>
  <c r="AG72" i="60"/>
  <c r="AH72" i="60"/>
  <c r="AN72" i="60" l="1"/>
  <c r="AN72" i="6"/>
  <c r="AN73" i="84"/>
  <c r="AN71" i="4"/>
  <c r="O79" i="4"/>
  <c r="N79" i="4"/>
  <c r="P79" i="4" s="1"/>
  <c r="G80" i="4"/>
  <c r="H80" i="4"/>
  <c r="D81" i="84"/>
  <c r="F81" i="84" s="1"/>
  <c r="L80" i="84"/>
  <c r="AF72" i="4"/>
  <c r="AE72" i="4"/>
  <c r="AF74" i="84"/>
  <c r="AE74" i="84"/>
  <c r="D81" i="6"/>
  <c r="F81" i="6" s="1"/>
  <c r="L80" i="6"/>
  <c r="AH73" i="60"/>
  <c r="AG73" i="60"/>
  <c r="AC74" i="60" a="1"/>
  <c r="AC74" i="60" s="1"/>
  <c r="AF73" i="6"/>
  <c r="AE73" i="6"/>
  <c r="AL72" i="60"/>
  <c r="AM72" i="60"/>
  <c r="AI72" i="60"/>
  <c r="AJ72" i="60"/>
  <c r="AK72" i="60"/>
  <c r="AI71" i="4"/>
  <c r="AM71" i="4"/>
  <c r="AL71" i="4"/>
  <c r="AK71" i="4"/>
  <c r="AJ71" i="4"/>
  <c r="AL72" i="6"/>
  <c r="AM72" i="6"/>
  <c r="AJ72" i="6"/>
  <c r="AK72" i="6"/>
  <c r="AI72" i="6"/>
  <c r="K80" i="60"/>
  <c r="J80" i="60"/>
  <c r="AI73" i="84"/>
  <c r="AK73" i="84"/>
  <c r="AJ73" i="84"/>
  <c r="AM73" i="84"/>
  <c r="AL73" i="84"/>
  <c r="S79" i="60"/>
  <c r="T79" i="60"/>
  <c r="O80" i="6" l="1"/>
  <c r="N80" i="6"/>
  <c r="P80" i="6" s="1"/>
  <c r="AH72" i="4"/>
  <c r="AG72" i="4"/>
  <c r="AC73" i="4" a="1"/>
  <c r="AC73" i="4" s="1"/>
  <c r="J80" i="4"/>
  <c r="K80" i="4"/>
  <c r="AE74" i="60"/>
  <c r="AF74" i="60"/>
  <c r="G81" i="6"/>
  <c r="H81" i="6"/>
  <c r="L80" i="60"/>
  <c r="D81" i="60"/>
  <c r="F81" i="60" s="1"/>
  <c r="AN73" i="60"/>
  <c r="AG74" i="84"/>
  <c r="AH74" i="84"/>
  <c r="AC75" i="84" a="1"/>
  <c r="AC75" i="84" s="1"/>
  <c r="N80" i="84"/>
  <c r="P80" i="84" s="1"/>
  <c r="O80" i="84"/>
  <c r="T79" i="4"/>
  <c r="S79" i="4"/>
  <c r="AG73" i="6"/>
  <c r="AH73" i="6"/>
  <c r="AC74" i="6" a="1"/>
  <c r="AC74" i="6" s="1"/>
  <c r="AJ73" i="60"/>
  <c r="AI73" i="60"/>
  <c r="AK73" i="60"/>
  <c r="AL73" i="60"/>
  <c r="AM73" i="60"/>
  <c r="H81" i="84"/>
  <c r="G81" i="84"/>
  <c r="AN74" i="84" l="1"/>
  <c r="AE74" i="6"/>
  <c r="AF74" i="6"/>
  <c r="AM74" i="84"/>
  <c r="AJ74" i="84"/>
  <c r="AI74" i="84"/>
  <c r="AL74" i="84"/>
  <c r="AK74" i="84"/>
  <c r="N80" i="60"/>
  <c r="P80" i="60" s="1"/>
  <c r="O80" i="60"/>
  <c r="AH74" i="60"/>
  <c r="AG74" i="60"/>
  <c r="AC75" i="60" a="1"/>
  <c r="AC75" i="60" s="1"/>
  <c r="AN72" i="4"/>
  <c r="AM73" i="6"/>
  <c r="AJ73" i="6"/>
  <c r="AI73" i="6"/>
  <c r="AK73" i="6"/>
  <c r="AL73" i="6"/>
  <c r="J81" i="6"/>
  <c r="K81" i="6"/>
  <c r="AK72" i="4"/>
  <c r="AJ72" i="4"/>
  <c r="AL72" i="4"/>
  <c r="AM72" i="4"/>
  <c r="AI72" i="4"/>
  <c r="J81" i="84"/>
  <c r="K81" i="84"/>
  <c r="AN73" i="6"/>
  <c r="S80" i="84"/>
  <c r="T80" i="84"/>
  <c r="D81" i="4"/>
  <c r="F81" i="4" s="1"/>
  <c r="L80" i="4"/>
  <c r="T80" i="6"/>
  <c r="S80" i="6"/>
  <c r="AE75" i="84"/>
  <c r="AF75" i="84"/>
  <c r="G81" i="60"/>
  <c r="H81" i="60"/>
  <c r="AF73" i="4"/>
  <c r="AE73" i="4"/>
  <c r="AN74" i="60" l="1"/>
  <c r="AE75" i="60"/>
  <c r="AF75" i="60"/>
  <c r="S80" i="60"/>
  <c r="T80" i="60"/>
  <c r="AH73" i="4"/>
  <c r="AG73" i="4"/>
  <c r="AC74" i="4" a="1"/>
  <c r="AC74" i="4" s="1"/>
  <c r="O80" i="4"/>
  <c r="N80" i="4"/>
  <c r="P80" i="4" s="1"/>
  <c r="H81" i="4"/>
  <c r="G81" i="4"/>
  <c r="D82" i="6"/>
  <c r="F82" i="6" s="1"/>
  <c r="L81" i="6"/>
  <c r="K81" i="60"/>
  <c r="J81" i="60"/>
  <c r="L81" i="84"/>
  <c r="D82" i="84"/>
  <c r="F82" i="84" s="1"/>
  <c r="AM74" i="60"/>
  <c r="AJ74" i="60"/>
  <c r="AK74" i="60"/>
  <c r="AL74" i="60"/>
  <c r="AI74" i="60"/>
  <c r="AH75" i="84"/>
  <c r="AG75" i="84"/>
  <c r="AC76" i="84" a="1"/>
  <c r="AC76" i="84" s="1"/>
  <c r="AH74" i="6"/>
  <c r="AG74" i="6"/>
  <c r="AC75" i="6" a="1"/>
  <c r="AC75" i="6" s="1"/>
  <c r="AN74" i="6" l="1"/>
  <c r="AN75" i="84"/>
  <c r="O81" i="84"/>
  <c r="N81" i="84"/>
  <c r="P81" i="84" s="1"/>
  <c r="H82" i="6"/>
  <c r="G82" i="6"/>
  <c r="AE74" i="4"/>
  <c r="AF74" i="4"/>
  <c r="AE75" i="6"/>
  <c r="AF75" i="6"/>
  <c r="AI75" i="84"/>
  <c r="AL75" i="84"/>
  <c r="AK75" i="84"/>
  <c r="AM75" i="84"/>
  <c r="AJ75" i="84"/>
  <c r="D82" i="60"/>
  <c r="F82" i="60" s="1"/>
  <c r="L81" i="60"/>
  <c r="AM74" i="6"/>
  <c r="AK74" i="6"/>
  <c r="AL74" i="6"/>
  <c r="AI74" i="6"/>
  <c r="AJ74" i="6"/>
  <c r="J81" i="4"/>
  <c r="K81" i="4"/>
  <c r="AN73" i="4"/>
  <c r="AF76" i="84"/>
  <c r="AE76" i="84"/>
  <c r="H82" i="84"/>
  <c r="G82" i="84"/>
  <c r="O81" i="6"/>
  <c r="N81" i="6"/>
  <c r="P81" i="6" s="1"/>
  <c r="S80" i="4"/>
  <c r="T80" i="4"/>
  <c r="AM73" i="4"/>
  <c r="AL73" i="4"/>
  <c r="AJ73" i="4"/>
  <c r="AI73" i="4"/>
  <c r="AK73" i="4"/>
  <c r="AG75" i="60"/>
  <c r="AH75" i="60"/>
  <c r="AC76" i="60" a="1"/>
  <c r="AC76" i="60" s="1"/>
  <c r="AE76" i="60" l="1"/>
  <c r="AF76" i="60"/>
  <c r="O81" i="60"/>
  <c r="N81" i="60"/>
  <c r="P81" i="60" s="1"/>
  <c r="AG75" i="6"/>
  <c r="AH75" i="6"/>
  <c r="K82" i="6"/>
  <c r="J82" i="6"/>
  <c r="G82" i="60"/>
  <c r="H82" i="60"/>
  <c r="S81" i="84"/>
  <c r="T81" i="84"/>
  <c r="AL75" i="60"/>
  <c r="AJ75" i="60"/>
  <c r="AI75" i="60"/>
  <c r="AK75" i="60"/>
  <c r="AM75" i="60"/>
  <c r="J82" i="84"/>
  <c r="K82" i="84"/>
  <c r="AN75" i="60"/>
  <c r="S81" i="6"/>
  <c r="T81" i="6"/>
  <c r="AH76" i="84"/>
  <c r="AG76" i="84"/>
  <c r="AC77" i="84" a="1"/>
  <c r="AC77" i="84" s="1"/>
  <c r="D82" i="4"/>
  <c r="F82" i="4" s="1"/>
  <c r="L81" i="4"/>
  <c r="AG74" i="4"/>
  <c r="AH74" i="4"/>
  <c r="AC75" i="4" a="1"/>
  <c r="AC75" i="4" s="1"/>
  <c r="AN76" i="84" l="1"/>
  <c r="D83" i="6"/>
  <c r="F83" i="6" s="1"/>
  <c r="L82" i="6"/>
  <c r="T81" i="60"/>
  <c r="S81" i="60"/>
  <c r="AN74" i="4"/>
  <c r="O81" i="4"/>
  <c r="N81" i="4"/>
  <c r="P81" i="4" s="1"/>
  <c r="AI76" i="84"/>
  <c r="AL76" i="84"/>
  <c r="AK76" i="84"/>
  <c r="AM76" i="84"/>
  <c r="AJ76" i="84"/>
  <c r="AE75" i="4"/>
  <c r="AF75" i="4"/>
  <c r="G82" i="4"/>
  <c r="H82" i="4"/>
  <c r="D83" i="84"/>
  <c r="F83" i="84" s="1"/>
  <c r="L82" i="84"/>
  <c r="J82" i="60"/>
  <c r="K82" i="60"/>
  <c r="AJ75" i="6"/>
  <c r="AK75" i="6"/>
  <c r="AI75" i="6"/>
  <c r="AL75" i="6"/>
  <c r="AM75" i="6"/>
  <c r="AM74" i="4"/>
  <c r="AJ74" i="4"/>
  <c r="AK74" i="4"/>
  <c r="AL74" i="4"/>
  <c r="AI74" i="4"/>
  <c r="AF77" i="84"/>
  <c r="AE77" i="84"/>
  <c r="AN75" i="6"/>
  <c r="AG76" i="60"/>
  <c r="AH76" i="60"/>
  <c r="AC77" i="60" a="1"/>
  <c r="AC77" i="60" s="1"/>
  <c r="AH77" i="84" l="1"/>
  <c r="AG77" i="84"/>
  <c r="K82" i="4"/>
  <c r="J82" i="4"/>
  <c r="AJ76" i="60"/>
  <c r="AM76" i="60"/>
  <c r="AK76" i="60"/>
  <c r="AI76" i="60"/>
  <c r="AL76" i="60"/>
  <c r="L82" i="60"/>
  <c r="D83" i="60"/>
  <c r="F83" i="60" s="1"/>
  <c r="T81" i="4"/>
  <c r="S81" i="4"/>
  <c r="AE77" i="60"/>
  <c r="AF77" i="60"/>
  <c r="AN76" i="60"/>
  <c r="N82" i="84"/>
  <c r="P82" i="84" s="1"/>
  <c r="O82" i="84"/>
  <c r="O82" i="6"/>
  <c r="N82" i="6"/>
  <c r="P82" i="6" s="1"/>
  <c r="H83" i="84"/>
  <c r="G83" i="84"/>
  <c r="AH75" i="4"/>
  <c r="AG75" i="4"/>
  <c r="H83" i="6"/>
  <c r="G83" i="6"/>
  <c r="AN77" i="84" l="1"/>
  <c r="L82" i="4"/>
  <c r="D83" i="4"/>
  <c r="F83" i="4" s="1"/>
  <c r="AK75" i="4"/>
  <c r="AL75" i="4"/>
  <c r="AJ75" i="4"/>
  <c r="AI75" i="4"/>
  <c r="AM75" i="4"/>
  <c r="H83" i="60"/>
  <c r="G83" i="60"/>
  <c r="S82" i="6"/>
  <c r="T82" i="6"/>
  <c r="AH77" i="60"/>
  <c r="AG77" i="60"/>
  <c r="N82" i="60"/>
  <c r="P82" i="60" s="1"/>
  <c r="O82" i="60"/>
  <c r="AN75" i="4"/>
  <c r="J83" i="6"/>
  <c r="K83" i="6"/>
  <c r="J83" i="84"/>
  <c r="K83" i="84"/>
  <c r="S82" i="84"/>
  <c r="T82" i="84"/>
  <c r="AI77" i="84"/>
  <c r="AL77" i="84"/>
  <c r="AJ77" i="84"/>
  <c r="AM77" i="84"/>
  <c r="AK77" i="84"/>
  <c r="AL77" i="60" l="1"/>
  <c r="AK77" i="60"/>
  <c r="AJ77" i="60"/>
  <c r="AI77" i="60"/>
  <c r="AM77" i="60"/>
  <c r="J83" i="60"/>
  <c r="K83" i="60"/>
  <c r="H83" i="4"/>
  <c r="G83" i="4"/>
  <c r="D84" i="84"/>
  <c r="F84" i="84" s="1"/>
  <c r="L83" i="84"/>
  <c r="S82" i="60"/>
  <c r="T82" i="60"/>
  <c r="D84" i="6"/>
  <c r="F84" i="6" s="1"/>
  <c r="L83" i="6"/>
  <c r="AN77" i="60"/>
  <c r="O82" i="4"/>
  <c r="N82" i="4"/>
  <c r="P82" i="4" s="1"/>
  <c r="K83" i="4" l="1"/>
  <c r="J83" i="4"/>
  <c r="N83" i="6"/>
  <c r="P83" i="6" s="1"/>
  <c r="O83" i="6"/>
  <c r="S82" i="4"/>
  <c r="T82" i="4"/>
  <c r="G84" i="84"/>
  <c r="H84" i="84"/>
  <c r="D84" i="60"/>
  <c r="F84" i="60" s="1"/>
  <c r="L83" i="60"/>
  <c r="O83" i="84"/>
  <c r="N83" i="84"/>
  <c r="P83" i="84" s="1"/>
  <c r="G84" i="6"/>
  <c r="H84" i="6"/>
  <c r="J84" i="84" l="1"/>
  <c r="K84" i="84"/>
  <c r="T83" i="6"/>
  <c r="S83" i="6"/>
  <c r="T83" i="84"/>
  <c r="S83" i="84"/>
  <c r="J84" i="6"/>
  <c r="K84" i="6"/>
  <c r="N83" i="60"/>
  <c r="P83" i="60" s="1"/>
  <c r="O83" i="60"/>
  <c r="L83" i="4"/>
  <c r="D84" i="4"/>
  <c r="F84" i="4" s="1"/>
  <c r="G84" i="60"/>
  <c r="H84" i="60"/>
  <c r="H84" i="4" l="1"/>
  <c r="G84" i="4"/>
  <c r="N83" i="4"/>
  <c r="P83" i="4" s="1"/>
  <c r="O83" i="4"/>
  <c r="U81" i="84" a="1"/>
  <c r="U81" i="84" s="1"/>
  <c r="U78" i="84" a="1"/>
  <c r="U78" i="84" s="1"/>
  <c r="U79" i="84" a="1"/>
  <c r="U79" i="84" s="1"/>
  <c r="U83" i="84" a="1"/>
  <c r="U83" i="84" s="1"/>
  <c r="U82" i="84" a="1"/>
  <c r="U82" i="84" s="1"/>
  <c r="U80" i="84" a="1"/>
  <c r="U80" i="84" s="1"/>
  <c r="U79" i="6" a="1"/>
  <c r="U79" i="6" s="1"/>
  <c r="U81" i="6" a="1"/>
  <c r="U81" i="6" s="1"/>
  <c r="U78" i="6" a="1"/>
  <c r="U78" i="6" s="1"/>
  <c r="U77" i="6" a="1"/>
  <c r="U77" i="6" s="1"/>
  <c r="U82" i="6" a="1"/>
  <c r="U82" i="6" s="1"/>
  <c r="U80" i="6" a="1"/>
  <c r="U80" i="6" s="1"/>
  <c r="U76" i="6" a="1"/>
  <c r="U76" i="6" s="1"/>
  <c r="U83" i="6" a="1"/>
  <c r="U83" i="6" s="1"/>
  <c r="D85" i="6"/>
  <c r="F85" i="6" s="1"/>
  <c r="L84" i="6"/>
  <c r="K84" i="60"/>
  <c r="J84" i="60"/>
  <c r="T83" i="60"/>
  <c r="S83" i="60"/>
  <c r="D85" i="84"/>
  <c r="F85" i="84" s="1"/>
  <c r="L84" i="84"/>
  <c r="U80" i="60" l="1" a="1"/>
  <c r="U80" i="60" s="1"/>
  <c r="U81" i="60" a="1"/>
  <c r="U81" i="60" s="1"/>
  <c r="U79" i="60" a="1"/>
  <c r="U79" i="60" s="1"/>
  <c r="U78" i="60" a="1"/>
  <c r="U78" i="60" s="1"/>
  <c r="U82" i="60" a="1"/>
  <c r="U82" i="60" s="1"/>
  <c r="U83" i="60" a="1"/>
  <c r="U83" i="60" s="1"/>
  <c r="N84" i="6"/>
  <c r="P84" i="6" s="1"/>
  <c r="O84" i="6"/>
  <c r="W81" i="6"/>
  <c r="Y81" i="6" s="1"/>
  <c r="X81" i="6"/>
  <c r="W83" i="84"/>
  <c r="Y83" i="84" s="1"/>
  <c r="X83" i="84"/>
  <c r="G85" i="6"/>
  <c r="H85" i="6"/>
  <c r="W79" i="6"/>
  <c r="Y79" i="6" s="1"/>
  <c r="X79" i="6"/>
  <c r="W79" i="84"/>
  <c r="Y79" i="84" s="1"/>
  <c r="X79" i="84"/>
  <c r="T83" i="4"/>
  <c r="S83" i="4"/>
  <c r="W80" i="6"/>
  <c r="Y80" i="6" s="1"/>
  <c r="X80" i="6"/>
  <c r="L84" i="60"/>
  <c r="D85" i="60"/>
  <c r="F85" i="60" s="1"/>
  <c r="X83" i="6"/>
  <c r="W83" i="6"/>
  <c r="Y83" i="6" s="1"/>
  <c r="X77" i="6"/>
  <c r="W77" i="6"/>
  <c r="Y77" i="6" s="1"/>
  <c r="W80" i="84"/>
  <c r="Y80" i="84" s="1"/>
  <c r="X80" i="84"/>
  <c r="X78" i="84"/>
  <c r="W78" i="84"/>
  <c r="Y78" i="84" s="1"/>
  <c r="W82" i="6"/>
  <c r="Y82" i="6" s="1"/>
  <c r="X82" i="6"/>
  <c r="N84" i="84"/>
  <c r="P84" i="84" s="1"/>
  <c r="O84" i="84"/>
  <c r="H85" i="84"/>
  <c r="G85" i="84"/>
  <c r="W76" i="6"/>
  <c r="Y76" i="6" s="1"/>
  <c r="X76" i="6"/>
  <c r="X78" i="6"/>
  <c r="W78" i="6"/>
  <c r="Y78" i="6" s="1"/>
  <c r="W82" i="84"/>
  <c r="Y82" i="84" s="1"/>
  <c r="X82" i="84"/>
  <c r="X81" i="84"/>
  <c r="W81" i="84"/>
  <c r="Y81" i="84" s="1"/>
  <c r="J84" i="4"/>
  <c r="K84" i="4"/>
  <c r="AA78" i="84" l="1"/>
  <c r="AC78" i="84" s="1" a="1"/>
  <c r="AC78" i="84" s="1"/>
  <c r="AB78" i="84"/>
  <c r="AA77" i="6"/>
  <c r="AB77" i="6"/>
  <c r="H85" i="60"/>
  <c r="G85" i="60"/>
  <c r="U78" i="4" a="1"/>
  <c r="U78" i="4" s="1"/>
  <c r="U76" i="4" a="1"/>
  <c r="U76" i="4" s="1"/>
  <c r="U81" i="4" a="1"/>
  <c r="U81" i="4" s="1"/>
  <c r="U79" i="4" a="1"/>
  <c r="U79" i="4" s="1"/>
  <c r="U80" i="4" a="1"/>
  <c r="U80" i="4" s="1"/>
  <c r="U83" i="4" a="1"/>
  <c r="U83" i="4" s="1"/>
  <c r="U82" i="4" a="1"/>
  <c r="U82" i="4" s="1"/>
  <c r="U77" i="4" a="1"/>
  <c r="U77" i="4" s="1"/>
  <c r="W78" i="60"/>
  <c r="Y78" i="60" s="1"/>
  <c r="X78" i="60"/>
  <c r="D85" i="4"/>
  <c r="F85" i="4" s="1"/>
  <c r="L84" i="4"/>
  <c r="AB82" i="84"/>
  <c r="AA82" i="84"/>
  <c r="AB76" i="6"/>
  <c r="AA76" i="6"/>
  <c r="AC76" i="6" s="1" a="1"/>
  <c r="AC76" i="6" s="1"/>
  <c r="S84" i="84"/>
  <c r="T84" i="84"/>
  <c r="AB79" i="6"/>
  <c r="AA79" i="6"/>
  <c r="AA83" i="84"/>
  <c r="AB83" i="84"/>
  <c r="T84" i="6"/>
  <c r="S84" i="6"/>
  <c r="X79" i="60"/>
  <c r="W79" i="60"/>
  <c r="Y79" i="60" s="1"/>
  <c r="N84" i="60"/>
  <c r="P84" i="60" s="1"/>
  <c r="O84" i="60"/>
  <c r="AA81" i="84"/>
  <c r="AB81" i="84"/>
  <c r="AA78" i="6"/>
  <c r="AB78" i="6"/>
  <c r="AA83" i="6"/>
  <c r="AB83" i="6"/>
  <c r="J85" i="6"/>
  <c r="K85" i="6"/>
  <c r="X83" i="60"/>
  <c r="W83" i="60"/>
  <c r="Y83" i="60" s="1"/>
  <c r="X81" i="60"/>
  <c r="W81" i="60"/>
  <c r="Y81" i="60" s="1"/>
  <c r="J85" i="84"/>
  <c r="K85" i="84"/>
  <c r="AB82" i="6"/>
  <c r="AA82" i="6"/>
  <c r="AB80" i="84"/>
  <c r="AA80" i="84"/>
  <c r="AB80" i="6"/>
  <c r="AA80" i="6"/>
  <c r="AA79" i="84"/>
  <c r="AB79" i="84"/>
  <c r="AA81" i="6"/>
  <c r="AB81" i="6"/>
  <c r="W82" i="60"/>
  <c r="Y82" i="60" s="1"/>
  <c r="X82" i="60"/>
  <c r="W80" i="60"/>
  <c r="Y80" i="60" s="1"/>
  <c r="X80" i="60"/>
  <c r="AA83" i="60" l="1"/>
  <c r="AB83" i="60"/>
  <c r="AB79" i="60"/>
  <c r="AA79" i="60"/>
  <c r="W83" i="4"/>
  <c r="Y83" i="4" s="1"/>
  <c r="X83" i="4"/>
  <c r="X76" i="4"/>
  <c r="W76" i="4"/>
  <c r="Y76" i="4" s="1"/>
  <c r="AA78" i="60"/>
  <c r="AC78" i="60" s="1" a="1"/>
  <c r="AC78" i="60" s="1"/>
  <c r="AB78" i="60"/>
  <c r="W80" i="4"/>
  <c r="Y80" i="4" s="1"/>
  <c r="X80" i="4"/>
  <c r="X78" i="4"/>
  <c r="W78" i="4"/>
  <c r="Y78" i="4" s="1"/>
  <c r="AB82" i="60"/>
  <c r="AA82" i="60"/>
  <c r="AA81" i="60"/>
  <c r="AB81" i="60"/>
  <c r="AF76" i="6"/>
  <c r="AE76" i="6"/>
  <c r="N84" i="4"/>
  <c r="P84" i="4" s="1"/>
  <c r="O84" i="4"/>
  <c r="W77" i="4"/>
  <c r="Y77" i="4" s="1"/>
  <c r="X77" i="4"/>
  <c r="X79" i="4"/>
  <c r="W79" i="4"/>
  <c r="Y79" i="4" s="1"/>
  <c r="D86" i="84"/>
  <c r="F86" i="84" s="1"/>
  <c r="L85" i="84"/>
  <c r="AB80" i="60"/>
  <c r="AA80" i="60"/>
  <c r="D86" i="6"/>
  <c r="F86" i="6" s="1"/>
  <c r="L85" i="6"/>
  <c r="T84" i="60"/>
  <c r="S84" i="60"/>
  <c r="H85" i="4"/>
  <c r="G85" i="4"/>
  <c r="W82" i="4"/>
  <c r="Y82" i="4" s="1"/>
  <c r="X82" i="4"/>
  <c r="W81" i="4"/>
  <c r="Y81" i="4" s="1"/>
  <c r="X81" i="4"/>
  <c r="K85" i="60"/>
  <c r="J85" i="60"/>
  <c r="AF78" i="84"/>
  <c r="AE78" i="84"/>
  <c r="H86" i="84" l="1"/>
  <c r="G86" i="84"/>
  <c r="AA77" i="4"/>
  <c r="AB77" i="4"/>
  <c r="AB78" i="4"/>
  <c r="AA78" i="4"/>
  <c r="AH78" i="84"/>
  <c r="AG78" i="84"/>
  <c r="K85" i="4"/>
  <c r="J85" i="4"/>
  <c r="AF78" i="60"/>
  <c r="AE78" i="60"/>
  <c r="AC79" i="60" s="1" a="1"/>
  <c r="AC79" i="60" s="1"/>
  <c r="AC79" i="84" a="1"/>
  <c r="AC79" i="84" s="1"/>
  <c r="AB83" i="4"/>
  <c r="AA83" i="4"/>
  <c r="AB81" i="4"/>
  <c r="AA81" i="4"/>
  <c r="N85" i="6"/>
  <c r="P85" i="6" s="1"/>
  <c r="O85" i="6"/>
  <c r="AA79" i="4"/>
  <c r="AB79" i="4"/>
  <c r="D86" i="60"/>
  <c r="F86" i="60" s="1"/>
  <c r="L85" i="60"/>
  <c r="H86" i="6"/>
  <c r="G86" i="6"/>
  <c r="T84" i="4"/>
  <c r="S84" i="4"/>
  <c r="AB76" i="4"/>
  <c r="AA76" i="4"/>
  <c r="AC76" i="4" s="1" a="1"/>
  <c r="AC76" i="4" s="1"/>
  <c r="AB82" i="4"/>
  <c r="AA82" i="4"/>
  <c r="N85" i="84"/>
  <c r="P85" i="84" s="1"/>
  <c r="O85" i="84"/>
  <c r="AG76" i="6"/>
  <c r="AH76" i="6"/>
  <c r="AC77" i="6" a="1"/>
  <c r="AC77" i="6" s="1"/>
  <c r="AA80" i="4"/>
  <c r="AB80" i="4"/>
  <c r="AF77" i="6" l="1"/>
  <c r="AE77" i="6"/>
  <c r="H86" i="60"/>
  <c r="G86" i="60"/>
  <c r="T85" i="6"/>
  <c r="S85" i="6"/>
  <c r="AN78" i="84"/>
  <c r="AF79" i="60"/>
  <c r="AE79" i="60"/>
  <c r="T85" i="84"/>
  <c r="S85" i="84"/>
  <c r="AI78" i="84"/>
  <c r="AJ78" i="84"/>
  <c r="AM78" i="84"/>
  <c r="AK78" i="84"/>
  <c r="AL78" i="84"/>
  <c r="J86" i="6"/>
  <c r="K86" i="6"/>
  <c r="AE79" i="84"/>
  <c r="AF79" i="84"/>
  <c r="L85" i="4"/>
  <c r="D86" i="4"/>
  <c r="F86" i="4" s="1"/>
  <c r="AF76" i="4"/>
  <c r="AE76" i="4"/>
  <c r="AC77" i="4" s="1" a="1"/>
  <c r="AC77" i="4" s="1"/>
  <c r="AK76" i="6"/>
  <c r="AM76" i="6"/>
  <c r="AL76" i="6"/>
  <c r="AJ76" i="6"/>
  <c r="AI76" i="6"/>
  <c r="AN76" i="6"/>
  <c r="O85" i="60"/>
  <c r="N85" i="60"/>
  <c r="P85" i="60" s="1"/>
  <c r="AH78" i="60"/>
  <c r="AG78" i="60"/>
  <c r="J86" i="84"/>
  <c r="K86" i="84"/>
  <c r="S85" i="60" l="1"/>
  <c r="T85" i="60"/>
  <c r="AH79" i="84"/>
  <c r="AG79" i="84"/>
  <c r="AC80" i="84" a="1"/>
  <c r="AC80" i="84" s="1"/>
  <c r="J86" i="60"/>
  <c r="K86" i="60"/>
  <c r="AI78" i="60"/>
  <c r="AK78" i="60"/>
  <c r="AJ78" i="60"/>
  <c r="AL78" i="60"/>
  <c r="AM78" i="60"/>
  <c r="AF77" i="4"/>
  <c r="AE77" i="4"/>
  <c r="D87" i="84"/>
  <c r="F87" i="84" s="1"/>
  <c r="L86" i="84"/>
  <c r="G86" i="4"/>
  <c r="H86" i="4"/>
  <c r="AH79" i="60"/>
  <c r="AG79" i="60"/>
  <c r="AC80" i="60" a="1"/>
  <c r="AC80" i="60" s="1"/>
  <c r="AG77" i="6"/>
  <c r="AH77" i="6"/>
  <c r="AC78" i="6" a="1"/>
  <c r="AC78" i="6" s="1"/>
  <c r="AN78" i="60"/>
  <c r="AG76" i="4"/>
  <c r="AH76" i="4"/>
  <c r="N85" i="4"/>
  <c r="P85" i="4" s="1"/>
  <c r="O85" i="4"/>
  <c r="D87" i="6"/>
  <c r="F87" i="6" s="1"/>
  <c r="L86" i="6"/>
  <c r="AE78" i="6" l="1"/>
  <c r="AF78" i="6"/>
  <c r="AN79" i="60"/>
  <c r="O86" i="84"/>
  <c r="N86" i="84"/>
  <c r="P86" i="84" s="1"/>
  <c r="AN79" i="84"/>
  <c r="T85" i="4"/>
  <c r="S85" i="4"/>
  <c r="O86" i="6"/>
  <c r="N86" i="6"/>
  <c r="P86" i="6" s="1"/>
  <c r="AJ77" i="6"/>
  <c r="AI77" i="6"/>
  <c r="AL77" i="6"/>
  <c r="AK77" i="6"/>
  <c r="AM77" i="6"/>
  <c r="AI79" i="60"/>
  <c r="AK79" i="60"/>
  <c r="AJ79" i="60"/>
  <c r="AL79" i="60"/>
  <c r="AM79" i="60"/>
  <c r="G87" i="84"/>
  <c r="H87" i="84"/>
  <c r="AJ79" i="84"/>
  <c r="AL79" i="84"/>
  <c r="AK79" i="84"/>
  <c r="AM79" i="84"/>
  <c r="AI79" i="84"/>
  <c r="AJ76" i="4"/>
  <c r="AM76" i="4"/>
  <c r="AI76" i="4"/>
  <c r="AL76" i="4"/>
  <c r="AK76" i="4"/>
  <c r="G87" i="6"/>
  <c r="H87" i="6"/>
  <c r="AN76" i="4"/>
  <c r="AN77" i="6"/>
  <c r="J86" i="4"/>
  <c r="K86" i="4"/>
  <c r="AG77" i="4"/>
  <c r="AH77" i="4"/>
  <c r="AC78" i="4" a="1"/>
  <c r="AC78" i="4" s="1"/>
  <c r="L86" i="60"/>
  <c r="D87" i="60"/>
  <c r="F87" i="60" s="1"/>
  <c r="AE80" i="60"/>
  <c r="AF80" i="60"/>
  <c r="AE80" i="84"/>
  <c r="AF80" i="84"/>
  <c r="AI77" i="4" l="1"/>
  <c r="AK77" i="4"/>
  <c r="AM77" i="4"/>
  <c r="AL77" i="4"/>
  <c r="AJ77" i="4"/>
  <c r="AN77" i="4"/>
  <c r="AH80" i="60"/>
  <c r="AG80" i="60"/>
  <c r="AC81" i="60" a="1"/>
  <c r="AC81" i="60" s="1"/>
  <c r="AH80" i="84"/>
  <c r="AG80" i="84"/>
  <c r="AC81" i="84" a="1"/>
  <c r="AC81" i="84" s="1"/>
  <c r="N86" i="60"/>
  <c r="P86" i="60" s="1"/>
  <c r="O86" i="60"/>
  <c r="J87" i="6"/>
  <c r="K87" i="6"/>
  <c r="J87" i="84"/>
  <c r="K87" i="84"/>
  <c r="S86" i="6"/>
  <c r="T86" i="6"/>
  <c r="G87" i="60"/>
  <c r="H87" i="60"/>
  <c r="AF78" i="4"/>
  <c r="AE78" i="4"/>
  <c r="D87" i="4"/>
  <c r="F87" i="4" s="1"/>
  <c r="L86" i="4"/>
  <c r="S86" i="84"/>
  <c r="T86" i="84"/>
  <c r="AH78" i="6"/>
  <c r="AG78" i="6"/>
  <c r="AC79" i="6" a="1"/>
  <c r="AC79" i="6" s="1"/>
  <c r="AN80" i="84" l="1"/>
  <c r="AE81" i="84"/>
  <c r="AF81" i="84"/>
  <c r="AN80" i="60"/>
  <c r="AL80" i="60"/>
  <c r="AI80" i="60"/>
  <c r="AK80" i="60"/>
  <c r="AJ80" i="60"/>
  <c r="AM80" i="60"/>
  <c r="AG78" i="4"/>
  <c r="AH78" i="4"/>
  <c r="AC79" i="4" a="1"/>
  <c r="AC79" i="4" s="1"/>
  <c r="L87" i="6"/>
  <c r="D88" i="6"/>
  <c r="F88" i="6" s="1"/>
  <c r="AN78" i="6"/>
  <c r="O86" i="4"/>
  <c r="N86" i="4"/>
  <c r="P86" i="4" s="1"/>
  <c r="J87" i="60"/>
  <c r="K87" i="60"/>
  <c r="AI80" i="84"/>
  <c r="AJ80" i="84"/>
  <c r="AL80" i="84"/>
  <c r="AM80" i="84"/>
  <c r="AK80" i="84"/>
  <c r="AE79" i="6"/>
  <c r="AF79" i="6"/>
  <c r="AI78" i="6"/>
  <c r="AK78" i="6"/>
  <c r="AJ78" i="6"/>
  <c r="AM78" i="6"/>
  <c r="AL78" i="6"/>
  <c r="G87" i="4"/>
  <c r="H87" i="4"/>
  <c r="L87" i="84"/>
  <c r="D88" i="84"/>
  <c r="F88" i="84" s="1"/>
  <c r="T86" i="60"/>
  <c r="S86" i="60"/>
  <c r="AE81" i="60"/>
  <c r="AF81" i="60"/>
  <c r="J87" i="4" l="1"/>
  <c r="K87" i="4"/>
  <c r="AH79" i="6"/>
  <c r="AG79" i="6"/>
  <c r="AC80" i="6" a="1"/>
  <c r="AC80" i="6" s="1"/>
  <c r="S86" i="4"/>
  <c r="T86" i="4"/>
  <c r="O87" i="6"/>
  <c r="N87" i="6"/>
  <c r="P87" i="6" s="1"/>
  <c r="AE79" i="4"/>
  <c r="AF79" i="4"/>
  <c r="G88" i="84"/>
  <c r="H88" i="84"/>
  <c r="AK78" i="4"/>
  <c r="AL78" i="4"/>
  <c r="AI78" i="4"/>
  <c r="AJ78" i="4"/>
  <c r="AM78" i="4"/>
  <c r="AG81" i="60"/>
  <c r="AH81" i="60"/>
  <c r="AC82" i="60" a="1"/>
  <c r="AC82" i="60" s="1"/>
  <c r="N87" i="84"/>
  <c r="P87" i="84" s="1"/>
  <c r="O87" i="84"/>
  <c r="D88" i="60"/>
  <c r="F88" i="60" s="1"/>
  <c r="L87" i="60"/>
  <c r="G88" i="6"/>
  <c r="H88" i="6"/>
  <c r="AN78" i="4"/>
  <c r="AH81" i="84"/>
  <c r="AG81" i="84"/>
  <c r="AC82" i="84" a="1"/>
  <c r="AC82" i="84" s="1"/>
  <c r="AN81" i="60" l="1"/>
  <c r="O87" i="60"/>
  <c r="N87" i="60"/>
  <c r="P87" i="60" s="1"/>
  <c r="G88" i="60"/>
  <c r="H88" i="60"/>
  <c r="AM81" i="60"/>
  <c r="AL81" i="60"/>
  <c r="AI81" i="60"/>
  <c r="AJ81" i="60"/>
  <c r="AK81" i="60"/>
  <c r="AN79" i="6"/>
  <c r="AL81" i="84"/>
  <c r="AJ81" i="84"/>
  <c r="AI81" i="84"/>
  <c r="AK81" i="84"/>
  <c r="AM81" i="84"/>
  <c r="J88" i="6"/>
  <c r="K88" i="6"/>
  <c r="AJ79" i="6"/>
  <c r="AM79" i="6"/>
  <c r="AK79" i="6"/>
  <c r="AI79" i="6"/>
  <c r="AL79" i="6"/>
  <c r="AF82" i="84"/>
  <c r="AE82" i="84"/>
  <c r="AN81" i="84"/>
  <c r="T87" i="84"/>
  <c r="S87" i="84"/>
  <c r="AG79" i="4"/>
  <c r="AH79" i="4"/>
  <c r="AC80" i="4" a="1"/>
  <c r="AC80" i="4" s="1"/>
  <c r="AE82" i="60"/>
  <c r="AF82" i="60"/>
  <c r="J88" i="84"/>
  <c r="K88" i="84"/>
  <c r="T87" i="6"/>
  <c r="S87" i="6"/>
  <c r="AF80" i="6"/>
  <c r="AE80" i="6"/>
  <c r="D88" i="4"/>
  <c r="F88" i="4" s="1"/>
  <c r="L87" i="4"/>
  <c r="AN79" i="4" l="1"/>
  <c r="AH82" i="84"/>
  <c r="AG82" i="84"/>
  <c r="AC83" i="84" a="1"/>
  <c r="AC83" i="84" s="1"/>
  <c r="D89" i="6"/>
  <c r="F89" i="6" s="1"/>
  <c r="L88" i="6"/>
  <c r="J88" i="60"/>
  <c r="K88" i="60"/>
  <c r="AH82" i="60"/>
  <c r="AG82" i="60"/>
  <c r="AC83" i="60" a="1"/>
  <c r="AC83" i="60" s="1"/>
  <c r="O87" i="4"/>
  <c r="N87" i="4"/>
  <c r="P87" i="4" s="1"/>
  <c r="G88" i="4"/>
  <c r="H88" i="4"/>
  <c r="AG80" i="6"/>
  <c r="AH80" i="6"/>
  <c r="AC81" i="6" a="1"/>
  <c r="AC81" i="6" s="1"/>
  <c r="S87" i="60"/>
  <c r="T87" i="60"/>
  <c r="AE80" i="4"/>
  <c r="AF80" i="4"/>
  <c r="D89" i="84"/>
  <c r="F89" i="84" s="1"/>
  <c r="L88" i="84"/>
  <c r="AJ79" i="4"/>
  <c r="AL79" i="4"/>
  <c r="AK79" i="4"/>
  <c r="AM79" i="4"/>
  <c r="AI79" i="4"/>
  <c r="AN80" i="6" l="1"/>
  <c r="AN82" i="84"/>
  <c r="O88" i="84"/>
  <c r="N88" i="84"/>
  <c r="P88" i="84" s="1"/>
  <c r="K88" i="4"/>
  <c r="J88" i="4"/>
  <c r="AG80" i="4"/>
  <c r="AH80" i="4"/>
  <c r="AC81" i="4" a="1"/>
  <c r="AC81" i="4" s="1"/>
  <c r="AJ80" i="6"/>
  <c r="AL80" i="6"/>
  <c r="AK80" i="6"/>
  <c r="AI80" i="6"/>
  <c r="AM80" i="6"/>
  <c r="T87" i="4"/>
  <c r="S87" i="4"/>
  <c r="AL82" i="60"/>
  <c r="AJ82" i="60"/>
  <c r="AK82" i="60"/>
  <c r="AI82" i="60"/>
  <c r="AM82" i="60"/>
  <c r="G89" i="6"/>
  <c r="H89" i="6"/>
  <c r="AF83" i="84"/>
  <c r="AE83" i="84"/>
  <c r="AE83" i="60"/>
  <c r="AF83" i="60"/>
  <c r="L88" i="60"/>
  <c r="D89" i="60"/>
  <c r="F89" i="60" s="1"/>
  <c r="G89" i="84"/>
  <c r="H89" i="84"/>
  <c r="AF81" i="6"/>
  <c r="AE81" i="6"/>
  <c r="AN82" i="60"/>
  <c r="N88" i="6"/>
  <c r="P88" i="6" s="1"/>
  <c r="O88" i="6"/>
  <c r="AJ82" i="84"/>
  <c r="AK82" i="84"/>
  <c r="AI82" i="84"/>
  <c r="AL82" i="84"/>
  <c r="AM82" i="84"/>
  <c r="AH81" i="6" l="1"/>
  <c r="AG81" i="6"/>
  <c r="AC82" i="6" a="1"/>
  <c r="AC82" i="6" s="1"/>
  <c r="AG83" i="60"/>
  <c r="AH83" i="60"/>
  <c r="D89" i="4"/>
  <c r="F89" i="4" s="1"/>
  <c r="L88" i="4"/>
  <c r="AH83" i="84"/>
  <c r="AG83" i="84"/>
  <c r="AE81" i="4"/>
  <c r="AF81" i="4"/>
  <c r="N88" i="60"/>
  <c r="P88" i="60" s="1"/>
  <c r="O88" i="60"/>
  <c r="AL80" i="4"/>
  <c r="AM80" i="4"/>
  <c r="AI80" i="4"/>
  <c r="AJ80" i="4"/>
  <c r="AK80" i="4"/>
  <c r="S88" i="84"/>
  <c r="T88" i="84"/>
  <c r="H89" i="60"/>
  <c r="G89" i="60"/>
  <c r="S88" i="6"/>
  <c r="T88" i="6"/>
  <c r="K89" i="84"/>
  <c r="J89" i="84"/>
  <c r="J89" i="6"/>
  <c r="K89" i="6"/>
  <c r="AN80" i="4"/>
  <c r="AN83" i="60" l="1"/>
  <c r="AN81" i="6"/>
  <c r="S88" i="60"/>
  <c r="T88" i="60"/>
  <c r="AJ83" i="84"/>
  <c r="AL83" i="84"/>
  <c r="AM83" i="84"/>
  <c r="AI83" i="84"/>
  <c r="AK83" i="84"/>
  <c r="AF82" i="6"/>
  <c r="AE82" i="6"/>
  <c r="L89" i="6"/>
  <c r="D90" i="6"/>
  <c r="F90" i="6" s="1"/>
  <c r="D90" i="84"/>
  <c r="F90" i="84" s="1"/>
  <c r="L89" i="84"/>
  <c r="AH81" i="4"/>
  <c r="AG81" i="4"/>
  <c r="AC82" i="4" a="1"/>
  <c r="AC82" i="4" s="1"/>
  <c r="G89" i="4"/>
  <c r="H89" i="4"/>
  <c r="O88" i="4"/>
  <c r="N88" i="4"/>
  <c r="P88" i="4" s="1"/>
  <c r="K89" i="60"/>
  <c r="J89" i="60"/>
  <c r="AN83" i="84"/>
  <c r="AJ83" i="60"/>
  <c r="AI83" i="60"/>
  <c r="AM83" i="60"/>
  <c r="AL83" i="60"/>
  <c r="AK83" i="60"/>
  <c r="AL81" i="6"/>
  <c r="AM81" i="6"/>
  <c r="AJ81" i="6"/>
  <c r="AI81" i="6"/>
  <c r="AK81" i="6"/>
  <c r="AN81" i="4" l="1"/>
  <c r="AF82" i="4"/>
  <c r="AE82" i="4"/>
  <c r="H90" i="84"/>
  <c r="G90" i="84"/>
  <c r="H90" i="6"/>
  <c r="G90" i="6"/>
  <c r="S88" i="4"/>
  <c r="T88" i="4"/>
  <c r="L89" i="60"/>
  <c r="D90" i="60"/>
  <c r="F90" i="60" s="1"/>
  <c r="K89" i="4"/>
  <c r="J89" i="4"/>
  <c r="AJ81" i="4"/>
  <c r="AK81" i="4"/>
  <c r="AL81" i="4"/>
  <c r="AM81" i="4"/>
  <c r="AI81" i="4"/>
  <c r="N89" i="6"/>
  <c r="P89" i="6" s="1"/>
  <c r="O89" i="6"/>
  <c r="N89" i="84"/>
  <c r="P89" i="84" s="1"/>
  <c r="O89" i="84"/>
  <c r="AG82" i="6"/>
  <c r="AH82" i="6"/>
  <c r="AC83" i="6" a="1"/>
  <c r="AC83" i="6" s="1"/>
  <c r="AN82" i="6" l="1"/>
  <c r="AE83" i="6"/>
  <c r="AF83" i="6"/>
  <c r="T89" i="84"/>
  <c r="S89" i="84"/>
  <c r="L89" i="4"/>
  <c r="D90" i="4"/>
  <c r="F90" i="4" s="1"/>
  <c r="AI82" i="6"/>
  <c r="AJ82" i="6"/>
  <c r="AL82" i="6"/>
  <c r="AM82" i="6"/>
  <c r="AK82" i="6"/>
  <c r="K90" i="84"/>
  <c r="J90" i="84"/>
  <c r="T89" i="6"/>
  <c r="S89" i="6"/>
  <c r="G90" i="60"/>
  <c r="H90" i="60"/>
  <c r="AG82" i="4"/>
  <c r="AH82" i="4"/>
  <c r="AC83" i="4" a="1"/>
  <c r="AC83" i="4" s="1"/>
  <c r="N89" i="60"/>
  <c r="P89" i="60" s="1"/>
  <c r="O89" i="60"/>
  <c r="J90" i="6"/>
  <c r="K90" i="6"/>
  <c r="AF83" i="4" l="1"/>
  <c r="AE83" i="4"/>
  <c r="U89" i="84" a="1"/>
  <c r="U89" i="84" s="1"/>
  <c r="U84" i="84" a="1"/>
  <c r="U84" i="84" s="1"/>
  <c r="U88" i="84" a="1"/>
  <c r="U88" i="84" s="1"/>
  <c r="U86" i="84" a="1"/>
  <c r="U86" i="84" s="1"/>
  <c r="U85" i="84" a="1"/>
  <c r="U85" i="84" s="1"/>
  <c r="U87" i="84" a="1"/>
  <c r="U87" i="84" s="1"/>
  <c r="AJ82" i="4"/>
  <c r="AM82" i="4"/>
  <c r="AK82" i="4"/>
  <c r="AI82" i="4"/>
  <c r="AL82" i="4"/>
  <c r="AN82" i="4"/>
  <c r="H90" i="4"/>
  <c r="G90" i="4"/>
  <c r="D91" i="6"/>
  <c r="F91" i="6" s="1"/>
  <c r="L90" i="6"/>
  <c r="S89" i="60"/>
  <c r="T89" i="60"/>
  <c r="K90" i="60"/>
  <c r="J90" i="60"/>
  <c r="L90" i="84"/>
  <c r="D91" i="84"/>
  <c r="F91" i="84" s="1"/>
  <c r="N89" i="4"/>
  <c r="P89" i="4" s="1"/>
  <c r="O89" i="4"/>
  <c r="AG83" i="6"/>
  <c r="AH83" i="6"/>
  <c r="AK83" i="6" l="1"/>
  <c r="AI83" i="6"/>
  <c r="AL83" i="6"/>
  <c r="AM83" i="6"/>
  <c r="AJ83" i="6"/>
  <c r="W87" i="84"/>
  <c r="Y87" i="84" s="1"/>
  <c r="X87" i="84"/>
  <c r="W84" i="84"/>
  <c r="Y84" i="84" s="1"/>
  <c r="X84" i="84"/>
  <c r="H91" i="84"/>
  <c r="G91" i="84"/>
  <c r="U85" i="60" a="1"/>
  <c r="U85" i="60" s="1"/>
  <c r="U86" i="60" a="1"/>
  <c r="U86" i="60" s="1"/>
  <c r="U84" i="60" a="1"/>
  <c r="U84" i="60" s="1"/>
  <c r="U88" i="60" a="1"/>
  <c r="U88" i="60" s="1"/>
  <c r="U87" i="60" a="1"/>
  <c r="U87" i="60" s="1"/>
  <c r="U89" i="60" a="1"/>
  <c r="U89" i="60" s="1"/>
  <c r="X85" i="84"/>
  <c r="W85" i="84"/>
  <c r="Y85" i="84" s="1"/>
  <c r="W89" i="84"/>
  <c r="Y89" i="84" s="1"/>
  <c r="X89" i="84"/>
  <c r="AN83" i="6"/>
  <c r="W86" i="84"/>
  <c r="Y86" i="84" s="1"/>
  <c r="X86" i="84"/>
  <c r="AG83" i="4"/>
  <c r="AH83" i="4"/>
  <c r="N90" i="84"/>
  <c r="P90" i="84" s="1"/>
  <c r="O90" i="84"/>
  <c r="J90" i="4"/>
  <c r="K90" i="4"/>
  <c r="D91" i="60"/>
  <c r="F91" i="60" s="1"/>
  <c r="L90" i="60"/>
  <c r="N90" i="6"/>
  <c r="P90" i="6" s="1"/>
  <c r="O90" i="6"/>
  <c r="T89" i="4"/>
  <c r="S89" i="4"/>
  <c r="G91" i="6"/>
  <c r="H91" i="6"/>
  <c r="X88" i="84"/>
  <c r="W88" i="84"/>
  <c r="Y88" i="84" s="1"/>
  <c r="O90" i="60" l="1"/>
  <c r="N90" i="60"/>
  <c r="P90" i="60" s="1"/>
  <c r="AB89" i="84"/>
  <c r="AA89" i="84"/>
  <c r="X87" i="60"/>
  <c r="W87" i="60"/>
  <c r="Y87" i="60" s="1"/>
  <c r="W85" i="60"/>
  <c r="Y85" i="60" s="1"/>
  <c r="X85" i="60"/>
  <c r="AA84" i="84"/>
  <c r="AC84" i="84" s="1" a="1"/>
  <c r="AC84" i="84" s="1"/>
  <c r="AB84" i="84"/>
  <c r="AA88" i="84"/>
  <c r="AB88" i="84"/>
  <c r="S90" i="84"/>
  <c r="T90" i="84"/>
  <c r="AB86" i="84"/>
  <c r="AA86" i="84"/>
  <c r="AA85" i="84"/>
  <c r="AB85" i="84"/>
  <c r="W88" i="60"/>
  <c r="Y88" i="60" s="1"/>
  <c r="X88" i="60"/>
  <c r="AI83" i="4"/>
  <c r="AK83" i="4"/>
  <c r="AM83" i="4"/>
  <c r="AL83" i="4"/>
  <c r="AJ83" i="4"/>
  <c r="X84" i="60"/>
  <c r="W84" i="60"/>
  <c r="Y84" i="60" s="1"/>
  <c r="K91" i="84"/>
  <c r="J91" i="84"/>
  <c r="AA87" i="84"/>
  <c r="AB87" i="84"/>
  <c r="H91" i="60"/>
  <c r="G91" i="60"/>
  <c r="K91" i="6"/>
  <c r="J91" i="6"/>
  <c r="S90" i="6"/>
  <c r="T90" i="6"/>
  <c r="D91" i="4"/>
  <c r="F91" i="4" s="1"/>
  <c r="L90" i="4"/>
  <c r="AN83" i="4"/>
  <c r="X89" i="60"/>
  <c r="W89" i="60"/>
  <c r="Y89" i="60" s="1"/>
  <c r="W86" i="60"/>
  <c r="Y86" i="60" s="1"/>
  <c r="X86" i="60"/>
  <c r="J91" i="60" l="1"/>
  <c r="K91" i="60"/>
  <c r="O90" i="4"/>
  <c r="N90" i="4"/>
  <c r="P90" i="4" s="1"/>
  <c r="D92" i="6"/>
  <c r="F92" i="6" s="1"/>
  <c r="L91" i="6"/>
  <c r="AB84" i="60"/>
  <c r="AA84" i="60"/>
  <c r="AC84" i="60" s="1" a="1"/>
  <c r="AC84" i="60" s="1"/>
  <c r="AB88" i="60"/>
  <c r="AA88" i="60"/>
  <c r="AA85" i="60"/>
  <c r="AB85" i="60"/>
  <c r="AB86" i="60"/>
  <c r="AA86" i="60"/>
  <c r="AA89" i="60"/>
  <c r="AB89" i="60"/>
  <c r="H91" i="4"/>
  <c r="G91" i="4"/>
  <c r="AB87" i="60"/>
  <c r="AA87" i="60"/>
  <c r="S90" i="60"/>
  <c r="T90" i="60"/>
  <c r="D92" i="84"/>
  <c r="F92" i="84" s="1"/>
  <c r="L91" i="84"/>
  <c r="AE84" i="84"/>
  <c r="AF84" i="84"/>
  <c r="J91" i="4" l="1"/>
  <c r="K91" i="4"/>
  <c r="N91" i="6"/>
  <c r="P91" i="6" s="1"/>
  <c r="O91" i="6"/>
  <c r="AG84" i="84"/>
  <c r="AH84" i="84"/>
  <c r="N91" i="84"/>
  <c r="P91" i="84" s="1"/>
  <c r="O91" i="84"/>
  <c r="H92" i="84"/>
  <c r="G92" i="84"/>
  <c r="G92" i="6"/>
  <c r="H92" i="6"/>
  <c r="AF84" i="60"/>
  <c r="AE84" i="60"/>
  <c r="AC85" i="60" s="1" a="1"/>
  <c r="AC85" i="60" s="1"/>
  <c r="S90" i="4"/>
  <c r="T90" i="4"/>
  <c r="AC85" i="84" a="1"/>
  <c r="AC85" i="84" s="1"/>
  <c r="L91" i="60"/>
  <c r="D92" i="60"/>
  <c r="F92" i="60" s="1"/>
  <c r="AM84" i="84" l="1"/>
  <c r="AL84" i="84"/>
  <c r="AK84" i="84"/>
  <c r="AJ84" i="84"/>
  <c r="AI84" i="84"/>
  <c r="K92" i="84"/>
  <c r="J92" i="84"/>
  <c r="AN84" i="84"/>
  <c r="AE85" i="60"/>
  <c r="AF85" i="60"/>
  <c r="N91" i="60"/>
  <c r="P91" i="60" s="1"/>
  <c r="O91" i="60"/>
  <c r="AG84" i="60"/>
  <c r="AH84" i="60"/>
  <c r="K92" i="6"/>
  <c r="J92" i="6"/>
  <c r="L91" i="4"/>
  <c r="D92" i="4"/>
  <c r="F92" i="4" s="1"/>
  <c r="H92" i="60"/>
  <c r="G92" i="60"/>
  <c r="AE85" i="84"/>
  <c r="AF85" i="84"/>
  <c r="T91" i="84"/>
  <c r="S91" i="84"/>
  <c r="T91" i="6"/>
  <c r="S91" i="6"/>
  <c r="L92" i="6" l="1"/>
  <c r="D93" i="6"/>
  <c r="F93" i="6" s="1"/>
  <c r="S91" i="60"/>
  <c r="T91" i="60"/>
  <c r="L92" i="84"/>
  <c r="D93" i="84"/>
  <c r="F93" i="84" s="1"/>
  <c r="U87" i="6" a="1"/>
  <c r="U87" i="6" s="1"/>
  <c r="U84" i="6" a="1"/>
  <c r="U84" i="6" s="1"/>
  <c r="U91" i="6" a="1"/>
  <c r="U91" i="6" s="1"/>
  <c r="U85" i="6" a="1"/>
  <c r="U85" i="6" s="1"/>
  <c r="U89" i="6" a="1"/>
  <c r="U89" i="6" s="1"/>
  <c r="U86" i="6" a="1"/>
  <c r="U86" i="6" s="1"/>
  <c r="U88" i="6" a="1"/>
  <c r="U88" i="6" s="1"/>
  <c r="U90" i="6" a="1"/>
  <c r="U90" i="6" s="1"/>
  <c r="H92" i="4"/>
  <c r="G92" i="4"/>
  <c r="K92" i="60"/>
  <c r="J92" i="60"/>
  <c r="AJ84" i="60"/>
  <c r="AI84" i="60"/>
  <c r="AL84" i="60"/>
  <c r="AK84" i="60"/>
  <c r="AM84" i="60"/>
  <c r="AG85" i="84"/>
  <c r="AH85" i="84"/>
  <c r="AC86" i="84" a="1"/>
  <c r="AC86" i="84" s="1"/>
  <c r="N91" i="4"/>
  <c r="P91" i="4" s="1"/>
  <c r="O91" i="4"/>
  <c r="AN84" i="60"/>
  <c r="AG85" i="60"/>
  <c r="AH85" i="60"/>
  <c r="AC86" i="60" a="1"/>
  <c r="AC86" i="60" s="1"/>
  <c r="AN85" i="84" l="1"/>
  <c r="X86" i="6"/>
  <c r="W86" i="6"/>
  <c r="Y86" i="6" s="1"/>
  <c r="W84" i="6"/>
  <c r="Y84" i="6" s="1"/>
  <c r="X84" i="6"/>
  <c r="AF86" i="60"/>
  <c r="AE86" i="60"/>
  <c r="S91" i="4"/>
  <c r="T91" i="4"/>
  <c r="J92" i="4"/>
  <c r="K92" i="4"/>
  <c r="X89" i="6"/>
  <c r="W89" i="6"/>
  <c r="Y89" i="6" s="1"/>
  <c r="W87" i="6"/>
  <c r="Y87" i="6" s="1"/>
  <c r="X87" i="6"/>
  <c r="AI85" i="60"/>
  <c r="AL85" i="60"/>
  <c r="AM85" i="60"/>
  <c r="AJ85" i="60"/>
  <c r="AK85" i="60"/>
  <c r="AN85" i="60"/>
  <c r="D93" i="60"/>
  <c r="F93" i="60" s="1"/>
  <c r="L92" i="60"/>
  <c r="X90" i="6"/>
  <c r="W90" i="6"/>
  <c r="Y90" i="6" s="1"/>
  <c r="X85" i="6"/>
  <c r="W85" i="6"/>
  <c r="Y85" i="6" s="1"/>
  <c r="G93" i="84"/>
  <c r="H93" i="84"/>
  <c r="H93" i="6"/>
  <c r="G93" i="6"/>
  <c r="AF86" i="84"/>
  <c r="AE86" i="84"/>
  <c r="AJ85" i="84"/>
  <c r="AI85" i="84"/>
  <c r="AL85" i="84"/>
  <c r="AM85" i="84"/>
  <c r="AK85" i="84"/>
  <c r="W88" i="6"/>
  <c r="Y88" i="6" s="1"/>
  <c r="X88" i="6"/>
  <c r="X91" i="6"/>
  <c r="W91" i="6"/>
  <c r="Y91" i="6" s="1"/>
  <c r="N92" i="84"/>
  <c r="P92" i="84" s="1"/>
  <c r="O92" i="84"/>
  <c r="O92" i="6"/>
  <c r="N92" i="6"/>
  <c r="P92" i="6" s="1"/>
  <c r="AA90" i="6" l="1"/>
  <c r="AB90" i="6"/>
  <c r="AB89" i="6"/>
  <c r="AA89" i="6"/>
  <c r="AH86" i="84"/>
  <c r="AG86" i="84"/>
  <c r="AC87" i="84" a="1"/>
  <c r="AC87" i="84" s="1"/>
  <c r="K93" i="84"/>
  <c r="J93" i="84"/>
  <c r="U87" i="4" a="1"/>
  <c r="U87" i="4" s="1"/>
  <c r="U90" i="4" a="1"/>
  <c r="U90" i="4" s="1"/>
  <c r="U88" i="4" a="1"/>
  <c r="U88" i="4" s="1"/>
  <c r="U85" i="4" a="1"/>
  <c r="U85" i="4" s="1"/>
  <c r="U84" i="4" a="1"/>
  <c r="U84" i="4" s="1"/>
  <c r="U91" i="4" a="1"/>
  <c r="U91" i="4" s="1"/>
  <c r="U86" i="4" a="1"/>
  <c r="U86" i="4" s="1"/>
  <c r="U89" i="4" a="1"/>
  <c r="U89" i="4" s="1"/>
  <c r="AA84" i="6"/>
  <c r="AC84" i="6" s="1" a="1"/>
  <c r="AC84" i="6" s="1"/>
  <c r="AB84" i="6"/>
  <c r="S92" i="84"/>
  <c r="T92" i="84"/>
  <c r="AB88" i="6"/>
  <c r="AA88" i="6"/>
  <c r="AA85" i="6"/>
  <c r="AB85" i="6"/>
  <c r="N92" i="60"/>
  <c r="P92" i="60" s="1"/>
  <c r="O92" i="60"/>
  <c r="AH86" i="60"/>
  <c r="AG86" i="60"/>
  <c r="AC87" i="60" a="1"/>
  <c r="AC87" i="60" s="1"/>
  <c r="AA86" i="6"/>
  <c r="AB86" i="6"/>
  <c r="T92" i="6"/>
  <c r="S92" i="6"/>
  <c r="AA91" i="6"/>
  <c r="AB91" i="6"/>
  <c r="J93" i="6"/>
  <c r="K93" i="6"/>
  <c r="G93" i="60"/>
  <c r="H93" i="60"/>
  <c r="AA87" i="6"/>
  <c r="AB87" i="6"/>
  <c r="D93" i="4"/>
  <c r="F93" i="4" s="1"/>
  <c r="L92" i="4"/>
  <c r="O92" i="4" l="1"/>
  <c r="N92" i="4"/>
  <c r="P92" i="4" s="1"/>
  <c r="K93" i="60"/>
  <c r="J93" i="60"/>
  <c r="AM86" i="60"/>
  <c r="AL86" i="60"/>
  <c r="AI86" i="60"/>
  <c r="AK86" i="60"/>
  <c r="AJ86" i="60"/>
  <c r="X86" i="4"/>
  <c r="W86" i="4"/>
  <c r="Y86" i="4" s="1"/>
  <c r="W88" i="4"/>
  <c r="Y88" i="4" s="1"/>
  <c r="X88" i="4"/>
  <c r="W91" i="4"/>
  <c r="Y91" i="4" s="1"/>
  <c r="X91" i="4"/>
  <c r="W90" i="4"/>
  <c r="Y90" i="4" s="1"/>
  <c r="X90" i="4"/>
  <c r="AE87" i="84"/>
  <c r="AF87" i="84"/>
  <c r="H93" i="4"/>
  <c r="G93" i="4"/>
  <c r="AF87" i="60"/>
  <c r="AE87" i="60"/>
  <c r="S92" i="60"/>
  <c r="T92" i="60"/>
  <c r="AF84" i="6"/>
  <c r="AE84" i="6"/>
  <c r="X84" i="4"/>
  <c r="W84" i="4"/>
  <c r="Y84" i="4" s="1"/>
  <c r="X87" i="4"/>
  <c r="W87" i="4"/>
  <c r="Y87" i="4" s="1"/>
  <c r="AN86" i="84"/>
  <c r="D94" i="6"/>
  <c r="F94" i="6" s="1"/>
  <c r="L93" i="6"/>
  <c r="AN86" i="60"/>
  <c r="W89" i="4"/>
  <c r="Y89" i="4" s="1"/>
  <c r="X89" i="4"/>
  <c r="X85" i="4"/>
  <c r="W85" i="4"/>
  <c r="Y85" i="4" s="1"/>
  <c r="D94" i="84"/>
  <c r="F94" i="84" s="1"/>
  <c r="L93" i="84"/>
  <c r="AL86" i="84"/>
  <c r="AK86" i="84"/>
  <c r="AJ86" i="84"/>
  <c r="AM86" i="84"/>
  <c r="AI86" i="84"/>
  <c r="J93" i="4" l="1"/>
  <c r="K93" i="4"/>
  <c r="AA90" i="4"/>
  <c r="AB90" i="4"/>
  <c r="AB86" i="4"/>
  <c r="AA86" i="4"/>
  <c r="D94" i="60"/>
  <c r="F94" i="60" s="1"/>
  <c r="L93" i="60"/>
  <c r="N93" i="6"/>
  <c r="P93" i="6" s="1"/>
  <c r="O93" i="6"/>
  <c r="N93" i="84"/>
  <c r="P93" i="84" s="1"/>
  <c r="O93" i="84"/>
  <c r="G94" i="6"/>
  <c r="H94" i="6"/>
  <c r="AB87" i="4"/>
  <c r="AA87" i="4"/>
  <c r="AG84" i="6"/>
  <c r="AH84" i="6"/>
  <c r="AH87" i="60"/>
  <c r="AG87" i="60"/>
  <c r="AC88" i="60" a="1"/>
  <c r="AC88" i="60" s="1"/>
  <c r="AB89" i="4"/>
  <c r="AA89" i="4"/>
  <c r="AH87" i="84"/>
  <c r="AG87" i="84"/>
  <c r="AC88" i="84" a="1"/>
  <c r="AC88" i="84" s="1"/>
  <c r="AB91" i="4"/>
  <c r="AA91" i="4"/>
  <c r="AC85" i="6" a="1"/>
  <c r="AC85" i="6" s="1"/>
  <c r="T92" i="4"/>
  <c r="S92" i="4"/>
  <c r="G94" i="84"/>
  <c r="H94" i="84"/>
  <c r="AB85" i="4"/>
  <c r="AA85" i="4"/>
  <c r="AB84" i="4"/>
  <c r="AA84" i="4"/>
  <c r="AC84" i="4" s="1" a="1"/>
  <c r="AC84" i="4" s="1"/>
  <c r="AB88" i="4"/>
  <c r="AA88" i="4"/>
  <c r="AI87" i="84" l="1"/>
  <c r="AJ87" i="84"/>
  <c r="AM87" i="84"/>
  <c r="AL87" i="84"/>
  <c r="AK87" i="84"/>
  <c r="AN87" i="60"/>
  <c r="N93" i="60"/>
  <c r="P93" i="60" s="1"/>
  <c r="O93" i="60"/>
  <c r="AK87" i="60"/>
  <c r="AM87" i="60"/>
  <c r="AJ87" i="60"/>
  <c r="AI87" i="60"/>
  <c r="AL87" i="60"/>
  <c r="S93" i="84"/>
  <c r="T93" i="84"/>
  <c r="H94" i="60"/>
  <c r="G94" i="60"/>
  <c r="AE88" i="84"/>
  <c r="AF88" i="84"/>
  <c r="AJ84" i="6"/>
  <c r="AL84" i="6"/>
  <c r="AI84" i="6"/>
  <c r="AM84" i="6"/>
  <c r="AK84" i="6"/>
  <c r="J94" i="6"/>
  <c r="K94" i="6"/>
  <c r="AF84" i="4"/>
  <c r="AE84" i="4"/>
  <c r="K94" i="84"/>
  <c r="J94" i="84"/>
  <c r="AE85" i="6"/>
  <c r="AF85" i="6"/>
  <c r="AN87" i="84"/>
  <c r="AF88" i="60"/>
  <c r="AE88" i="60"/>
  <c r="AN84" i="6"/>
  <c r="T93" i="6"/>
  <c r="S93" i="6"/>
  <c r="D94" i="4"/>
  <c r="F94" i="4" s="1"/>
  <c r="L93" i="4"/>
  <c r="J94" i="60" l="1"/>
  <c r="K94" i="60"/>
  <c r="O93" i="4"/>
  <c r="N93" i="4"/>
  <c r="P93" i="4" s="1"/>
  <c r="AG84" i="4"/>
  <c r="AH84" i="4"/>
  <c r="AG88" i="84"/>
  <c r="AH88" i="84"/>
  <c r="AC89" i="84" a="1"/>
  <c r="AC89" i="84" s="1"/>
  <c r="H94" i="4"/>
  <c r="G94" i="4"/>
  <c r="AH85" i="6"/>
  <c r="AG85" i="6"/>
  <c r="AC86" i="6" a="1"/>
  <c r="AC86" i="6" s="1"/>
  <c r="T93" i="60"/>
  <c r="S93" i="60"/>
  <c r="AH88" i="60"/>
  <c r="AG88" i="60"/>
  <c r="AC89" i="60" a="1"/>
  <c r="AC89" i="60" s="1"/>
  <c r="L94" i="6"/>
  <c r="D95" i="6"/>
  <c r="F95" i="6" s="1"/>
  <c r="D95" i="84"/>
  <c r="F95" i="84" s="1"/>
  <c r="L94" i="84"/>
  <c r="AC85" i="4" a="1"/>
  <c r="AC85" i="4" s="1"/>
  <c r="AN85" i="6" l="1"/>
  <c r="AE85" i="4"/>
  <c r="AF85" i="4"/>
  <c r="N94" i="6"/>
  <c r="P94" i="6" s="1"/>
  <c r="O94" i="6"/>
  <c r="AL85" i="6"/>
  <c r="AJ85" i="6"/>
  <c r="AI85" i="6"/>
  <c r="AK85" i="6"/>
  <c r="AM85" i="6"/>
  <c r="AK88" i="84"/>
  <c r="AI88" i="84"/>
  <c r="AJ88" i="84"/>
  <c r="AM88" i="84"/>
  <c r="AL88" i="84"/>
  <c r="S93" i="4"/>
  <c r="T93" i="4"/>
  <c r="AE89" i="60"/>
  <c r="AF89" i="60"/>
  <c r="AN88" i="84"/>
  <c r="O94" i="84"/>
  <c r="N94" i="84"/>
  <c r="P94" i="84" s="1"/>
  <c r="H95" i="84"/>
  <c r="G95" i="84"/>
  <c r="AN88" i="60"/>
  <c r="AE86" i="6"/>
  <c r="AF86" i="6"/>
  <c r="J94" i="4"/>
  <c r="K94" i="4"/>
  <c r="AJ84" i="4"/>
  <c r="AM84" i="4"/>
  <c r="AI84" i="4"/>
  <c r="AL84" i="4"/>
  <c r="AK84" i="4"/>
  <c r="G95" i="6"/>
  <c r="H95" i="6"/>
  <c r="AJ88" i="60"/>
  <c r="AK88" i="60"/>
  <c r="AL88" i="60"/>
  <c r="AI88" i="60"/>
  <c r="AM88" i="60"/>
  <c r="AF89" i="84"/>
  <c r="AE89" i="84"/>
  <c r="AN84" i="4"/>
  <c r="D95" i="60"/>
  <c r="F95" i="60" s="1"/>
  <c r="L94" i="60"/>
  <c r="O94" i="60" l="1"/>
  <c r="N94" i="60"/>
  <c r="P94" i="60" s="1"/>
  <c r="G95" i="60"/>
  <c r="H95" i="60"/>
  <c r="J95" i="6"/>
  <c r="K95" i="6"/>
  <c r="D95" i="4"/>
  <c r="F95" i="4" s="1"/>
  <c r="L94" i="4"/>
  <c r="T94" i="6"/>
  <c r="S94" i="6"/>
  <c r="AH89" i="84"/>
  <c r="AG89" i="84"/>
  <c r="K95" i="84"/>
  <c r="J95" i="84"/>
  <c r="AG86" i="6"/>
  <c r="AH86" i="6"/>
  <c r="AC87" i="6" a="1"/>
  <c r="AC87" i="6" s="1"/>
  <c r="S94" i="84"/>
  <c r="T94" i="84"/>
  <c r="AG89" i="60"/>
  <c r="AH89" i="60"/>
  <c r="AG85" i="4"/>
  <c r="AH85" i="4"/>
  <c r="AC86" i="4" a="1"/>
  <c r="AC86" i="4" s="1"/>
  <c r="AN86" i="6" l="1"/>
  <c r="AE86" i="4"/>
  <c r="AF86" i="4"/>
  <c r="AN89" i="60"/>
  <c r="AJ86" i="6"/>
  <c r="AI86" i="6"/>
  <c r="AM86" i="6"/>
  <c r="AK86" i="6"/>
  <c r="AL86" i="6"/>
  <c r="AN89" i="84"/>
  <c r="N94" i="4"/>
  <c r="P94" i="4" s="1"/>
  <c r="O94" i="4"/>
  <c r="K95" i="60"/>
  <c r="J95" i="60"/>
  <c r="G95" i="4"/>
  <c r="H95" i="4"/>
  <c r="AL85" i="4"/>
  <c r="AI85" i="4"/>
  <c r="AJ85" i="4"/>
  <c r="AM85" i="4"/>
  <c r="AK85" i="4"/>
  <c r="AJ89" i="84"/>
  <c r="AK89" i="84"/>
  <c r="AM89" i="84"/>
  <c r="AL89" i="84"/>
  <c r="AI89" i="84"/>
  <c r="AN85" i="4"/>
  <c r="L95" i="84"/>
  <c r="D96" i="84"/>
  <c r="F96" i="84" s="1"/>
  <c r="S94" i="60"/>
  <c r="T94" i="60"/>
  <c r="AL89" i="60"/>
  <c r="AK89" i="60"/>
  <c r="AM89" i="60"/>
  <c r="AI89" i="60"/>
  <c r="AJ89" i="60"/>
  <c r="AF87" i="6"/>
  <c r="AE87" i="6"/>
  <c r="D96" i="6"/>
  <c r="F96" i="6" s="1"/>
  <c r="L95" i="6"/>
  <c r="G96" i="84" l="1"/>
  <c r="H96" i="84"/>
  <c r="O95" i="6"/>
  <c r="N95" i="6"/>
  <c r="P95" i="6" s="1"/>
  <c r="O95" i="84"/>
  <c r="N95" i="84"/>
  <c r="P95" i="84" s="1"/>
  <c r="H96" i="6"/>
  <c r="G96" i="6"/>
  <c r="T94" i="4"/>
  <c r="S94" i="4"/>
  <c r="J95" i="4"/>
  <c r="K95" i="4"/>
  <c r="AH87" i="6"/>
  <c r="AG87" i="6"/>
  <c r="AC88" i="6" a="1"/>
  <c r="AC88" i="6" s="1"/>
  <c r="D96" i="60"/>
  <c r="F96" i="60" s="1"/>
  <c r="L95" i="60"/>
  <c r="AG86" i="4"/>
  <c r="AH86" i="4"/>
  <c r="AC87" i="4" a="1"/>
  <c r="AC87" i="4" s="1"/>
  <c r="AN87" i="6" l="1"/>
  <c r="AE87" i="4"/>
  <c r="AF87" i="4"/>
  <c r="H96" i="60"/>
  <c r="G96" i="60"/>
  <c r="S95" i="6"/>
  <c r="T95" i="6"/>
  <c r="D96" i="4"/>
  <c r="F96" i="4" s="1"/>
  <c r="L95" i="4"/>
  <c r="K96" i="6"/>
  <c r="J96" i="6"/>
  <c r="AK86" i="4"/>
  <c r="AL86" i="4"/>
  <c r="AJ86" i="4"/>
  <c r="AM86" i="4"/>
  <c r="AI86" i="4"/>
  <c r="S95" i="84"/>
  <c r="T95" i="84"/>
  <c r="K96" i="84"/>
  <c r="J96" i="84"/>
  <c r="AE88" i="6"/>
  <c r="AF88" i="6"/>
  <c r="AN86" i="4"/>
  <c r="O95" i="60"/>
  <c r="N95" i="60"/>
  <c r="P95" i="60" s="1"/>
  <c r="AK87" i="6"/>
  <c r="AM87" i="6"/>
  <c r="AL87" i="6"/>
  <c r="AI87" i="6"/>
  <c r="AJ87" i="6"/>
  <c r="T95" i="60" l="1"/>
  <c r="S95" i="60"/>
  <c r="AG88" i="6"/>
  <c r="AH88" i="6"/>
  <c r="AC89" i="6" a="1"/>
  <c r="AC89" i="6" s="1"/>
  <c r="U90" i="84" a="1"/>
  <c r="U90" i="84" s="1"/>
  <c r="U95" i="84" a="1"/>
  <c r="U95" i="84" s="1"/>
  <c r="U92" i="84" a="1"/>
  <c r="U92" i="84" s="1"/>
  <c r="U94" i="84" a="1"/>
  <c r="U94" i="84" s="1"/>
  <c r="U93" i="84" a="1"/>
  <c r="U93" i="84" s="1"/>
  <c r="U91" i="84" a="1"/>
  <c r="U91" i="84" s="1"/>
  <c r="O95" i="4"/>
  <c r="N95" i="4"/>
  <c r="P95" i="4" s="1"/>
  <c r="L96" i="84"/>
  <c r="D97" i="84"/>
  <c r="F97" i="84" s="1"/>
  <c r="H96" i="4"/>
  <c r="G96" i="4"/>
  <c r="J96" i="60"/>
  <c r="K96" i="60"/>
  <c r="D97" i="6"/>
  <c r="F97" i="6" s="1"/>
  <c r="L96" i="6"/>
  <c r="AH87" i="4"/>
  <c r="AG87" i="4"/>
  <c r="AC88" i="4" a="1"/>
  <c r="AC88" i="4" s="1"/>
  <c r="AN87" i="4" l="1"/>
  <c r="AE88" i="4"/>
  <c r="AF88" i="4"/>
  <c r="H97" i="6"/>
  <c r="G97" i="6"/>
  <c r="K96" i="4"/>
  <c r="J96" i="4"/>
  <c r="X92" i="84"/>
  <c r="W92" i="84"/>
  <c r="Y92" i="84" s="1"/>
  <c r="AM88" i="6"/>
  <c r="AL88" i="6"/>
  <c r="AI88" i="6"/>
  <c r="AJ88" i="6"/>
  <c r="AK88" i="6"/>
  <c r="X91" i="84"/>
  <c r="W91" i="84"/>
  <c r="Y91" i="84" s="1"/>
  <c r="W95" i="84"/>
  <c r="Y95" i="84" s="1"/>
  <c r="X95" i="84"/>
  <c r="AN88" i="6"/>
  <c r="H97" i="84"/>
  <c r="G97" i="84"/>
  <c r="AM87" i="4"/>
  <c r="AL87" i="4"/>
  <c r="AI87" i="4"/>
  <c r="AK87" i="4"/>
  <c r="AJ87" i="4"/>
  <c r="D97" i="60"/>
  <c r="F97" i="60" s="1"/>
  <c r="L96" i="60"/>
  <c r="O96" i="84"/>
  <c r="N96" i="84"/>
  <c r="P96" i="84" s="1"/>
  <c r="X93" i="84"/>
  <c r="W93" i="84"/>
  <c r="Y93" i="84" s="1"/>
  <c r="W90" i="84"/>
  <c r="Y90" i="84" s="1"/>
  <c r="X90" i="84"/>
  <c r="U92" i="60" a="1"/>
  <c r="U92" i="60" s="1"/>
  <c r="U95" i="60" a="1"/>
  <c r="U95" i="60" s="1"/>
  <c r="U94" i="60" a="1"/>
  <c r="U94" i="60" s="1"/>
  <c r="U91" i="60" a="1"/>
  <c r="U91" i="60" s="1"/>
  <c r="U93" i="60" a="1"/>
  <c r="U93" i="60" s="1"/>
  <c r="U90" i="60" a="1"/>
  <c r="U90" i="60" s="1"/>
  <c r="O96" i="6"/>
  <c r="N96" i="6"/>
  <c r="P96" i="6" s="1"/>
  <c r="S95" i="4"/>
  <c r="T95" i="4"/>
  <c r="W94" i="84"/>
  <c r="Y94" i="84" s="1"/>
  <c r="X94" i="84"/>
  <c r="AE89" i="6"/>
  <c r="AF89" i="6"/>
  <c r="AA94" i="84" l="1"/>
  <c r="AB94" i="84"/>
  <c r="X94" i="60"/>
  <c r="W94" i="60"/>
  <c r="Y94" i="60" s="1"/>
  <c r="AB90" i="84"/>
  <c r="AA90" i="84"/>
  <c r="AC90" i="84" s="1" a="1"/>
  <c r="AC90" i="84" s="1"/>
  <c r="AA95" i="84"/>
  <c r="AB95" i="84"/>
  <c r="AB92" i="84"/>
  <c r="AA92" i="84"/>
  <c r="X95" i="60"/>
  <c r="W95" i="60"/>
  <c r="Y95" i="60" s="1"/>
  <c r="AA93" i="84"/>
  <c r="AB93" i="84"/>
  <c r="N96" i="60"/>
  <c r="P96" i="60" s="1"/>
  <c r="O96" i="60"/>
  <c r="K97" i="84"/>
  <c r="J97" i="84"/>
  <c r="AA91" i="84"/>
  <c r="AB91" i="84"/>
  <c r="K97" i="6"/>
  <c r="J97" i="6"/>
  <c r="AH89" i="6"/>
  <c r="AG89" i="6"/>
  <c r="AC90" i="6" a="1"/>
  <c r="AC90" i="6" s="1"/>
  <c r="X93" i="60"/>
  <c r="W93" i="60"/>
  <c r="Y93" i="60" s="1"/>
  <c r="W92" i="60"/>
  <c r="Y92" i="60" s="1"/>
  <c r="X92" i="60"/>
  <c r="G97" i="60"/>
  <c r="H97" i="60"/>
  <c r="D97" i="4"/>
  <c r="F97" i="4" s="1"/>
  <c r="L96" i="4"/>
  <c r="X90" i="60"/>
  <c r="W90" i="60"/>
  <c r="Y90" i="60" s="1"/>
  <c r="T96" i="6"/>
  <c r="S96" i="6"/>
  <c r="W91" i="60"/>
  <c r="Y91" i="60" s="1"/>
  <c r="X91" i="60"/>
  <c r="T96" i="84"/>
  <c r="S96" i="84"/>
  <c r="AH88" i="4"/>
  <c r="AG88" i="4"/>
  <c r="AC89" i="4" a="1"/>
  <c r="AC89" i="4" s="1"/>
  <c r="AN88" i="4" l="1"/>
  <c r="AF89" i="4"/>
  <c r="AE89" i="4"/>
  <c r="G97" i="4"/>
  <c r="H97" i="4"/>
  <c r="AB92" i="60"/>
  <c r="AA92" i="60"/>
  <c r="AN89" i="6"/>
  <c r="AB95" i="60"/>
  <c r="AA95" i="60"/>
  <c r="AA94" i="60"/>
  <c r="AB94" i="60"/>
  <c r="AB90" i="60"/>
  <c r="AA90" i="60"/>
  <c r="AC90" i="60" s="1" a="1"/>
  <c r="AC90" i="60" s="1"/>
  <c r="K97" i="60"/>
  <c r="J97" i="60"/>
  <c r="AA93" i="60"/>
  <c r="AB93" i="60"/>
  <c r="S96" i="60"/>
  <c r="T96" i="60"/>
  <c r="AL88" i="4"/>
  <c r="AJ88" i="4"/>
  <c r="AI88" i="4"/>
  <c r="AK88" i="4"/>
  <c r="AM88" i="4"/>
  <c r="AA91" i="60"/>
  <c r="AB91" i="60"/>
  <c r="D98" i="6"/>
  <c r="F98" i="6" s="1"/>
  <c r="L97" i="6"/>
  <c r="L97" i="84"/>
  <c r="D98" i="84"/>
  <c r="F98" i="84" s="1"/>
  <c r="AF90" i="84"/>
  <c r="AE90" i="84"/>
  <c r="AI89" i="6"/>
  <c r="AK89" i="6"/>
  <c r="AJ89" i="6"/>
  <c r="AM89" i="6"/>
  <c r="AL89" i="6"/>
  <c r="O96" i="4"/>
  <c r="N96" i="4"/>
  <c r="P96" i="4" s="1"/>
  <c r="AE90" i="6"/>
  <c r="AF90" i="6"/>
  <c r="S96" i="4" l="1"/>
  <c r="T96" i="4"/>
  <c r="G98" i="6"/>
  <c r="H98" i="6"/>
  <c r="H98" i="84"/>
  <c r="G98" i="84"/>
  <c r="J97" i="4"/>
  <c r="K97" i="4"/>
  <c r="AG90" i="6"/>
  <c r="AH90" i="6"/>
  <c r="AC91" i="6" a="1"/>
  <c r="AC91" i="6" s="1"/>
  <c r="AH90" i="84"/>
  <c r="AG90" i="84"/>
  <c r="O97" i="84"/>
  <c r="N97" i="84"/>
  <c r="P97" i="84" s="1"/>
  <c r="L97" i="60"/>
  <c r="D98" i="60"/>
  <c r="F98" i="60" s="1"/>
  <c r="O97" i="6"/>
  <c r="N97" i="6"/>
  <c r="P97" i="6" s="1"/>
  <c r="AC91" i="84" a="1"/>
  <c r="AC91" i="84" s="1"/>
  <c r="AH89" i="4"/>
  <c r="AG89" i="4"/>
  <c r="AC90" i="4" a="1"/>
  <c r="AC90" i="4" s="1"/>
  <c r="AF90" i="60"/>
  <c r="AE90" i="60"/>
  <c r="AN89" i="4" l="1"/>
  <c r="AN90" i="84"/>
  <c r="T97" i="84"/>
  <c r="S97" i="84"/>
  <c r="AE91" i="6"/>
  <c r="AF91" i="6"/>
  <c r="L97" i="4"/>
  <c r="D98" i="4"/>
  <c r="F98" i="4" s="1"/>
  <c r="K98" i="6"/>
  <c r="J98" i="6"/>
  <c r="G98" i="60"/>
  <c r="H98" i="60"/>
  <c r="AK90" i="6"/>
  <c r="AI90" i="6"/>
  <c r="AL90" i="6"/>
  <c r="AJ90" i="6"/>
  <c r="AM90" i="6"/>
  <c r="AE91" i="84"/>
  <c r="AF91" i="84"/>
  <c r="O97" i="60"/>
  <c r="N97" i="60"/>
  <c r="P97" i="60" s="1"/>
  <c r="AN90" i="6"/>
  <c r="AE90" i="4"/>
  <c r="AF90" i="4"/>
  <c r="AH90" i="60"/>
  <c r="AG90" i="60"/>
  <c r="AJ89" i="4"/>
  <c r="AK89" i="4"/>
  <c r="AM89" i="4"/>
  <c r="AI89" i="4"/>
  <c r="AL89" i="4"/>
  <c r="S97" i="6"/>
  <c r="T97" i="6"/>
  <c r="AC91" i="60" a="1"/>
  <c r="AC91" i="60" s="1"/>
  <c r="AL90" i="84"/>
  <c r="AM90" i="84"/>
  <c r="AK90" i="84"/>
  <c r="AI90" i="84"/>
  <c r="AJ90" i="84"/>
  <c r="J98" i="84"/>
  <c r="K98" i="84"/>
  <c r="AN90" i="60" l="1"/>
  <c r="AF91" i="60"/>
  <c r="AE91" i="60"/>
  <c r="AG91" i="84"/>
  <c r="AH91" i="84"/>
  <c r="AC92" i="84" a="1"/>
  <c r="AC92" i="84" s="1"/>
  <c r="D99" i="6"/>
  <c r="F99" i="6" s="1"/>
  <c r="L98" i="6"/>
  <c r="AJ90" i="60"/>
  <c r="AI90" i="60"/>
  <c r="AL90" i="60"/>
  <c r="AK90" i="60"/>
  <c r="AM90" i="60"/>
  <c r="T97" i="60"/>
  <c r="S97" i="60"/>
  <c r="AH91" i="6"/>
  <c r="AG91" i="6"/>
  <c r="D99" i="84"/>
  <c r="F99" i="84" s="1"/>
  <c r="L98" i="84"/>
  <c r="J98" i="60"/>
  <c r="K98" i="60"/>
  <c r="H98" i="4"/>
  <c r="G98" i="4"/>
  <c r="AG90" i="4"/>
  <c r="AH90" i="4"/>
  <c r="AC91" i="4" a="1"/>
  <c r="AC91" i="4" s="1"/>
  <c r="O97" i="4"/>
  <c r="N97" i="4"/>
  <c r="P97" i="4" s="1"/>
  <c r="AL90" i="4" l="1"/>
  <c r="AI90" i="4"/>
  <c r="AM90" i="4"/>
  <c r="AK90" i="4"/>
  <c r="AJ90" i="4"/>
  <c r="AN91" i="6"/>
  <c r="AK91" i="84"/>
  <c r="AM91" i="84"/>
  <c r="AL91" i="84"/>
  <c r="AJ91" i="84"/>
  <c r="AI91" i="84"/>
  <c r="AI91" i="6"/>
  <c r="AL91" i="6"/>
  <c r="AJ91" i="6"/>
  <c r="AM91" i="6"/>
  <c r="AK91" i="6"/>
  <c r="O98" i="6"/>
  <c r="N98" i="6"/>
  <c r="P98" i="6" s="1"/>
  <c r="AN91" i="84"/>
  <c r="T97" i="4"/>
  <c r="S97" i="4"/>
  <c r="AN90" i="4"/>
  <c r="L98" i="60"/>
  <c r="D99" i="60"/>
  <c r="F99" i="60" s="1"/>
  <c r="O98" i="84"/>
  <c r="N98" i="84"/>
  <c r="P98" i="84" s="1"/>
  <c r="G99" i="6"/>
  <c r="H99" i="6"/>
  <c r="AH91" i="60"/>
  <c r="AG91" i="60"/>
  <c r="AC92" i="60" a="1"/>
  <c r="AC92" i="60" s="1"/>
  <c r="AE91" i="4"/>
  <c r="AF91" i="4"/>
  <c r="J98" i="4"/>
  <c r="K98" i="4"/>
  <c r="H99" i="84"/>
  <c r="G99" i="84"/>
  <c r="AE92" i="84"/>
  <c r="AF92" i="84"/>
  <c r="AN91" i="60" l="1"/>
  <c r="AF92" i="60"/>
  <c r="AE92" i="60"/>
  <c r="N98" i="60"/>
  <c r="P98" i="60" s="1"/>
  <c r="O98" i="60"/>
  <c r="J99" i="84"/>
  <c r="K99" i="84"/>
  <c r="AG91" i="4"/>
  <c r="AH91" i="4"/>
  <c r="K99" i="6"/>
  <c r="J99" i="6"/>
  <c r="G99" i="60"/>
  <c r="H99" i="60"/>
  <c r="AH92" i="84"/>
  <c r="AG92" i="84"/>
  <c r="AC93" i="84" a="1"/>
  <c r="AC93" i="84" s="1"/>
  <c r="L98" i="4"/>
  <c r="D99" i="4"/>
  <c r="F99" i="4" s="1"/>
  <c r="S98" i="6"/>
  <c r="T98" i="6"/>
  <c r="T98" i="84"/>
  <c r="S98" i="84"/>
  <c r="AM91" i="60"/>
  <c r="AJ91" i="60"/>
  <c r="AL91" i="60"/>
  <c r="AK91" i="60"/>
  <c r="AI91" i="60"/>
  <c r="AN92" i="84" l="1"/>
  <c r="N98" i="4"/>
  <c r="P98" i="4" s="1"/>
  <c r="O98" i="4"/>
  <c r="K99" i="60"/>
  <c r="J99" i="60"/>
  <c r="AJ91" i="4"/>
  <c r="AL91" i="4"/>
  <c r="AI91" i="4"/>
  <c r="AM91" i="4"/>
  <c r="AK91" i="4"/>
  <c r="AE93" i="84"/>
  <c r="AF93" i="84"/>
  <c r="AN91" i="4"/>
  <c r="S98" i="60"/>
  <c r="T98" i="60"/>
  <c r="D100" i="6"/>
  <c r="F100" i="6" s="1"/>
  <c r="L99" i="6"/>
  <c r="AH92" i="60"/>
  <c r="AG92" i="60"/>
  <c r="AC93" i="60" a="1"/>
  <c r="AC93" i="60" s="1"/>
  <c r="G99" i="4"/>
  <c r="H99" i="4"/>
  <c r="AM92" i="84"/>
  <c r="AL92" i="84"/>
  <c r="AK92" i="84"/>
  <c r="AJ92" i="84"/>
  <c r="AI92" i="84"/>
  <c r="L99" i="84"/>
  <c r="D100" i="84"/>
  <c r="F100" i="84" s="1"/>
  <c r="AN92" i="60" l="1"/>
  <c r="O99" i="6"/>
  <c r="N99" i="6"/>
  <c r="P99" i="6" s="1"/>
  <c r="D100" i="60"/>
  <c r="F100" i="60" s="1"/>
  <c r="L99" i="60"/>
  <c r="O99" i="84"/>
  <c r="N99" i="84"/>
  <c r="P99" i="84" s="1"/>
  <c r="G100" i="6"/>
  <c r="H100" i="6"/>
  <c r="H100" i="84"/>
  <c r="G100" i="84"/>
  <c r="AH93" i="84"/>
  <c r="AG93" i="84"/>
  <c r="AC94" i="84" a="1"/>
  <c r="AC94" i="84" s="1"/>
  <c r="AE93" i="60"/>
  <c r="AF93" i="60"/>
  <c r="J99" i="4"/>
  <c r="K99" i="4"/>
  <c r="AL92" i="60"/>
  <c r="AJ92" i="60"/>
  <c r="AK92" i="60"/>
  <c r="AI92" i="60"/>
  <c r="AM92" i="60"/>
  <c r="S98" i="4"/>
  <c r="T98" i="4"/>
  <c r="L99" i="4" l="1"/>
  <c r="D100" i="4"/>
  <c r="F100" i="4" s="1"/>
  <c r="AN93" i="84"/>
  <c r="J100" i="6"/>
  <c r="K100" i="6"/>
  <c r="O99" i="60"/>
  <c r="N99" i="60"/>
  <c r="P99" i="60" s="1"/>
  <c r="H100" i="60"/>
  <c r="G100" i="60"/>
  <c r="AK93" i="84"/>
  <c r="AJ93" i="84"/>
  <c r="AL93" i="84"/>
  <c r="AI93" i="84"/>
  <c r="AM93" i="84"/>
  <c r="AG93" i="60"/>
  <c r="AH93" i="60"/>
  <c r="AC94" i="60" a="1"/>
  <c r="AC94" i="60" s="1"/>
  <c r="T99" i="84"/>
  <c r="S99" i="84"/>
  <c r="S99" i="6"/>
  <c r="T99" i="6"/>
  <c r="AF94" i="84"/>
  <c r="AE94" i="84"/>
  <c r="K100" i="84"/>
  <c r="J100" i="84"/>
  <c r="AN93" i="60" l="1"/>
  <c r="U95" i="6" a="1"/>
  <c r="U95" i="6" s="1"/>
  <c r="U99" i="6" a="1"/>
  <c r="U99" i="6" s="1"/>
  <c r="U93" i="6" a="1"/>
  <c r="U93" i="6" s="1"/>
  <c r="U98" i="6" a="1"/>
  <c r="U98" i="6" s="1"/>
  <c r="U94" i="6" a="1"/>
  <c r="U94" i="6" s="1"/>
  <c r="U97" i="6" a="1"/>
  <c r="U97" i="6" s="1"/>
  <c r="U96" i="6" a="1"/>
  <c r="U96" i="6" s="1"/>
  <c r="U92" i="6" a="1"/>
  <c r="U92" i="6" s="1"/>
  <c r="AL93" i="60"/>
  <c r="AM93" i="60"/>
  <c r="AI93" i="60"/>
  <c r="AJ93" i="60"/>
  <c r="AK93" i="60"/>
  <c r="J100" i="60"/>
  <c r="K100" i="60"/>
  <c r="L100" i="6"/>
  <c r="D101" i="6"/>
  <c r="F101" i="6" s="1"/>
  <c r="L100" i="84"/>
  <c r="D101" i="84"/>
  <c r="F101" i="84" s="1"/>
  <c r="AH94" i="84"/>
  <c r="AG94" i="84"/>
  <c r="AC95" i="84" a="1"/>
  <c r="AC95" i="84" s="1"/>
  <c r="S99" i="60"/>
  <c r="T99" i="60"/>
  <c r="G100" i="4"/>
  <c r="H100" i="4"/>
  <c r="AE94" i="60"/>
  <c r="AF94" i="60"/>
  <c r="N99" i="4"/>
  <c r="P99" i="4" s="1"/>
  <c r="O99" i="4"/>
  <c r="AL94" i="84" l="1"/>
  <c r="AK94" i="84"/>
  <c r="AJ94" i="84"/>
  <c r="AI94" i="84"/>
  <c r="AM94" i="84"/>
  <c r="O100" i="6"/>
  <c r="N100" i="6"/>
  <c r="P100" i="6" s="1"/>
  <c r="X92" i="6"/>
  <c r="W92" i="6"/>
  <c r="Y92" i="6" s="1"/>
  <c r="X98" i="6"/>
  <c r="W98" i="6"/>
  <c r="Y98" i="6" s="1"/>
  <c r="G101" i="84"/>
  <c r="H101" i="84"/>
  <c r="W96" i="6"/>
  <c r="Y96" i="6" s="1"/>
  <c r="X96" i="6"/>
  <c r="X93" i="6"/>
  <c r="W93" i="6"/>
  <c r="Y93" i="6" s="1"/>
  <c r="AE95" i="84"/>
  <c r="AF95" i="84"/>
  <c r="N100" i="84"/>
  <c r="P100" i="84" s="1"/>
  <c r="O100" i="84"/>
  <c r="D101" i="60"/>
  <c r="F101" i="60" s="1"/>
  <c r="L100" i="60"/>
  <c r="X97" i="6"/>
  <c r="W97" i="6"/>
  <c r="Y97" i="6" s="1"/>
  <c r="W99" i="6"/>
  <c r="Y99" i="6" s="1"/>
  <c r="X99" i="6"/>
  <c r="AH94" i="60"/>
  <c r="AG94" i="60"/>
  <c r="AC95" i="60" a="1"/>
  <c r="AC95" i="60" s="1"/>
  <c r="K100" i="4"/>
  <c r="J100" i="4"/>
  <c r="T99" i="4"/>
  <c r="S99" i="4"/>
  <c r="AN94" i="84"/>
  <c r="G101" i="6"/>
  <c r="H101" i="6"/>
  <c r="X94" i="6"/>
  <c r="W94" i="6"/>
  <c r="Y94" i="6" s="1"/>
  <c r="W95" i="6"/>
  <c r="Y95" i="6" s="1"/>
  <c r="X95" i="6"/>
  <c r="AB94" i="6" l="1"/>
  <c r="AA94" i="6"/>
  <c r="AA95" i="6"/>
  <c r="AB95" i="6"/>
  <c r="L100" i="4"/>
  <c r="D101" i="4"/>
  <c r="F101" i="4" s="1"/>
  <c r="AI94" i="60"/>
  <c r="AK94" i="60"/>
  <c r="AM94" i="60"/>
  <c r="AL94" i="60"/>
  <c r="AJ94" i="60"/>
  <c r="T100" i="84"/>
  <c r="S100" i="84"/>
  <c r="AB98" i="6"/>
  <c r="AA98" i="6"/>
  <c r="T100" i="6"/>
  <c r="S100" i="6"/>
  <c r="N100" i="60"/>
  <c r="P100" i="60" s="1"/>
  <c r="O100" i="60"/>
  <c r="U97" i="4" a="1"/>
  <c r="U97" i="4" s="1"/>
  <c r="U94" i="4" a="1"/>
  <c r="U94" i="4" s="1"/>
  <c r="U98" i="4" a="1"/>
  <c r="U98" i="4" s="1"/>
  <c r="U96" i="4" a="1"/>
  <c r="U96" i="4" s="1"/>
  <c r="U93" i="4" a="1"/>
  <c r="U93" i="4" s="1"/>
  <c r="U99" i="4" a="1"/>
  <c r="U99" i="4" s="1"/>
  <c r="U95" i="4" a="1"/>
  <c r="U95" i="4" s="1"/>
  <c r="U92" i="4" a="1"/>
  <c r="U92" i="4" s="1"/>
  <c r="G101" i="60"/>
  <c r="H101" i="60"/>
  <c r="AG95" i="84"/>
  <c r="AH95" i="84"/>
  <c r="AB96" i="6"/>
  <c r="AA96" i="6"/>
  <c r="AF95" i="60"/>
  <c r="AE95" i="60"/>
  <c r="AA99" i="6"/>
  <c r="AB99" i="6"/>
  <c r="J101" i="6"/>
  <c r="K101" i="6"/>
  <c r="AN94" i="60"/>
  <c r="AA97" i="6"/>
  <c r="AB97" i="6"/>
  <c r="AA93" i="6"/>
  <c r="AB93" i="6"/>
  <c r="J101" i="84"/>
  <c r="K101" i="84"/>
  <c r="AB92" i="6"/>
  <c r="AA92" i="6"/>
  <c r="AC92" i="6" s="1" a="1"/>
  <c r="AC92" i="6" s="1"/>
  <c r="X93" i="4" l="1"/>
  <c r="W93" i="4"/>
  <c r="Y93" i="4" s="1"/>
  <c r="X97" i="4"/>
  <c r="W97" i="4"/>
  <c r="Y97" i="4" s="1"/>
  <c r="AE92" i="6"/>
  <c r="AC93" i="6" s="1" a="1"/>
  <c r="AC93" i="6" s="1"/>
  <c r="AF92" i="6"/>
  <c r="W92" i="4"/>
  <c r="Y92" i="4" s="1"/>
  <c r="X92" i="4"/>
  <c r="W96" i="4"/>
  <c r="Y96" i="4" s="1"/>
  <c r="X96" i="4"/>
  <c r="AM95" i="84"/>
  <c r="AI95" i="84"/>
  <c r="AJ95" i="84"/>
  <c r="AK95" i="84"/>
  <c r="AL95" i="84"/>
  <c r="L101" i="6"/>
  <c r="D102" i="6"/>
  <c r="F102" i="6" s="1"/>
  <c r="AN95" i="84"/>
  <c r="W95" i="4"/>
  <c r="Y95" i="4" s="1"/>
  <c r="X95" i="4"/>
  <c r="X98" i="4"/>
  <c r="W98" i="4"/>
  <c r="Y98" i="4" s="1"/>
  <c r="T100" i="60"/>
  <c r="S100" i="60"/>
  <c r="H101" i="4"/>
  <c r="G101" i="4"/>
  <c r="AG95" i="60"/>
  <c r="AH95" i="60"/>
  <c r="L101" i="84"/>
  <c r="D102" i="84"/>
  <c r="F102" i="84" s="1"/>
  <c r="J101" i="60"/>
  <c r="K101" i="60"/>
  <c r="X99" i="4"/>
  <c r="W99" i="4"/>
  <c r="Y99" i="4" s="1"/>
  <c r="W94" i="4"/>
  <c r="Y94" i="4" s="1"/>
  <c r="X94" i="4"/>
  <c r="N100" i="4"/>
  <c r="P100" i="4" s="1"/>
  <c r="O100" i="4"/>
  <c r="T100" i="4" l="1"/>
  <c r="S100" i="4"/>
  <c r="AN95" i="60"/>
  <c r="K101" i="4"/>
  <c r="J101" i="4"/>
  <c r="G102" i="6"/>
  <c r="H102" i="6"/>
  <c r="AB92" i="4"/>
  <c r="AA92" i="4"/>
  <c r="AC92" i="4" s="1" a="1"/>
  <c r="AC92" i="4" s="1"/>
  <c r="G102" i="84"/>
  <c r="H102" i="84"/>
  <c r="AF93" i="6"/>
  <c r="AE93" i="6"/>
  <c r="O101" i="6"/>
  <c r="N101" i="6"/>
  <c r="P101" i="6" s="1"/>
  <c r="AA93" i="4"/>
  <c r="AB93" i="4"/>
  <c r="AB94" i="4"/>
  <c r="AA94" i="4"/>
  <c r="L101" i="60"/>
  <c r="D102" i="60"/>
  <c r="F102" i="60" s="1"/>
  <c r="O101" i="84"/>
  <c r="N101" i="84"/>
  <c r="P101" i="84" s="1"/>
  <c r="AA95" i="4"/>
  <c r="AB95" i="4"/>
  <c r="AA96" i="4"/>
  <c r="AB96" i="4"/>
  <c r="AG92" i="6"/>
  <c r="AH92" i="6"/>
  <c r="AB99" i="4"/>
  <c r="AA99" i="4"/>
  <c r="AK95" i="60"/>
  <c r="AJ95" i="60"/>
  <c r="AL95" i="60"/>
  <c r="AI95" i="60"/>
  <c r="AM95" i="60"/>
  <c r="AA98" i="4"/>
  <c r="AB98" i="4"/>
  <c r="AA97" i="4"/>
  <c r="AB97" i="4"/>
  <c r="AN92" i="6" l="1"/>
  <c r="N101" i="60"/>
  <c r="P101" i="60" s="1"/>
  <c r="O101" i="60"/>
  <c r="T101" i="6"/>
  <c r="S101" i="6"/>
  <c r="J102" i="84"/>
  <c r="K102" i="84"/>
  <c r="J102" i="6"/>
  <c r="K102" i="6"/>
  <c r="S101" i="84"/>
  <c r="T101" i="84"/>
  <c r="AI92" i="6"/>
  <c r="AJ92" i="6"/>
  <c r="AM92" i="6"/>
  <c r="AK92" i="6"/>
  <c r="AL92" i="6"/>
  <c r="H102" i="60"/>
  <c r="G102" i="60"/>
  <c r="AG93" i="6"/>
  <c r="AH93" i="6"/>
  <c r="AC94" i="6" a="1"/>
  <c r="AC94" i="6" s="1"/>
  <c r="AE92" i="4"/>
  <c r="AF92" i="4"/>
  <c r="D102" i="4"/>
  <c r="F102" i="4" s="1"/>
  <c r="L101" i="4"/>
  <c r="AN93" i="6" l="1"/>
  <c r="AG92" i="4"/>
  <c r="AH92" i="4"/>
  <c r="L102" i="84"/>
  <c r="D103" i="84"/>
  <c r="F103" i="84" s="1"/>
  <c r="AC93" i="4" a="1"/>
  <c r="AC93" i="4" s="1"/>
  <c r="AE94" i="6"/>
  <c r="AF94" i="6"/>
  <c r="K102" i="60"/>
  <c r="J102" i="60"/>
  <c r="O101" i="4"/>
  <c r="N101" i="4"/>
  <c r="P101" i="4" s="1"/>
  <c r="G102" i="4"/>
  <c r="H102" i="4"/>
  <c r="AK93" i="6"/>
  <c r="AL93" i="6"/>
  <c r="AJ93" i="6"/>
  <c r="AM93" i="6"/>
  <c r="AI93" i="6"/>
  <c r="U97" i="84" a="1"/>
  <c r="U97" i="84" s="1"/>
  <c r="U100" i="84" a="1"/>
  <c r="U100" i="84" s="1"/>
  <c r="U99" i="84" a="1"/>
  <c r="U99" i="84" s="1"/>
  <c r="U101" i="84" a="1"/>
  <c r="U101" i="84" s="1"/>
  <c r="U96" i="84" a="1"/>
  <c r="U96" i="84" s="1"/>
  <c r="U98" i="84" a="1"/>
  <c r="U98" i="84" s="1"/>
  <c r="D103" i="6"/>
  <c r="F103" i="6" s="1"/>
  <c r="L102" i="6"/>
  <c r="T101" i="60"/>
  <c r="S101" i="60"/>
  <c r="U100" i="60" l="1" a="1"/>
  <c r="U100" i="60" s="1"/>
  <c r="U98" i="60" a="1"/>
  <c r="U98" i="60" s="1"/>
  <c r="U96" i="60" a="1"/>
  <c r="U96" i="60" s="1"/>
  <c r="U99" i="60" a="1"/>
  <c r="U99" i="60" s="1"/>
  <c r="U101" i="60" a="1"/>
  <c r="U101" i="60" s="1"/>
  <c r="U97" i="60" a="1"/>
  <c r="U97" i="60" s="1"/>
  <c r="X98" i="84"/>
  <c r="W98" i="84"/>
  <c r="Y98" i="84" s="1"/>
  <c r="X100" i="84"/>
  <c r="W100" i="84"/>
  <c r="Y100" i="84" s="1"/>
  <c r="G103" i="84"/>
  <c r="H103" i="84"/>
  <c r="X97" i="84"/>
  <c r="W97" i="84"/>
  <c r="Y97" i="84" s="1"/>
  <c r="T101" i="4"/>
  <c r="S101" i="4"/>
  <c r="O102" i="84"/>
  <c r="N102" i="84"/>
  <c r="P102" i="84" s="1"/>
  <c r="X96" i="84"/>
  <c r="W96" i="84"/>
  <c r="Y96" i="84" s="1"/>
  <c r="O102" i="6"/>
  <c r="N102" i="6"/>
  <c r="P102" i="6" s="1"/>
  <c r="X101" i="84"/>
  <c r="W101" i="84"/>
  <c r="Y101" i="84" s="1"/>
  <c r="AH94" i="6"/>
  <c r="AG94" i="6"/>
  <c r="AC95" i="6" a="1"/>
  <c r="AC95" i="6" s="1"/>
  <c r="AL92" i="4"/>
  <c r="AM92" i="4"/>
  <c r="AK92" i="4"/>
  <c r="AJ92" i="4"/>
  <c r="AI92" i="4"/>
  <c r="H103" i="6"/>
  <c r="G103" i="6"/>
  <c r="X99" i="84"/>
  <c r="W99" i="84"/>
  <c r="Y99" i="84" s="1"/>
  <c r="J102" i="4"/>
  <c r="K102" i="4"/>
  <c r="L102" i="60"/>
  <c r="D103" i="60"/>
  <c r="F103" i="60" s="1"/>
  <c r="AE93" i="4"/>
  <c r="AF93" i="4"/>
  <c r="AN92" i="4"/>
  <c r="AN94" i="6" l="1"/>
  <c r="G103" i="60"/>
  <c r="H103" i="60"/>
  <c r="AB99" i="84"/>
  <c r="AA99" i="84"/>
  <c r="AA101" i="84"/>
  <c r="AB101" i="84"/>
  <c r="AB96" i="84"/>
  <c r="AA96" i="84"/>
  <c r="AC96" i="84" s="1" a="1"/>
  <c r="AC96" i="84" s="1"/>
  <c r="K103" i="84"/>
  <c r="J103" i="84"/>
  <c r="AB98" i="84"/>
  <c r="AA98" i="84"/>
  <c r="W99" i="60"/>
  <c r="Y99" i="60" s="1"/>
  <c r="X99" i="60"/>
  <c r="AF95" i="6"/>
  <c r="AE95" i="6"/>
  <c r="W96" i="60"/>
  <c r="Y96" i="60" s="1"/>
  <c r="X96" i="60"/>
  <c r="O102" i="60"/>
  <c r="N102" i="60"/>
  <c r="P102" i="60" s="1"/>
  <c r="T102" i="6"/>
  <c r="S102" i="6"/>
  <c r="S102" i="84"/>
  <c r="T102" i="84"/>
  <c r="AA97" i="84"/>
  <c r="AB97" i="84"/>
  <c r="AB100" i="84"/>
  <c r="AA100" i="84"/>
  <c r="X97" i="60"/>
  <c r="W97" i="60"/>
  <c r="Y97" i="60" s="1"/>
  <c r="W98" i="60"/>
  <c r="Y98" i="60" s="1"/>
  <c r="X98" i="60"/>
  <c r="AG93" i="4"/>
  <c r="AH93" i="4"/>
  <c r="AC94" i="4" a="1"/>
  <c r="AC94" i="4" s="1"/>
  <c r="L102" i="4"/>
  <c r="D103" i="4"/>
  <c r="F103" i="4" s="1"/>
  <c r="K103" i="6"/>
  <c r="J103" i="6"/>
  <c r="AJ94" i="6"/>
  <c r="AK94" i="6"/>
  <c r="AM94" i="6"/>
  <c r="AL94" i="6"/>
  <c r="AI94" i="6"/>
  <c r="W101" i="60"/>
  <c r="Y101" i="60" s="1"/>
  <c r="X101" i="60"/>
  <c r="W100" i="60"/>
  <c r="Y100" i="60" s="1"/>
  <c r="X100" i="60"/>
  <c r="AN93" i="4" l="1"/>
  <c r="N102" i="4"/>
  <c r="P102" i="4" s="1"/>
  <c r="O102" i="4"/>
  <c r="S102" i="60"/>
  <c r="T102" i="60"/>
  <c r="AH95" i="6"/>
  <c r="AG95" i="6"/>
  <c r="AC96" i="6" a="1"/>
  <c r="AC96" i="6" s="1"/>
  <c r="AF96" i="84"/>
  <c r="AE96" i="84"/>
  <c r="AC97" i="84" s="1" a="1"/>
  <c r="AC97" i="84" s="1"/>
  <c r="AB101" i="60"/>
  <c r="AA101" i="60"/>
  <c r="AF94" i="4"/>
  <c r="AE94" i="4"/>
  <c r="AB98" i="60"/>
  <c r="AA98" i="60"/>
  <c r="AB100" i="60"/>
  <c r="AA100" i="60"/>
  <c r="L103" i="6"/>
  <c r="D104" i="6"/>
  <c r="F104" i="6" s="1"/>
  <c r="AM93" i="4"/>
  <c r="AJ93" i="4"/>
  <c r="AI93" i="4"/>
  <c r="AL93" i="4"/>
  <c r="AK93" i="4"/>
  <c r="AA97" i="60"/>
  <c r="AB97" i="60"/>
  <c r="L103" i="84"/>
  <c r="D104" i="84"/>
  <c r="F104" i="84" s="1"/>
  <c r="J103" i="60"/>
  <c r="K103" i="60"/>
  <c r="G103" i="4"/>
  <c r="H103" i="4"/>
  <c r="AB96" i="60"/>
  <c r="AA96" i="60"/>
  <c r="AC96" i="60" s="1" a="1"/>
  <c r="AC96" i="60" s="1"/>
  <c r="AA99" i="60"/>
  <c r="AB99" i="60"/>
  <c r="AN95" i="6" l="1"/>
  <c r="L103" i="60"/>
  <c r="D104" i="60"/>
  <c r="F104" i="60" s="1"/>
  <c r="AF96" i="6"/>
  <c r="AE96" i="6"/>
  <c r="H104" i="84"/>
  <c r="G104" i="84"/>
  <c r="AH94" i="4"/>
  <c r="AG94" i="4"/>
  <c r="AC95" i="4" a="1"/>
  <c r="AC95" i="4" s="1"/>
  <c r="K103" i="4"/>
  <c r="J103" i="4"/>
  <c r="O103" i="84"/>
  <c r="N103" i="84"/>
  <c r="P103" i="84" s="1"/>
  <c r="H104" i="6"/>
  <c r="G104" i="6"/>
  <c r="AG96" i="84"/>
  <c r="AH96" i="84"/>
  <c r="AL95" i="6"/>
  <c r="AK95" i="6"/>
  <c r="AM95" i="6"/>
  <c r="AJ95" i="6"/>
  <c r="AI95" i="6"/>
  <c r="AF97" i="84"/>
  <c r="AE97" i="84"/>
  <c r="AE96" i="60"/>
  <c r="AC97" i="60" s="1" a="1"/>
  <c r="AC97" i="60" s="1"/>
  <c r="AF96" i="60"/>
  <c r="O103" i="6"/>
  <c r="N103" i="6"/>
  <c r="P103" i="6" s="1"/>
  <c r="T102" i="4"/>
  <c r="S102" i="4"/>
  <c r="AN94" i="4" l="1"/>
  <c r="AE97" i="60"/>
  <c r="AF97" i="60"/>
  <c r="AM96" i="84"/>
  <c r="AL96" i="84"/>
  <c r="AI96" i="84"/>
  <c r="AJ96" i="84"/>
  <c r="AK96" i="84"/>
  <c r="T103" i="84"/>
  <c r="S103" i="84"/>
  <c r="AF95" i="4"/>
  <c r="AE95" i="4"/>
  <c r="J104" i="84"/>
  <c r="K104" i="84"/>
  <c r="AH96" i="60"/>
  <c r="AG96" i="60"/>
  <c r="S103" i="6"/>
  <c r="T103" i="6"/>
  <c r="AN96" i="84"/>
  <c r="L103" i="4"/>
  <c r="D104" i="4"/>
  <c r="F104" i="4" s="1"/>
  <c r="AH96" i="6"/>
  <c r="AG96" i="6"/>
  <c r="AC97" i="6" a="1"/>
  <c r="AC97" i="6" s="1"/>
  <c r="G104" i="60"/>
  <c r="H104" i="60"/>
  <c r="AG97" i="84"/>
  <c r="AH97" i="84"/>
  <c r="AC98" i="84" a="1"/>
  <c r="AC98" i="84" s="1"/>
  <c r="J104" i="6"/>
  <c r="K104" i="6"/>
  <c r="AL94" i="4"/>
  <c r="AM94" i="4"/>
  <c r="AI94" i="4"/>
  <c r="AK94" i="4"/>
  <c r="AJ94" i="4"/>
  <c r="N103" i="60"/>
  <c r="P103" i="60" s="1"/>
  <c r="O103" i="60"/>
  <c r="AN96" i="6" l="1"/>
  <c r="AN96" i="60"/>
  <c r="AE98" i="84"/>
  <c r="AF98" i="84"/>
  <c r="H104" i="4"/>
  <c r="G104" i="4"/>
  <c r="L104" i="84"/>
  <c r="D105" i="84"/>
  <c r="F105" i="84" s="1"/>
  <c r="AG95" i="4"/>
  <c r="AH95" i="4"/>
  <c r="AC96" i="4" a="1"/>
  <c r="AC96" i="4" s="1"/>
  <c r="T103" i="60"/>
  <c r="S103" i="60"/>
  <c r="AI97" i="84"/>
  <c r="AJ97" i="84"/>
  <c r="AL97" i="84"/>
  <c r="AM97" i="84"/>
  <c r="AK97" i="84"/>
  <c r="N103" i="4"/>
  <c r="P103" i="4" s="1"/>
  <c r="O103" i="4"/>
  <c r="AL96" i="60"/>
  <c r="AI96" i="60"/>
  <c r="AJ96" i="60"/>
  <c r="AM96" i="60"/>
  <c r="AK96" i="60"/>
  <c r="AE97" i="6"/>
  <c r="AF97" i="6"/>
  <c r="AN97" i="84"/>
  <c r="D105" i="6"/>
  <c r="F105" i="6" s="1"/>
  <c r="L104" i="6"/>
  <c r="K104" i="60"/>
  <c r="J104" i="60"/>
  <c r="AK96" i="6"/>
  <c r="AL96" i="6"/>
  <c r="AJ96" i="6"/>
  <c r="AI96" i="6"/>
  <c r="AM96" i="6"/>
  <c r="AG97" i="60"/>
  <c r="AH97" i="60"/>
  <c r="AC98" i="60" a="1"/>
  <c r="AC98" i="60" s="1"/>
  <c r="S103" i="4" l="1"/>
  <c r="T103" i="4"/>
  <c r="AN97" i="60"/>
  <c r="O104" i="6"/>
  <c r="N104" i="6"/>
  <c r="P104" i="6" s="1"/>
  <c r="AG97" i="6"/>
  <c r="AH97" i="6"/>
  <c r="AC98" i="6" a="1"/>
  <c r="AC98" i="6" s="1"/>
  <c r="AJ95" i="4"/>
  <c r="AI95" i="4"/>
  <c r="AL95" i="4"/>
  <c r="AK95" i="4"/>
  <c r="AM95" i="4"/>
  <c r="G105" i="6"/>
  <c r="H105" i="6"/>
  <c r="AN95" i="4"/>
  <c r="K104" i="4"/>
  <c r="J104" i="4"/>
  <c r="AF98" i="60"/>
  <c r="AE98" i="60"/>
  <c r="D105" i="60"/>
  <c r="F105" i="60" s="1"/>
  <c r="L104" i="60"/>
  <c r="G105" i="84"/>
  <c r="H105" i="84"/>
  <c r="AL97" i="60"/>
  <c r="AK97" i="60"/>
  <c r="AJ97" i="60"/>
  <c r="AM97" i="60"/>
  <c r="AI97" i="60"/>
  <c r="AE96" i="4"/>
  <c r="AF96" i="4"/>
  <c r="O104" i="84"/>
  <c r="N104" i="84"/>
  <c r="P104" i="84" s="1"/>
  <c r="AH98" i="84"/>
  <c r="AG98" i="84"/>
  <c r="AC99" i="84" a="1"/>
  <c r="AC99" i="84" s="1"/>
  <c r="AN98" i="84" l="1"/>
  <c r="AE99" i="84"/>
  <c r="AF99" i="84"/>
  <c r="AE98" i="6"/>
  <c r="AF98" i="6"/>
  <c r="AM97" i="6"/>
  <c r="AI97" i="6"/>
  <c r="AJ97" i="6"/>
  <c r="AK97" i="6"/>
  <c r="AL97" i="6"/>
  <c r="AG98" i="60"/>
  <c r="AH98" i="60"/>
  <c r="AC99" i="60" a="1"/>
  <c r="AC99" i="60" s="1"/>
  <c r="J105" i="6"/>
  <c r="K105" i="6"/>
  <c r="D105" i="4"/>
  <c r="F105" i="4" s="1"/>
  <c r="L104" i="4"/>
  <c r="AN97" i="6"/>
  <c r="K105" i="84"/>
  <c r="J105" i="84"/>
  <c r="AM98" i="84"/>
  <c r="AI98" i="84"/>
  <c r="AK98" i="84"/>
  <c r="AL98" i="84"/>
  <c r="AJ98" i="84"/>
  <c r="AG96" i="4"/>
  <c r="AH96" i="4"/>
  <c r="AC97" i="4" a="1"/>
  <c r="AC97" i="4" s="1"/>
  <c r="N104" i="60"/>
  <c r="P104" i="60" s="1"/>
  <c r="O104" i="60"/>
  <c r="T104" i="84"/>
  <c r="S104" i="84"/>
  <c r="G105" i="60"/>
  <c r="H105" i="60"/>
  <c r="S104" i="6"/>
  <c r="T104" i="6"/>
  <c r="T104" i="60" l="1"/>
  <c r="S104" i="60"/>
  <c r="N104" i="4"/>
  <c r="P104" i="4" s="1"/>
  <c r="O104" i="4"/>
  <c r="D106" i="84"/>
  <c r="F106" i="84" s="1"/>
  <c r="L105" i="84"/>
  <c r="H105" i="4"/>
  <c r="G105" i="4"/>
  <c r="AK98" i="60"/>
  <c r="AM98" i="60"/>
  <c r="AJ98" i="60"/>
  <c r="AI98" i="60"/>
  <c r="AL98" i="60"/>
  <c r="AG98" i="6"/>
  <c r="AH98" i="6"/>
  <c r="AC99" i="6" a="1"/>
  <c r="AC99" i="6" s="1"/>
  <c r="AF99" i="60"/>
  <c r="AE99" i="60"/>
  <c r="AI96" i="4"/>
  <c r="AL96" i="4"/>
  <c r="AJ96" i="4"/>
  <c r="AK96" i="4"/>
  <c r="AM96" i="4"/>
  <c r="AN98" i="60"/>
  <c r="AE97" i="4"/>
  <c r="AF97" i="4"/>
  <c r="K105" i="60"/>
  <c r="J105" i="60"/>
  <c r="AN96" i="4"/>
  <c r="D106" i="6"/>
  <c r="F106" i="6" s="1"/>
  <c r="L105" i="6"/>
  <c r="AG99" i="84"/>
  <c r="AH99" i="84"/>
  <c r="AC100" i="84" a="1"/>
  <c r="AC100" i="84" s="1"/>
  <c r="AN99" i="84" l="1"/>
  <c r="N105" i="6"/>
  <c r="P105" i="6" s="1"/>
  <c r="O105" i="6"/>
  <c r="AL98" i="6"/>
  <c r="AK98" i="6"/>
  <c r="AM98" i="6"/>
  <c r="AI98" i="6"/>
  <c r="AJ98" i="6"/>
  <c r="K105" i="4"/>
  <c r="J105" i="4"/>
  <c r="S104" i="4"/>
  <c r="T104" i="4"/>
  <c r="AF99" i="6"/>
  <c r="AE99" i="6"/>
  <c r="G106" i="6"/>
  <c r="H106" i="6"/>
  <c r="AH99" i="60"/>
  <c r="AG99" i="60"/>
  <c r="AC100" i="60" a="1"/>
  <c r="AC100" i="60" s="1"/>
  <c r="AN98" i="6"/>
  <c r="O105" i="84"/>
  <c r="N105" i="84"/>
  <c r="P105" i="84" s="1"/>
  <c r="L105" i="60"/>
  <c r="D106" i="60"/>
  <c r="F106" i="60" s="1"/>
  <c r="AE100" i="84"/>
  <c r="AF100" i="84"/>
  <c r="AK99" i="84"/>
  <c r="AJ99" i="84"/>
  <c r="AL99" i="84"/>
  <c r="AM99" i="84"/>
  <c r="AI99" i="84"/>
  <c r="AH97" i="4"/>
  <c r="AG97" i="4"/>
  <c r="AC98" i="4" a="1"/>
  <c r="AC98" i="4" s="1"/>
  <c r="G106" i="84"/>
  <c r="H106" i="84"/>
  <c r="AN97" i="4" l="1"/>
  <c r="J106" i="84"/>
  <c r="K106" i="84"/>
  <c r="AK97" i="4"/>
  <c r="AJ97" i="4"/>
  <c r="AI97" i="4"/>
  <c r="AM97" i="4"/>
  <c r="AL97" i="4"/>
  <c r="H106" i="60"/>
  <c r="G106" i="60"/>
  <c r="K106" i="6"/>
  <c r="J106" i="6"/>
  <c r="AH100" i="84"/>
  <c r="AG100" i="84"/>
  <c r="AC101" i="84" a="1"/>
  <c r="AC101" i="84" s="1"/>
  <c r="N105" i="60"/>
  <c r="P105" i="60" s="1"/>
  <c r="O105" i="60"/>
  <c r="AF100" i="60"/>
  <c r="AE100" i="60"/>
  <c r="AK99" i="60"/>
  <c r="AM99" i="60"/>
  <c r="AL99" i="60"/>
  <c r="AI99" i="60"/>
  <c r="AJ99" i="60"/>
  <c r="AE98" i="4"/>
  <c r="AF98" i="4"/>
  <c r="S105" i="84"/>
  <c r="T105" i="84"/>
  <c r="AN99" i="60"/>
  <c r="AH99" i="6"/>
  <c r="AG99" i="6"/>
  <c r="L105" i="4"/>
  <c r="D106" i="4"/>
  <c r="F106" i="4" s="1"/>
  <c r="S105" i="6"/>
  <c r="T105" i="6"/>
  <c r="AN99" i="6" l="1"/>
  <c r="AG98" i="4"/>
  <c r="AH98" i="4"/>
  <c r="AC99" i="4" a="1"/>
  <c r="AC99" i="4" s="1"/>
  <c r="AK100" i="84"/>
  <c r="AI100" i="84"/>
  <c r="AJ100" i="84"/>
  <c r="AM100" i="84"/>
  <c r="AL100" i="84"/>
  <c r="K106" i="60"/>
  <c r="J106" i="60"/>
  <c r="N105" i="4"/>
  <c r="P105" i="4" s="1"/>
  <c r="O105" i="4"/>
  <c r="S105" i="60"/>
  <c r="T105" i="60"/>
  <c r="L106" i="6"/>
  <c r="D107" i="6"/>
  <c r="F107" i="6" s="1"/>
  <c r="AF101" i="84"/>
  <c r="AE101" i="84"/>
  <c r="H106" i="4"/>
  <c r="G106" i="4"/>
  <c r="AG100" i="60"/>
  <c r="AH100" i="60"/>
  <c r="AC101" i="60" a="1"/>
  <c r="AC101" i="60" s="1"/>
  <c r="AJ99" i="6"/>
  <c r="AL99" i="6"/>
  <c r="AK99" i="6"/>
  <c r="AM99" i="6"/>
  <c r="AI99" i="6"/>
  <c r="AN100" i="84"/>
  <c r="D107" i="84"/>
  <c r="F107" i="84" s="1"/>
  <c r="L106" i="84"/>
  <c r="AF101" i="60" l="1"/>
  <c r="AE101" i="60"/>
  <c r="J106" i="4"/>
  <c r="K106" i="4"/>
  <c r="S105" i="4"/>
  <c r="T105" i="4"/>
  <c r="AE99" i="4"/>
  <c r="AF99" i="4"/>
  <c r="H107" i="6"/>
  <c r="G107" i="6"/>
  <c r="G107" i="84"/>
  <c r="H107" i="84"/>
  <c r="AI100" i="60"/>
  <c r="AM100" i="60"/>
  <c r="AK100" i="60"/>
  <c r="AJ100" i="60"/>
  <c r="AL100" i="60"/>
  <c r="AG101" i="84"/>
  <c r="AH101" i="84"/>
  <c r="D107" i="60"/>
  <c r="F107" i="60" s="1"/>
  <c r="L106" i="60"/>
  <c r="AM98" i="4"/>
  <c r="AL98" i="4"/>
  <c r="AK98" i="4"/>
  <c r="AI98" i="4"/>
  <c r="AJ98" i="4"/>
  <c r="O106" i="84"/>
  <c r="N106" i="84"/>
  <c r="P106" i="84" s="1"/>
  <c r="N106" i="6"/>
  <c r="P106" i="6" s="1"/>
  <c r="O106" i="6"/>
  <c r="AN100" i="60"/>
  <c r="AN98" i="4"/>
  <c r="H107" i="60" l="1"/>
  <c r="G107" i="60"/>
  <c r="AJ101" i="84"/>
  <c r="AL101" i="84"/>
  <c r="AK101" i="84"/>
  <c r="AI101" i="84"/>
  <c r="AM101" i="84"/>
  <c r="AH99" i="4"/>
  <c r="AG99" i="4"/>
  <c r="D107" i="4"/>
  <c r="F107" i="4" s="1"/>
  <c r="L106" i="4"/>
  <c r="J107" i="84"/>
  <c r="K107" i="84"/>
  <c r="AN101" i="84"/>
  <c r="AG101" i="60"/>
  <c r="AH101" i="60"/>
  <c r="T106" i="84"/>
  <c r="S106" i="84"/>
  <c r="S106" i="6"/>
  <c r="T106" i="6"/>
  <c r="O106" i="60"/>
  <c r="N106" i="60"/>
  <c r="P106" i="60" s="1"/>
  <c r="J107" i="6"/>
  <c r="K107" i="6"/>
  <c r="AL99" i="4" l="1"/>
  <c r="AK99" i="4"/>
  <c r="AM99" i="4"/>
  <c r="AJ99" i="4"/>
  <c r="AI99" i="4"/>
  <c r="AN101" i="60"/>
  <c r="N106" i="4"/>
  <c r="P106" i="4" s="1"/>
  <c r="O106" i="4"/>
  <c r="AM101" i="60"/>
  <c r="AI101" i="60"/>
  <c r="AL101" i="60"/>
  <c r="AJ101" i="60"/>
  <c r="AK101" i="60"/>
  <c r="H107" i="4"/>
  <c r="G107" i="4"/>
  <c r="D108" i="84"/>
  <c r="F108" i="84" s="1"/>
  <c r="L107" i="84"/>
  <c r="L107" i="6"/>
  <c r="D108" i="6"/>
  <c r="F108" i="6" s="1"/>
  <c r="S106" i="60"/>
  <c r="T106" i="60"/>
  <c r="AN99" i="4"/>
  <c r="J107" i="60"/>
  <c r="K107" i="60"/>
  <c r="G108" i="84" l="1"/>
  <c r="H108" i="84"/>
  <c r="L107" i="60"/>
  <c r="D108" i="60"/>
  <c r="F108" i="60" s="1"/>
  <c r="S106" i="4"/>
  <c r="T106" i="4"/>
  <c r="H108" i="6"/>
  <c r="G108" i="6"/>
  <c r="O107" i="6"/>
  <c r="N107" i="6"/>
  <c r="P107" i="6" s="1"/>
  <c r="K107" i="4"/>
  <c r="J107" i="4"/>
  <c r="O107" i="84"/>
  <c r="N107" i="84"/>
  <c r="P107" i="84" s="1"/>
  <c r="O107" i="60" l="1"/>
  <c r="N107" i="60"/>
  <c r="P107" i="60" s="1"/>
  <c r="G108" i="60"/>
  <c r="H108" i="60"/>
  <c r="S107" i="84"/>
  <c r="T107" i="84"/>
  <c r="J108" i="84"/>
  <c r="K108" i="84"/>
  <c r="L107" i="4"/>
  <c r="D108" i="4"/>
  <c r="F108" i="4" s="1"/>
  <c r="J108" i="6"/>
  <c r="K108" i="6"/>
  <c r="T107" i="6"/>
  <c r="S107" i="6"/>
  <c r="J108" i="60" l="1"/>
  <c r="K108" i="60"/>
  <c r="D109" i="6"/>
  <c r="F109" i="6" s="1"/>
  <c r="L108" i="6"/>
  <c r="U107" i="6" a="1"/>
  <c r="U107" i="6" s="1"/>
  <c r="U101" i="6" a="1"/>
  <c r="U101" i="6" s="1"/>
  <c r="U106" i="6" a="1"/>
  <c r="U106" i="6" s="1"/>
  <c r="U102" i="6" a="1"/>
  <c r="U102" i="6" s="1"/>
  <c r="U104" i="6" a="1"/>
  <c r="U104" i="6" s="1"/>
  <c r="U103" i="6" a="1"/>
  <c r="U103" i="6" s="1"/>
  <c r="U100" i="6" a="1"/>
  <c r="U100" i="6" s="1"/>
  <c r="U105" i="6" a="1"/>
  <c r="U105" i="6" s="1"/>
  <c r="T107" i="60"/>
  <c r="S107" i="60"/>
  <c r="L108" i="84"/>
  <c r="D109" i="84"/>
  <c r="F109" i="84" s="1"/>
  <c r="H108" i="4"/>
  <c r="G108" i="4"/>
  <c r="O107" i="4"/>
  <c r="N107" i="4"/>
  <c r="P107" i="4" s="1"/>
  <c r="U103" i="84" a="1"/>
  <c r="U103" i="84" s="1"/>
  <c r="U107" i="84" a="1"/>
  <c r="U107" i="84" s="1"/>
  <c r="U104" i="84" a="1"/>
  <c r="U104" i="84" s="1"/>
  <c r="U105" i="84" a="1"/>
  <c r="U105" i="84" s="1"/>
  <c r="U106" i="84" a="1"/>
  <c r="U106" i="84" s="1"/>
  <c r="U102" i="84" a="1"/>
  <c r="U102" i="84" s="1"/>
  <c r="X105" i="84" l="1"/>
  <c r="W105" i="84"/>
  <c r="Y105" i="84" s="1"/>
  <c r="H109" i="84"/>
  <c r="G109" i="84"/>
  <c r="X104" i="84"/>
  <c r="W104" i="84"/>
  <c r="Y104" i="84" s="1"/>
  <c r="O108" i="84"/>
  <c r="N108" i="84"/>
  <c r="P108" i="84" s="1"/>
  <c r="X100" i="6"/>
  <c r="W100" i="6"/>
  <c r="Y100" i="6" s="1"/>
  <c r="W106" i="6"/>
  <c r="Y106" i="6" s="1"/>
  <c r="X106" i="6"/>
  <c r="H109" i="6"/>
  <c r="G109" i="6"/>
  <c r="T107" i="4"/>
  <c r="S107" i="4"/>
  <c r="X102" i="6"/>
  <c r="W102" i="6"/>
  <c r="Y102" i="6" s="1"/>
  <c r="N108" i="6"/>
  <c r="P108" i="6" s="1"/>
  <c r="O108" i="6"/>
  <c r="X107" i="84"/>
  <c r="W107" i="84"/>
  <c r="Y107" i="84" s="1"/>
  <c r="U104" i="60" a="1"/>
  <c r="U104" i="60" s="1"/>
  <c r="U102" i="60" a="1"/>
  <c r="U102" i="60" s="1"/>
  <c r="U107" i="60" a="1"/>
  <c r="U107" i="60" s="1"/>
  <c r="U106" i="60" a="1"/>
  <c r="U106" i="60" s="1"/>
  <c r="U105" i="60" a="1"/>
  <c r="U105" i="60" s="1"/>
  <c r="U103" i="60" a="1"/>
  <c r="U103" i="60" s="1"/>
  <c r="X103" i="6"/>
  <c r="W103" i="6"/>
  <c r="Y103" i="6" s="1"/>
  <c r="X101" i="6"/>
  <c r="W101" i="6"/>
  <c r="Y101" i="6" s="1"/>
  <c r="X105" i="6"/>
  <c r="W105" i="6"/>
  <c r="Y105" i="6" s="1"/>
  <c r="X102" i="84"/>
  <c r="W102" i="84"/>
  <c r="Y102" i="84" s="1"/>
  <c r="W106" i="84"/>
  <c r="Y106" i="84" s="1"/>
  <c r="X106" i="84"/>
  <c r="W103" i="84"/>
  <c r="Y103" i="84" s="1"/>
  <c r="X103" i="84"/>
  <c r="J108" i="4"/>
  <c r="K108" i="4"/>
  <c r="X104" i="6"/>
  <c r="W104" i="6"/>
  <c r="Y104" i="6" s="1"/>
  <c r="X107" i="6"/>
  <c r="W107" i="6"/>
  <c r="Y107" i="6" s="1"/>
  <c r="D109" i="60"/>
  <c r="F109" i="60" s="1"/>
  <c r="L108" i="60"/>
  <c r="X102" i="60" l="1"/>
  <c r="W102" i="60"/>
  <c r="Y102" i="60" s="1"/>
  <c r="W104" i="60"/>
  <c r="Y104" i="60" s="1"/>
  <c r="X104" i="60"/>
  <c r="S108" i="6"/>
  <c r="T108" i="6"/>
  <c r="AA106" i="6"/>
  <c r="AB106" i="6"/>
  <c r="K109" i="84"/>
  <c r="J109" i="84"/>
  <c r="W103" i="60"/>
  <c r="Y103" i="60" s="1"/>
  <c r="X103" i="60"/>
  <c r="H109" i="60"/>
  <c r="G109" i="60"/>
  <c r="AB103" i="84"/>
  <c r="AA103" i="84"/>
  <c r="W106" i="60"/>
  <c r="Y106" i="60" s="1"/>
  <c r="X106" i="60"/>
  <c r="AA107" i="84"/>
  <c r="AB107" i="84"/>
  <c r="AA102" i="6"/>
  <c r="AB102" i="6"/>
  <c r="AB100" i="6"/>
  <c r="AA100" i="6"/>
  <c r="AC100" i="6" s="1" a="1"/>
  <c r="AC100" i="6" s="1"/>
  <c r="AB104" i="84"/>
  <c r="AA104" i="84"/>
  <c r="AA105" i="84"/>
  <c r="AB105" i="84"/>
  <c r="O108" i="60"/>
  <c r="N108" i="60"/>
  <c r="P108" i="60" s="1"/>
  <c r="AB104" i="6"/>
  <c r="AA104" i="6"/>
  <c r="AA102" i="84"/>
  <c r="AC102" i="84" s="1" a="1"/>
  <c r="AC102" i="84" s="1"/>
  <c r="AB102" i="84"/>
  <c r="AB101" i="6"/>
  <c r="AA101" i="6"/>
  <c r="U100" i="4" a="1"/>
  <c r="U100" i="4" s="1"/>
  <c r="U103" i="4" a="1"/>
  <c r="U103" i="4" s="1"/>
  <c r="U102" i="4" a="1"/>
  <c r="U102" i="4" s="1"/>
  <c r="U104" i="4" a="1"/>
  <c r="U104" i="4" s="1"/>
  <c r="U101" i="4" a="1"/>
  <c r="U101" i="4" s="1"/>
  <c r="U107" i="4" a="1"/>
  <c r="U107" i="4" s="1"/>
  <c r="U106" i="4" a="1"/>
  <c r="U106" i="4" s="1"/>
  <c r="U105" i="4" a="1"/>
  <c r="U105" i="4" s="1"/>
  <c r="S108" i="84"/>
  <c r="T108" i="84"/>
  <c r="X105" i="60"/>
  <c r="W105" i="60"/>
  <c r="Y105" i="60" s="1"/>
  <c r="AA107" i="6"/>
  <c r="AB107" i="6"/>
  <c r="AA105" i="6"/>
  <c r="AB105" i="6"/>
  <c r="AB103" i="6"/>
  <c r="AA103" i="6"/>
  <c r="L108" i="4"/>
  <c r="D109" i="4"/>
  <c r="F109" i="4" s="1"/>
  <c r="AA106" i="84"/>
  <c r="AB106" i="84"/>
  <c r="W107" i="60"/>
  <c r="Y107" i="60" s="1"/>
  <c r="X107" i="60"/>
  <c r="K109" i="6"/>
  <c r="J109" i="6"/>
  <c r="G109" i="4" l="1"/>
  <c r="H109" i="4"/>
  <c r="AB105" i="60"/>
  <c r="AA105" i="60"/>
  <c r="X102" i="4"/>
  <c r="W102" i="4"/>
  <c r="Y102" i="4" s="1"/>
  <c r="AB103" i="60"/>
  <c r="AA103" i="60"/>
  <c r="AB104" i="60"/>
  <c r="AA104" i="60"/>
  <c r="X105" i="4"/>
  <c r="W105" i="4"/>
  <c r="Y105" i="4" s="1"/>
  <c r="AA107" i="60"/>
  <c r="AB107" i="60"/>
  <c r="O108" i="4"/>
  <c r="N108" i="4"/>
  <c r="P108" i="4" s="1"/>
  <c r="W106" i="4"/>
  <c r="Y106" i="4" s="1"/>
  <c r="X106" i="4"/>
  <c r="L109" i="6"/>
  <c r="D110" i="6"/>
  <c r="F110" i="6" s="1"/>
  <c r="X107" i="4"/>
  <c r="W107" i="4"/>
  <c r="Y107" i="4" s="1"/>
  <c r="X103" i="4"/>
  <c r="W103" i="4"/>
  <c r="Y103" i="4" s="1"/>
  <c r="T108" i="60"/>
  <c r="S108" i="60"/>
  <c r="L109" i="84"/>
  <c r="D110" i="84"/>
  <c r="F110" i="84" s="1"/>
  <c r="AB102" i="60"/>
  <c r="AA102" i="60"/>
  <c r="AC102" i="60" s="1" a="1"/>
  <c r="AC102" i="60" s="1"/>
  <c r="X104" i="4"/>
  <c r="W104" i="4"/>
  <c r="Y104" i="4" s="1"/>
  <c r="AF100" i="6"/>
  <c r="AE100" i="6"/>
  <c r="W101" i="4"/>
  <c r="Y101" i="4" s="1"/>
  <c r="X101" i="4"/>
  <c r="W100" i="4"/>
  <c r="Y100" i="4" s="1"/>
  <c r="X100" i="4"/>
  <c r="AF102" i="84"/>
  <c r="AE102" i="84"/>
  <c r="AC103" i="84" s="1" a="1"/>
  <c r="AC103" i="84" s="1"/>
  <c r="AB106" i="60"/>
  <c r="AA106" i="60"/>
  <c r="J109" i="60"/>
  <c r="K109" i="60"/>
  <c r="AF103" i="84" l="1"/>
  <c r="AE103" i="84"/>
  <c r="AA103" i="4"/>
  <c r="AB103" i="4"/>
  <c r="L109" i="60"/>
  <c r="D110" i="60"/>
  <c r="F110" i="60" s="1"/>
  <c r="G110" i="6"/>
  <c r="H110" i="6"/>
  <c r="T108" i="4"/>
  <c r="S108" i="4"/>
  <c r="AB100" i="4"/>
  <c r="AA100" i="4"/>
  <c r="AC100" i="4" s="1" a="1"/>
  <c r="AC100" i="4" s="1"/>
  <c r="N109" i="84"/>
  <c r="P109" i="84" s="1"/>
  <c r="O109" i="84"/>
  <c r="AF102" i="60"/>
  <c r="AE102" i="60"/>
  <c r="AC103" i="60" s="1" a="1"/>
  <c r="AC103" i="60" s="1"/>
  <c r="AB101" i="4"/>
  <c r="AA101" i="4"/>
  <c r="AB107" i="4"/>
  <c r="AA107" i="4"/>
  <c r="N109" i="6"/>
  <c r="P109" i="6" s="1"/>
  <c r="O109" i="6"/>
  <c r="AA105" i="4"/>
  <c r="AB105" i="4"/>
  <c r="J109" i="4"/>
  <c r="K109" i="4"/>
  <c r="AA106" i="4"/>
  <c r="AB106" i="4"/>
  <c r="AH102" i="84"/>
  <c r="AG102" i="84"/>
  <c r="AH100" i="6"/>
  <c r="AG100" i="6"/>
  <c r="AA104" i="4"/>
  <c r="AB104" i="4"/>
  <c r="H110" i="84"/>
  <c r="G110" i="84"/>
  <c r="AB102" i="4"/>
  <c r="AA102" i="4"/>
  <c r="AC101" i="6" a="1"/>
  <c r="AC101" i="6" s="1"/>
  <c r="AN100" i="6" l="1"/>
  <c r="AE101" i="6"/>
  <c r="AF101" i="6"/>
  <c r="T109" i="6"/>
  <c r="S109" i="6"/>
  <c r="H110" i="60"/>
  <c r="G110" i="60"/>
  <c r="AM102" i="84"/>
  <c r="AI102" i="84"/>
  <c r="AL102" i="84"/>
  <c r="AJ102" i="84"/>
  <c r="AK102" i="84"/>
  <c r="K110" i="84"/>
  <c r="J110" i="84"/>
  <c r="L109" i="4"/>
  <c r="D110" i="4"/>
  <c r="F110" i="4" s="1"/>
  <c r="AL100" i="6"/>
  <c r="AI100" i="6"/>
  <c r="AJ100" i="6"/>
  <c r="AK100" i="6"/>
  <c r="AM100" i="6"/>
  <c r="AH102" i="60"/>
  <c r="AG102" i="60"/>
  <c r="T109" i="84"/>
  <c r="S109" i="84"/>
  <c r="N109" i="60"/>
  <c r="P109" i="60" s="1"/>
  <c r="O109" i="60"/>
  <c r="AG103" i="84"/>
  <c r="AH103" i="84"/>
  <c r="AC104" i="84" a="1"/>
  <c r="AC104" i="84" s="1"/>
  <c r="AF103" i="60"/>
  <c r="AE103" i="60"/>
  <c r="AN102" i="84"/>
  <c r="AF100" i="4"/>
  <c r="AE100" i="4"/>
  <c r="J110" i="6"/>
  <c r="K110" i="6"/>
  <c r="AF104" i="84" l="1"/>
  <c r="AE104" i="84"/>
  <c r="AJ103" i="84"/>
  <c r="AL103" i="84"/>
  <c r="AI103" i="84"/>
  <c r="AK103" i="84"/>
  <c r="AM103" i="84"/>
  <c r="L110" i="84"/>
  <c r="D111" i="84"/>
  <c r="F111" i="84" s="1"/>
  <c r="AI102" i="60"/>
  <c r="AM102" i="60"/>
  <c r="AK102" i="60"/>
  <c r="AJ102" i="60"/>
  <c r="AL102" i="60"/>
  <c r="O109" i="4"/>
  <c r="N109" i="4"/>
  <c r="P109" i="4" s="1"/>
  <c r="AN103" i="84"/>
  <c r="J110" i="60"/>
  <c r="K110" i="60"/>
  <c r="T109" i="60"/>
  <c r="S109" i="60"/>
  <c r="AH103" i="60"/>
  <c r="AG103" i="60"/>
  <c r="AC104" i="60" a="1"/>
  <c r="AC104" i="60" s="1"/>
  <c r="D111" i="6"/>
  <c r="F111" i="6" s="1"/>
  <c r="L110" i="6"/>
  <c r="AG100" i="4"/>
  <c r="AH100" i="4"/>
  <c r="AC101" i="4" a="1"/>
  <c r="AC101" i="4" s="1"/>
  <c r="AN102" i="60"/>
  <c r="G110" i="4"/>
  <c r="H110" i="4"/>
  <c r="AG101" i="6"/>
  <c r="AH101" i="6"/>
  <c r="AC102" i="6" a="1"/>
  <c r="AC102" i="6" s="1"/>
  <c r="AN101" i="6" l="1"/>
  <c r="J110" i="4"/>
  <c r="K110" i="4"/>
  <c r="AJ100" i="4"/>
  <c r="AL100" i="4"/>
  <c r="AI100" i="4"/>
  <c r="AK100" i="4"/>
  <c r="AM100" i="4"/>
  <c r="AE102" i="6"/>
  <c r="AF102" i="6"/>
  <c r="AN100" i="4"/>
  <c r="AN103" i="60"/>
  <c r="AE104" i="60"/>
  <c r="AF104" i="60"/>
  <c r="T109" i="4"/>
  <c r="S109" i="4"/>
  <c r="N110" i="84"/>
  <c r="P110" i="84" s="1"/>
  <c r="O110" i="84"/>
  <c r="AL101" i="6"/>
  <c r="AK101" i="6"/>
  <c r="AM101" i="6"/>
  <c r="AJ101" i="6"/>
  <c r="AI101" i="6"/>
  <c r="O110" i="6"/>
  <c r="N110" i="6"/>
  <c r="P110" i="6" s="1"/>
  <c r="AM103" i="60"/>
  <c r="AJ103" i="60"/>
  <c r="AK103" i="60"/>
  <c r="AL103" i="60"/>
  <c r="AI103" i="60"/>
  <c r="L110" i="60"/>
  <c r="D111" i="60"/>
  <c r="F111" i="60" s="1"/>
  <c r="AG104" i="84"/>
  <c r="AH104" i="84"/>
  <c r="AC105" i="84" a="1"/>
  <c r="AC105" i="84" s="1"/>
  <c r="AF101" i="4"/>
  <c r="AE101" i="4"/>
  <c r="G111" i="6"/>
  <c r="H111" i="6"/>
  <c r="H111" i="84"/>
  <c r="G111" i="84"/>
  <c r="AN104" i="84" l="1"/>
  <c r="AG101" i="4"/>
  <c r="AH101" i="4"/>
  <c r="AC102" i="4" a="1"/>
  <c r="AC102" i="4" s="1"/>
  <c r="T110" i="6"/>
  <c r="S110" i="6"/>
  <c r="T110" i="84"/>
  <c r="S110" i="84"/>
  <c r="AH102" i="6"/>
  <c r="AG102" i="6"/>
  <c r="AC103" i="6" a="1"/>
  <c r="AC103" i="6" s="1"/>
  <c r="K111" i="84"/>
  <c r="J111" i="84"/>
  <c r="H111" i="60"/>
  <c r="G111" i="60"/>
  <c r="AG104" i="60"/>
  <c r="AH104" i="60"/>
  <c r="AC105" i="60" a="1"/>
  <c r="AC105" i="60" s="1"/>
  <c r="J111" i="6"/>
  <c r="K111" i="6"/>
  <c r="N110" i="60"/>
  <c r="P110" i="60" s="1"/>
  <c r="O110" i="60"/>
  <c r="AF105" i="84"/>
  <c r="AE105" i="84"/>
  <c r="AL104" i="84"/>
  <c r="AJ104" i="84"/>
  <c r="AM104" i="84"/>
  <c r="AK104" i="84"/>
  <c r="AI104" i="84"/>
  <c r="L110" i="4"/>
  <c r="D111" i="4"/>
  <c r="F111" i="4" s="1"/>
  <c r="S110" i="60" l="1"/>
  <c r="T110" i="60"/>
  <c r="L111" i="84"/>
  <c r="D112" i="84"/>
  <c r="F112" i="84" s="1"/>
  <c r="AN104" i="60"/>
  <c r="AE102" i="4"/>
  <c r="AF102" i="4"/>
  <c r="AM104" i="60"/>
  <c r="AI104" i="60"/>
  <c r="AJ104" i="60"/>
  <c r="AK104" i="60"/>
  <c r="AL104" i="60"/>
  <c r="AH105" i="84"/>
  <c r="AG105" i="84"/>
  <c r="AC106" i="84" a="1"/>
  <c r="AC106" i="84" s="1"/>
  <c r="D112" i="6"/>
  <c r="F112" i="6" s="1"/>
  <c r="L111" i="6"/>
  <c r="AF103" i="6"/>
  <c r="AE103" i="6"/>
  <c r="AL101" i="4"/>
  <c r="AM101" i="4"/>
  <c r="AK101" i="4"/>
  <c r="AJ101" i="4"/>
  <c r="AI101" i="4"/>
  <c r="AK102" i="6"/>
  <c r="AM102" i="6"/>
  <c r="AJ102" i="6"/>
  <c r="AI102" i="6"/>
  <c r="AL102" i="6"/>
  <c r="H111" i="4"/>
  <c r="G111" i="4"/>
  <c r="N110" i="4"/>
  <c r="P110" i="4" s="1"/>
  <c r="O110" i="4"/>
  <c r="AF105" i="60"/>
  <c r="AE105" i="60"/>
  <c r="K111" i="60"/>
  <c r="J111" i="60"/>
  <c r="AN102" i="6"/>
  <c r="AN101" i="4"/>
  <c r="AN105" i="84" l="1"/>
  <c r="S110" i="4"/>
  <c r="T110" i="4"/>
  <c r="G112" i="6"/>
  <c r="H112" i="6"/>
  <c r="AE106" i="84"/>
  <c r="AF106" i="84"/>
  <c r="N111" i="84"/>
  <c r="P111" i="84" s="1"/>
  <c r="O111" i="84"/>
  <c r="AH103" i="6"/>
  <c r="AG103" i="6"/>
  <c r="AC104" i="6" a="1"/>
  <c r="AC104" i="6" s="1"/>
  <c r="AH102" i="4"/>
  <c r="AG102" i="4"/>
  <c r="AC103" i="4" a="1"/>
  <c r="AC103" i="4" s="1"/>
  <c r="H112" i="84"/>
  <c r="G112" i="84"/>
  <c r="AG105" i="60"/>
  <c r="AH105" i="60"/>
  <c r="AC106" i="60" a="1"/>
  <c r="AC106" i="60" s="1"/>
  <c r="J111" i="4"/>
  <c r="K111" i="4"/>
  <c r="L111" i="60"/>
  <c r="D112" i="60"/>
  <c r="F112" i="60" s="1"/>
  <c r="O111" i="6"/>
  <c r="N111" i="6"/>
  <c r="P111" i="6" s="1"/>
  <c r="AK105" i="84"/>
  <c r="AM105" i="84"/>
  <c r="AJ105" i="84"/>
  <c r="AI105" i="84"/>
  <c r="AL105" i="84"/>
  <c r="AN103" i="6" l="1"/>
  <c r="L111" i="4"/>
  <c r="D112" i="4"/>
  <c r="F112" i="4" s="1"/>
  <c r="G112" i="60"/>
  <c r="H112" i="60"/>
  <c r="AE104" i="6"/>
  <c r="AF104" i="6"/>
  <c r="S111" i="84"/>
  <c r="T111" i="84"/>
  <c r="AJ102" i="4"/>
  <c r="AL102" i="4"/>
  <c r="AI102" i="4"/>
  <c r="AK102" i="4"/>
  <c r="AM102" i="4"/>
  <c r="K112" i="6"/>
  <c r="J112" i="6"/>
  <c r="AF103" i="4"/>
  <c r="AE103" i="4"/>
  <c r="AE106" i="60"/>
  <c r="AF106" i="60"/>
  <c r="J112" i="84"/>
  <c r="K112" i="84"/>
  <c r="N111" i="60"/>
  <c r="P111" i="60" s="1"/>
  <c r="O111" i="60"/>
  <c r="AJ105" i="60"/>
  <c r="AM105" i="60"/>
  <c r="AK105" i="60"/>
  <c r="AL105" i="60"/>
  <c r="AI105" i="60"/>
  <c r="T111" i="6"/>
  <c r="S111" i="6"/>
  <c r="AN105" i="60"/>
  <c r="AN102" i="4"/>
  <c r="AI103" i="6"/>
  <c r="AM103" i="6"/>
  <c r="AK103" i="6"/>
  <c r="AJ103" i="6"/>
  <c r="AL103" i="6"/>
  <c r="AG106" i="84"/>
  <c r="AH106" i="84"/>
  <c r="AC107" i="84" a="1"/>
  <c r="AC107" i="84" s="1"/>
  <c r="L112" i="84" l="1"/>
  <c r="D113" i="84"/>
  <c r="F113" i="84" s="1"/>
  <c r="J112" i="60"/>
  <c r="K112" i="60"/>
  <c r="D113" i="6"/>
  <c r="F113" i="6" s="1"/>
  <c r="L112" i="6"/>
  <c r="S111" i="60"/>
  <c r="T111" i="60"/>
  <c r="AG106" i="60"/>
  <c r="AH106" i="60"/>
  <c r="AC107" i="60" a="1"/>
  <c r="AC107" i="60" s="1"/>
  <c r="H112" i="4"/>
  <c r="G112" i="4"/>
  <c r="AE107" i="84"/>
  <c r="AF107" i="84"/>
  <c r="AI106" i="84"/>
  <c r="AL106" i="84"/>
  <c r="AJ106" i="84"/>
  <c r="AK106" i="84"/>
  <c r="AM106" i="84"/>
  <c r="AN106" i="84"/>
  <c r="AG103" i="4"/>
  <c r="AH103" i="4"/>
  <c r="AC104" i="4" a="1"/>
  <c r="AC104" i="4" s="1"/>
  <c r="AG104" i="6"/>
  <c r="AH104" i="6"/>
  <c r="AC105" i="6" a="1"/>
  <c r="AC105" i="6" s="1"/>
  <c r="O111" i="4"/>
  <c r="N111" i="4"/>
  <c r="P111" i="4" s="1"/>
  <c r="AE105" i="6" l="1"/>
  <c r="AF105" i="6"/>
  <c r="AE107" i="60"/>
  <c r="AF107" i="60"/>
  <c r="L112" i="60"/>
  <c r="D113" i="60"/>
  <c r="F113" i="60" s="1"/>
  <c r="J112" i="4"/>
  <c r="K112" i="4"/>
  <c r="AL104" i="6"/>
  <c r="AI104" i="6"/>
  <c r="AM104" i="6"/>
  <c r="AK104" i="6"/>
  <c r="AJ104" i="6"/>
  <c r="AN103" i="4"/>
  <c r="AG107" i="84"/>
  <c r="AH107" i="84"/>
  <c r="AI106" i="60"/>
  <c r="AK106" i="60"/>
  <c r="AJ106" i="60"/>
  <c r="AL106" i="60"/>
  <c r="AM106" i="60"/>
  <c r="O112" i="6"/>
  <c r="N112" i="6"/>
  <c r="P112" i="6" s="1"/>
  <c r="G113" i="84"/>
  <c r="H113" i="84"/>
  <c r="AF104" i="4"/>
  <c r="AE104" i="4"/>
  <c r="AJ103" i="4"/>
  <c r="AK103" i="4"/>
  <c r="AM103" i="4"/>
  <c r="AI103" i="4"/>
  <c r="AL103" i="4"/>
  <c r="T111" i="4"/>
  <c r="S111" i="4"/>
  <c r="AN104" i="6"/>
  <c r="AN106" i="60"/>
  <c r="H113" i="6"/>
  <c r="G113" i="6"/>
  <c r="N112" i="84"/>
  <c r="P112" i="84" s="1"/>
  <c r="O112" i="84"/>
  <c r="AI107" i="84" l="1"/>
  <c r="AK107" i="84"/>
  <c r="AJ107" i="84"/>
  <c r="AM107" i="84"/>
  <c r="AL107" i="84"/>
  <c r="T112" i="6"/>
  <c r="S112" i="6"/>
  <c r="AN107" i="84"/>
  <c r="L112" i="4"/>
  <c r="D113" i="4"/>
  <c r="F113" i="4" s="1"/>
  <c r="AG107" i="60"/>
  <c r="AH107" i="60"/>
  <c r="H113" i="60"/>
  <c r="G113" i="60"/>
  <c r="T112" i="84"/>
  <c r="S112" i="84"/>
  <c r="AH104" i="4"/>
  <c r="AG104" i="4"/>
  <c r="AC105" i="4" a="1"/>
  <c r="AC105" i="4" s="1"/>
  <c r="K113" i="6"/>
  <c r="J113" i="6"/>
  <c r="J113" i="84"/>
  <c r="K113" i="84"/>
  <c r="O112" i="60"/>
  <c r="N112" i="60"/>
  <c r="P112" i="60" s="1"/>
  <c r="AH105" i="6"/>
  <c r="AG105" i="6"/>
  <c r="AC106" i="6" a="1"/>
  <c r="AC106" i="6" s="1"/>
  <c r="AN104" i="4" l="1"/>
  <c r="AN105" i="6"/>
  <c r="AE105" i="4"/>
  <c r="AF105" i="4"/>
  <c r="AN107" i="60"/>
  <c r="H113" i="4"/>
  <c r="G113" i="4"/>
  <c r="AF106" i="6"/>
  <c r="AE106" i="6"/>
  <c r="AK107" i="60"/>
  <c r="AI107" i="60"/>
  <c r="AL107" i="60"/>
  <c r="AM107" i="60"/>
  <c r="AJ107" i="60"/>
  <c r="AL105" i="6"/>
  <c r="AM105" i="6"/>
  <c r="AI105" i="6"/>
  <c r="AK105" i="6"/>
  <c r="AJ105" i="6"/>
  <c r="L113" i="84"/>
  <c r="D114" i="84"/>
  <c r="F114" i="84" s="1"/>
  <c r="S112" i="60"/>
  <c r="T112" i="60"/>
  <c r="L113" i="6"/>
  <c r="D114" i="6"/>
  <c r="F114" i="6" s="1"/>
  <c r="AJ104" i="4"/>
  <c r="AI104" i="4"/>
  <c r="AK104" i="4"/>
  <c r="AM104" i="4"/>
  <c r="AL104" i="4"/>
  <c r="K113" i="60"/>
  <c r="J113" i="60"/>
  <c r="N112" i="4"/>
  <c r="P112" i="4" s="1"/>
  <c r="O112" i="4"/>
  <c r="H114" i="6" l="1"/>
  <c r="G114" i="6"/>
  <c r="O113" i="84"/>
  <c r="N113" i="84"/>
  <c r="P113" i="84" s="1"/>
  <c r="K113" i="4"/>
  <c r="J113" i="4"/>
  <c r="T112" i="4"/>
  <c r="S112" i="4"/>
  <c r="H114" i="84"/>
  <c r="G114" i="84"/>
  <c r="AH106" i="6"/>
  <c r="AG106" i="6"/>
  <c r="AC107" i="6" a="1"/>
  <c r="AC107" i="6" s="1"/>
  <c r="L113" i="60"/>
  <c r="D114" i="60"/>
  <c r="F114" i="60" s="1"/>
  <c r="O113" i="6"/>
  <c r="N113" i="6"/>
  <c r="P113" i="6" s="1"/>
  <c r="AH105" i="4"/>
  <c r="AG105" i="4"/>
  <c r="AC106" i="4" a="1"/>
  <c r="AC106" i="4" s="1"/>
  <c r="AN105" i="4" l="1"/>
  <c r="AL106" i="6"/>
  <c r="AK106" i="6"/>
  <c r="AM106" i="6"/>
  <c r="AI106" i="6"/>
  <c r="AJ106" i="6"/>
  <c r="AE106" i="4"/>
  <c r="AF106" i="4"/>
  <c r="AN106" i="6"/>
  <c r="S113" i="84"/>
  <c r="T113" i="84"/>
  <c r="H114" i="60"/>
  <c r="G114" i="60"/>
  <c r="AI105" i="4"/>
  <c r="AK105" i="4"/>
  <c r="AJ105" i="4"/>
  <c r="AM105" i="4"/>
  <c r="AL105" i="4"/>
  <c r="O113" i="60"/>
  <c r="N113" i="60"/>
  <c r="P113" i="60" s="1"/>
  <c r="L113" i="4"/>
  <c r="D114" i="4"/>
  <c r="F114" i="4" s="1"/>
  <c r="S113" i="6"/>
  <c r="T113" i="6"/>
  <c r="AE107" i="6"/>
  <c r="AF107" i="6"/>
  <c r="J114" i="84"/>
  <c r="K114" i="84"/>
  <c r="K114" i="6"/>
  <c r="J114" i="6"/>
  <c r="AH107" i="6" l="1"/>
  <c r="AG107" i="6"/>
  <c r="N113" i="4"/>
  <c r="P113" i="4" s="1"/>
  <c r="O113" i="4"/>
  <c r="T113" i="60"/>
  <c r="S113" i="60"/>
  <c r="J114" i="60"/>
  <c r="K114" i="60"/>
  <c r="AG106" i="4"/>
  <c r="AH106" i="4"/>
  <c r="AC107" i="4" a="1"/>
  <c r="AC107" i="4" s="1"/>
  <c r="L114" i="84"/>
  <c r="D115" i="84"/>
  <c r="F115" i="84" s="1"/>
  <c r="L114" i="6"/>
  <c r="D115" i="6"/>
  <c r="F115" i="6" s="1"/>
  <c r="G114" i="4"/>
  <c r="H114" i="4"/>
  <c r="U113" i="84" a="1"/>
  <c r="U113" i="84" s="1"/>
  <c r="U110" i="84" a="1"/>
  <c r="U110" i="84" s="1"/>
  <c r="U111" i="84" a="1"/>
  <c r="U111" i="84" s="1"/>
  <c r="U109" i="84" a="1"/>
  <c r="U109" i="84" s="1"/>
  <c r="U112" i="84" a="1"/>
  <c r="U112" i="84" s="1"/>
  <c r="U108" i="84" a="1"/>
  <c r="U108" i="84" s="1"/>
  <c r="X112" i="84" l="1"/>
  <c r="W112" i="84"/>
  <c r="Y112" i="84" s="1"/>
  <c r="X111" i="84"/>
  <c r="W111" i="84"/>
  <c r="Y111" i="84" s="1"/>
  <c r="N114" i="84"/>
  <c r="P114" i="84" s="1"/>
  <c r="O114" i="84"/>
  <c r="X110" i="84"/>
  <c r="W110" i="84"/>
  <c r="Y110" i="84" s="1"/>
  <c r="G115" i="6"/>
  <c r="H115" i="6"/>
  <c r="AE107" i="4"/>
  <c r="AF107" i="4"/>
  <c r="D115" i="60"/>
  <c r="F115" i="60" s="1"/>
  <c r="L114" i="60"/>
  <c r="S113" i="4"/>
  <c r="T113" i="4"/>
  <c r="X113" i="84"/>
  <c r="W113" i="84"/>
  <c r="Y113" i="84" s="1"/>
  <c r="N114" i="6"/>
  <c r="P114" i="6" s="1"/>
  <c r="O114" i="6"/>
  <c r="AJ106" i="4"/>
  <c r="AK106" i="4"/>
  <c r="AM106" i="4"/>
  <c r="AL106" i="4"/>
  <c r="AI106" i="4"/>
  <c r="U112" i="60" a="1"/>
  <c r="U112" i="60" s="1"/>
  <c r="U110" i="60" a="1"/>
  <c r="U110" i="60" s="1"/>
  <c r="U108" i="60" a="1"/>
  <c r="U108" i="60" s="1"/>
  <c r="U109" i="60" a="1"/>
  <c r="U109" i="60" s="1"/>
  <c r="U113" i="60" a="1"/>
  <c r="U113" i="60" s="1"/>
  <c r="U111" i="60" a="1"/>
  <c r="U111" i="60" s="1"/>
  <c r="AN107" i="6"/>
  <c r="X108" i="84"/>
  <c r="W108" i="84"/>
  <c r="Y108" i="84" s="1"/>
  <c r="X109" i="84"/>
  <c r="W109" i="84"/>
  <c r="Y109" i="84" s="1"/>
  <c r="K114" i="4"/>
  <c r="J114" i="4"/>
  <c r="G115" i="84"/>
  <c r="H115" i="84"/>
  <c r="AN106" i="4"/>
  <c r="AM107" i="6"/>
  <c r="AI107" i="6"/>
  <c r="AK107" i="6"/>
  <c r="AJ107" i="6"/>
  <c r="AL107" i="6"/>
  <c r="AB109" i="84" l="1"/>
  <c r="AA109" i="84"/>
  <c r="X108" i="60"/>
  <c r="W108" i="60"/>
  <c r="Y108" i="60" s="1"/>
  <c r="AB110" i="84"/>
  <c r="AA110" i="84"/>
  <c r="AA111" i="84"/>
  <c r="AB111" i="84"/>
  <c r="K115" i="84"/>
  <c r="J115" i="84"/>
  <c r="W111" i="60"/>
  <c r="Y111" i="60" s="1"/>
  <c r="X111" i="60"/>
  <c r="W110" i="60"/>
  <c r="Y110" i="60" s="1"/>
  <c r="X110" i="60"/>
  <c r="T114" i="6"/>
  <c r="S114" i="6"/>
  <c r="AG107" i="4"/>
  <c r="AH107" i="4"/>
  <c r="D115" i="4"/>
  <c r="F115" i="4" s="1"/>
  <c r="L114" i="4"/>
  <c r="AA108" i="84"/>
  <c r="AC108" i="84" s="1" a="1"/>
  <c r="AC108" i="84" s="1"/>
  <c r="AB108" i="84"/>
  <c r="W112" i="60"/>
  <c r="Y112" i="60" s="1"/>
  <c r="X112" i="60"/>
  <c r="AB113" i="84"/>
  <c r="AA113" i="84"/>
  <c r="O114" i="60"/>
  <c r="N114" i="60"/>
  <c r="P114" i="60" s="1"/>
  <c r="J115" i="6"/>
  <c r="K115" i="6"/>
  <c r="AB112" i="84"/>
  <c r="AA112" i="84"/>
  <c r="W113" i="60"/>
  <c r="Y113" i="60" s="1"/>
  <c r="X113" i="60"/>
  <c r="X109" i="60"/>
  <c r="W109" i="60"/>
  <c r="Y109" i="60" s="1"/>
  <c r="G115" i="60"/>
  <c r="H115" i="60"/>
  <c r="S114" i="84"/>
  <c r="T114" i="84"/>
  <c r="AB109" i="60" l="1"/>
  <c r="AA109" i="60"/>
  <c r="T114" i="60"/>
  <c r="S114" i="60"/>
  <c r="O114" i="4"/>
  <c r="N114" i="4"/>
  <c r="P114" i="4" s="1"/>
  <c r="AA108" i="60"/>
  <c r="AC108" i="60" s="1" a="1"/>
  <c r="AC108" i="60" s="1"/>
  <c r="AB108" i="60"/>
  <c r="AA112" i="60"/>
  <c r="AB112" i="60"/>
  <c r="G115" i="4"/>
  <c r="H115" i="4"/>
  <c r="AB111" i="60"/>
  <c r="AA111" i="60"/>
  <c r="J115" i="60"/>
  <c r="K115" i="60"/>
  <c r="AJ107" i="4"/>
  <c r="AL107" i="4"/>
  <c r="AK107" i="4"/>
  <c r="AI107" i="4"/>
  <c r="AM107" i="4"/>
  <c r="D116" i="84"/>
  <c r="F116" i="84" s="1"/>
  <c r="L115" i="84"/>
  <c r="AB113" i="60"/>
  <c r="AA113" i="60"/>
  <c r="L115" i="6"/>
  <c r="D116" i="6"/>
  <c r="F116" i="6" s="1"/>
  <c r="AE108" i="84"/>
  <c r="AC109" i="84" s="1" a="1"/>
  <c r="AC109" i="84" s="1"/>
  <c r="AF108" i="84"/>
  <c r="AN107" i="4"/>
  <c r="AA110" i="60"/>
  <c r="AB110" i="60"/>
  <c r="H116" i="84" l="1"/>
  <c r="G116" i="84"/>
  <c r="AF108" i="60"/>
  <c r="AE108" i="60"/>
  <c r="AC109" i="60" s="1" a="1"/>
  <c r="AC109" i="60" s="1"/>
  <c r="H116" i="6"/>
  <c r="G116" i="6"/>
  <c r="O115" i="6"/>
  <c r="N115" i="6"/>
  <c r="P115" i="6" s="1"/>
  <c r="T114" i="4"/>
  <c r="S114" i="4"/>
  <c r="AF109" i="84"/>
  <c r="AE109" i="84"/>
  <c r="AH108" i="84"/>
  <c r="AG108" i="84"/>
  <c r="O115" i="84"/>
  <c r="N115" i="84"/>
  <c r="P115" i="84" s="1"/>
  <c r="L115" i="60"/>
  <c r="D116" i="60"/>
  <c r="F116" i="60" s="1"/>
  <c r="K115" i="4"/>
  <c r="J115" i="4"/>
  <c r="S115" i="6" l="1"/>
  <c r="T115" i="6"/>
  <c r="AH108" i="60"/>
  <c r="AG108" i="60"/>
  <c r="AG109" i="84"/>
  <c r="AH109" i="84"/>
  <c r="AC110" i="84" a="1"/>
  <c r="AC110" i="84" s="1"/>
  <c r="G116" i="60"/>
  <c r="H116" i="60"/>
  <c r="AN108" i="84"/>
  <c r="N115" i="60"/>
  <c r="P115" i="60" s="1"/>
  <c r="O115" i="60"/>
  <c r="AE109" i="60"/>
  <c r="AF109" i="60"/>
  <c r="AJ108" i="84"/>
  <c r="AI108" i="84"/>
  <c r="AM108" i="84"/>
  <c r="AL108" i="84"/>
  <c r="AK108" i="84"/>
  <c r="L115" i="4"/>
  <c r="D116" i="4"/>
  <c r="F116" i="4" s="1"/>
  <c r="S115" i="84"/>
  <c r="T115" i="84"/>
  <c r="J116" i="6"/>
  <c r="K116" i="6"/>
  <c r="K116" i="84"/>
  <c r="J116" i="84"/>
  <c r="L116" i="6" l="1"/>
  <c r="D117" i="6"/>
  <c r="F117" i="6" s="1"/>
  <c r="O115" i="4"/>
  <c r="N115" i="4"/>
  <c r="P115" i="4" s="1"/>
  <c r="AN108" i="60"/>
  <c r="AF110" i="84"/>
  <c r="AE110" i="84"/>
  <c r="AJ108" i="60"/>
  <c r="AI108" i="60"/>
  <c r="AL108" i="60"/>
  <c r="AM108" i="60"/>
  <c r="AK108" i="60"/>
  <c r="AI109" i="84"/>
  <c r="AK109" i="84"/>
  <c r="AM109" i="84"/>
  <c r="AJ109" i="84"/>
  <c r="AL109" i="84"/>
  <c r="L116" i="84"/>
  <c r="D117" i="84"/>
  <c r="F117" i="84" s="1"/>
  <c r="T115" i="60"/>
  <c r="S115" i="60"/>
  <c r="H116" i="4"/>
  <c r="G116" i="4"/>
  <c r="AG109" i="60"/>
  <c r="AH109" i="60"/>
  <c r="AC110" i="60" a="1"/>
  <c r="AC110" i="60" s="1"/>
  <c r="J116" i="60"/>
  <c r="K116" i="60"/>
  <c r="AN109" i="84"/>
  <c r="U109" i="6" a="1"/>
  <c r="U109" i="6" s="1"/>
  <c r="U111" i="6" a="1"/>
  <c r="U111" i="6" s="1"/>
  <c r="U108" i="6" a="1"/>
  <c r="U108" i="6" s="1"/>
  <c r="U110" i="6" a="1"/>
  <c r="U110" i="6" s="1"/>
  <c r="U115" i="6" a="1"/>
  <c r="U115" i="6" s="1"/>
  <c r="U112" i="6" a="1"/>
  <c r="U112" i="6" s="1"/>
  <c r="U113" i="6" a="1"/>
  <c r="U113" i="6" s="1"/>
  <c r="U114" i="6" a="1"/>
  <c r="U114" i="6" s="1"/>
  <c r="AN109" i="60" l="1"/>
  <c r="X112" i="6"/>
  <c r="W112" i="6"/>
  <c r="Y112" i="6" s="1"/>
  <c r="W113" i="6"/>
  <c r="Y113" i="6" s="1"/>
  <c r="X113" i="6"/>
  <c r="W108" i="6"/>
  <c r="Y108" i="6" s="1"/>
  <c r="X108" i="6"/>
  <c r="S115" i="4"/>
  <c r="T115" i="4"/>
  <c r="X111" i="6"/>
  <c r="W111" i="6"/>
  <c r="Y111" i="6" s="1"/>
  <c r="L116" i="60"/>
  <c r="D117" i="60"/>
  <c r="F117" i="60" s="1"/>
  <c r="G117" i="84"/>
  <c r="H117" i="84"/>
  <c r="AH110" i="84"/>
  <c r="AG110" i="84"/>
  <c r="AC111" i="84" a="1"/>
  <c r="AC111" i="84" s="1"/>
  <c r="AE110" i="60"/>
  <c r="AF110" i="60"/>
  <c r="K116" i="4"/>
  <c r="J116" i="4"/>
  <c r="N116" i="84"/>
  <c r="P116" i="84" s="1"/>
  <c r="O116" i="84"/>
  <c r="H117" i="6"/>
  <c r="G117" i="6"/>
  <c r="X115" i="6"/>
  <c r="W115" i="6"/>
  <c r="Y115" i="6" s="1"/>
  <c r="X109" i="6"/>
  <c r="W109" i="6"/>
  <c r="Y109" i="6" s="1"/>
  <c r="X114" i="6"/>
  <c r="W114" i="6"/>
  <c r="Y114" i="6" s="1"/>
  <c r="X110" i="6"/>
  <c r="W110" i="6"/>
  <c r="Y110" i="6" s="1"/>
  <c r="AJ109" i="60"/>
  <c r="AM109" i="60"/>
  <c r="AI109" i="60"/>
  <c r="AL109" i="60"/>
  <c r="AK109" i="60"/>
  <c r="O116" i="6"/>
  <c r="N116" i="6"/>
  <c r="P116" i="6" s="1"/>
  <c r="AN110" i="84" l="1"/>
  <c r="K117" i="6"/>
  <c r="J117" i="6"/>
  <c r="H117" i="60"/>
  <c r="G117" i="60"/>
  <c r="AB114" i="6"/>
  <c r="AA114" i="6"/>
  <c r="AI110" i="84"/>
  <c r="AK110" i="84"/>
  <c r="AJ110" i="84"/>
  <c r="AM110" i="84"/>
  <c r="AL110" i="84"/>
  <c r="O116" i="60"/>
  <c r="N116" i="60"/>
  <c r="P116" i="60" s="1"/>
  <c r="U109" i="4" a="1"/>
  <c r="U109" i="4" s="1"/>
  <c r="U110" i="4" a="1"/>
  <c r="U110" i="4" s="1"/>
  <c r="U114" i="4" a="1"/>
  <c r="U114" i="4" s="1"/>
  <c r="U112" i="4" a="1"/>
  <c r="U112" i="4" s="1"/>
  <c r="U113" i="4" a="1"/>
  <c r="U113" i="4" s="1"/>
  <c r="U111" i="4" a="1"/>
  <c r="U111" i="4" s="1"/>
  <c r="U108" i="4" a="1"/>
  <c r="U108" i="4" s="1"/>
  <c r="U115" i="4" a="1"/>
  <c r="U115" i="4" s="1"/>
  <c r="AB113" i="6"/>
  <c r="AA113" i="6"/>
  <c r="AA115" i="6"/>
  <c r="AB115" i="6"/>
  <c r="S116" i="84"/>
  <c r="T116" i="84"/>
  <c r="AG110" i="60"/>
  <c r="AH110" i="60"/>
  <c r="AC111" i="60" a="1"/>
  <c r="AC111" i="60" s="1"/>
  <c r="J117" i="84"/>
  <c r="K117" i="84"/>
  <c r="AA111" i="6"/>
  <c r="AB111" i="6"/>
  <c r="AA112" i="6"/>
  <c r="AB112" i="6"/>
  <c r="S116" i="6"/>
  <c r="T116" i="6"/>
  <c r="AB110" i="6"/>
  <c r="AA110" i="6"/>
  <c r="AA109" i="6"/>
  <c r="AB109" i="6"/>
  <c r="D117" i="4"/>
  <c r="F117" i="4" s="1"/>
  <c r="L116" i="4"/>
  <c r="AE111" i="84"/>
  <c r="AF111" i="84"/>
  <c r="AB108" i="6"/>
  <c r="AA108" i="6"/>
  <c r="AC108" i="6" s="1" a="1"/>
  <c r="AC108" i="6" s="1"/>
  <c r="AN110" i="60" l="1"/>
  <c r="O116" i="4"/>
  <c r="N116" i="4"/>
  <c r="P116" i="4" s="1"/>
  <c r="X108" i="4"/>
  <c r="W108" i="4"/>
  <c r="Y108" i="4" s="1"/>
  <c r="X114" i="4"/>
  <c r="W114" i="4"/>
  <c r="Y114" i="4" s="1"/>
  <c r="AF108" i="6"/>
  <c r="AE108" i="6"/>
  <c r="AC109" i="6" s="1" a="1"/>
  <c r="AC109" i="6" s="1"/>
  <c r="G117" i="4"/>
  <c r="H117" i="4"/>
  <c r="D118" i="84"/>
  <c r="F118" i="84" s="1"/>
  <c r="L117" i="84"/>
  <c r="W111" i="4"/>
  <c r="Y111" i="4" s="1"/>
  <c r="X111" i="4"/>
  <c r="W110" i="4"/>
  <c r="Y110" i="4" s="1"/>
  <c r="X110" i="4"/>
  <c r="K117" i="60"/>
  <c r="J117" i="60"/>
  <c r="AF111" i="60"/>
  <c r="AE111" i="60"/>
  <c r="X113" i="4"/>
  <c r="W113" i="4"/>
  <c r="Y113" i="4" s="1"/>
  <c r="X109" i="4"/>
  <c r="W109" i="4"/>
  <c r="Y109" i="4" s="1"/>
  <c r="D118" i="6"/>
  <c r="F118" i="6" s="1"/>
  <c r="L117" i="6"/>
  <c r="AG111" i="84"/>
  <c r="AH111" i="84"/>
  <c r="AC112" i="84" a="1"/>
  <c r="AC112" i="84" s="1"/>
  <c r="AI110" i="60"/>
  <c r="AM110" i="60"/>
  <c r="AL110" i="60"/>
  <c r="AJ110" i="60"/>
  <c r="AK110" i="60"/>
  <c r="X115" i="4"/>
  <c r="W115" i="4"/>
  <c r="Y115" i="4" s="1"/>
  <c r="W112" i="4"/>
  <c r="Y112" i="4" s="1"/>
  <c r="X112" i="4"/>
  <c r="S116" i="60"/>
  <c r="T116" i="60"/>
  <c r="AN111" i="84" l="1"/>
  <c r="AB111" i="4"/>
  <c r="AA111" i="4"/>
  <c r="AE109" i="6"/>
  <c r="AF109" i="6"/>
  <c r="AH111" i="60"/>
  <c r="AG111" i="60"/>
  <c r="AC112" i="60" a="1"/>
  <c r="AC112" i="60" s="1"/>
  <c r="J117" i="4"/>
  <c r="K117" i="4"/>
  <c r="AB114" i="4"/>
  <c r="AA114" i="4"/>
  <c r="AB112" i="4"/>
  <c r="AA112" i="4"/>
  <c r="AB115" i="4"/>
  <c r="AA115" i="4"/>
  <c r="AE112" i="84"/>
  <c r="AF112" i="84"/>
  <c r="N117" i="6"/>
  <c r="P117" i="6" s="1"/>
  <c r="O117" i="6"/>
  <c r="AB110" i="4"/>
  <c r="AA110" i="4"/>
  <c r="O117" i="84"/>
  <c r="N117" i="84"/>
  <c r="P117" i="84" s="1"/>
  <c r="T116" i="4"/>
  <c r="S116" i="4"/>
  <c r="AB109" i="4"/>
  <c r="AA109" i="4"/>
  <c r="AJ111" i="84"/>
  <c r="AM111" i="84"/>
  <c r="AI111" i="84"/>
  <c r="AL111" i="84"/>
  <c r="AK111" i="84"/>
  <c r="G118" i="6"/>
  <c r="H118" i="6"/>
  <c r="AA113" i="4"/>
  <c r="AB113" i="4"/>
  <c r="L117" i="60"/>
  <c r="D118" i="60"/>
  <c r="F118" i="60" s="1"/>
  <c r="H118" i="84"/>
  <c r="G118" i="84"/>
  <c r="AG108" i="6"/>
  <c r="AH108" i="6"/>
  <c r="AB108" i="4"/>
  <c r="AA108" i="4"/>
  <c r="AC108" i="4" s="1" a="1"/>
  <c r="AC108" i="4" s="1"/>
  <c r="AN111" i="60" l="1"/>
  <c r="G118" i="60"/>
  <c r="H118" i="60"/>
  <c r="AF108" i="4"/>
  <c r="AE108" i="4"/>
  <c r="AG112" i="84"/>
  <c r="AH112" i="84"/>
  <c r="AC113" i="84" a="1"/>
  <c r="AC113" i="84" s="1"/>
  <c r="L117" i="4"/>
  <c r="D118" i="4"/>
  <c r="F118" i="4" s="1"/>
  <c r="K118" i="84"/>
  <c r="J118" i="84"/>
  <c r="AE112" i="60"/>
  <c r="AF112" i="60"/>
  <c r="AH109" i="6"/>
  <c r="AG109" i="6"/>
  <c r="AC110" i="6" a="1"/>
  <c r="AC110" i="6" s="1"/>
  <c r="AK108" i="6"/>
  <c r="AL108" i="6"/>
  <c r="AJ108" i="6"/>
  <c r="AM108" i="6"/>
  <c r="AI108" i="6"/>
  <c r="J118" i="6"/>
  <c r="K118" i="6"/>
  <c r="S117" i="6"/>
  <c r="T117" i="6"/>
  <c r="T117" i="84"/>
  <c r="S117" i="84"/>
  <c r="AN108" i="6"/>
  <c r="N117" i="60"/>
  <c r="P117" i="60" s="1"/>
  <c r="O117" i="60"/>
  <c r="AJ111" i="60"/>
  <c r="AM111" i="60"/>
  <c r="AI111" i="60"/>
  <c r="AL111" i="60"/>
  <c r="AK111" i="60"/>
  <c r="AN109" i="6" l="1"/>
  <c r="AF113" i="84"/>
  <c r="AE113" i="84"/>
  <c r="AE110" i="6"/>
  <c r="AF110" i="6"/>
  <c r="AH112" i="60"/>
  <c r="AG112" i="60"/>
  <c r="AC113" i="60" a="1"/>
  <c r="AC113" i="60" s="1"/>
  <c r="AI112" i="84"/>
  <c r="AK112" i="84"/>
  <c r="AM112" i="84"/>
  <c r="AL112" i="84"/>
  <c r="AJ112" i="84"/>
  <c r="J118" i="60"/>
  <c r="K118" i="60"/>
  <c r="S117" i="60"/>
  <c r="T117" i="60"/>
  <c r="L118" i="6"/>
  <c r="D119" i="6"/>
  <c r="F119" i="6" s="1"/>
  <c r="H118" i="4"/>
  <c r="G118" i="4"/>
  <c r="AN112" i="84"/>
  <c r="D119" i="84"/>
  <c r="F119" i="84" s="1"/>
  <c r="L118" i="84"/>
  <c r="AK109" i="6"/>
  <c r="AM109" i="6"/>
  <c r="AI109" i="6"/>
  <c r="AJ109" i="6"/>
  <c r="AL109" i="6"/>
  <c r="O117" i="4"/>
  <c r="N117" i="4"/>
  <c r="P117" i="4" s="1"/>
  <c r="AG108" i="4"/>
  <c r="AH108" i="4"/>
  <c r="AC109" i="4" a="1"/>
  <c r="AC109" i="4" s="1"/>
  <c r="AN108" i="4" l="1"/>
  <c r="AN112" i="60"/>
  <c r="H119" i="84"/>
  <c r="G119" i="84"/>
  <c r="AG113" i="84"/>
  <c r="AH113" i="84"/>
  <c r="AL108" i="4"/>
  <c r="AJ108" i="4"/>
  <c r="AI108" i="4"/>
  <c r="AK108" i="4"/>
  <c r="AM108" i="4"/>
  <c r="T117" i="4"/>
  <c r="S117" i="4"/>
  <c r="N118" i="84"/>
  <c r="P118" i="84" s="1"/>
  <c r="O118" i="84"/>
  <c r="K118" i="4"/>
  <c r="J118" i="4"/>
  <c r="AF113" i="60"/>
  <c r="AE113" i="60"/>
  <c r="AG110" i="6"/>
  <c r="AH110" i="6"/>
  <c r="AC111" i="6" a="1"/>
  <c r="AC111" i="6" s="1"/>
  <c r="G119" i="6"/>
  <c r="H119" i="6"/>
  <c r="AF109" i="4"/>
  <c r="AE109" i="4"/>
  <c r="N118" i="6"/>
  <c r="P118" i="6" s="1"/>
  <c r="O118" i="6"/>
  <c r="L118" i="60"/>
  <c r="D119" i="60"/>
  <c r="F119" i="60" s="1"/>
  <c r="AM112" i="60"/>
  <c r="AK112" i="60"/>
  <c r="AL112" i="60"/>
  <c r="AI112" i="60"/>
  <c r="AJ112" i="60"/>
  <c r="AN110" i="6" l="1"/>
  <c r="H119" i="60"/>
  <c r="G119" i="60"/>
  <c r="AI113" i="84"/>
  <c r="AK113" i="84"/>
  <c r="AJ113" i="84"/>
  <c r="AM113" i="84"/>
  <c r="AL113" i="84"/>
  <c r="N118" i="60"/>
  <c r="P118" i="60" s="1"/>
  <c r="O118" i="60"/>
  <c r="AL110" i="6"/>
  <c r="AJ110" i="6"/>
  <c r="AK110" i="6"/>
  <c r="AI110" i="6"/>
  <c r="AM110" i="6"/>
  <c r="L118" i="4"/>
  <c r="D119" i="4"/>
  <c r="F119" i="4" s="1"/>
  <c r="AN113" i="84"/>
  <c r="AE111" i="6"/>
  <c r="AF111" i="6"/>
  <c r="S118" i="84"/>
  <c r="T118" i="84"/>
  <c r="AG109" i="4"/>
  <c r="AH109" i="4"/>
  <c r="AC110" i="4" a="1"/>
  <c r="AC110" i="4" s="1"/>
  <c r="K119" i="6"/>
  <c r="J119" i="6"/>
  <c r="S118" i="6"/>
  <c r="T118" i="6"/>
  <c r="AG113" i="60"/>
  <c r="AH113" i="60"/>
  <c r="J119" i="84"/>
  <c r="K119" i="84"/>
  <c r="G119" i="4" l="1"/>
  <c r="H119" i="4"/>
  <c r="T118" i="60"/>
  <c r="S118" i="60"/>
  <c r="AI109" i="4"/>
  <c r="AK109" i="4"/>
  <c r="AJ109" i="4"/>
  <c r="AM109" i="4"/>
  <c r="AL109" i="4"/>
  <c r="N118" i="4"/>
  <c r="P118" i="4" s="1"/>
  <c r="O118" i="4"/>
  <c r="AK113" i="60"/>
  <c r="AM113" i="60"/>
  <c r="AJ113" i="60"/>
  <c r="AL113" i="60"/>
  <c r="AI113" i="60"/>
  <c r="L119" i="6"/>
  <c r="D120" i="6"/>
  <c r="F120" i="6" s="1"/>
  <c r="AN109" i="4"/>
  <c r="AG111" i="6"/>
  <c r="AH111" i="6"/>
  <c r="AC112" i="6" a="1"/>
  <c r="AC112" i="6" s="1"/>
  <c r="AF110" i="4"/>
  <c r="AE110" i="4"/>
  <c r="L119" i="84"/>
  <c r="D120" i="84"/>
  <c r="F120" i="84" s="1"/>
  <c r="AN113" i="60"/>
  <c r="K119" i="60"/>
  <c r="J119" i="60"/>
  <c r="AN111" i="6" l="1"/>
  <c r="H120" i="84"/>
  <c r="G120" i="84"/>
  <c r="H120" i="6"/>
  <c r="G120" i="6"/>
  <c r="S118" i="4"/>
  <c r="T118" i="4"/>
  <c r="K119" i="4"/>
  <c r="J119" i="4"/>
  <c r="AH110" i="4"/>
  <c r="AG110" i="4"/>
  <c r="AC111" i="4" a="1"/>
  <c r="AC111" i="4" s="1"/>
  <c r="AF112" i="6"/>
  <c r="AE112" i="6"/>
  <c r="L119" i="60"/>
  <c r="D120" i="60"/>
  <c r="F120" i="60" s="1"/>
  <c r="O119" i="84"/>
  <c r="N119" i="84"/>
  <c r="P119" i="84" s="1"/>
  <c r="AM111" i="6"/>
  <c r="AK111" i="6"/>
  <c r="AL111" i="6"/>
  <c r="AI111" i="6"/>
  <c r="AJ111" i="6"/>
  <c r="N119" i="6"/>
  <c r="P119" i="6" s="1"/>
  <c r="O119" i="6"/>
  <c r="S119" i="84" l="1"/>
  <c r="T119" i="84"/>
  <c r="AI110" i="4"/>
  <c r="AK110" i="4"/>
  <c r="AJ110" i="4"/>
  <c r="AM110" i="4"/>
  <c r="AL110" i="4"/>
  <c r="J120" i="84"/>
  <c r="K120" i="84"/>
  <c r="L119" i="4"/>
  <c r="D120" i="4"/>
  <c r="F120" i="4" s="1"/>
  <c r="S119" i="6"/>
  <c r="T119" i="6"/>
  <c r="H120" i="60"/>
  <c r="G120" i="60"/>
  <c r="AF111" i="4"/>
  <c r="AE111" i="4"/>
  <c r="K120" i="6"/>
  <c r="J120" i="6"/>
  <c r="N119" i="60"/>
  <c r="P119" i="60" s="1"/>
  <c r="O119" i="60"/>
  <c r="AN110" i="4"/>
  <c r="AH112" i="6"/>
  <c r="AG112" i="6"/>
  <c r="AC113" i="6" a="1"/>
  <c r="AC113" i="6" s="1"/>
  <c r="AN112" i="6" l="1"/>
  <c r="T119" i="60"/>
  <c r="S119" i="60"/>
  <c r="L120" i="84"/>
  <c r="D121" i="84"/>
  <c r="F121" i="84" s="1"/>
  <c r="AJ112" i="6"/>
  <c r="AL112" i="6"/>
  <c r="AK112" i="6"/>
  <c r="AM112" i="6"/>
  <c r="AI112" i="6"/>
  <c r="G120" i="4"/>
  <c r="H120" i="4"/>
  <c r="J120" i="60"/>
  <c r="K120" i="60"/>
  <c r="O119" i="4"/>
  <c r="N119" i="4"/>
  <c r="P119" i="4" s="1"/>
  <c r="L120" i="6"/>
  <c r="D121" i="6"/>
  <c r="F121" i="6" s="1"/>
  <c r="AE113" i="6"/>
  <c r="AF113" i="6"/>
  <c r="AG111" i="4"/>
  <c r="AH111" i="4"/>
  <c r="AC112" i="4" a="1"/>
  <c r="AC112" i="4" s="1"/>
  <c r="U117" i="84" a="1"/>
  <c r="U117" i="84" s="1"/>
  <c r="U119" i="84" a="1"/>
  <c r="U119" i="84" s="1"/>
  <c r="U114" i="84" a="1"/>
  <c r="U114" i="84" s="1"/>
  <c r="U116" i="84" a="1"/>
  <c r="U116" i="84" s="1"/>
  <c r="U118" i="84" a="1"/>
  <c r="U118" i="84" s="1"/>
  <c r="U115" i="84" a="1"/>
  <c r="U115" i="84" s="1"/>
  <c r="AN111" i="4" l="1"/>
  <c r="X119" i="84"/>
  <c r="W119" i="84"/>
  <c r="Y119" i="84" s="1"/>
  <c r="L120" i="60"/>
  <c r="D121" i="60"/>
  <c r="F121" i="60" s="1"/>
  <c r="X117" i="84"/>
  <c r="W117" i="84"/>
  <c r="Y117" i="84" s="1"/>
  <c r="S119" i="4"/>
  <c r="T119" i="4"/>
  <c r="N120" i="84"/>
  <c r="P120" i="84" s="1"/>
  <c r="O120" i="84"/>
  <c r="AE112" i="4"/>
  <c r="AF112" i="4"/>
  <c r="AH113" i="6"/>
  <c r="AG113" i="6"/>
  <c r="AC114" i="6" a="1"/>
  <c r="AC114" i="6" s="1"/>
  <c r="U116" i="60" a="1"/>
  <c r="U116" i="60" s="1"/>
  <c r="U119" i="60" a="1"/>
  <c r="U119" i="60" s="1"/>
  <c r="U118" i="60" a="1"/>
  <c r="U118" i="60" s="1"/>
  <c r="U114" i="60" a="1"/>
  <c r="U114" i="60" s="1"/>
  <c r="U117" i="60" a="1"/>
  <c r="U117" i="60" s="1"/>
  <c r="U115" i="60" a="1"/>
  <c r="U115" i="60" s="1"/>
  <c r="W115" i="84"/>
  <c r="Y115" i="84" s="1"/>
  <c r="X115" i="84"/>
  <c r="O120" i="6"/>
  <c r="N120" i="6"/>
  <c r="P120" i="6" s="1"/>
  <c r="G121" i="84"/>
  <c r="H121" i="84"/>
  <c r="X118" i="84"/>
  <c r="W118" i="84"/>
  <c r="Y118" i="84" s="1"/>
  <c r="J120" i="4"/>
  <c r="K120" i="4"/>
  <c r="X116" i="84"/>
  <c r="W116" i="84"/>
  <c r="Y116" i="84" s="1"/>
  <c r="X114" i="84"/>
  <c r="W114" i="84"/>
  <c r="Y114" i="84" s="1"/>
  <c r="AM111" i="4"/>
  <c r="AL111" i="4"/>
  <c r="AJ111" i="4"/>
  <c r="AK111" i="4"/>
  <c r="AI111" i="4"/>
  <c r="G121" i="6"/>
  <c r="H121" i="6"/>
  <c r="AN113" i="6" l="1"/>
  <c r="W117" i="60"/>
  <c r="Y117" i="60" s="1"/>
  <c r="X117" i="60"/>
  <c r="G121" i="60"/>
  <c r="H121" i="60"/>
  <c r="X114" i="60"/>
  <c r="W114" i="60"/>
  <c r="Y114" i="60" s="1"/>
  <c r="AB115" i="84"/>
  <c r="AA115" i="84"/>
  <c r="W116" i="60"/>
  <c r="Y116" i="60" s="1"/>
  <c r="X116" i="60"/>
  <c r="AA114" i="84"/>
  <c r="AC114" i="84" s="1" a="1"/>
  <c r="AC114" i="84" s="1"/>
  <c r="AB114" i="84"/>
  <c r="K121" i="84"/>
  <c r="J121" i="84"/>
  <c r="AF114" i="6"/>
  <c r="AE114" i="6"/>
  <c r="AH112" i="4"/>
  <c r="AG112" i="4"/>
  <c r="AC113" i="4" a="1"/>
  <c r="AC113" i="4" s="1"/>
  <c r="O120" i="60"/>
  <c r="N120" i="60"/>
  <c r="P120" i="60" s="1"/>
  <c r="K121" i="6"/>
  <c r="J121" i="6"/>
  <c r="L120" i="4"/>
  <c r="D121" i="4"/>
  <c r="F121" i="4" s="1"/>
  <c r="X118" i="60"/>
  <c r="W118" i="60"/>
  <c r="Y118" i="60" s="1"/>
  <c r="AA117" i="84"/>
  <c r="AB117" i="84"/>
  <c r="AB119" i="84"/>
  <c r="AA119" i="84"/>
  <c r="AA116" i="84"/>
  <c r="AB116" i="84"/>
  <c r="AB118" i="84"/>
  <c r="AA118" i="84"/>
  <c r="S120" i="6"/>
  <c r="T120" i="6"/>
  <c r="X115" i="60"/>
  <c r="W115" i="60"/>
  <c r="Y115" i="60" s="1"/>
  <c r="W119" i="60"/>
  <c r="Y119" i="60" s="1"/>
  <c r="X119" i="60"/>
  <c r="AM113" i="6"/>
  <c r="AI113" i="6"/>
  <c r="AJ113" i="6"/>
  <c r="AL113" i="6"/>
  <c r="AK113" i="6"/>
  <c r="T120" i="84"/>
  <c r="S120" i="84"/>
  <c r="AN112" i="4" l="1"/>
  <c r="O120" i="4"/>
  <c r="N120" i="4"/>
  <c r="P120" i="4" s="1"/>
  <c r="K121" i="60"/>
  <c r="J121" i="60"/>
  <c r="AB115" i="60"/>
  <c r="AA115" i="60"/>
  <c r="AE113" i="4"/>
  <c r="AF113" i="4"/>
  <c r="AF114" i="84"/>
  <c r="AE114" i="84"/>
  <c r="AC115" i="84" s="1" a="1"/>
  <c r="AC115" i="84" s="1"/>
  <c r="AB119" i="60"/>
  <c r="AA119" i="60"/>
  <c r="L121" i="84"/>
  <c r="D122" i="84"/>
  <c r="F122" i="84" s="1"/>
  <c r="AB114" i="60"/>
  <c r="AA114" i="60"/>
  <c r="AC114" i="60" s="1" a="1"/>
  <c r="AC114" i="60" s="1"/>
  <c r="AG114" i="6"/>
  <c r="AH114" i="6"/>
  <c r="AC115" i="6" a="1"/>
  <c r="AC115" i="6" s="1"/>
  <c r="AB118" i="60"/>
  <c r="AA118" i="60"/>
  <c r="L121" i="6"/>
  <c r="D122" i="6"/>
  <c r="F122" i="6" s="1"/>
  <c r="G121" i="4"/>
  <c r="H121" i="4"/>
  <c r="S120" i="60"/>
  <c r="T120" i="60"/>
  <c r="AL112" i="4"/>
  <c r="AK112" i="4"/>
  <c r="AI112" i="4"/>
  <c r="AM112" i="4"/>
  <c r="AJ112" i="4"/>
  <c r="AA116" i="60"/>
  <c r="AB116" i="60"/>
  <c r="AB117" i="60"/>
  <c r="AA117" i="60"/>
  <c r="AN114" i="6" l="1"/>
  <c r="G122" i="6"/>
  <c r="H122" i="6"/>
  <c r="O121" i="84"/>
  <c r="N121" i="84"/>
  <c r="P121" i="84" s="1"/>
  <c r="AG114" i="84"/>
  <c r="AH114" i="84"/>
  <c r="O121" i="6"/>
  <c r="N121" i="6"/>
  <c r="P121" i="6" s="1"/>
  <c r="AF114" i="60"/>
  <c r="AE114" i="60"/>
  <c r="T120" i="4"/>
  <c r="S120" i="4"/>
  <c r="AE115" i="6"/>
  <c r="AF115" i="6"/>
  <c r="K121" i="4"/>
  <c r="J121" i="4"/>
  <c r="AK114" i="6"/>
  <c r="AI114" i="6"/>
  <c r="AJ114" i="6"/>
  <c r="AM114" i="6"/>
  <c r="AL114" i="6"/>
  <c r="D122" i="60"/>
  <c r="F122" i="60" s="1"/>
  <c r="L121" i="60"/>
  <c r="AF115" i="84"/>
  <c r="AE115" i="84"/>
  <c r="H122" i="84"/>
  <c r="G122" i="84"/>
  <c r="AG113" i="4"/>
  <c r="AH113" i="4"/>
  <c r="AC114" i="4" a="1"/>
  <c r="AC114" i="4" s="1"/>
  <c r="AE114" i="4" l="1"/>
  <c r="AF114" i="4"/>
  <c r="K122" i="84"/>
  <c r="J122" i="84"/>
  <c r="O121" i="60"/>
  <c r="N121" i="60"/>
  <c r="P121" i="60" s="1"/>
  <c r="T121" i="6"/>
  <c r="S121" i="6"/>
  <c r="G122" i="60"/>
  <c r="H122" i="60"/>
  <c r="D122" i="4"/>
  <c r="F122" i="4" s="1"/>
  <c r="L121" i="4"/>
  <c r="AG115" i="6"/>
  <c r="AH115" i="6"/>
  <c r="AG114" i="60"/>
  <c r="AH114" i="60"/>
  <c r="AM114" i="84"/>
  <c r="AJ114" i="84"/>
  <c r="AL114" i="84"/>
  <c r="AK114" i="84"/>
  <c r="AI114" i="84"/>
  <c r="K122" i="6"/>
  <c r="J122" i="6"/>
  <c r="S121" i="84"/>
  <c r="T121" i="84"/>
  <c r="AL113" i="4"/>
  <c r="AK113" i="4"/>
  <c r="AJ113" i="4"/>
  <c r="AM113" i="4"/>
  <c r="AI113" i="4"/>
  <c r="AN113" i="4"/>
  <c r="AH115" i="84"/>
  <c r="AG115" i="84"/>
  <c r="AC116" i="84" a="1"/>
  <c r="AC116" i="84" s="1"/>
  <c r="AC115" i="60" a="1"/>
  <c r="AC115" i="60" s="1"/>
  <c r="AN114" i="84"/>
  <c r="AI115" i="84" l="1"/>
  <c r="AL115" i="84"/>
  <c r="AM115" i="84"/>
  <c r="AK115" i="84"/>
  <c r="AJ115" i="84"/>
  <c r="AI114" i="60"/>
  <c r="AL114" i="60"/>
  <c r="AK114" i="60"/>
  <c r="AJ114" i="60"/>
  <c r="AM114" i="60"/>
  <c r="O121" i="4"/>
  <c r="N121" i="4"/>
  <c r="P121" i="4" s="1"/>
  <c r="L122" i="84"/>
  <c r="D123" i="84"/>
  <c r="F123" i="84" s="1"/>
  <c r="AE115" i="60"/>
  <c r="AF115" i="60"/>
  <c r="L122" i="6"/>
  <c r="D123" i="6"/>
  <c r="F123" i="6" s="1"/>
  <c r="AN114" i="60"/>
  <c r="H122" i="4"/>
  <c r="G122" i="4"/>
  <c r="AF116" i="84"/>
  <c r="AE116" i="84"/>
  <c r="AK115" i="6"/>
  <c r="AM115" i="6"/>
  <c r="AJ115" i="6"/>
  <c r="AL115" i="6"/>
  <c r="AI115" i="6"/>
  <c r="J122" i="60"/>
  <c r="K122" i="60"/>
  <c r="T121" i="60"/>
  <c r="S121" i="60"/>
  <c r="AN115" i="84"/>
  <c r="AN115" i="6"/>
  <c r="AG114" i="4"/>
  <c r="AH114" i="4"/>
  <c r="AC115" i="4" a="1"/>
  <c r="AC115" i="4" s="1"/>
  <c r="AK114" i="4" l="1"/>
  <c r="AM114" i="4"/>
  <c r="AI114" i="4"/>
  <c r="AL114" i="4"/>
  <c r="AJ114" i="4"/>
  <c r="J122" i="4"/>
  <c r="K122" i="4"/>
  <c r="S121" i="4"/>
  <c r="T121" i="4"/>
  <c r="AN114" i="4"/>
  <c r="AH116" i="84"/>
  <c r="AG116" i="84"/>
  <c r="AC117" i="84" a="1"/>
  <c r="AC117" i="84" s="1"/>
  <c r="AH115" i="60"/>
  <c r="AG115" i="60"/>
  <c r="AC116" i="60" a="1"/>
  <c r="AC116" i="60" s="1"/>
  <c r="H123" i="6"/>
  <c r="G123" i="6"/>
  <c r="G123" i="84"/>
  <c r="H123" i="84"/>
  <c r="AE115" i="4"/>
  <c r="AF115" i="4"/>
  <c r="L122" i="60"/>
  <c r="D123" i="60"/>
  <c r="F123" i="60" s="1"/>
  <c r="O122" i="6"/>
  <c r="N122" i="6"/>
  <c r="P122" i="6" s="1"/>
  <c r="O122" i="84"/>
  <c r="N122" i="84"/>
  <c r="P122" i="84" s="1"/>
  <c r="AN115" i="60" l="1"/>
  <c r="G123" i="60"/>
  <c r="H123" i="60"/>
  <c r="K123" i="84"/>
  <c r="J123" i="84"/>
  <c r="AF116" i="60"/>
  <c r="AE116" i="60"/>
  <c r="AN116" i="84"/>
  <c r="T122" i="84"/>
  <c r="S122" i="84"/>
  <c r="AI116" i="84"/>
  <c r="AJ116" i="84"/>
  <c r="AK116" i="84"/>
  <c r="AL116" i="84"/>
  <c r="AM116" i="84"/>
  <c r="O122" i="60"/>
  <c r="N122" i="60"/>
  <c r="P122" i="60" s="1"/>
  <c r="S122" i="6"/>
  <c r="T122" i="6"/>
  <c r="AK115" i="60"/>
  <c r="AI115" i="60"/>
  <c r="AL115" i="60"/>
  <c r="AM115" i="60"/>
  <c r="AJ115" i="60"/>
  <c r="L122" i="4"/>
  <c r="D123" i="4"/>
  <c r="F123" i="4" s="1"/>
  <c r="AG115" i="4"/>
  <c r="AH115" i="4"/>
  <c r="J123" i="6"/>
  <c r="K123" i="6"/>
  <c r="AF117" i="84"/>
  <c r="AE117" i="84"/>
  <c r="AN115" i="4" l="1"/>
  <c r="L123" i="6"/>
  <c r="D124" i="6"/>
  <c r="F124" i="6" s="1"/>
  <c r="N122" i="4"/>
  <c r="P122" i="4" s="1"/>
  <c r="O122" i="4"/>
  <c r="S122" i="60"/>
  <c r="T122" i="60"/>
  <c r="L123" i="84"/>
  <c r="D124" i="84"/>
  <c r="F124" i="84" s="1"/>
  <c r="AG117" i="84"/>
  <c r="AH117" i="84"/>
  <c r="AC118" i="84" a="1"/>
  <c r="AC118" i="84" s="1"/>
  <c r="AL115" i="4"/>
  <c r="AI115" i="4"/>
  <c r="AJ115" i="4"/>
  <c r="AK115" i="4"/>
  <c r="AM115" i="4"/>
  <c r="AG116" i="60"/>
  <c r="AH116" i="60"/>
  <c r="AC117" i="60" a="1"/>
  <c r="AC117" i="60" s="1"/>
  <c r="J123" i="60"/>
  <c r="K123" i="60"/>
  <c r="H123" i="4"/>
  <c r="G123" i="4"/>
  <c r="AE118" i="84" l="1"/>
  <c r="AF118" i="84"/>
  <c r="N123" i="84"/>
  <c r="P123" i="84" s="1"/>
  <c r="O123" i="84"/>
  <c r="S122" i="4"/>
  <c r="T122" i="4"/>
  <c r="AE117" i="60"/>
  <c r="AF117" i="60"/>
  <c r="J123" i="4"/>
  <c r="K123" i="4"/>
  <c r="G124" i="6"/>
  <c r="H124" i="6"/>
  <c r="AK116" i="60"/>
  <c r="AL116" i="60"/>
  <c r="AI116" i="60"/>
  <c r="AJ116" i="60"/>
  <c r="AM116" i="60"/>
  <c r="AM117" i="84"/>
  <c r="AI117" i="84"/>
  <c r="AK117" i="84"/>
  <c r="AL117" i="84"/>
  <c r="AJ117" i="84"/>
  <c r="AN116" i="60"/>
  <c r="AN117" i="84"/>
  <c r="O123" i="6"/>
  <c r="N123" i="6"/>
  <c r="P123" i="6" s="1"/>
  <c r="L123" i="60"/>
  <c r="D124" i="60"/>
  <c r="F124" i="60" s="1"/>
  <c r="G124" i="84"/>
  <c r="H124" i="84"/>
  <c r="H124" i="60" l="1"/>
  <c r="G124" i="60"/>
  <c r="K124" i="6"/>
  <c r="J124" i="6"/>
  <c r="AG117" i="60"/>
  <c r="AH117" i="60"/>
  <c r="AC118" i="60" a="1"/>
  <c r="AC118" i="60" s="1"/>
  <c r="S123" i="84"/>
  <c r="T123" i="84"/>
  <c r="O123" i="60"/>
  <c r="N123" i="60"/>
  <c r="P123" i="60" s="1"/>
  <c r="K124" i="84"/>
  <c r="J124" i="84"/>
  <c r="S123" i="6"/>
  <c r="T123" i="6"/>
  <c r="L123" i="4"/>
  <c r="D124" i="4"/>
  <c r="F124" i="4" s="1"/>
  <c r="AH118" i="84"/>
  <c r="AG118" i="84"/>
  <c r="AC119" i="84" a="1"/>
  <c r="AC119" i="84" s="1"/>
  <c r="AN118" i="84" l="1"/>
  <c r="AF119" i="84"/>
  <c r="AE119" i="84"/>
  <c r="N123" i="4"/>
  <c r="P123" i="4" s="1"/>
  <c r="O123" i="4"/>
  <c r="L124" i="6"/>
  <c r="D125" i="6"/>
  <c r="F125" i="6" s="1"/>
  <c r="AF118" i="60"/>
  <c r="AE118" i="60"/>
  <c r="S123" i="60"/>
  <c r="T123" i="60"/>
  <c r="U116" i="6" a="1"/>
  <c r="U116" i="6" s="1"/>
  <c r="U123" i="6" a="1"/>
  <c r="U123" i="6" s="1"/>
  <c r="U121" i="6" a="1"/>
  <c r="U121" i="6" s="1"/>
  <c r="U122" i="6" a="1"/>
  <c r="U122" i="6" s="1"/>
  <c r="U119" i="6" a="1"/>
  <c r="U119" i="6" s="1"/>
  <c r="U120" i="6" a="1"/>
  <c r="U120" i="6" s="1"/>
  <c r="U117" i="6" a="1"/>
  <c r="U117" i="6" s="1"/>
  <c r="U118" i="6" a="1"/>
  <c r="U118" i="6" s="1"/>
  <c r="AJ117" i="60"/>
  <c r="AM117" i="60"/>
  <c r="AL117" i="60"/>
  <c r="AI117" i="60"/>
  <c r="AK117" i="60"/>
  <c r="AK118" i="84"/>
  <c r="AM118" i="84"/>
  <c r="AJ118" i="84"/>
  <c r="AL118" i="84"/>
  <c r="AI118" i="84"/>
  <c r="G124" i="4"/>
  <c r="H124" i="4"/>
  <c r="L124" i="84"/>
  <c r="D125" i="84"/>
  <c r="F125" i="84" s="1"/>
  <c r="AN117" i="60"/>
  <c r="J124" i="60"/>
  <c r="K124" i="60"/>
  <c r="H125" i="84" l="1"/>
  <c r="G125" i="84"/>
  <c r="X120" i="6"/>
  <c r="W120" i="6"/>
  <c r="Y120" i="6" s="1"/>
  <c r="W123" i="6"/>
  <c r="Y123" i="6" s="1"/>
  <c r="X123" i="6"/>
  <c r="AH118" i="60"/>
  <c r="AG118" i="60"/>
  <c r="AC119" i="60" a="1"/>
  <c r="AC119" i="60" s="1"/>
  <c r="W119" i="6"/>
  <c r="Y119" i="6" s="1"/>
  <c r="X119" i="6"/>
  <c r="W116" i="6"/>
  <c r="Y116" i="6" s="1"/>
  <c r="X116" i="6"/>
  <c r="T123" i="4"/>
  <c r="S123" i="4"/>
  <c r="K124" i="4"/>
  <c r="J124" i="4"/>
  <c r="W118" i="6"/>
  <c r="Y118" i="6" s="1"/>
  <c r="X118" i="6"/>
  <c r="X122" i="6"/>
  <c r="W122" i="6"/>
  <c r="Y122" i="6" s="1"/>
  <c r="H125" i="6"/>
  <c r="G125" i="6"/>
  <c r="AG119" i="84"/>
  <c r="AH119" i="84"/>
  <c r="N124" i="84"/>
  <c r="P124" i="84" s="1"/>
  <c r="O124" i="84"/>
  <c r="L124" i="60"/>
  <c r="D125" i="60"/>
  <c r="F125" i="60" s="1"/>
  <c r="W117" i="6"/>
  <c r="Y117" i="6" s="1"/>
  <c r="X117" i="6"/>
  <c r="X121" i="6"/>
  <c r="W121" i="6"/>
  <c r="Y121" i="6" s="1"/>
  <c r="O124" i="6"/>
  <c r="N124" i="6"/>
  <c r="P124" i="6" s="1"/>
  <c r="N124" i="60" l="1"/>
  <c r="P124" i="60" s="1"/>
  <c r="O124" i="60"/>
  <c r="AA116" i="6"/>
  <c r="AC116" i="6" s="1" a="1"/>
  <c r="AC116" i="6" s="1"/>
  <c r="AB116" i="6"/>
  <c r="AN118" i="60"/>
  <c r="AA120" i="6"/>
  <c r="AB120" i="6"/>
  <c r="AB121" i="6"/>
  <c r="AA121" i="6"/>
  <c r="S124" i="6"/>
  <c r="T124" i="6"/>
  <c r="U118" i="4" a="1"/>
  <c r="U118" i="4" s="1"/>
  <c r="U116" i="4" a="1"/>
  <c r="U116" i="4" s="1"/>
  <c r="U119" i="4" a="1"/>
  <c r="U119" i="4" s="1"/>
  <c r="U123" i="4" a="1"/>
  <c r="U123" i="4" s="1"/>
  <c r="U122" i="4" a="1"/>
  <c r="U122" i="4" s="1"/>
  <c r="U117" i="4" a="1"/>
  <c r="U117" i="4" s="1"/>
  <c r="U120" i="4" a="1"/>
  <c r="U120" i="4" s="1"/>
  <c r="U121" i="4" a="1"/>
  <c r="U121" i="4" s="1"/>
  <c r="AM118" i="60"/>
  <c r="AI118" i="60"/>
  <c r="AK118" i="60"/>
  <c r="AJ118" i="60"/>
  <c r="AL118" i="60"/>
  <c r="AN119" i="84"/>
  <c r="AB117" i="6"/>
  <c r="AA117" i="6"/>
  <c r="S124" i="84"/>
  <c r="T124" i="84"/>
  <c r="J125" i="6"/>
  <c r="K125" i="6"/>
  <c r="AA118" i="6"/>
  <c r="AB118" i="6"/>
  <c r="AA119" i="6"/>
  <c r="AB119" i="6"/>
  <c r="G125" i="60"/>
  <c r="H125" i="60"/>
  <c r="AL119" i="84"/>
  <c r="AI119" i="84"/>
  <c r="AJ119" i="84"/>
  <c r="AK119" i="84"/>
  <c r="AM119" i="84"/>
  <c r="AA122" i="6"/>
  <c r="AB122" i="6"/>
  <c r="D125" i="4"/>
  <c r="F125" i="4" s="1"/>
  <c r="L124" i="4"/>
  <c r="AE119" i="60"/>
  <c r="AF119" i="60"/>
  <c r="AA123" i="6"/>
  <c r="AB123" i="6"/>
  <c r="J125" i="84"/>
  <c r="K125" i="84"/>
  <c r="L125" i="84" l="1"/>
  <c r="D126" i="84"/>
  <c r="F126" i="84" s="1"/>
  <c r="W122" i="4"/>
  <c r="Y122" i="4" s="1"/>
  <c r="X122" i="4"/>
  <c r="X118" i="4"/>
  <c r="W118" i="4"/>
  <c r="Y118" i="4" s="1"/>
  <c r="AG119" i="60"/>
  <c r="AH119" i="60"/>
  <c r="X121" i="4"/>
  <c r="W121" i="4"/>
  <c r="Y121" i="4" s="1"/>
  <c r="X123" i="4"/>
  <c r="W123" i="4"/>
  <c r="Y123" i="4" s="1"/>
  <c r="AE116" i="6"/>
  <c r="AC117" i="6" s="1" a="1"/>
  <c r="AC117" i="6" s="1"/>
  <c r="AF116" i="6"/>
  <c r="L125" i="6"/>
  <c r="D126" i="6"/>
  <c r="F126" i="6" s="1"/>
  <c r="X120" i="4"/>
  <c r="W120" i="4"/>
  <c r="Y120" i="4" s="1"/>
  <c r="X119" i="4"/>
  <c r="W119" i="4"/>
  <c r="Y119" i="4" s="1"/>
  <c r="O124" i="4"/>
  <c r="N124" i="4"/>
  <c r="P124" i="4" s="1"/>
  <c r="H125" i="4"/>
  <c r="G125" i="4"/>
  <c r="J125" i="60"/>
  <c r="K125" i="60"/>
  <c r="W117" i="4"/>
  <c r="Y117" i="4" s="1"/>
  <c r="X117" i="4"/>
  <c r="W116" i="4"/>
  <c r="Y116" i="4" s="1"/>
  <c r="X116" i="4"/>
  <c r="S124" i="60"/>
  <c r="T124" i="60"/>
  <c r="AN119" i="60" l="1"/>
  <c r="AA119" i="4"/>
  <c r="AB119" i="4"/>
  <c r="G126" i="6"/>
  <c r="H126" i="6"/>
  <c r="AH116" i="6"/>
  <c r="AG116" i="6"/>
  <c r="AB122" i="4"/>
  <c r="AA122" i="4"/>
  <c r="T124" i="4"/>
  <c r="S124" i="4"/>
  <c r="O125" i="6"/>
  <c r="N125" i="6"/>
  <c r="P125" i="6" s="1"/>
  <c r="AB123" i="4"/>
  <c r="AA123" i="4"/>
  <c r="AF117" i="6"/>
  <c r="AE117" i="6"/>
  <c r="AA118" i="4"/>
  <c r="AB118" i="4"/>
  <c r="AB116" i="4"/>
  <c r="AA116" i="4"/>
  <c r="AC116" i="4" s="1" a="1"/>
  <c r="AC116" i="4" s="1"/>
  <c r="AB120" i="4"/>
  <c r="AA120" i="4"/>
  <c r="H126" i="84"/>
  <c r="G126" i="84"/>
  <c r="L125" i="60"/>
  <c r="D126" i="60"/>
  <c r="F126" i="60" s="1"/>
  <c r="AB117" i="4"/>
  <c r="AA117" i="4"/>
  <c r="J125" i="4"/>
  <c r="K125" i="4"/>
  <c r="AA121" i="4"/>
  <c r="AB121" i="4"/>
  <c r="AI119" i="60"/>
  <c r="AJ119" i="60"/>
  <c r="AK119" i="60"/>
  <c r="AM119" i="60"/>
  <c r="AL119" i="60"/>
  <c r="N125" i="84"/>
  <c r="P125" i="84" s="1"/>
  <c r="O125" i="84"/>
  <c r="AF116" i="4" l="1"/>
  <c r="AE116" i="4"/>
  <c r="AC117" i="4" s="1" a="1"/>
  <c r="AC117" i="4" s="1"/>
  <c r="AG117" i="6"/>
  <c r="AH117" i="6"/>
  <c r="AC118" i="6" a="1"/>
  <c r="AC118" i="6" s="1"/>
  <c r="S125" i="6"/>
  <c r="T125" i="6"/>
  <c r="K126" i="6"/>
  <c r="J126" i="6"/>
  <c r="J126" i="84"/>
  <c r="K126" i="84"/>
  <c r="H126" i="60"/>
  <c r="G126" i="60"/>
  <c r="AN116" i="6"/>
  <c r="T125" i="84"/>
  <c r="S125" i="84"/>
  <c r="L125" i="4"/>
  <c r="D126" i="4"/>
  <c r="F126" i="4" s="1"/>
  <c r="O125" i="60"/>
  <c r="N125" i="60"/>
  <c r="P125" i="60" s="1"/>
  <c r="AJ116" i="6"/>
  <c r="AK116" i="6"/>
  <c r="AM116" i="6"/>
  <c r="AI116" i="6"/>
  <c r="AL116" i="6"/>
  <c r="AN117" i="6" l="1"/>
  <c r="AK117" i="6"/>
  <c r="AI117" i="6"/>
  <c r="AM117" i="6"/>
  <c r="AJ117" i="6"/>
  <c r="AL117" i="6"/>
  <c r="AF117" i="4"/>
  <c r="AE117" i="4"/>
  <c r="O125" i="4"/>
  <c r="N125" i="4"/>
  <c r="P125" i="4" s="1"/>
  <c r="D127" i="6"/>
  <c r="F127" i="6" s="1"/>
  <c r="L126" i="6"/>
  <c r="AH116" i="4"/>
  <c r="AG116" i="4"/>
  <c r="G126" i="4"/>
  <c r="H126" i="4"/>
  <c r="K126" i="60"/>
  <c r="J126" i="60"/>
  <c r="T125" i="60"/>
  <c r="S125" i="60"/>
  <c r="U122" i="84" a="1"/>
  <c r="U122" i="84" s="1"/>
  <c r="U121" i="84" a="1"/>
  <c r="U121" i="84" s="1"/>
  <c r="U120" i="84" a="1"/>
  <c r="U120" i="84" s="1"/>
  <c r="U125" i="84" a="1"/>
  <c r="U125" i="84" s="1"/>
  <c r="U124" i="84" a="1"/>
  <c r="U124" i="84" s="1"/>
  <c r="U123" i="84" a="1"/>
  <c r="U123" i="84" s="1"/>
  <c r="L126" i="84"/>
  <c r="D127" i="84"/>
  <c r="F127" i="84" s="1"/>
  <c r="AF118" i="6"/>
  <c r="AE118" i="6"/>
  <c r="W124" i="84" l="1"/>
  <c r="Y124" i="84" s="1"/>
  <c r="X124" i="84"/>
  <c r="X122" i="84"/>
  <c r="W122" i="84"/>
  <c r="Y122" i="84" s="1"/>
  <c r="AJ116" i="4"/>
  <c r="AK116" i="4"/>
  <c r="AL116" i="4"/>
  <c r="AI116" i="4"/>
  <c r="AM116" i="4"/>
  <c r="W125" i="84"/>
  <c r="Y125" i="84" s="1"/>
  <c r="X125" i="84"/>
  <c r="U120" i="60" a="1"/>
  <c r="U120" i="60" s="1"/>
  <c r="U125" i="60" a="1"/>
  <c r="U125" i="60" s="1"/>
  <c r="U124" i="60" a="1"/>
  <c r="U124" i="60" s="1"/>
  <c r="U123" i="60" a="1"/>
  <c r="U123" i="60" s="1"/>
  <c r="U121" i="60" a="1"/>
  <c r="U121" i="60" s="1"/>
  <c r="U122" i="60" a="1"/>
  <c r="U122" i="60" s="1"/>
  <c r="J126" i="4"/>
  <c r="K126" i="4"/>
  <c r="O126" i="6"/>
  <c r="N126" i="6"/>
  <c r="P126" i="6" s="1"/>
  <c r="AH117" i="4"/>
  <c r="AG117" i="4"/>
  <c r="AC118" i="4" a="1"/>
  <c r="AC118" i="4" s="1"/>
  <c r="W120" i="84"/>
  <c r="Y120" i="84" s="1"/>
  <c r="X120" i="84"/>
  <c r="G127" i="6"/>
  <c r="H127" i="6"/>
  <c r="H127" i="84"/>
  <c r="G127" i="84"/>
  <c r="O126" i="84"/>
  <c r="N126" i="84"/>
  <c r="P126" i="84" s="1"/>
  <c r="AG118" i="6"/>
  <c r="AH118" i="6"/>
  <c r="AC119" i="6" a="1"/>
  <c r="AC119" i="6" s="1"/>
  <c r="W123" i="84"/>
  <c r="Y123" i="84" s="1"/>
  <c r="X123" i="84"/>
  <c r="X121" i="84"/>
  <c r="W121" i="84"/>
  <c r="Y121" i="84" s="1"/>
  <c r="L126" i="60"/>
  <c r="D127" i="60"/>
  <c r="F127" i="60" s="1"/>
  <c r="AN116" i="4"/>
  <c r="T125" i="4"/>
  <c r="S125" i="4"/>
  <c r="AN117" i="4" l="1"/>
  <c r="AF118" i="4"/>
  <c r="AE118" i="4"/>
  <c r="X121" i="60"/>
  <c r="W121" i="60"/>
  <c r="Y121" i="60" s="1"/>
  <c r="X120" i="60"/>
  <c r="W120" i="60"/>
  <c r="Y120" i="60" s="1"/>
  <c r="AA122" i="84"/>
  <c r="AB122" i="84"/>
  <c r="N126" i="60"/>
  <c r="P126" i="60" s="1"/>
  <c r="O126" i="60"/>
  <c r="T126" i="84"/>
  <c r="S126" i="84"/>
  <c r="X123" i="60"/>
  <c r="W123" i="60"/>
  <c r="Y123" i="60" s="1"/>
  <c r="AA123" i="84"/>
  <c r="AB123" i="84"/>
  <c r="J127" i="6"/>
  <c r="K127" i="6"/>
  <c r="AB121" i="84"/>
  <c r="AA121" i="84"/>
  <c r="AM117" i="4"/>
  <c r="AI117" i="4"/>
  <c r="AJ117" i="4"/>
  <c r="AK117" i="4"/>
  <c r="AL117" i="4"/>
  <c r="L126" i="4"/>
  <c r="D127" i="4"/>
  <c r="F127" i="4" s="1"/>
  <c r="W124" i="60"/>
  <c r="Y124" i="60" s="1"/>
  <c r="X124" i="60"/>
  <c r="AA125" i="84"/>
  <c r="AB125" i="84"/>
  <c r="AE119" i="6"/>
  <c r="AF119" i="6"/>
  <c r="AK118" i="6"/>
  <c r="AL118" i="6"/>
  <c r="AM118" i="6"/>
  <c r="AI118" i="6"/>
  <c r="AJ118" i="6"/>
  <c r="H127" i="60"/>
  <c r="G127" i="60"/>
  <c r="AN118" i="6"/>
  <c r="J127" i="84"/>
  <c r="K127" i="84"/>
  <c r="AB120" i="84"/>
  <c r="AA120" i="84"/>
  <c r="AC120" i="84" s="1" a="1"/>
  <c r="AC120" i="84" s="1"/>
  <c r="T126" i="6"/>
  <c r="S126" i="6"/>
  <c r="X122" i="60"/>
  <c r="W122" i="60"/>
  <c r="Y122" i="60" s="1"/>
  <c r="X125" i="60"/>
  <c r="W125" i="60"/>
  <c r="Y125" i="60" s="1"/>
  <c r="AA124" i="84"/>
  <c r="AB124" i="84"/>
  <c r="AH119" i="6" l="1"/>
  <c r="AG119" i="6"/>
  <c r="AC120" i="6" a="1"/>
  <c r="AC120" i="6" s="1"/>
  <c r="AB124" i="60"/>
  <c r="AA124" i="60"/>
  <c r="AB121" i="60"/>
  <c r="AA121" i="60"/>
  <c r="H127" i="4"/>
  <c r="G127" i="4"/>
  <c r="AB125" i="60"/>
  <c r="AA125" i="60"/>
  <c r="L127" i="84"/>
  <c r="D128" i="84"/>
  <c r="F128" i="84" s="1"/>
  <c r="O126" i="4"/>
  <c r="N126" i="4"/>
  <c r="P126" i="4" s="1"/>
  <c r="AB123" i="60"/>
  <c r="AA123" i="60"/>
  <c r="AB120" i="60"/>
  <c r="AA120" i="60"/>
  <c r="AC120" i="60" s="1" a="1"/>
  <c r="AC120" i="60" s="1"/>
  <c r="AG118" i="4"/>
  <c r="AH118" i="4"/>
  <c r="AC119" i="4" a="1"/>
  <c r="AC119" i="4" s="1"/>
  <c r="K127" i="60"/>
  <c r="J127" i="60"/>
  <c r="AA122" i="60"/>
  <c r="AB122" i="60"/>
  <c r="AF120" i="84"/>
  <c r="AE120" i="84"/>
  <c r="AC121" i="84" s="1" a="1"/>
  <c r="AC121" i="84" s="1"/>
  <c r="L127" i="6"/>
  <c r="D128" i="6"/>
  <c r="F128" i="6" s="1"/>
  <c r="T126" i="60"/>
  <c r="S126" i="60"/>
  <c r="AF121" i="84" l="1"/>
  <c r="AE121" i="84"/>
  <c r="AF120" i="60"/>
  <c r="AE120" i="60"/>
  <c r="AC121" i="60" s="1" a="1"/>
  <c r="AC121" i="60" s="1"/>
  <c r="T126" i="4"/>
  <c r="S126" i="4"/>
  <c r="N127" i="84"/>
  <c r="P127" i="84" s="1"/>
  <c r="O127" i="84"/>
  <c r="AE120" i="6"/>
  <c r="AF120" i="6"/>
  <c r="AE119" i="4"/>
  <c r="AF119" i="4"/>
  <c r="AN119" i="6"/>
  <c r="AK118" i="4"/>
  <c r="AJ118" i="4"/>
  <c r="AL118" i="4"/>
  <c r="AM118" i="4"/>
  <c r="AI118" i="4"/>
  <c r="K127" i="4"/>
  <c r="J127" i="4"/>
  <c r="AK119" i="6"/>
  <c r="AM119" i="6"/>
  <c r="AI119" i="6"/>
  <c r="AL119" i="6"/>
  <c r="AJ119" i="6"/>
  <c r="H128" i="6"/>
  <c r="G128" i="6"/>
  <c r="O127" i="6"/>
  <c r="N127" i="6"/>
  <c r="P127" i="6" s="1"/>
  <c r="AG120" i="84"/>
  <c r="AH120" i="84"/>
  <c r="D128" i="60"/>
  <c r="F128" i="60" s="1"/>
  <c r="L127" i="60"/>
  <c r="AN118" i="4"/>
  <c r="G128" i="84"/>
  <c r="H128" i="84"/>
  <c r="AF121" i="60" l="1"/>
  <c r="AE121" i="60"/>
  <c r="O127" i="60"/>
  <c r="N127" i="60"/>
  <c r="P127" i="60" s="1"/>
  <c r="J128" i="6"/>
  <c r="K128" i="6"/>
  <c r="J128" i="84"/>
  <c r="K128" i="84"/>
  <c r="G128" i="60"/>
  <c r="H128" i="60"/>
  <c r="S127" i="6"/>
  <c r="T127" i="6"/>
  <c r="AG120" i="60"/>
  <c r="AH120" i="60"/>
  <c r="AI120" i="84"/>
  <c r="AL120" i="84"/>
  <c r="AJ120" i="84"/>
  <c r="AM120" i="84"/>
  <c r="AK120" i="84"/>
  <c r="AH119" i="4"/>
  <c r="AG119" i="4"/>
  <c r="AC120" i="4" a="1"/>
  <c r="AC120" i="4" s="1"/>
  <c r="S127" i="84"/>
  <c r="T127" i="84"/>
  <c r="AN120" i="84"/>
  <c r="L127" i="4"/>
  <c r="D128" i="4"/>
  <c r="F128" i="4" s="1"/>
  <c r="AH121" i="84"/>
  <c r="AG121" i="84"/>
  <c r="AC122" i="84" a="1"/>
  <c r="AC122" i="84" s="1"/>
  <c r="AH120" i="6"/>
  <c r="AG120" i="6"/>
  <c r="AC121" i="6" a="1"/>
  <c r="AC121" i="6" s="1"/>
  <c r="AN120" i="6" l="1"/>
  <c r="AL121" i="84"/>
  <c r="AI121" i="84"/>
  <c r="AM121" i="84"/>
  <c r="AK121" i="84"/>
  <c r="AJ121" i="84"/>
  <c r="AI119" i="4"/>
  <c r="AM119" i="4"/>
  <c r="AL119" i="4"/>
  <c r="AJ119" i="4"/>
  <c r="AK119" i="4"/>
  <c r="S127" i="60"/>
  <c r="T127" i="60"/>
  <c r="AJ120" i="6"/>
  <c r="AK120" i="6"/>
  <c r="AI120" i="6"/>
  <c r="AM120" i="6"/>
  <c r="AL120" i="6"/>
  <c r="H128" i="4"/>
  <c r="G128" i="4"/>
  <c r="L128" i="84"/>
  <c r="D129" i="84"/>
  <c r="F129" i="84" s="1"/>
  <c r="AE122" i="84"/>
  <c r="AF122" i="84"/>
  <c r="O127" i="4"/>
  <c r="N127" i="4"/>
  <c r="P127" i="4" s="1"/>
  <c r="AE120" i="4"/>
  <c r="AF120" i="4"/>
  <c r="AL120" i="60"/>
  <c r="AM120" i="60"/>
  <c r="AJ120" i="60"/>
  <c r="AK120" i="60"/>
  <c r="AI120" i="60"/>
  <c r="K128" i="60"/>
  <c r="J128" i="60"/>
  <c r="AH121" i="60"/>
  <c r="AG121" i="60"/>
  <c r="AC122" i="60" a="1"/>
  <c r="AC122" i="60" s="1"/>
  <c r="AE121" i="6"/>
  <c r="AF121" i="6"/>
  <c r="AN121" i="84"/>
  <c r="AN119" i="4"/>
  <c r="AN120" i="60"/>
  <c r="D129" i="6"/>
  <c r="F129" i="6" s="1"/>
  <c r="L128" i="6"/>
  <c r="AI121" i="60" l="1"/>
  <c r="AK121" i="60"/>
  <c r="AM121" i="60"/>
  <c r="AJ121" i="60"/>
  <c r="AL121" i="60"/>
  <c r="O128" i="6"/>
  <c r="N128" i="6"/>
  <c r="P128" i="6" s="1"/>
  <c r="AN121" i="60"/>
  <c r="N128" i="84"/>
  <c r="P128" i="84" s="1"/>
  <c r="O128" i="84"/>
  <c r="G129" i="6"/>
  <c r="H129" i="6"/>
  <c r="AG121" i="6"/>
  <c r="AH121" i="6"/>
  <c r="AC122" i="6" a="1"/>
  <c r="AC122" i="6" s="1"/>
  <c r="L128" i="60"/>
  <c r="D129" i="60"/>
  <c r="F129" i="60" s="1"/>
  <c r="AG120" i="4"/>
  <c r="AH120" i="4"/>
  <c r="AC121" i="4" a="1"/>
  <c r="AC121" i="4" s="1"/>
  <c r="AH122" i="84"/>
  <c r="AG122" i="84"/>
  <c r="AC123" i="84" a="1"/>
  <c r="AC123" i="84" s="1"/>
  <c r="J128" i="4"/>
  <c r="K128" i="4"/>
  <c r="AF122" i="60"/>
  <c r="AE122" i="60"/>
  <c r="T127" i="4"/>
  <c r="S127" i="4"/>
  <c r="G129" i="84"/>
  <c r="H129" i="84"/>
  <c r="AN122" i="84" l="1"/>
  <c r="AF121" i="4"/>
  <c r="AE121" i="4"/>
  <c r="O128" i="60"/>
  <c r="N128" i="60"/>
  <c r="P128" i="60" s="1"/>
  <c r="J129" i="6"/>
  <c r="K129" i="6"/>
  <c r="K129" i="84"/>
  <c r="J129" i="84"/>
  <c r="AF122" i="6"/>
  <c r="AE122" i="6"/>
  <c r="S128" i="6"/>
  <c r="T128" i="6"/>
  <c r="AE123" i="84"/>
  <c r="AF123" i="84"/>
  <c r="AN120" i="4"/>
  <c r="AI121" i="6"/>
  <c r="AL121" i="6"/>
  <c r="AK121" i="6"/>
  <c r="AJ121" i="6"/>
  <c r="AM121" i="6"/>
  <c r="L128" i="4"/>
  <c r="D129" i="4"/>
  <c r="F129" i="4" s="1"/>
  <c r="AH122" i="60"/>
  <c r="AG122" i="60"/>
  <c r="AC123" i="60" a="1"/>
  <c r="AC123" i="60" s="1"/>
  <c r="AM120" i="4"/>
  <c r="AI120" i="4"/>
  <c r="AL120" i="4"/>
  <c r="AK120" i="4"/>
  <c r="AJ120" i="4"/>
  <c r="AK122" i="84"/>
  <c r="AM122" i="84"/>
  <c r="AJ122" i="84"/>
  <c r="AI122" i="84"/>
  <c r="AL122" i="84"/>
  <c r="H129" i="60"/>
  <c r="G129" i="60"/>
  <c r="AN121" i="6"/>
  <c r="S128" i="84"/>
  <c r="T128" i="84"/>
  <c r="K129" i="60" l="1"/>
  <c r="J129" i="60"/>
  <c r="AN122" i="60"/>
  <c r="D130" i="84"/>
  <c r="F130" i="84" s="1"/>
  <c r="L129" i="84"/>
  <c r="T128" i="60"/>
  <c r="S128" i="60"/>
  <c r="AI122" i="60"/>
  <c r="AK122" i="60"/>
  <c r="AJ122" i="60"/>
  <c r="AM122" i="60"/>
  <c r="AL122" i="60"/>
  <c r="G129" i="4"/>
  <c r="H129" i="4"/>
  <c r="AG122" i="6"/>
  <c r="AH122" i="6"/>
  <c r="AC123" i="6" a="1"/>
  <c r="AC123" i="6" s="1"/>
  <c r="AG121" i="4"/>
  <c r="AH121" i="4"/>
  <c r="AC122" i="4" a="1"/>
  <c r="AC122" i="4" s="1"/>
  <c r="AE123" i="60"/>
  <c r="AF123" i="60"/>
  <c r="N128" i="4"/>
  <c r="P128" i="4" s="1"/>
  <c r="O128" i="4"/>
  <c r="AG123" i="84"/>
  <c r="AH123" i="84"/>
  <c r="AC124" i="84" a="1"/>
  <c r="AC124" i="84" s="1"/>
  <c r="L129" i="6"/>
  <c r="D130" i="6"/>
  <c r="F130" i="6" s="1"/>
  <c r="AN123" i="84" l="1"/>
  <c r="AN122" i="6"/>
  <c r="AE122" i="4"/>
  <c r="AF122" i="4"/>
  <c r="AI122" i="6"/>
  <c r="AK122" i="6"/>
  <c r="AM122" i="6"/>
  <c r="AJ122" i="6"/>
  <c r="AL122" i="6"/>
  <c r="H130" i="84"/>
  <c r="G130" i="84"/>
  <c r="AE124" i="84"/>
  <c r="AF124" i="84"/>
  <c r="AI121" i="4"/>
  <c r="AL121" i="4"/>
  <c r="AK121" i="4"/>
  <c r="AJ121" i="4"/>
  <c r="AM121" i="4"/>
  <c r="G130" i="6"/>
  <c r="H130" i="6"/>
  <c r="O129" i="6"/>
  <c r="N129" i="6"/>
  <c r="P129" i="6" s="1"/>
  <c r="S128" i="4"/>
  <c r="T128" i="4"/>
  <c r="AM123" i="84"/>
  <c r="AL123" i="84"/>
  <c r="AI123" i="84"/>
  <c r="AJ123" i="84"/>
  <c r="AK123" i="84"/>
  <c r="AN121" i="4"/>
  <c r="K129" i="4"/>
  <c r="J129" i="4"/>
  <c r="D130" i="60"/>
  <c r="F130" i="60" s="1"/>
  <c r="L129" i="60"/>
  <c r="AG123" i="60"/>
  <c r="AH123" i="60"/>
  <c r="AC124" i="60" a="1"/>
  <c r="AC124" i="60" s="1"/>
  <c r="AE123" i="6"/>
  <c r="AF123" i="6"/>
  <c r="N129" i="84"/>
  <c r="P129" i="84" s="1"/>
  <c r="O129" i="84"/>
  <c r="T129" i="84" l="1"/>
  <c r="S129" i="84"/>
  <c r="D130" i="4"/>
  <c r="F130" i="4" s="1"/>
  <c r="L129" i="4"/>
  <c r="AH123" i="6"/>
  <c r="AG123" i="6"/>
  <c r="O129" i="60"/>
  <c r="N129" i="60"/>
  <c r="P129" i="60" s="1"/>
  <c r="T129" i="6"/>
  <c r="S129" i="6"/>
  <c r="K130" i="84"/>
  <c r="J130" i="84"/>
  <c r="AF124" i="60"/>
  <c r="AE124" i="60"/>
  <c r="AH124" i="84"/>
  <c r="AG124" i="84"/>
  <c r="AC125" i="84" a="1"/>
  <c r="AC125" i="84" s="1"/>
  <c r="G130" i="60"/>
  <c r="H130" i="60"/>
  <c r="AK123" i="60"/>
  <c r="AI123" i="60"/>
  <c r="AL123" i="60"/>
  <c r="AJ123" i="60"/>
  <c r="AM123" i="60"/>
  <c r="K130" i="6"/>
  <c r="J130" i="6"/>
  <c r="AN123" i="60"/>
  <c r="AH122" i="4"/>
  <c r="AG122" i="4"/>
  <c r="AC123" i="4" a="1"/>
  <c r="AC123" i="4" s="1"/>
  <c r="AN122" i="4" l="1"/>
  <c r="AN123" i="6"/>
  <c r="AK122" i="4"/>
  <c r="AL122" i="4"/>
  <c r="AJ122" i="4"/>
  <c r="AM122" i="4"/>
  <c r="AI122" i="4"/>
  <c r="AN124" i="84"/>
  <c r="L130" i="84"/>
  <c r="D131" i="84"/>
  <c r="F131" i="84" s="1"/>
  <c r="T129" i="60"/>
  <c r="S129" i="60"/>
  <c r="O129" i="4"/>
  <c r="N129" i="4"/>
  <c r="P129" i="4" s="1"/>
  <c r="AF123" i="4"/>
  <c r="AE123" i="4"/>
  <c r="J130" i="60"/>
  <c r="K130" i="60"/>
  <c r="AL124" i="84"/>
  <c r="AJ124" i="84"/>
  <c r="AM124" i="84"/>
  <c r="AI124" i="84"/>
  <c r="AK124" i="84"/>
  <c r="H130" i="4"/>
  <c r="G130" i="4"/>
  <c r="L130" i="6"/>
  <c r="D131" i="6"/>
  <c r="F131" i="6" s="1"/>
  <c r="AH124" i="60"/>
  <c r="AG124" i="60"/>
  <c r="AC125" i="60" a="1"/>
  <c r="AC125" i="60" s="1"/>
  <c r="AF125" i="84"/>
  <c r="AE125" i="84"/>
  <c r="AI123" i="6"/>
  <c r="AL123" i="6"/>
  <c r="AM123" i="6"/>
  <c r="AJ123" i="6"/>
  <c r="AK123" i="6"/>
  <c r="AN124" i="60" l="1"/>
  <c r="AE125" i="60"/>
  <c r="AF125" i="60"/>
  <c r="N130" i="6"/>
  <c r="P130" i="6" s="1"/>
  <c r="O130" i="6"/>
  <c r="T129" i="4"/>
  <c r="S129" i="4"/>
  <c r="H131" i="84"/>
  <c r="G131" i="84"/>
  <c r="D131" i="60"/>
  <c r="F131" i="60" s="1"/>
  <c r="L130" i="60"/>
  <c r="O130" i="84"/>
  <c r="N130" i="84"/>
  <c r="P130" i="84" s="1"/>
  <c r="AG125" i="84"/>
  <c r="AH125" i="84"/>
  <c r="AK124" i="60"/>
  <c r="AL124" i="60"/>
  <c r="AJ124" i="60"/>
  <c r="AM124" i="60"/>
  <c r="AI124" i="60"/>
  <c r="J130" i="4"/>
  <c r="K130" i="4"/>
  <c r="AH123" i="4"/>
  <c r="AG123" i="4"/>
  <c r="G131" i="6"/>
  <c r="H131" i="6"/>
  <c r="AN123" i="4" l="1"/>
  <c r="L130" i="4"/>
  <c r="D131" i="4"/>
  <c r="F131" i="4" s="1"/>
  <c r="T130" i="84"/>
  <c r="S130" i="84"/>
  <c r="K131" i="84"/>
  <c r="J131" i="84"/>
  <c r="T130" i="6"/>
  <c r="S130" i="6"/>
  <c r="AL125" i="84"/>
  <c r="AJ125" i="84"/>
  <c r="AM125" i="84"/>
  <c r="AI125" i="84"/>
  <c r="AK125" i="84"/>
  <c r="O130" i="60"/>
  <c r="N130" i="60"/>
  <c r="P130" i="60" s="1"/>
  <c r="AK123" i="4"/>
  <c r="AI123" i="4"/>
  <c r="AM123" i="4"/>
  <c r="AJ123" i="4"/>
  <c r="AL123" i="4"/>
  <c r="J131" i="6"/>
  <c r="K131" i="6"/>
  <c r="AN125" i="84"/>
  <c r="G131" i="60"/>
  <c r="H131" i="60"/>
  <c r="AG125" i="60"/>
  <c r="AH125" i="60"/>
  <c r="S130" i="60" l="1"/>
  <c r="T130" i="60"/>
  <c r="L131" i="84"/>
  <c r="D132" i="84"/>
  <c r="F132" i="84" s="1"/>
  <c r="G131" i="4"/>
  <c r="H131" i="4"/>
  <c r="AJ125" i="60"/>
  <c r="AI125" i="60"/>
  <c r="AL125" i="60"/>
  <c r="AM125" i="60"/>
  <c r="AK125" i="60"/>
  <c r="J131" i="60"/>
  <c r="K131" i="60"/>
  <c r="D132" i="6"/>
  <c r="F132" i="6" s="1"/>
  <c r="L131" i="6"/>
  <c r="N130" i="4"/>
  <c r="P130" i="4" s="1"/>
  <c r="O130" i="4"/>
  <c r="AN125" i="60"/>
  <c r="G132" i="84" l="1"/>
  <c r="H132" i="84"/>
  <c r="O131" i="84"/>
  <c r="N131" i="84"/>
  <c r="P131" i="84" s="1"/>
  <c r="L131" i="60"/>
  <c r="D132" i="60"/>
  <c r="F132" i="60" s="1"/>
  <c r="G132" i="6"/>
  <c r="H132" i="6"/>
  <c r="J131" i="4"/>
  <c r="K131" i="4"/>
  <c r="S130" i="4"/>
  <c r="T130" i="4"/>
  <c r="N131" i="6"/>
  <c r="P131" i="6" s="1"/>
  <c r="O131" i="6"/>
  <c r="T131" i="84" l="1"/>
  <c r="S131" i="84"/>
  <c r="K132" i="6"/>
  <c r="J132" i="6"/>
  <c r="G132" i="60"/>
  <c r="H132" i="60"/>
  <c r="J132" i="84"/>
  <c r="K132" i="84"/>
  <c r="T131" i="6"/>
  <c r="S131" i="6"/>
  <c r="D132" i="4"/>
  <c r="F132" i="4" s="1"/>
  <c r="L131" i="4"/>
  <c r="N131" i="60"/>
  <c r="P131" i="60" s="1"/>
  <c r="O131" i="60"/>
  <c r="L132" i="6" l="1"/>
  <c r="D133" i="6"/>
  <c r="F133" i="6" s="1"/>
  <c r="G132" i="4"/>
  <c r="H132" i="4"/>
  <c r="L132" i="84"/>
  <c r="D133" i="84"/>
  <c r="F133" i="84" s="1"/>
  <c r="O131" i="4"/>
  <c r="N131" i="4"/>
  <c r="P131" i="4" s="1"/>
  <c r="U127" i="6" a="1"/>
  <c r="U127" i="6" s="1"/>
  <c r="U131" i="6" a="1"/>
  <c r="U131" i="6" s="1"/>
  <c r="U124" i="6" a="1"/>
  <c r="U124" i="6" s="1"/>
  <c r="U126" i="6" a="1"/>
  <c r="U126" i="6" s="1"/>
  <c r="U125" i="6" a="1"/>
  <c r="U125" i="6" s="1"/>
  <c r="U128" i="6" a="1"/>
  <c r="U128" i="6" s="1"/>
  <c r="U129" i="6" a="1"/>
  <c r="U129" i="6" s="1"/>
  <c r="U130" i="6" a="1"/>
  <c r="U130" i="6" s="1"/>
  <c r="U131" i="84" a="1"/>
  <c r="U131" i="84" s="1"/>
  <c r="U130" i="84" a="1"/>
  <c r="U130" i="84" s="1"/>
  <c r="U128" i="84" a="1"/>
  <c r="U128" i="84" s="1"/>
  <c r="U126" i="84" a="1"/>
  <c r="U126" i="84" s="1"/>
  <c r="U129" i="84" a="1"/>
  <c r="U129" i="84" s="1"/>
  <c r="U127" i="84" a="1"/>
  <c r="U127" i="84" s="1"/>
  <c r="J132" i="60"/>
  <c r="K132" i="60"/>
  <c r="S131" i="60"/>
  <c r="T131" i="60"/>
  <c r="W126" i="84" l="1"/>
  <c r="Y126" i="84" s="1"/>
  <c r="X126" i="84"/>
  <c r="W130" i="6"/>
  <c r="Y130" i="6" s="1"/>
  <c r="X130" i="6"/>
  <c r="X126" i="6"/>
  <c r="W126" i="6"/>
  <c r="Y126" i="6" s="1"/>
  <c r="S131" i="4"/>
  <c r="T131" i="4"/>
  <c r="J132" i="4"/>
  <c r="K132" i="4"/>
  <c r="L132" i="60"/>
  <c r="D133" i="60"/>
  <c r="F133" i="60" s="1"/>
  <c r="W128" i="84"/>
  <c r="Y128" i="84" s="1"/>
  <c r="X128" i="84"/>
  <c r="X129" i="6"/>
  <c r="W129" i="6"/>
  <c r="Y129" i="6" s="1"/>
  <c r="X124" i="6"/>
  <c r="W124" i="6"/>
  <c r="Y124" i="6" s="1"/>
  <c r="X130" i="84"/>
  <c r="W130" i="84"/>
  <c r="Y130" i="84" s="1"/>
  <c r="X128" i="6"/>
  <c r="W128" i="6"/>
  <c r="Y128" i="6" s="1"/>
  <c r="X131" i="6"/>
  <c r="W131" i="6"/>
  <c r="Y131" i="6" s="1"/>
  <c r="H133" i="84"/>
  <c r="G133" i="84"/>
  <c r="G133" i="6"/>
  <c r="H133" i="6"/>
  <c r="W127" i="84"/>
  <c r="Y127" i="84" s="1"/>
  <c r="X127" i="84"/>
  <c r="U129" i="60" a="1"/>
  <c r="U129" i="60" s="1"/>
  <c r="U128" i="60" a="1"/>
  <c r="U128" i="60" s="1"/>
  <c r="U126" i="60" a="1"/>
  <c r="U126" i="60" s="1"/>
  <c r="U131" i="60" a="1"/>
  <c r="U131" i="60" s="1"/>
  <c r="U130" i="60" a="1"/>
  <c r="U130" i="60" s="1"/>
  <c r="U127" i="60" a="1"/>
  <c r="U127" i="60" s="1"/>
  <c r="W129" i="84"/>
  <c r="Y129" i="84" s="1"/>
  <c r="X129" i="84"/>
  <c r="W131" i="84"/>
  <c r="Y131" i="84" s="1"/>
  <c r="X131" i="84"/>
  <c r="W125" i="6"/>
  <c r="Y125" i="6" s="1"/>
  <c r="X125" i="6"/>
  <c r="X127" i="6"/>
  <c r="W127" i="6"/>
  <c r="Y127" i="6" s="1"/>
  <c r="O132" i="84"/>
  <c r="N132" i="84"/>
  <c r="P132" i="84" s="1"/>
  <c r="N132" i="6"/>
  <c r="P132" i="6" s="1"/>
  <c r="O132" i="6"/>
  <c r="X127" i="60" l="1"/>
  <c r="W127" i="60"/>
  <c r="Y127" i="60" s="1"/>
  <c r="X128" i="60"/>
  <c r="W128" i="60"/>
  <c r="Y128" i="60" s="1"/>
  <c r="K133" i="6"/>
  <c r="J133" i="6"/>
  <c r="AB131" i="6"/>
  <c r="AA131" i="6"/>
  <c r="AA130" i="84"/>
  <c r="AB130" i="84"/>
  <c r="AA129" i="6"/>
  <c r="AB129" i="6"/>
  <c r="H133" i="60"/>
  <c r="G133" i="60"/>
  <c r="S132" i="6"/>
  <c r="T132" i="6"/>
  <c r="X129" i="60"/>
  <c r="W129" i="60"/>
  <c r="Y129" i="60" s="1"/>
  <c r="O132" i="60"/>
  <c r="N132" i="60"/>
  <c r="P132" i="60" s="1"/>
  <c r="U131" i="4" a="1"/>
  <c r="U131" i="4" s="1"/>
  <c r="U130" i="4" a="1"/>
  <c r="U130" i="4" s="1"/>
  <c r="U124" i="4" a="1"/>
  <c r="U124" i="4" s="1"/>
  <c r="U126" i="4" a="1"/>
  <c r="U126" i="4" s="1"/>
  <c r="U125" i="4" a="1"/>
  <c r="U125" i="4" s="1"/>
  <c r="U127" i="4" a="1"/>
  <c r="U127" i="4" s="1"/>
  <c r="U128" i="4" a="1"/>
  <c r="U128" i="4" s="1"/>
  <c r="U129" i="4" a="1"/>
  <c r="U129" i="4" s="1"/>
  <c r="AA130" i="6"/>
  <c r="AB130" i="6"/>
  <c r="AA127" i="6"/>
  <c r="AB127" i="6"/>
  <c r="AB131" i="84"/>
  <c r="AA131" i="84"/>
  <c r="W131" i="60"/>
  <c r="Y131" i="60" s="1"/>
  <c r="X131" i="60"/>
  <c r="AB128" i="6"/>
  <c r="AA128" i="6"/>
  <c r="AA124" i="6"/>
  <c r="AC124" i="6" s="1" a="1"/>
  <c r="AC124" i="6" s="1"/>
  <c r="AB124" i="6"/>
  <c r="AB126" i="6"/>
  <c r="AA126" i="6"/>
  <c r="X130" i="60"/>
  <c r="W130" i="60"/>
  <c r="Y130" i="60" s="1"/>
  <c r="T132" i="84"/>
  <c r="S132" i="84"/>
  <c r="AB125" i="6"/>
  <c r="AA125" i="6"/>
  <c r="AA129" i="84"/>
  <c r="AB129" i="84"/>
  <c r="X126" i="60"/>
  <c r="W126" i="60"/>
  <c r="Y126" i="60" s="1"/>
  <c r="AA127" i="84"/>
  <c r="AB127" i="84"/>
  <c r="J133" i="84"/>
  <c r="K133" i="84"/>
  <c r="AB128" i="84"/>
  <c r="AA128" i="84"/>
  <c r="L132" i="4"/>
  <c r="D133" i="4"/>
  <c r="F133" i="4" s="1"/>
  <c r="AA126" i="84"/>
  <c r="AC126" i="84" s="1" a="1"/>
  <c r="AC126" i="84" s="1"/>
  <c r="AB126" i="84"/>
  <c r="G133" i="4" l="1"/>
  <c r="H133" i="4"/>
  <c r="AA126" i="60"/>
  <c r="AC126" i="60" s="1" a="1"/>
  <c r="AC126" i="60" s="1"/>
  <c r="AB126" i="60"/>
  <c r="AB130" i="60"/>
  <c r="AA130" i="60"/>
  <c r="X129" i="4"/>
  <c r="W129" i="4"/>
  <c r="Y129" i="4" s="1"/>
  <c r="X126" i="4"/>
  <c r="W126" i="4"/>
  <c r="Y126" i="4" s="1"/>
  <c r="S132" i="60"/>
  <c r="T132" i="60"/>
  <c r="AB128" i="60"/>
  <c r="AA128" i="60"/>
  <c r="L133" i="84"/>
  <c r="D134" i="84"/>
  <c r="F134" i="84" s="1"/>
  <c r="AF124" i="6"/>
  <c r="AE124" i="6"/>
  <c r="AA131" i="60"/>
  <c r="AB131" i="60"/>
  <c r="X128" i="4"/>
  <c r="W128" i="4"/>
  <c r="Y128" i="4" s="1"/>
  <c r="X124" i="4"/>
  <c r="W124" i="4"/>
  <c r="Y124" i="4" s="1"/>
  <c r="X127" i="4"/>
  <c r="W127" i="4"/>
  <c r="Y127" i="4" s="1"/>
  <c r="W130" i="4"/>
  <c r="Y130" i="4" s="1"/>
  <c r="X130" i="4"/>
  <c r="AB129" i="60"/>
  <c r="AA129" i="60"/>
  <c r="D134" i="6"/>
  <c r="F134" i="6" s="1"/>
  <c r="L133" i="6"/>
  <c r="AB127" i="60"/>
  <c r="AA127" i="60"/>
  <c r="O132" i="4"/>
  <c r="N132" i="4"/>
  <c r="P132" i="4" s="1"/>
  <c r="AF126" i="84"/>
  <c r="AE126" i="84"/>
  <c r="AC127" i="84" s="1" a="1"/>
  <c r="AC127" i="84" s="1"/>
  <c r="W125" i="4"/>
  <c r="Y125" i="4" s="1"/>
  <c r="X125" i="4"/>
  <c r="W131" i="4"/>
  <c r="Y131" i="4" s="1"/>
  <c r="X131" i="4"/>
  <c r="J133" i="60"/>
  <c r="K133" i="60"/>
  <c r="AB131" i="4" l="1"/>
  <c r="AA131" i="4"/>
  <c r="AG124" i="6"/>
  <c r="AH124" i="6"/>
  <c r="T132" i="4"/>
  <c r="S132" i="4"/>
  <c r="AA126" i="4"/>
  <c r="AB126" i="4"/>
  <c r="AF126" i="60"/>
  <c r="AE126" i="60"/>
  <c r="AF127" i="84"/>
  <c r="AE127" i="84"/>
  <c r="G134" i="6"/>
  <c r="H134" i="6"/>
  <c r="AB130" i="4"/>
  <c r="AA130" i="4"/>
  <c r="AB125" i="4"/>
  <c r="AA125" i="4"/>
  <c r="AA127" i="4"/>
  <c r="AB127" i="4"/>
  <c r="G134" i="84"/>
  <c r="H134" i="84"/>
  <c r="J133" i="4"/>
  <c r="K133" i="4"/>
  <c r="O133" i="6"/>
  <c r="N133" i="6"/>
  <c r="P133" i="6" s="1"/>
  <c r="AB124" i="4"/>
  <c r="AA124" i="4"/>
  <c r="AC124" i="4" s="1" a="1"/>
  <c r="AC124" i="4" s="1"/>
  <c r="D134" i="60"/>
  <c r="F134" i="60" s="1"/>
  <c r="L133" i="60"/>
  <c r="AH126" i="84"/>
  <c r="AG126" i="84"/>
  <c r="AA128" i="4"/>
  <c r="AB128" i="4"/>
  <c r="N133" i="84"/>
  <c r="P133" i="84" s="1"/>
  <c r="O133" i="84"/>
  <c r="AA129" i="4"/>
  <c r="AB129" i="4"/>
  <c r="AC125" i="6" a="1"/>
  <c r="AC125" i="6" s="1"/>
  <c r="AN126" i="84" l="1"/>
  <c r="K134" i="6"/>
  <c r="J134" i="6"/>
  <c r="AG126" i="60"/>
  <c r="AH126" i="60"/>
  <c r="AK124" i="6"/>
  <c r="AI124" i="6"/>
  <c r="AL124" i="6"/>
  <c r="AM124" i="6"/>
  <c r="AJ124" i="6"/>
  <c r="AF124" i="4"/>
  <c r="AE124" i="4"/>
  <c r="AM126" i="84"/>
  <c r="AL126" i="84"/>
  <c r="AK126" i="84"/>
  <c r="AJ126" i="84"/>
  <c r="AI126" i="84"/>
  <c r="L133" i="4"/>
  <c r="D134" i="4"/>
  <c r="F134" i="4" s="1"/>
  <c r="AN124" i="6"/>
  <c r="AF125" i="6"/>
  <c r="AE125" i="6"/>
  <c r="S133" i="84"/>
  <c r="T133" i="84"/>
  <c r="O133" i="60"/>
  <c r="N133" i="60"/>
  <c r="P133" i="60" s="1"/>
  <c r="K134" i="84"/>
  <c r="J134" i="84"/>
  <c r="AG127" i="84"/>
  <c r="AH127" i="84"/>
  <c r="AC128" i="84" a="1"/>
  <c r="AC128" i="84" s="1"/>
  <c r="S133" i="6"/>
  <c r="T133" i="6"/>
  <c r="H134" i="60"/>
  <c r="G134" i="60"/>
  <c r="AC127" i="60" a="1"/>
  <c r="AC127" i="60" s="1"/>
  <c r="AN127" i="84" l="1"/>
  <c r="J134" i="60"/>
  <c r="K134" i="60"/>
  <c r="AH125" i="6"/>
  <c r="AG125" i="6"/>
  <c r="AC126" i="6" a="1"/>
  <c r="AC126" i="6" s="1"/>
  <c r="G134" i="4"/>
  <c r="H134" i="4"/>
  <c r="AN126" i="60"/>
  <c r="AE128" i="84"/>
  <c r="AF128" i="84"/>
  <c r="L134" i="84"/>
  <c r="D135" i="84"/>
  <c r="F135" i="84" s="1"/>
  <c r="O133" i="4"/>
  <c r="N133" i="4"/>
  <c r="P133" i="4" s="1"/>
  <c r="L134" i="6"/>
  <c r="D135" i="6"/>
  <c r="F135" i="6" s="1"/>
  <c r="AF127" i="60"/>
  <c r="AE127" i="60"/>
  <c r="AK127" i="84"/>
  <c r="AM127" i="84"/>
  <c r="AI127" i="84"/>
  <c r="AJ127" i="84"/>
  <c r="AL127" i="84"/>
  <c r="S133" i="60"/>
  <c r="T133" i="60"/>
  <c r="AH124" i="4"/>
  <c r="AG124" i="4"/>
  <c r="AJ126" i="60"/>
  <c r="AL126" i="60"/>
  <c r="AI126" i="60"/>
  <c r="AM126" i="60"/>
  <c r="AK126" i="60"/>
  <c r="AC125" i="4" a="1"/>
  <c r="AC125" i="4" s="1"/>
  <c r="AN124" i="4" l="1"/>
  <c r="H135" i="6"/>
  <c r="G135" i="6"/>
  <c r="G135" i="84"/>
  <c r="H135" i="84"/>
  <c r="AN125" i="6"/>
  <c r="N134" i="84"/>
  <c r="P134" i="84" s="1"/>
  <c r="O134" i="84"/>
  <c r="K134" i="4"/>
  <c r="J134" i="4"/>
  <c r="AM125" i="6"/>
  <c r="AI125" i="6"/>
  <c r="AL125" i="6"/>
  <c r="AJ125" i="6"/>
  <c r="AK125" i="6"/>
  <c r="O134" i="6"/>
  <c r="N134" i="6"/>
  <c r="P134" i="6" s="1"/>
  <c r="AM124" i="4"/>
  <c r="AL124" i="4"/>
  <c r="AK124" i="4"/>
  <c r="AJ124" i="4"/>
  <c r="AI124" i="4"/>
  <c r="AG127" i="60"/>
  <c r="AH127" i="60"/>
  <c r="AC128" i="60" a="1"/>
  <c r="AC128" i="60" s="1"/>
  <c r="S133" i="4"/>
  <c r="T133" i="4"/>
  <c r="AF125" i="4"/>
  <c r="AE125" i="4"/>
  <c r="AH128" i="84"/>
  <c r="AG128" i="84"/>
  <c r="AC129" i="84" a="1"/>
  <c r="AC129" i="84" s="1"/>
  <c r="AF126" i="6"/>
  <c r="AE126" i="6"/>
  <c r="D135" i="60"/>
  <c r="F135" i="60" s="1"/>
  <c r="L134" i="60"/>
  <c r="AN128" i="84" l="1"/>
  <c r="AN127" i="60"/>
  <c r="AF128" i="60"/>
  <c r="AE128" i="60"/>
  <c r="T134" i="6"/>
  <c r="S134" i="6"/>
  <c r="K135" i="84"/>
  <c r="J135" i="84"/>
  <c r="AE129" i="84"/>
  <c r="AF129" i="84"/>
  <c r="AK127" i="60"/>
  <c r="AL127" i="60"/>
  <c r="AJ127" i="60"/>
  <c r="AM127" i="60"/>
  <c r="AI127" i="60"/>
  <c r="G135" i="60"/>
  <c r="H135" i="60"/>
  <c r="T134" i="84"/>
  <c r="S134" i="84"/>
  <c r="AG125" i="4"/>
  <c r="AH125" i="4"/>
  <c r="AC126" i="4" a="1"/>
  <c r="AC126" i="4" s="1"/>
  <c r="N134" i="60"/>
  <c r="P134" i="60" s="1"/>
  <c r="O134" i="60"/>
  <c r="AG126" i="6"/>
  <c r="AH126" i="6"/>
  <c r="AC127" i="6" a="1"/>
  <c r="AC127" i="6" s="1"/>
  <c r="AI128" i="84"/>
  <c r="AJ128" i="84"/>
  <c r="AL128" i="84"/>
  <c r="AM128" i="84"/>
  <c r="AK128" i="84"/>
  <c r="L134" i="4"/>
  <c r="D135" i="4"/>
  <c r="F135" i="4" s="1"/>
  <c r="J135" i="6"/>
  <c r="K135" i="6"/>
  <c r="AN125" i="4" l="1"/>
  <c r="AF126" i="4"/>
  <c r="AE126" i="4"/>
  <c r="G135" i="4"/>
  <c r="H135" i="4"/>
  <c r="AK126" i="6"/>
  <c r="AJ126" i="6"/>
  <c r="AL126" i="6"/>
  <c r="AI126" i="6"/>
  <c r="AM126" i="6"/>
  <c r="O134" i="4"/>
  <c r="N134" i="4"/>
  <c r="P134" i="4" s="1"/>
  <c r="AN126" i="6"/>
  <c r="AK125" i="4"/>
  <c r="AI125" i="4"/>
  <c r="AM125" i="4"/>
  <c r="AJ125" i="4"/>
  <c r="AL125" i="4"/>
  <c r="J135" i="60"/>
  <c r="K135" i="60"/>
  <c r="AH129" i="84"/>
  <c r="AG129" i="84"/>
  <c r="AC130" i="84" a="1"/>
  <c r="AC130" i="84" s="1"/>
  <c r="L135" i="84"/>
  <c r="D136" i="84"/>
  <c r="F136" i="84" s="1"/>
  <c r="AG128" i="60"/>
  <c r="AH128" i="60"/>
  <c r="AC129" i="60" a="1"/>
  <c r="AC129" i="60" s="1"/>
  <c r="D136" i="6"/>
  <c r="F136" i="6" s="1"/>
  <c r="L135" i="6"/>
  <c r="AF127" i="6"/>
  <c r="AE127" i="6"/>
  <c r="S134" i="60"/>
  <c r="T134" i="60"/>
  <c r="AH127" i="6" l="1"/>
  <c r="AG127" i="6"/>
  <c r="AC128" i="6" a="1"/>
  <c r="AC128" i="6" s="1"/>
  <c r="G136" i="6"/>
  <c r="H136" i="6"/>
  <c r="G136" i="84"/>
  <c r="H136" i="84"/>
  <c r="AI129" i="84"/>
  <c r="AJ129" i="84"/>
  <c r="AM129" i="84"/>
  <c r="AL129" i="84"/>
  <c r="AK129" i="84"/>
  <c r="K135" i="4"/>
  <c r="J135" i="4"/>
  <c r="AF129" i="60"/>
  <c r="AE129" i="60"/>
  <c r="N135" i="84"/>
  <c r="P135" i="84" s="1"/>
  <c r="O135" i="84"/>
  <c r="T134" i="4"/>
  <c r="S134" i="4"/>
  <c r="AE130" i="84"/>
  <c r="AF130" i="84"/>
  <c r="L135" i="60"/>
  <c r="D136" i="60"/>
  <c r="F136" i="60" s="1"/>
  <c r="AG126" i="4"/>
  <c r="AH126" i="4"/>
  <c r="AC127" i="4" a="1"/>
  <c r="AC127" i="4" s="1"/>
  <c r="AI128" i="60"/>
  <c r="AK128" i="60"/>
  <c r="AM128" i="60"/>
  <c r="AL128" i="60"/>
  <c r="AJ128" i="60"/>
  <c r="O135" i="6"/>
  <c r="N135" i="6"/>
  <c r="P135" i="6" s="1"/>
  <c r="AN128" i="60"/>
  <c r="AN129" i="84"/>
  <c r="AN127" i="6" l="1"/>
  <c r="G136" i="60"/>
  <c r="H136" i="60"/>
  <c r="AH129" i="60"/>
  <c r="AG129" i="60"/>
  <c r="AC130" i="60" a="1"/>
  <c r="AC130" i="60" s="1"/>
  <c r="K136" i="84"/>
  <c r="J136" i="84"/>
  <c r="AE128" i="6"/>
  <c r="AF128" i="6"/>
  <c r="AF127" i="4"/>
  <c r="AE127" i="4"/>
  <c r="O135" i="60"/>
  <c r="N135" i="60"/>
  <c r="P135" i="60" s="1"/>
  <c r="AM126" i="4"/>
  <c r="AK126" i="4"/>
  <c r="AJ126" i="4"/>
  <c r="AL126" i="4"/>
  <c r="AI126" i="4"/>
  <c r="L135" i="4"/>
  <c r="D136" i="4"/>
  <c r="F136" i="4" s="1"/>
  <c r="S135" i="6"/>
  <c r="T135" i="6"/>
  <c r="AN126" i="4"/>
  <c r="AG130" i="84"/>
  <c r="AH130" i="84"/>
  <c r="AC131" i="84" a="1"/>
  <c r="AC131" i="84" s="1"/>
  <c r="T135" i="84"/>
  <c r="S135" i="84"/>
  <c r="J136" i="6"/>
  <c r="K136" i="6"/>
  <c r="AL127" i="6"/>
  <c r="AJ127" i="6"/>
  <c r="AI127" i="6"/>
  <c r="AK127" i="6"/>
  <c r="AM127" i="6"/>
  <c r="AN130" i="84" l="1"/>
  <c r="G136" i="4"/>
  <c r="H136" i="4"/>
  <c r="AG128" i="6"/>
  <c r="AH128" i="6"/>
  <c r="AC129" i="6" a="1"/>
  <c r="AC129" i="6" s="1"/>
  <c r="AN129" i="60"/>
  <c r="O135" i="4"/>
  <c r="N135" i="4"/>
  <c r="P135" i="4" s="1"/>
  <c r="AH127" i="4"/>
  <c r="AG127" i="4"/>
  <c r="AC128" i="4" a="1"/>
  <c r="AC128" i="4" s="1"/>
  <c r="L136" i="84"/>
  <c r="D137" i="84"/>
  <c r="F137" i="84" s="1"/>
  <c r="AK129" i="60"/>
  <c r="AM129" i="60"/>
  <c r="AJ129" i="60"/>
  <c r="AI129" i="60"/>
  <c r="AL129" i="60"/>
  <c r="AE131" i="84"/>
  <c r="AF131" i="84"/>
  <c r="K136" i="60"/>
  <c r="J136" i="60"/>
  <c r="L136" i="6"/>
  <c r="D137" i="6"/>
  <c r="F137" i="6" s="1"/>
  <c r="AK130" i="84"/>
  <c r="AM130" i="84"/>
  <c r="AL130" i="84"/>
  <c r="AJ130" i="84"/>
  <c r="AI130" i="84"/>
  <c r="S135" i="60"/>
  <c r="T135" i="60"/>
  <c r="AF130" i="60"/>
  <c r="AE130" i="60"/>
  <c r="AN128" i="6" l="1"/>
  <c r="O136" i="6"/>
  <c r="N136" i="6"/>
  <c r="P136" i="6" s="1"/>
  <c r="AF128" i="4"/>
  <c r="AE128" i="4"/>
  <c r="AG131" i="84"/>
  <c r="AH131" i="84"/>
  <c r="D137" i="60"/>
  <c r="F137" i="60" s="1"/>
  <c r="L136" i="60"/>
  <c r="AN127" i="4"/>
  <c r="J136" i="4"/>
  <c r="K136" i="4"/>
  <c r="AG130" i="60"/>
  <c r="AH130" i="60"/>
  <c r="AC131" i="60" a="1"/>
  <c r="AC131" i="60" s="1"/>
  <c r="AI127" i="4"/>
  <c r="AJ127" i="4"/>
  <c r="AL127" i="4"/>
  <c r="AK127" i="4"/>
  <c r="AM127" i="4"/>
  <c r="AF129" i="6"/>
  <c r="AE129" i="6"/>
  <c r="H137" i="84"/>
  <c r="G137" i="84"/>
  <c r="H137" i="6"/>
  <c r="G137" i="6"/>
  <c r="O136" i="84"/>
  <c r="N136" i="84"/>
  <c r="P136" i="84" s="1"/>
  <c r="S135" i="4"/>
  <c r="T135" i="4"/>
  <c r="AI128" i="6"/>
  <c r="AM128" i="6"/>
  <c r="AL128" i="6"/>
  <c r="AK128" i="6"/>
  <c r="AJ128" i="6"/>
  <c r="K137" i="6" l="1"/>
  <c r="J137" i="6"/>
  <c r="AN130" i="60"/>
  <c r="O136" i="60"/>
  <c r="N136" i="60"/>
  <c r="P136" i="60" s="1"/>
  <c r="AH128" i="4"/>
  <c r="AG128" i="4"/>
  <c r="AC129" i="4" a="1"/>
  <c r="AC129" i="4" s="1"/>
  <c r="T136" i="84"/>
  <c r="S136" i="84"/>
  <c r="G137" i="60"/>
  <c r="H137" i="60"/>
  <c r="AF131" i="60"/>
  <c r="AE131" i="60"/>
  <c r="L136" i="4"/>
  <c r="D137" i="4"/>
  <c r="F137" i="4" s="1"/>
  <c r="AK131" i="84"/>
  <c r="AM131" i="84"/>
  <c r="AL131" i="84"/>
  <c r="AJ131" i="84"/>
  <c r="AI131" i="84"/>
  <c r="T136" i="6"/>
  <c r="S136" i="6"/>
  <c r="K137" i="84"/>
  <c r="J137" i="84"/>
  <c r="AH129" i="6"/>
  <c r="AG129" i="6"/>
  <c r="AC130" i="6" a="1"/>
  <c r="AC130" i="6" s="1"/>
  <c r="AL130" i="60"/>
  <c r="AK130" i="60"/>
  <c r="AM130" i="60"/>
  <c r="AI130" i="60"/>
  <c r="AJ130" i="60"/>
  <c r="AN131" i="84"/>
  <c r="AN128" i="4" l="1"/>
  <c r="AN129" i="6"/>
  <c r="AF129" i="4"/>
  <c r="AE129" i="4"/>
  <c r="H137" i="4"/>
  <c r="G137" i="4"/>
  <c r="AL128" i="4"/>
  <c r="AM128" i="4"/>
  <c r="AI128" i="4"/>
  <c r="AK128" i="4"/>
  <c r="AJ128" i="4"/>
  <c r="L137" i="6"/>
  <c r="D138" i="6"/>
  <c r="F138" i="6" s="1"/>
  <c r="AE130" i="6"/>
  <c r="AF130" i="6"/>
  <c r="J137" i="60"/>
  <c r="K137" i="60"/>
  <c r="N136" i="4"/>
  <c r="P136" i="4" s="1"/>
  <c r="O136" i="4"/>
  <c r="AL129" i="6"/>
  <c r="AI129" i="6"/>
  <c r="AK129" i="6"/>
  <c r="AJ129" i="6"/>
  <c r="AM129" i="6"/>
  <c r="AG131" i="60"/>
  <c r="AH131" i="60"/>
  <c r="D138" i="84"/>
  <c r="F138" i="84" s="1"/>
  <c r="L137" i="84"/>
  <c r="S136" i="60"/>
  <c r="T136" i="60"/>
  <c r="AK131" i="60" l="1"/>
  <c r="AI131" i="60"/>
  <c r="AJ131" i="60"/>
  <c r="AM131" i="60"/>
  <c r="AL131" i="60"/>
  <c r="S136" i="4"/>
  <c r="T136" i="4"/>
  <c r="AG130" i="6"/>
  <c r="AH130" i="6"/>
  <c r="AC131" i="6" a="1"/>
  <c r="AC131" i="6" s="1"/>
  <c r="G138" i="6"/>
  <c r="H138" i="6"/>
  <c r="J137" i="4"/>
  <c r="K137" i="4"/>
  <c r="O137" i="84"/>
  <c r="N137" i="84"/>
  <c r="P137" i="84" s="1"/>
  <c r="N137" i="6"/>
  <c r="P137" i="6" s="1"/>
  <c r="O137" i="6"/>
  <c r="AH129" i="4"/>
  <c r="AG129" i="4"/>
  <c r="AC130" i="4" a="1"/>
  <c r="AC130" i="4" s="1"/>
  <c r="AN131" i="60"/>
  <c r="L137" i="60"/>
  <c r="D138" i="60"/>
  <c r="F138" i="60" s="1"/>
  <c r="G138" i="84"/>
  <c r="H138" i="84"/>
  <c r="AN130" i="6" l="1"/>
  <c r="H138" i="60"/>
  <c r="G138" i="60"/>
  <c r="AN129" i="4"/>
  <c r="S137" i="84"/>
  <c r="T137" i="84"/>
  <c r="J138" i="6"/>
  <c r="K138" i="6"/>
  <c r="J138" i="84"/>
  <c r="K138" i="84"/>
  <c r="O137" i="60"/>
  <c r="N137" i="60"/>
  <c r="P137" i="60" s="1"/>
  <c r="AJ129" i="4"/>
  <c r="AM129" i="4"/>
  <c r="AK129" i="4"/>
  <c r="AL129" i="4"/>
  <c r="AI129" i="4"/>
  <c r="AF131" i="6"/>
  <c r="AE131" i="6"/>
  <c r="AE130" i="4"/>
  <c r="AF130" i="4"/>
  <c r="T137" i="6"/>
  <c r="S137" i="6"/>
  <c r="D138" i="4"/>
  <c r="F138" i="4" s="1"/>
  <c r="L137" i="4"/>
  <c r="AI130" i="6"/>
  <c r="AM130" i="6"/>
  <c r="AJ130" i="6"/>
  <c r="AL130" i="6"/>
  <c r="AK130" i="6"/>
  <c r="L138" i="84" l="1"/>
  <c r="D139" i="84"/>
  <c r="F139" i="84" s="1"/>
  <c r="U134" i="84" a="1"/>
  <c r="U134" i="84" s="1"/>
  <c r="U135" i="84" a="1"/>
  <c r="U135" i="84" s="1"/>
  <c r="U136" i="84" a="1"/>
  <c r="U136" i="84" s="1"/>
  <c r="U133" i="84" a="1"/>
  <c r="U133" i="84" s="1"/>
  <c r="U132" i="84" a="1"/>
  <c r="U132" i="84" s="1"/>
  <c r="U137" i="84" a="1"/>
  <c r="U137" i="84" s="1"/>
  <c r="O137" i="4"/>
  <c r="N137" i="4"/>
  <c r="P137" i="4" s="1"/>
  <c r="H138" i="4"/>
  <c r="G138" i="4"/>
  <c r="AG130" i="4"/>
  <c r="AH130" i="4"/>
  <c r="AC131" i="4" a="1"/>
  <c r="AC131" i="4" s="1"/>
  <c r="L138" i="6"/>
  <c r="D139" i="6"/>
  <c r="F139" i="6" s="1"/>
  <c r="T137" i="60"/>
  <c r="S137" i="60"/>
  <c r="AH131" i="6"/>
  <c r="AG131" i="6"/>
  <c r="K138" i="60"/>
  <c r="J138" i="60"/>
  <c r="AJ131" i="6" l="1"/>
  <c r="AK131" i="6"/>
  <c r="AI131" i="6"/>
  <c r="AL131" i="6"/>
  <c r="AM131" i="6"/>
  <c r="N138" i="6"/>
  <c r="P138" i="6" s="1"/>
  <c r="O138" i="6"/>
  <c r="X137" i="84"/>
  <c r="W137" i="84"/>
  <c r="Y137" i="84" s="1"/>
  <c r="W135" i="84"/>
  <c r="Y135" i="84" s="1"/>
  <c r="X135" i="84"/>
  <c r="L138" i="60"/>
  <c r="D139" i="60"/>
  <c r="F139" i="60" s="1"/>
  <c r="X132" i="84"/>
  <c r="W132" i="84"/>
  <c r="Y132" i="84" s="1"/>
  <c r="W134" i="84"/>
  <c r="Y134" i="84" s="1"/>
  <c r="X134" i="84"/>
  <c r="U132" i="60" a="1"/>
  <c r="U132" i="60" s="1"/>
  <c r="U134" i="60" a="1"/>
  <c r="U134" i="60" s="1"/>
  <c r="U136" i="60" a="1"/>
  <c r="U136" i="60" s="1"/>
  <c r="U133" i="60" a="1"/>
  <c r="U133" i="60" s="1"/>
  <c r="U135" i="60" a="1"/>
  <c r="U135" i="60" s="1"/>
  <c r="U137" i="60" a="1"/>
  <c r="U137" i="60" s="1"/>
  <c r="AI130" i="4"/>
  <c r="AK130" i="4"/>
  <c r="AJ130" i="4"/>
  <c r="AL130" i="4"/>
  <c r="AM130" i="4"/>
  <c r="S137" i="4"/>
  <c r="T137" i="4"/>
  <c r="X133" i="84"/>
  <c r="W133" i="84"/>
  <c r="Y133" i="84" s="1"/>
  <c r="G139" i="84"/>
  <c r="H139" i="84"/>
  <c r="AE131" i="4"/>
  <c r="AF131" i="4"/>
  <c r="K138" i="4"/>
  <c r="J138" i="4"/>
  <c r="AN131" i="6"/>
  <c r="H139" i="6"/>
  <c r="G139" i="6"/>
  <c r="AN130" i="4"/>
  <c r="X136" i="84"/>
  <c r="W136" i="84"/>
  <c r="Y136" i="84" s="1"/>
  <c r="N138" i="84"/>
  <c r="P138" i="84" s="1"/>
  <c r="O138" i="84"/>
  <c r="AB136" i="84" l="1"/>
  <c r="AA136" i="84"/>
  <c r="K139" i="6"/>
  <c r="J139" i="6"/>
  <c r="AA133" i="84"/>
  <c r="AB133" i="84"/>
  <c r="X136" i="60"/>
  <c r="W136" i="60"/>
  <c r="Y136" i="60" s="1"/>
  <c r="AB134" i="84"/>
  <c r="AA134" i="84"/>
  <c r="O138" i="60"/>
  <c r="N138" i="60"/>
  <c r="P138" i="60" s="1"/>
  <c r="X137" i="60"/>
  <c r="W137" i="60"/>
  <c r="Y137" i="60" s="1"/>
  <c r="X134" i="60"/>
  <c r="W134" i="60"/>
  <c r="Y134" i="60" s="1"/>
  <c r="AB132" i="84"/>
  <c r="AA132" i="84"/>
  <c r="AC132" i="84" s="1" a="1"/>
  <c r="AC132" i="84" s="1"/>
  <c r="AG131" i="4"/>
  <c r="AH131" i="4"/>
  <c r="K139" i="84"/>
  <c r="J139" i="84"/>
  <c r="X135" i="60"/>
  <c r="W135" i="60"/>
  <c r="Y135" i="60" s="1"/>
  <c r="W132" i="60"/>
  <c r="Y132" i="60" s="1"/>
  <c r="X132" i="60"/>
  <c r="AA135" i="84"/>
  <c r="AB135" i="84"/>
  <c r="S138" i="6"/>
  <c r="T138" i="6"/>
  <c r="L138" i="4"/>
  <c r="D139" i="4"/>
  <c r="F139" i="4" s="1"/>
  <c r="S138" i="84"/>
  <c r="T138" i="84"/>
  <c r="W133" i="60"/>
  <c r="Y133" i="60" s="1"/>
  <c r="X133" i="60"/>
  <c r="G139" i="60"/>
  <c r="H139" i="60"/>
  <c r="AA137" i="84"/>
  <c r="AB137" i="84"/>
  <c r="G139" i="4" l="1"/>
  <c r="H139" i="4"/>
  <c r="AB135" i="60"/>
  <c r="AA135" i="60"/>
  <c r="AL131" i="4"/>
  <c r="AM131" i="4"/>
  <c r="AJ131" i="4"/>
  <c r="AK131" i="4"/>
  <c r="AI131" i="4"/>
  <c r="AA134" i="60"/>
  <c r="AB134" i="60"/>
  <c r="S138" i="60"/>
  <c r="T138" i="60"/>
  <c r="AB136" i="60"/>
  <c r="AA136" i="60"/>
  <c r="L139" i="6"/>
  <c r="D140" i="6"/>
  <c r="F140" i="6" s="1"/>
  <c r="AB133" i="60"/>
  <c r="AA133" i="60"/>
  <c r="O138" i="4"/>
  <c r="N138" i="4"/>
  <c r="P138" i="4" s="1"/>
  <c r="AN131" i="4"/>
  <c r="K139" i="60"/>
  <c r="J139" i="60"/>
  <c r="AF132" i="84"/>
  <c r="AE132" i="84"/>
  <c r="AB137" i="60"/>
  <c r="AA137" i="60"/>
  <c r="L139" i="84"/>
  <c r="D140" i="84"/>
  <c r="F140" i="84" s="1"/>
  <c r="AB132" i="60"/>
  <c r="AA132" i="60"/>
  <c r="AC132" i="60" s="1" a="1"/>
  <c r="AC132" i="60" s="1"/>
  <c r="O139" i="6" l="1"/>
  <c r="N139" i="6"/>
  <c r="P139" i="6" s="1"/>
  <c r="AE132" i="60"/>
  <c r="AC133" i="60" s="1" a="1"/>
  <c r="AC133" i="60" s="1"/>
  <c r="AF132" i="60"/>
  <c r="AG132" i="84"/>
  <c r="AH132" i="84"/>
  <c r="L139" i="60"/>
  <c r="D140" i="60"/>
  <c r="F140" i="60" s="1"/>
  <c r="K139" i="4"/>
  <c r="J139" i="4"/>
  <c r="H140" i="84"/>
  <c r="G140" i="84"/>
  <c r="T138" i="4"/>
  <c r="S138" i="4"/>
  <c r="AC133" i="84" a="1"/>
  <c r="AC133" i="84" s="1"/>
  <c r="O139" i="84"/>
  <c r="N139" i="84"/>
  <c r="P139" i="84" s="1"/>
  <c r="H140" i="6"/>
  <c r="G140" i="6"/>
  <c r="AE133" i="84" l="1"/>
  <c r="AF133" i="84"/>
  <c r="G140" i="60"/>
  <c r="H140" i="60"/>
  <c r="AN132" i="84"/>
  <c r="J140" i="6"/>
  <c r="K140" i="6"/>
  <c r="D140" i="4"/>
  <c r="F140" i="4" s="1"/>
  <c r="L139" i="4"/>
  <c r="O139" i="60"/>
  <c r="N139" i="60"/>
  <c r="P139" i="60" s="1"/>
  <c r="S139" i="6"/>
  <c r="T139" i="6"/>
  <c r="J140" i="84"/>
  <c r="K140" i="84"/>
  <c r="T139" i="84"/>
  <c r="S139" i="84"/>
  <c r="AH132" i="60"/>
  <c r="AG132" i="60"/>
  <c r="AL132" i="84"/>
  <c r="AM132" i="84"/>
  <c r="AK132" i="84"/>
  <c r="AJ132" i="84"/>
  <c r="AI132" i="84"/>
  <c r="AF133" i="60"/>
  <c r="AE133" i="60"/>
  <c r="AH133" i="60" l="1"/>
  <c r="AG133" i="60"/>
  <c r="AC134" i="60" a="1"/>
  <c r="AC134" i="60" s="1"/>
  <c r="U139" i="6" a="1"/>
  <c r="U139" i="6" s="1"/>
  <c r="U134" i="6" a="1"/>
  <c r="U134" i="6" s="1"/>
  <c r="U137" i="6" a="1"/>
  <c r="U137" i="6" s="1"/>
  <c r="U133" i="6" a="1"/>
  <c r="U133" i="6" s="1"/>
  <c r="U135" i="6" a="1"/>
  <c r="U135" i="6" s="1"/>
  <c r="U136" i="6" a="1"/>
  <c r="U136" i="6" s="1"/>
  <c r="U132" i="6" a="1"/>
  <c r="U132" i="6" s="1"/>
  <c r="U138" i="6" a="1"/>
  <c r="U138" i="6" s="1"/>
  <c r="G140" i="4"/>
  <c r="H140" i="4"/>
  <c r="K140" i="60"/>
  <c r="J140" i="60"/>
  <c r="AN132" i="60"/>
  <c r="T139" i="60"/>
  <c r="S139" i="60"/>
  <c r="AL132" i="60"/>
  <c r="AI132" i="60"/>
  <c r="AJ132" i="60"/>
  <c r="AK132" i="60"/>
  <c r="AM132" i="60"/>
  <c r="D141" i="84"/>
  <c r="F141" i="84" s="1"/>
  <c r="L140" i="84"/>
  <c r="D141" i="6"/>
  <c r="F141" i="6" s="1"/>
  <c r="L140" i="6"/>
  <c r="O139" i="4"/>
  <c r="N139" i="4"/>
  <c r="P139" i="4" s="1"/>
  <c r="AG133" i="84"/>
  <c r="AH133" i="84"/>
  <c r="AC134" i="84" a="1"/>
  <c r="AC134" i="84" s="1"/>
  <c r="AN133" i="60" l="1"/>
  <c r="AE134" i="84"/>
  <c r="AF134" i="84"/>
  <c r="H141" i="84"/>
  <c r="G141" i="84"/>
  <c r="X135" i="6"/>
  <c r="W135" i="6"/>
  <c r="Y135" i="6" s="1"/>
  <c r="X139" i="6"/>
  <c r="W139" i="6"/>
  <c r="Y139" i="6" s="1"/>
  <c r="L140" i="60"/>
  <c r="D141" i="60"/>
  <c r="F141" i="60" s="1"/>
  <c r="W133" i="6"/>
  <c r="Y133" i="6" s="1"/>
  <c r="X133" i="6"/>
  <c r="AE134" i="60"/>
  <c r="AF134" i="60"/>
  <c r="AL133" i="84"/>
  <c r="AM133" i="84"/>
  <c r="AI133" i="84"/>
  <c r="AK133" i="84"/>
  <c r="AJ133" i="84"/>
  <c r="AN133" i="84"/>
  <c r="X132" i="6"/>
  <c r="W132" i="6"/>
  <c r="Y132" i="6" s="1"/>
  <c r="W137" i="6"/>
  <c r="Y137" i="6" s="1"/>
  <c r="X137" i="6"/>
  <c r="O140" i="6"/>
  <c r="N140" i="6"/>
  <c r="P140" i="6" s="1"/>
  <c r="W138" i="6"/>
  <c r="Y138" i="6" s="1"/>
  <c r="X138" i="6"/>
  <c r="H141" i="6"/>
  <c r="G141" i="6"/>
  <c r="S139" i="4"/>
  <c r="T139" i="4"/>
  <c r="O140" i="84"/>
  <c r="N140" i="84"/>
  <c r="P140" i="84" s="1"/>
  <c r="J140" i="4"/>
  <c r="K140" i="4"/>
  <c r="W136" i="6"/>
  <c r="Y136" i="6" s="1"/>
  <c r="X136" i="6"/>
  <c r="W134" i="6"/>
  <c r="Y134" i="6" s="1"/>
  <c r="X134" i="6"/>
  <c r="AJ133" i="60"/>
  <c r="AL133" i="60"/>
  <c r="AI133" i="60"/>
  <c r="AM133" i="60"/>
  <c r="AK133" i="60"/>
  <c r="AA139" i="6" l="1"/>
  <c r="AB139" i="6"/>
  <c r="AA137" i="6"/>
  <c r="AB137" i="6"/>
  <c r="AA133" i="6"/>
  <c r="AB133" i="6"/>
  <c r="J141" i="84"/>
  <c r="K141" i="84"/>
  <c r="AA134" i="6"/>
  <c r="AB134" i="6"/>
  <c r="L140" i="4"/>
  <c r="D141" i="4"/>
  <c r="F141" i="4" s="1"/>
  <c r="AB138" i="6"/>
  <c r="AA138" i="6"/>
  <c r="S140" i="84"/>
  <c r="T140" i="84"/>
  <c r="T140" i="6"/>
  <c r="S140" i="6"/>
  <c r="AA132" i="6"/>
  <c r="AC132" i="6" s="1" a="1"/>
  <c r="AC132" i="6" s="1"/>
  <c r="AB132" i="6"/>
  <c r="G141" i="60"/>
  <c r="H141" i="60"/>
  <c r="AB135" i="6"/>
  <c r="AA135" i="6"/>
  <c r="U138" i="4" a="1"/>
  <c r="U138" i="4" s="1"/>
  <c r="U134" i="4" a="1"/>
  <c r="U134" i="4" s="1"/>
  <c r="U135" i="4" a="1"/>
  <c r="U135" i="4" s="1"/>
  <c r="U139" i="4" a="1"/>
  <c r="U139" i="4" s="1"/>
  <c r="U133" i="4" a="1"/>
  <c r="U133" i="4" s="1"/>
  <c r="U132" i="4" a="1"/>
  <c r="U132" i="4" s="1"/>
  <c r="U137" i="4" a="1"/>
  <c r="U137" i="4" s="1"/>
  <c r="U136" i="4" a="1"/>
  <c r="U136" i="4" s="1"/>
  <c r="AA136" i="6"/>
  <c r="AB136" i="6"/>
  <c r="K141" i="6"/>
  <c r="J141" i="6"/>
  <c r="AH134" i="60"/>
  <c r="AG134" i="60"/>
  <c r="AC135" i="60" a="1"/>
  <c r="AC135" i="60" s="1"/>
  <c r="O140" i="60"/>
  <c r="N140" i="60"/>
  <c r="P140" i="60" s="1"/>
  <c r="AH134" i="84"/>
  <c r="AG134" i="84"/>
  <c r="AC135" i="84" a="1"/>
  <c r="AC135" i="84" s="1"/>
  <c r="AN134" i="84" l="1"/>
  <c r="AF135" i="84"/>
  <c r="AE135" i="84"/>
  <c r="L141" i="6"/>
  <c r="D142" i="6"/>
  <c r="F142" i="6" s="1"/>
  <c r="W136" i="4"/>
  <c r="Y136" i="4" s="1"/>
  <c r="X136" i="4"/>
  <c r="W139" i="4"/>
  <c r="Y139" i="4" s="1"/>
  <c r="X139" i="4"/>
  <c r="H141" i="4"/>
  <c r="G141" i="4"/>
  <c r="X135" i="4"/>
  <c r="W135" i="4"/>
  <c r="Y135" i="4" s="1"/>
  <c r="AF132" i="6"/>
  <c r="AE132" i="6"/>
  <c r="AC133" i="6" s="1" a="1"/>
  <c r="AC133" i="6" s="1"/>
  <c r="N140" i="4"/>
  <c r="P140" i="4" s="1"/>
  <c r="O140" i="4"/>
  <c r="L141" i="84"/>
  <c r="D142" i="84"/>
  <c r="F142" i="84" s="1"/>
  <c r="AE135" i="60"/>
  <c r="AF135" i="60"/>
  <c r="W137" i="4"/>
  <c r="Y137" i="4" s="1"/>
  <c r="X137" i="4"/>
  <c r="AK134" i="84"/>
  <c r="AL134" i="84"/>
  <c r="AI134" i="84"/>
  <c r="AM134" i="84"/>
  <c r="AJ134" i="84"/>
  <c r="AN134" i="60"/>
  <c r="X132" i="4"/>
  <c r="W132" i="4"/>
  <c r="Y132" i="4" s="1"/>
  <c r="X134" i="4"/>
  <c r="W134" i="4"/>
  <c r="Y134" i="4" s="1"/>
  <c r="J141" i="60"/>
  <c r="K141" i="60"/>
  <c r="S140" i="60"/>
  <c r="T140" i="60"/>
  <c r="AI134" i="60"/>
  <c r="AK134" i="60"/>
  <c r="AJ134" i="60"/>
  <c r="AL134" i="60"/>
  <c r="AM134" i="60"/>
  <c r="X133" i="4"/>
  <c r="W133" i="4"/>
  <c r="Y133" i="4" s="1"/>
  <c r="X138" i="4"/>
  <c r="W138" i="4"/>
  <c r="Y138" i="4" s="1"/>
  <c r="AA132" i="4" l="1"/>
  <c r="AC132" i="4" s="1" a="1"/>
  <c r="AC132" i="4" s="1"/>
  <c r="AB132" i="4"/>
  <c r="T140" i="4"/>
  <c r="S140" i="4"/>
  <c r="H142" i="6"/>
  <c r="G142" i="6"/>
  <c r="AE133" i="6"/>
  <c r="AF133" i="6"/>
  <c r="AA133" i="4"/>
  <c r="AB133" i="4"/>
  <c r="D142" i="60"/>
  <c r="F142" i="60" s="1"/>
  <c r="L141" i="60"/>
  <c r="AA137" i="4"/>
  <c r="AB137" i="4"/>
  <c r="G142" i="84"/>
  <c r="H142" i="84"/>
  <c r="AG132" i="6"/>
  <c r="AH132" i="6"/>
  <c r="AB139" i="4"/>
  <c r="AA139" i="4"/>
  <c r="O141" i="6"/>
  <c r="N141" i="6"/>
  <c r="P141" i="6" s="1"/>
  <c r="AA134" i="4"/>
  <c r="AB134" i="4"/>
  <c r="N141" i="84"/>
  <c r="P141" i="84" s="1"/>
  <c r="O141" i="84"/>
  <c r="K141" i="4"/>
  <c r="J141" i="4"/>
  <c r="AH135" i="84"/>
  <c r="AG135" i="84"/>
  <c r="AC136" i="84" a="1"/>
  <c r="AC136" i="84" s="1"/>
  <c r="AB138" i="4"/>
  <c r="AA138" i="4"/>
  <c r="AG135" i="60"/>
  <c r="AH135" i="60"/>
  <c r="AC136" i="60" a="1"/>
  <c r="AC136" i="60" s="1"/>
  <c r="AB135" i="4"/>
  <c r="AA135" i="4"/>
  <c r="AA136" i="4"/>
  <c r="AB136" i="4"/>
  <c r="AN132" i="6" l="1"/>
  <c r="AF136" i="60"/>
  <c r="AE136" i="60"/>
  <c r="D142" i="4"/>
  <c r="F142" i="4" s="1"/>
  <c r="L141" i="4"/>
  <c r="J142" i="84"/>
  <c r="K142" i="84"/>
  <c r="O141" i="60"/>
  <c r="N141" i="60"/>
  <c r="P141" i="60" s="1"/>
  <c r="AK135" i="60"/>
  <c r="AM135" i="60"/>
  <c r="AL135" i="60"/>
  <c r="AJ135" i="60"/>
  <c r="AI135" i="60"/>
  <c r="G142" i="60"/>
  <c r="H142" i="60"/>
  <c r="AG133" i="6"/>
  <c r="AH133" i="6"/>
  <c r="AC134" i="6" a="1"/>
  <c r="AC134" i="6" s="1"/>
  <c r="AF136" i="84"/>
  <c r="AE136" i="84"/>
  <c r="AN135" i="60"/>
  <c r="AN135" i="84"/>
  <c r="T141" i="6"/>
  <c r="S141" i="6"/>
  <c r="AM132" i="6"/>
  <c r="AJ132" i="6"/>
  <c r="AL132" i="6"/>
  <c r="AK132" i="6"/>
  <c r="AI132" i="6"/>
  <c r="AM135" i="84"/>
  <c r="AK135" i="84"/>
  <c r="AJ135" i="84"/>
  <c r="AI135" i="84"/>
  <c r="AL135" i="84"/>
  <c r="S141" i="84"/>
  <c r="T141" i="84"/>
  <c r="K142" i="6"/>
  <c r="J142" i="6"/>
  <c r="AF132" i="4"/>
  <c r="AE132" i="4"/>
  <c r="AI133" i="6" l="1"/>
  <c r="AM133" i="6"/>
  <c r="AJ133" i="6"/>
  <c r="AK133" i="6"/>
  <c r="AL133" i="6"/>
  <c r="H142" i="4"/>
  <c r="G142" i="4"/>
  <c r="AG132" i="4"/>
  <c r="AH132" i="4"/>
  <c r="AC133" i="4" a="1"/>
  <c r="AC133" i="4" s="1"/>
  <c r="AH136" i="84"/>
  <c r="AG136" i="84"/>
  <c r="AC137" i="84" a="1"/>
  <c r="AC137" i="84" s="1"/>
  <c r="AN133" i="6"/>
  <c r="L142" i="84"/>
  <c r="D143" i="84"/>
  <c r="F143" i="84" s="1"/>
  <c r="AG136" i="60"/>
  <c r="AH136" i="60"/>
  <c r="AC137" i="60" a="1"/>
  <c r="AC137" i="60" s="1"/>
  <c r="K142" i="60"/>
  <c r="J142" i="60"/>
  <c r="S141" i="60"/>
  <c r="T141" i="60"/>
  <c r="L142" i="6"/>
  <c r="D143" i="6"/>
  <c r="F143" i="6" s="1"/>
  <c r="AF134" i="6"/>
  <c r="AE134" i="6"/>
  <c r="N141" i="4"/>
  <c r="P141" i="4" s="1"/>
  <c r="O141" i="4"/>
  <c r="AN132" i="4" l="1"/>
  <c r="AN136" i="84"/>
  <c r="AG134" i="6"/>
  <c r="AH134" i="6"/>
  <c r="AC135" i="6" a="1"/>
  <c r="AC135" i="6" s="1"/>
  <c r="AL136" i="60"/>
  <c r="AM136" i="60"/>
  <c r="AK136" i="60"/>
  <c r="AJ136" i="60"/>
  <c r="AI136" i="60"/>
  <c r="T141" i="4"/>
  <c r="S141" i="4"/>
  <c r="N142" i="6"/>
  <c r="P142" i="6" s="1"/>
  <c r="O142" i="6"/>
  <c r="H143" i="84"/>
  <c r="G143" i="84"/>
  <c r="AF137" i="60"/>
  <c r="AE137" i="60"/>
  <c r="N142" i="84"/>
  <c r="P142" i="84" s="1"/>
  <c r="O142" i="84"/>
  <c r="AI136" i="84"/>
  <c r="AK136" i="84"/>
  <c r="AM136" i="84"/>
  <c r="AJ136" i="84"/>
  <c r="AL136" i="84"/>
  <c r="AE133" i="4"/>
  <c r="AF133" i="4"/>
  <c r="K142" i="4"/>
  <c r="J142" i="4"/>
  <c r="H143" i="6"/>
  <c r="G143" i="6"/>
  <c r="L142" i="60"/>
  <c r="D143" i="60"/>
  <c r="F143" i="60" s="1"/>
  <c r="AN136" i="60"/>
  <c r="AE137" i="84"/>
  <c r="AF137" i="84"/>
  <c r="AK132" i="4"/>
  <c r="AM132" i="4"/>
  <c r="AI132" i="4"/>
  <c r="AJ132" i="4"/>
  <c r="AL132" i="4"/>
  <c r="K143" i="6" l="1"/>
  <c r="J143" i="6"/>
  <c r="AH133" i="4"/>
  <c r="AG133" i="4"/>
  <c r="AC134" i="4" a="1"/>
  <c r="AC134" i="4" s="1"/>
  <c r="AG137" i="60"/>
  <c r="AH137" i="60"/>
  <c r="AE135" i="6"/>
  <c r="AF135" i="6"/>
  <c r="D143" i="4"/>
  <c r="F143" i="4" s="1"/>
  <c r="L142" i="4"/>
  <c r="T142" i="6"/>
  <c r="S142" i="6"/>
  <c r="N142" i="60"/>
  <c r="P142" i="60" s="1"/>
  <c r="O142" i="60"/>
  <c r="AJ134" i="6"/>
  <c r="AI134" i="6"/>
  <c r="AK134" i="6"/>
  <c r="AL134" i="6"/>
  <c r="AM134" i="6"/>
  <c r="H143" i="60"/>
  <c r="G143" i="60"/>
  <c r="AG137" i="84"/>
  <c r="AH137" i="84"/>
  <c r="T142" i="84"/>
  <c r="S142" i="84"/>
  <c r="K143" i="84"/>
  <c r="J143" i="84"/>
  <c r="AN134" i="6"/>
  <c r="AN137" i="84" l="1"/>
  <c r="D144" i="84"/>
  <c r="F144" i="84" s="1"/>
  <c r="L143" i="84"/>
  <c r="AK137" i="84"/>
  <c r="AL137" i="84"/>
  <c r="AM137" i="84"/>
  <c r="AJ137" i="84"/>
  <c r="AI137" i="84"/>
  <c r="AG135" i="6"/>
  <c r="AH135" i="6"/>
  <c r="AC136" i="6" a="1"/>
  <c r="AC136" i="6" s="1"/>
  <c r="AN133" i="4"/>
  <c r="AM137" i="60"/>
  <c r="AI137" i="60"/>
  <c r="AL137" i="60"/>
  <c r="AK137" i="60"/>
  <c r="AJ137" i="60"/>
  <c r="AK133" i="4"/>
  <c r="AJ133" i="4"/>
  <c r="AL133" i="4"/>
  <c r="AM133" i="4"/>
  <c r="AI133" i="4"/>
  <c r="N142" i="4"/>
  <c r="P142" i="4" s="1"/>
  <c r="O142" i="4"/>
  <c r="T142" i="60"/>
  <c r="S142" i="60"/>
  <c r="H143" i="4"/>
  <c r="G143" i="4"/>
  <c r="AN137" i="60"/>
  <c r="L143" i="6"/>
  <c r="D144" i="6"/>
  <c r="F144" i="6" s="1"/>
  <c r="J143" i="60"/>
  <c r="K143" i="60"/>
  <c r="AF134" i="4"/>
  <c r="AE134" i="4"/>
  <c r="AN135" i="6" l="1"/>
  <c r="D144" i="60"/>
  <c r="F144" i="60" s="1"/>
  <c r="L143" i="60"/>
  <c r="AH134" i="4"/>
  <c r="AG134" i="4"/>
  <c r="AC135" i="4" a="1"/>
  <c r="AC135" i="4" s="1"/>
  <c r="AE136" i="6"/>
  <c r="AF136" i="6"/>
  <c r="N143" i="84"/>
  <c r="P143" i="84" s="1"/>
  <c r="O143" i="84"/>
  <c r="G144" i="6"/>
  <c r="H144" i="6"/>
  <c r="J143" i="4"/>
  <c r="K143" i="4"/>
  <c r="T142" i="4"/>
  <c r="S142" i="4"/>
  <c r="N143" i="6"/>
  <c r="P143" i="6" s="1"/>
  <c r="O143" i="6"/>
  <c r="AI135" i="6"/>
  <c r="AL135" i="6"/>
  <c r="AK135" i="6"/>
  <c r="AJ135" i="6"/>
  <c r="AM135" i="6"/>
  <c r="G144" i="84"/>
  <c r="H144" i="84"/>
  <c r="T143" i="6" l="1"/>
  <c r="S143" i="6"/>
  <c r="L143" i="4"/>
  <c r="D144" i="4"/>
  <c r="F144" i="4" s="1"/>
  <c r="S143" i="84"/>
  <c r="T143" i="84"/>
  <c r="AN134" i="4"/>
  <c r="K144" i="84"/>
  <c r="J144" i="84"/>
  <c r="J144" i="6"/>
  <c r="K144" i="6"/>
  <c r="AL134" i="4"/>
  <c r="AK134" i="4"/>
  <c r="AJ134" i="4"/>
  <c r="AI134" i="4"/>
  <c r="AM134" i="4"/>
  <c r="AG136" i="6"/>
  <c r="AH136" i="6"/>
  <c r="AC137" i="6" a="1"/>
  <c r="AC137" i="6" s="1"/>
  <c r="O143" i="60"/>
  <c r="N143" i="60"/>
  <c r="P143" i="60" s="1"/>
  <c r="AF135" i="4"/>
  <c r="AE135" i="4"/>
  <c r="H144" i="60"/>
  <c r="G144" i="60"/>
  <c r="K144" i="60" l="1"/>
  <c r="J144" i="60"/>
  <c r="H144" i="4"/>
  <c r="G144" i="4"/>
  <c r="AF137" i="6"/>
  <c r="AE137" i="6"/>
  <c r="O143" i="4"/>
  <c r="N143" i="4"/>
  <c r="P143" i="4" s="1"/>
  <c r="AJ136" i="6"/>
  <c r="AL136" i="6"/>
  <c r="AI136" i="6"/>
  <c r="AK136" i="6"/>
  <c r="AM136" i="6"/>
  <c r="L144" i="6"/>
  <c r="D145" i="6"/>
  <c r="F145" i="6" s="1"/>
  <c r="AG135" i="4"/>
  <c r="AH135" i="4"/>
  <c r="AC136" i="4" a="1"/>
  <c r="AC136" i="4" s="1"/>
  <c r="S143" i="60"/>
  <c r="T143" i="60"/>
  <c r="AN136" i="6"/>
  <c r="L144" i="84"/>
  <c r="D145" i="84"/>
  <c r="F145" i="84" s="1"/>
  <c r="U142" i="84" a="1"/>
  <c r="U142" i="84" s="1"/>
  <c r="U139" i="84" a="1"/>
  <c r="U139" i="84" s="1"/>
  <c r="U143" i="84" a="1"/>
  <c r="U143" i="84" s="1"/>
  <c r="U138" i="84" a="1"/>
  <c r="U138" i="84" s="1"/>
  <c r="U141" i="84" a="1"/>
  <c r="U141" i="84" s="1"/>
  <c r="U140" i="84" a="1"/>
  <c r="U140" i="84" s="1"/>
  <c r="AN135" i="4" l="1"/>
  <c r="W142" i="84"/>
  <c r="Y142" i="84" s="1"/>
  <c r="X142" i="84"/>
  <c r="T143" i="4"/>
  <c r="S143" i="4"/>
  <c r="W138" i="84"/>
  <c r="Y138" i="84" s="1"/>
  <c r="X138" i="84"/>
  <c r="G145" i="84"/>
  <c r="H145" i="84"/>
  <c r="U141" i="60" a="1"/>
  <c r="U141" i="60" s="1"/>
  <c r="U143" i="60" a="1"/>
  <c r="U143" i="60" s="1"/>
  <c r="U138" i="60" a="1"/>
  <c r="U138" i="60" s="1"/>
  <c r="U142" i="60" a="1"/>
  <c r="U142" i="60" s="1"/>
  <c r="U139" i="60" a="1"/>
  <c r="U139" i="60" s="1"/>
  <c r="U140" i="60" a="1"/>
  <c r="U140" i="60" s="1"/>
  <c r="G145" i="6"/>
  <c r="H145" i="6"/>
  <c r="K144" i="4"/>
  <c r="J144" i="4"/>
  <c r="X143" i="84"/>
  <c r="W143" i="84"/>
  <c r="Y143" i="84" s="1"/>
  <c r="O144" i="84"/>
  <c r="N144" i="84"/>
  <c r="P144" i="84" s="1"/>
  <c r="AF136" i="4"/>
  <c r="AE136" i="4"/>
  <c r="O144" i="6"/>
  <c r="N144" i="6"/>
  <c r="P144" i="6" s="1"/>
  <c r="AG137" i="6"/>
  <c r="AH137" i="6"/>
  <c r="AC138" i="6" a="1"/>
  <c r="AC138" i="6" s="1"/>
  <c r="L144" i="60"/>
  <c r="D145" i="60"/>
  <c r="F145" i="60" s="1"/>
  <c r="W141" i="84"/>
  <c r="Y141" i="84" s="1"/>
  <c r="X141" i="84"/>
  <c r="X140" i="84"/>
  <c r="W140" i="84"/>
  <c r="Y140" i="84" s="1"/>
  <c r="X139" i="84"/>
  <c r="W139" i="84"/>
  <c r="Y139" i="84" s="1"/>
  <c r="AJ135" i="4"/>
  <c r="AI135" i="4"/>
  <c r="AK135" i="4"/>
  <c r="AM135" i="4"/>
  <c r="AL135" i="4"/>
  <c r="AA141" i="84" l="1"/>
  <c r="AB141" i="84"/>
  <c r="AJ137" i="6"/>
  <c r="AI137" i="6"/>
  <c r="AL137" i="6"/>
  <c r="AK137" i="6"/>
  <c r="AM137" i="6"/>
  <c r="AH136" i="4"/>
  <c r="AG136" i="4"/>
  <c r="AC137" i="4" a="1"/>
  <c r="AC137" i="4" s="1"/>
  <c r="AA143" i="84"/>
  <c r="AB143" i="84"/>
  <c r="J145" i="6"/>
  <c r="K145" i="6"/>
  <c r="W142" i="60"/>
  <c r="Y142" i="60" s="1"/>
  <c r="X142" i="60"/>
  <c r="J145" i="84"/>
  <c r="K145" i="84"/>
  <c r="G145" i="60"/>
  <c r="H145" i="60"/>
  <c r="X138" i="60"/>
  <c r="W138" i="60"/>
  <c r="Y138" i="60" s="1"/>
  <c r="AA140" i="84"/>
  <c r="AB140" i="84"/>
  <c r="AN137" i="6"/>
  <c r="N144" i="60"/>
  <c r="P144" i="60" s="1"/>
  <c r="O144" i="60"/>
  <c r="T144" i="6"/>
  <c r="S144" i="6"/>
  <c r="T144" i="84"/>
  <c r="S144" i="84"/>
  <c r="L144" i="4"/>
  <c r="D145" i="4"/>
  <c r="F145" i="4" s="1"/>
  <c r="X140" i="60"/>
  <c r="W140" i="60"/>
  <c r="Y140" i="60" s="1"/>
  <c r="X143" i="60"/>
  <c r="W143" i="60"/>
  <c r="Y143" i="60" s="1"/>
  <c r="AB139" i="84"/>
  <c r="AA139" i="84"/>
  <c r="AF138" i="6"/>
  <c r="AE138" i="6"/>
  <c r="X139" i="60"/>
  <c r="W139" i="60"/>
  <c r="Y139" i="60" s="1"/>
  <c r="W141" i="60"/>
  <c r="Y141" i="60" s="1"/>
  <c r="X141" i="60"/>
  <c r="AB138" i="84"/>
  <c r="AA138" i="84"/>
  <c r="AC138" i="84" s="1" a="1"/>
  <c r="AC138" i="84" s="1"/>
  <c r="AB142" i="84"/>
  <c r="AA142" i="84"/>
  <c r="N144" i="4" l="1"/>
  <c r="P144" i="4" s="1"/>
  <c r="O144" i="4"/>
  <c r="J145" i="60"/>
  <c r="K145" i="60"/>
  <c r="AI136" i="4"/>
  <c r="AK136" i="4"/>
  <c r="AM136" i="4"/>
  <c r="AL136" i="4"/>
  <c r="AJ136" i="4"/>
  <c r="AA141" i="60"/>
  <c r="AB141" i="60"/>
  <c r="AA140" i="60"/>
  <c r="AB140" i="60"/>
  <c r="AB142" i="60"/>
  <c r="AA142" i="60"/>
  <c r="AF138" i="84"/>
  <c r="AE138" i="84"/>
  <c r="AB139" i="60"/>
  <c r="AA139" i="60"/>
  <c r="S144" i="60"/>
  <c r="T144" i="60"/>
  <c r="AB138" i="60"/>
  <c r="AA138" i="60"/>
  <c r="AC138" i="60" s="1" a="1"/>
  <c r="AC138" i="60" s="1"/>
  <c r="AE137" i="4"/>
  <c r="AF137" i="4"/>
  <c r="AH138" i="6"/>
  <c r="AG138" i="6"/>
  <c r="AC139" i="6" a="1"/>
  <c r="AC139" i="6" s="1"/>
  <c r="AA143" i="60"/>
  <c r="AB143" i="60"/>
  <c r="G145" i="4"/>
  <c r="H145" i="4"/>
  <c r="D146" i="84"/>
  <c r="F146" i="84" s="1"/>
  <c r="L145" i="84"/>
  <c r="L145" i="6"/>
  <c r="D146" i="6"/>
  <c r="F146" i="6" s="1"/>
  <c r="AN136" i="4"/>
  <c r="AE139" i="6" l="1"/>
  <c r="AF139" i="6"/>
  <c r="AG138" i="84"/>
  <c r="AH138" i="84"/>
  <c r="AC139" i="84" a="1"/>
  <c r="AC139" i="84" s="1"/>
  <c r="H146" i="6"/>
  <c r="G146" i="6"/>
  <c r="K145" i="4"/>
  <c r="J145" i="4"/>
  <c r="N145" i="6"/>
  <c r="P145" i="6" s="1"/>
  <c r="O145" i="6"/>
  <c r="AN138" i="6"/>
  <c r="AH137" i="4"/>
  <c r="AG137" i="4"/>
  <c r="AC138" i="4" a="1"/>
  <c r="AC138" i="4" s="1"/>
  <c r="D146" i="60"/>
  <c r="F146" i="60" s="1"/>
  <c r="L145" i="60"/>
  <c r="AK138" i="6"/>
  <c r="AL138" i="6"/>
  <c r="AJ138" i="6"/>
  <c r="AM138" i="6"/>
  <c r="AI138" i="6"/>
  <c r="AF138" i="60"/>
  <c r="AE138" i="60"/>
  <c r="AC139" i="60" s="1" a="1"/>
  <c r="AC139" i="60" s="1"/>
  <c r="N145" i="84"/>
  <c r="P145" i="84" s="1"/>
  <c r="O145" i="84"/>
  <c r="G146" i="84"/>
  <c r="H146" i="84"/>
  <c r="S144" i="4"/>
  <c r="T144" i="4"/>
  <c r="AE139" i="60" l="1"/>
  <c r="AF139" i="60"/>
  <c r="AE139" i="84"/>
  <c r="AF139" i="84"/>
  <c r="AH138" i="60"/>
  <c r="AG138" i="60"/>
  <c r="G146" i="60"/>
  <c r="H146" i="60"/>
  <c r="AJ138" i="84"/>
  <c r="AL138" i="84"/>
  <c r="AI138" i="84"/>
  <c r="AK138" i="84"/>
  <c r="AM138" i="84"/>
  <c r="O145" i="60"/>
  <c r="N145" i="60"/>
  <c r="P145" i="60" s="1"/>
  <c r="AK137" i="4"/>
  <c r="AM137" i="4"/>
  <c r="AJ137" i="4"/>
  <c r="AI137" i="4"/>
  <c r="AL137" i="4"/>
  <c r="L145" i="4"/>
  <c r="D146" i="4"/>
  <c r="F146" i="4" s="1"/>
  <c r="AG139" i="6"/>
  <c r="AH139" i="6"/>
  <c r="AE138" i="4"/>
  <c r="AF138" i="4"/>
  <c r="AN138" i="84"/>
  <c r="S145" i="84"/>
  <c r="T145" i="84"/>
  <c r="J146" i="84"/>
  <c r="K146" i="84"/>
  <c r="AN137" i="4"/>
  <c r="T145" i="6"/>
  <c r="S145" i="6"/>
  <c r="K146" i="6"/>
  <c r="J146" i="6"/>
  <c r="T145" i="60" l="1"/>
  <c r="S145" i="60"/>
  <c r="AH139" i="84"/>
  <c r="AG139" i="84"/>
  <c r="AC140" i="84" a="1"/>
  <c r="AC140" i="84" s="1"/>
  <c r="AI139" i="6"/>
  <c r="AJ139" i="6"/>
  <c r="AL139" i="6"/>
  <c r="AK139" i="6"/>
  <c r="AM139" i="6"/>
  <c r="K146" i="60"/>
  <c r="J146" i="60"/>
  <c r="AN139" i="6"/>
  <c r="L146" i="84"/>
  <c r="D147" i="84"/>
  <c r="F147" i="84" s="1"/>
  <c r="AN138" i="60"/>
  <c r="L146" i="6"/>
  <c r="D147" i="6"/>
  <c r="F147" i="6" s="1"/>
  <c r="G146" i="4"/>
  <c r="H146" i="4"/>
  <c r="AG138" i="4"/>
  <c r="AH138" i="4"/>
  <c r="AC139" i="4" a="1"/>
  <c r="AC139" i="4" s="1"/>
  <c r="O145" i="4"/>
  <c r="N145" i="4"/>
  <c r="P145" i="4" s="1"/>
  <c r="AJ138" i="60"/>
  <c r="AK138" i="60"/>
  <c r="AM138" i="60"/>
  <c r="AI138" i="60"/>
  <c r="AL138" i="60"/>
  <c r="AH139" i="60"/>
  <c r="AG139" i="60"/>
  <c r="AC140" i="60" a="1"/>
  <c r="AC140" i="60" s="1"/>
  <c r="AN138" i="4" l="1"/>
  <c r="AN139" i="84"/>
  <c r="AN139" i="60"/>
  <c r="J146" i="4"/>
  <c r="K146" i="4"/>
  <c r="L146" i="60"/>
  <c r="D147" i="60"/>
  <c r="F147" i="60" s="1"/>
  <c r="AL139" i="60"/>
  <c r="AJ139" i="60"/>
  <c r="AM139" i="60"/>
  <c r="AK139" i="60"/>
  <c r="AI139" i="60"/>
  <c r="G147" i="84"/>
  <c r="H147" i="84"/>
  <c r="AI139" i="84"/>
  <c r="AL139" i="84"/>
  <c r="AJ139" i="84"/>
  <c r="AK139" i="84"/>
  <c r="AM139" i="84"/>
  <c r="AF139" i="4"/>
  <c r="AE139" i="4"/>
  <c r="AJ138" i="4"/>
  <c r="AM138" i="4"/>
  <c r="AK138" i="4"/>
  <c r="AL138" i="4"/>
  <c r="AI138" i="4"/>
  <c r="H147" i="6"/>
  <c r="G147" i="6"/>
  <c r="O146" i="84"/>
  <c r="N146" i="84"/>
  <c r="P146" i="84" s="1"/>
  <c r="AE140" i="60"/>
  <c r="AF140" i="60"/>
  <c r="S145" i="4"/>
  <c r="T145" i="4"/>
  <c r="O146" i="6"/>
  <c r="N146" i="6"/>
  <c r="P146" i="6" s="1"/>
  <c r="AF140" i="84"/>
  <c r="AE140" i="84"/>
  <c r="AG140" i="60" l="1"/>
  <c r="AH140" i="60"/>
  <c r="AC141" i="60" a="1"/>
  <c r="AC141" i="60" s="1"/>
  <c r="H147" i="60"/>
  <c r="G147" i="60"/>
  <c r="T146" i="84"/>
  <c r="S146" i="84"/>
  <c r="J147" i="84"/>
  <c r="K147" i="84"/>
  <c r="N146" i="60"/>
  <c r="P146" i="60" s="1"/>
  <c r="O146" i="60"/>
  <c r="AG140" i="84"/>
  <c r="AH140" i="84"/>
  <c r="AC141" i="84" a="1"/>
  <c r="AC141" i="84" s="1"/>
  <c r="AH139" i="4"/>
  <c r="AG139" i="4"/>
  <c r="J147" i="6"/>
  <c r="K147" i="6"/>
  <c r="S146" i="6"/>
  <c r="T146" i="6"/>
  <c r="D147" i="4"/>
  <c r="F147" i="4" s="1"/>
  <c r="L146" i="4"/>
  <c r="AN140" i="84" l="1"/>
  <c r="AN139" i="4"/>
  <c r="AE141" i="60"/>
  <c r="AF141" i="60"/>
  <c r="AF141" i="84"/>
  <c r="AE141" i="84"/>
  <c r="S146" i="60"/>
  <c r="T146" i="60"/>
  <c r="AJ140" i="60"/>
  <c r="AM140" i="60"/>
  <c r="AK140" i="60"/>
  <c r="AI140" i="60"/>
  <c r="AL140" i="60"/>
  <c r="L147" i="84"/>
  <c r="D148" i="84"/>
  <c r="F148" i="84" s="1"/>
  <c r="J147" i="60"/>
  <c r="K147" i="60"/>
  <c r="AK139" i="4"/>
  <c r="AJ139" i="4"/>
  <c r="AM139" i="4"/>
  <c r="AL139" i="4"/>
  <c r="AI139" i="4"/>
  <c r="N146" i="4"/>
  <c r="P146" i="4" s="1"/>
  <c r="O146" i="4"/>
  <c r="H147" i="4"/>
  <c r="G147" i="4"/>
  <c r="L147" i="6"/>
  <c r="D148" i="6"/>
  <c r="F148" i="6" s="1"/>
  <c r="AI140" i="84"/>
  <c r="AJ140" i="84"/>
  <c r="AM140" i="84"/>
  <c r="AK140" i="84"/>
  <c r="AL140" i="84"/>
  <c r="AN140" i="60"/>
  <c r="AG141" i="84" l="1"/>
  <c r="AH141" i="84"/>
  <c r="AC142" i="84" a="1"/>
  <c r="AC142" i="84" s="1"/>
  <c r="G148" i="6"/>
  <c r="H148" i="6"/>
  <c r="L147" i="60"/>
  <c r="D148" i="60"/>
  <c r="F148" i="60" s="1"/>
  <c r="N147" i="84"/>
  <c r="P147" i="84" s="1"/>
  <c r="O147" i="84"/>
  <c r="K147" i="4"/>
  <c r="J147" i="4"/>
  <c r="N147" i="6"/>
  <c r="P147" i="6" s="1"/>
  <c r="O147" i="6"/>
  <c r="S146" i="4"/>
  <c r="T146" i="4"/>
  <c r="H148" i="84"/>
  <c r="G148" i="84"/>
  <c r="AH141" i="60"/>
  <c r="AG141" i="60"/>
  <c r="AC142" i="60" a="1"/>
  <c r="AC142" i="60" s="1"/>
  <c r="AN141" i="60" l="1"/>
  <c r="AE142" i="84"/>
  <c r="AF142" i="84"/>
  <c r="AE142" i="60"/>
  <c r="AF142" i="60"/>
  <c r="J148" i="84"/>
  <c r="K148" i="84"/>
  <c r="T147" i="6"/>
  <c r="S147" i="6"/>
  <c r="T147" i="84"/>
  <c r="S147" i="84"/>
  <c r="L147" i="4"/>
  <c r="D148" i="4"/>
  <c r="F148" i="4" s="1"/>
  <c r="AJ141" i="60"/>
  <c r="AI141" i="60"/>
  <c r="AK141" i="60"/>
  <c r="AL141" i="60"/>
  <c r="AM141" i="60"/>
  <c r="AK141" i="84"/>
  <c r="AI141" i="84"/>
  <c r="AL141" i="84"/>
  <c r="AM141" i="84"/>
  <c r="AJ141" i="84"/>
  <c r="G148" i="60"/>
  <c r="H148" i="60"/>
  <c r="N147" i="60"/>
  <c r="P147" i="60" s="1"/>
  <c r="O147" i="60"/>
  <c r="K148" i="6"/>
  <c r="J148" i="6"/>
  <c r="AN141" i="84"/>
  <c r="J148" i="60" l="1"/>
  <c r="K148" i="60"/>
  <c r="H148" i="4"/>
  <c r="G148" i="4"/>
  <c r="N147" i="4"/>
  <c r="P147" i="4" s="1"/>
  <c r="O147" i="4"/>
  <c r="AG142" i="60"/>
  <c r="AH142" i="60"/>
  <c r="AC143" i="60" a="1"/>
  <c r="AC143" i="60" s="1"/>
  <c r="U145" i="6" a="1"/>
  <c r="U145" i="6" s="1"/>
  <c r="U147" i="6" a="1"/>
  <c r="U147" i="6" s="1"/>
  <c r="U146" i="6" a="1"/>
  <c r="U146" i="6" s="1"/>
  <c r="U142" i="6" a="1"/>
  <c r="U142" i="6" s="1"/>
  <c r="U140" i="6" a="1"/>
  <c r="U140" i="6" s="1"/>
  <c r="U144" i="6" a="1"/>
  <c r="U144" i="6" s="1"/>
  <c r="U143" i="6" a="1"/>
  <c r="U143" i="6" s="1"/>
  <c r="U141" i="6" a="1"/>
  <c r="U141" i="6" s="1"/>
  <c r="L148" i="6"/>
  <c r="D149" i="6"/>
  <c r="F149" i="6" s="1"/>
  <c r="T147" i="60"/>
  <c r="S147" i="60"/>
  <c r="D149" i="84"/>
  <c r="F149" i="84" s="1"/>
  <c r="L148" i="84"/>
  <c r="AG142" i="84"/>
  <c r="AH142" i="84"/>
  <c r="AC143" i="84" a="1"/>
  <c r="AC143" i="84" s="1"/>
  <c r="AN142" i="84" l="1"/>
  <c r="X143" i="6"/>
  <c r="W143" i="6"/>
  <c r="Y143" i="6" s="1"/>
  <c r="AM142" i="60"/>
  <c r="AJ142" i="60"/>
  <c r="AL142" i="60"/>
  <c r="AK142" i="60"/>
  <c r="AI142" i="60"/>
  <c r="N148" i="84"/>
  <c r="P148" i="84" s="1"/>
  <c r="O148" i="84"/>
  <c r="H149" i="6"/>
  <c r="G149" i="6"/>
  <c r="X144" i="6"/>
  <c r="W144" i="6"/>
  <c r="Y144" i="6" s="1"/>
  <c r="X147" i="6"/>
  <c r="W147" i="6"/>
  <c r="Y147" i="6" s="1"/>
  <c r="AN142" i="60"/>
  <c r="K148" i="4"/>
  <c r="J148" i="4"/>
  <c r="AE143" i="84"/>
  <c r="AF143" i="84"/>
  <c r="G149" i="84"/>
  <c r="H149" i="84"/>
  <c r="O148" i="6"/>
  <c r="N148" i="6"/>
  <c r="P148" i="6" s="1"/>
  <c r="X140" i="6"/>
  <c r="W140" i="6"/>
  <c r="Y140" i="6" s="1"/>
  <c r="W145" i="6"/>
  <c r="Y145" i="6" s="1"/>
  <c r="X145" i="6"/>
  <c r="W146" i="6"/>
  <c r="Y146" i="6" s="1"/>
  <c r="X146" i="6"/>
  <c r="AI142" i="84"/>
  <c r="AM142" i="84"/>
  <c r="AK142" i="84"/>
  <c r="AL142" i="84"/>
  <c r="AJ142" i="84"/>
  <c r="W141" i="6"/>
  <c r="Y141" i="6" s="1"/>
  <c r="X141" i="6"/>
  <c r="W142" i="6"/>
  <c r="Y142" i="6" s="1"/>
  <c r="X142" i="6"/>
  <c r="AE143" i="60"/>
  <c r="AF143" i="60"/>
  <c r="T147" i="4"/>
  <c r="S147" i="4"/>
  <c r="D149" i="60"/>
  <c r="F149" i="60" s="1"/>
  <c r="L148" i="60"/>
  <c r="U142" i="4" l="1" a="1"/>
  <c r="U142" i="4" s="1"/>
  <c r="U141" i="4" a="1"/>
  <c r="U141" i="4" s="1"/>
  <c r="U145" i="4" a="1"/>
  <c r="U145" i="4" s="1"/>
  <c r="U146" i="4" a="1"/>
  <c r="U146" i="4" s="1"/>
  <c r="U147" i="4" a="1"/>
  <c r="U147" i="4" s="1"/>
  <c r="U143" i="4" a="1"/>
  <c r="U143" i="4" s="1"/>
  <c r="U144" i="4" a="1"/>
  <c r="U144" i="4" s="1"/>
  <c r="U140" i="4" a="1"/>
  <c r="U140" i="4" s="1"/>
  <c r="AB145" i="6"/>
  <c r="AA145" i="6"/>
  <c r="AG143" i="84"/>
  <c r="AH143" i="84"/>
  <c r="AB147" i="6"/>
  <c r="AA147" i="6"/>
  <c r="H149" i="60"/>
  <c r="G149" i="60"/>
  <c r="AB141" i="6"/>
  <c r="AA141" i="6"/>
  <c r="S148" i="6"/>
  <c r="T148" i="6"/>
  <c r="S148" i="84"/>
  <c r="T148" i="84"/>
  <c r="AA142" i="6"/>
  <c r="AB142" i="6"/>
  <c r="J149" i="84"/>
  <c r="K149" i="84"/>
  <c r="J149" i="6"/>
  <c r="K149" i="6"/>
  <c r="AB143" i="6"/>
  <c r="AA143" i="6"/>
  <c r="AG143" i="60"/>
  <c r="AH143" i="60"/>
  <c r="AA140" i="6"/>
  <c r="AC140" i="6" s="1" a="1"/>
  <c r="AC140" i="6" s="1"/>
  <c r="AB140" i="6"/>
  <c r="D149" i="4"/>
  <c r="F149" i="4" s="1"/>
  <c r="L148" i="4"/>
  <c r="O148" i="60"/>
  <c r="N148" i="60"/>
  <c r="P148" i="60" s="1"/>
  <c r="AB146" i="6"/>
  <c r="AA146" i="6"/>
  <c r="AA144" i="6"/>
  <c r="AB144" i="6"/>
  <c r="O148" i="4" l="1"/>
  <c r="N148" i="4"/>
  <c r="P148" i="4" s="1"/>
  <c r="AK143" i="84"/>
  <c r="AM143" i="84"/>
  <c r="AL143" i="84"/>
  <c r="AJ143" i="84"/>
  <c r="AI143" i="84"/>
  <c r="H149" i="4"/>
  <c r="G149" i="4"/>
  <c r="AN143" i="60"/>
  <c r="L149" i="6"/>
  <c r="D150" i="6"/>
  <c r="F150" i="6" s="1"/>
  <c r="K149" i="60"/>
  <c r="J149" i="60"/>
  <c r="AN143" i="84"/>
  <c r="X144" i="4"/>
  <c r="W144" i="4"/>
  <c r="Y144" i="4" s="1"/>
  <c r="X145" i="4"/>
  <c r="W145" i="4"/>
  <c r="Y145" i="4" s="1"/>
  <c r="AK143" i="60"/>
  <c r="AI143" i="60"/>
  <c r="AJ143" i="60"/>
  <c r="AL143" i="60"/>
  <c r="AM143" i="60"/>
  <c r="W146" i="4"/>
  <c r="Y146" i="4" s="1"/>
  <c r="X146" i="4"/>
  <c r="T148" i="60"/>
  <c r="S148" i="60"/>
  <c r="X143" i="4"/>
  <c r="W143" i="4"/>
  <c r="Y143" i="4" s="1"/>
  <c r="X141" i="4"/>
  <c r="W141" i="4"/>
  <c r="Y141" i="4" s="1"/>
  <c r="W140" i="4"/>
  <c r="Y140" i="4" s="1"/>
  <c r="X140" i="4"/>
  <c r="AF140" i="6"/>
  <c r="AE140" i="6"/>
  <c r="AC141" i="6" s="1" a="1"/>
  <c r="AC141" i="6" s="1"/>
  <c r="D150" i="84"/>
  <c r="F150" i="84" s="1"/>
  <c r="L149" i="84"/>
  <c r="X147" i="4"/>
  <c r="W147" i="4"/>
  <c r="Y147" i="4" s="1"/>
  <c r="X142" i="4"/>
  <c r="W142" i="4"/>
  <c r="Y142" i="4" s="1"/>
  <c r="AE141" i="6" l="1"/>
  <c r="AF141" i="6"/>
  <c r="O149" i="6"/>
  <c r="N149" i="6"/>
  <c r="P149" i="6" s="1"/>
  <c r="AA146" i="4"/>
  <c r="AB146" i="4"/>
  <c r="AB144" i="4"/>
  <c r="AA144" i="4"/>
  <c r="S148" i="4"/>
  <c r="T148" i="4"/>
  <c r="G150" i="84"/>
  <c r="H150" i="84"/>
  <c r="D150" i="60"/>
  <c r="F150" i="60" s="1"/>
  <c r="L149" i="60"/>
  <c r="AB147" i="4"/>
  <c r="AA147" i="4"/>
  <c r="AG140" i="6"/>
  <c r="AH140" i="6"/>
  <c r="AA143" i="4"/>
  <c r="AB143" i="4"/>
  <c r="AB140" i="4"/>
  <c r="AA140" i="4"/>
  <c r="AC140" i="4" s="1" a="1"/>
  <c r="AC140" i="4" s="1"/>
  <c r="AB142" i="4"/>
  <c r="AA142" i="4"/>
  <c r="N149" i="84"/>
  <c r="P149" i="84" s="1"/>
  <c r="O149" i="84"/>
  <c r="AB141" i="4"/>
  <c r="AA141" i="4"/>
  <c r="AA145" i="4"/>
  <c r="AB145" i="4"/>
  <c r="G150" i="6"/>
  <c r="H150" i="6"/>
  <c r="K149" i="4"/>
  <c r="J149" i="4"/>
  <c r="AN140" i="6" l="1"/>
  <c r="J150" i="6"/>
  <c r="K150" i="6"/>
  <c r="T149" i="6"/>
  <c r="S149" i="6"/>
  <c r="K150" i="84"/>
  <c r="J150" i="84"/>
  <c r="L149" i="4"/>
  <c r="D150" i="4"/>
  <c r="F150" i="4" s="1"/>
  <c r="AE140" i="4"/>
  <c r="AC141" i="4" s="1" a="1"/>
  <c r="AC141" i="4" s="1"/>
  <c r="AF140" i="4"/>
  <c r="AM140" i="6"/>
  <c r="AI140" i="6"/>
  <c r="AL140" i="6"/>
  <c r="AK140" i="6"/>
  <c r="AJ140" i="6"/>
  <c r="N149" i="60"/>
  <c r="P149" i="60" s="1"/>
  <c r="O149" i="60"/>
  <c r="S149" i="84"/>
  <c r="T149" i="84"/>
  <c r="H150" i="60"/>
  <c r="G150" i="60"/>
  <c r="AH141" i="6"/>
  <c r="AG141" i="6"/>
  <c r="AC142" i="6" a="1"/>
  <c r="AC142" i="6" s="1"/>
  <c r="AN141" i="6" l="1"/>
  <c r="U147" i="84" a="1"/>
  <c r="U147" i="84" s="1"/>
  <c r="U146" i="84" a="1"/>
  <c r="U146" i="84" s="1"/>
  <c r="U145" i="84" a="1"/>
  <c r="U145" i="84" s="1"/>
  <c r="U149" i="84" a="1"/>
  <c r="U149" i="84" s="1"/>
  <c r="U148" i="84" a="1"/>
  <c r="U148" i="84" s="1"/>
  <c r="U144" i="84" a="1"/>
  <c r="U144" i="84" s="1"/>
  <c r="G150" i="4"/>
  <c r="H150" i="4"/>
  <c r="AE142" i="6"/>
  <c r="AF142" i="6"/>
  <c r="AF141" i="4"/>
  <c r="AE141" i="4"/>
  <c r="D151" i="84"/>
  <c r="F151" i="84" s="1"/>
  <c r="L150" i="84"/>
  <c r="S149" i="60"/>
  <c r="T149" i="60"/>
  <c r="O149" i="4"/>
  <c r="N149" i="4"/>
  <c r="P149" i="4" s="1"/>
  <c r="K150" i="60"/>
  <c r="J150" i="60"/>
  <c r="AM141" i="6"/>
  <c r="AK141" i="6"/>
  <c r="AJ141" i="6"/>
  <c r="AI141" i="6"/>
  <c r="AL141" i="6"/>
  <c r="AG140" i="4"/>
  <c r="AH140" i="4"/>
  <c r="D151" i="6"/>
  <c r="F151" i="6" s="1"/>
  <c r="L150" i="6"/>
  <c r="H151" i="6" l="1"/>
  <c r="G151" i="6"/>
  <c r="X149" i="84"/>
  <c r="W149" i="84"/>
  <c r="Y149" i="84" s="1"/>
  <c r="U148" i="60" a="1"/>
  <c r="U148" i="60" s="1"/>
  <c r="U149" i="60" a="1"/>
  <c r="U149" i="60" s="1"/>
  <c r="U146" i="60" a="1"/>
  <c r="U146" i="60" s="1"/>
  <c r="U147" i="60" a="1"/>
  <c r="U147" i="60" s="1"/>
  <c r="U145" i="60" a="1"/>
  <c r="U145" i="60" s="1"/>
  <c r="U144" i="60" a="1"/>
  <c r="U144" i="60" s="1"/>
  <c r="W145" i="84"/>
  <c r="Y145" i="84" s="1"/>
  <c r="X145" i="84"/>
  <c r="AG141" i="4"/>
  <c r="AH141" i="4"/>
  <c r="AC142" i="4" a="1"/>
  <c r="AC142" i="4" s="1"/>
  <c r="K150" i="4"/>
  <c r="J150" i="4"/>
  <c r="AN140" i="4"/>
  <c r="T149" i="4"/>
  <c r="S149" i="4"/>
  <c r="N150" i="84"/>
  <c r="P150" i="84" s="1"/>
  <c r="O150" i="84"/>
  <c r="X144" i="84"/>
  <c r="W144" i="84"/>
  <c r="Y144" i="84" s="1"/>
  <c r="W146" i="84"/>
  <c r="Y146" i="84" s="1"/>
  <c r="X146" i="84"/>
  <c r="L150" i="60"/>
  <c r="D151" i="60"/>
  <c r="F151" i="60" s="1"/>
  <c r="AI140" i="4"/>
  <c r="AK140" i="4"/>
  <c r="AL140" i="4"/>
  <c r="AJ140" i="4"/>
  <c r="AM140" i="4"/>
  <c r="N150" i="6"/>
  <c r="P150" i="6" s="1"/>
  <c r="O150" i="6"/>
  <c r="G151" i="84"/>
  <c r="H151" i="84"/>
  <c r="AH142" i="6"/>
  <c r="AG142" i="6"/>
  <c r="AC143" i="6" a="1"/>
  <c r="AC143" i="6" s="1"/>
  <c r="X148" i="84"/>
  <c r="W148" i="84"/>
  <c r="Y148" i="84" s="1"/>
  <c r="X147" i="84"/>
  <c r="W147" i="84"/>
  <c r="Y147" i="84" s="1"/>
  <c r="AN142" i="6" l="1"/>
  <c r="AE143" i="6"/>
  <c r="AF143" i="6"/>
  <c r="AB144" i="84"/>
  <c r="AA144" i="84"/>
  <c r="AC144" i="84" s="1" a="1"/>
  <c r="AC144" i="84" s="1"/>
  <c r="O150" i="60"/>
  <c r="N150" i="60"/>
  <c r="P150" i="60" s="1"/>
  <c r="AE142" i="4"/>
  <c r="AF142" i="4"/>
  <c r="AB145" i="84"/>
  <c r="AA145" i="84"/>
  <c r="W146" i="60"/>
  <c r="Y146" i="60" s="1"/>
  <c r="X146" i="60"/>
  <c r="X147" i="60"/>
  <c r="W147" i="60"/>
  <c r="Y147" i="60" s="1"/>
  <c r="AA148" i="84"/>
  <c r="AB148" i="84"/>
  <c r="T150" i="6"/>
  <c r="S150" i="6"/>
  <c r="AM141" i="4"/>
  <c r="AK141" i="4"/>
  <c r="AJ141" i="4"/>
  <c r="AI141" i="4"/>
  <c r="AL141" i="4"/>
  <c r="W144" i="60"/>
  <c r="Y144" i="60" s="1"/>
  <c r="X144" i="60"/>
  <c r="W149" i="60"/>
  <c r="Y149" i="60" s="1"/>
  <c r="X149" i="60"/>
  <c r="AB147" i="84"/>
  <c r="AA147" i="84"/>
  <c r="H151" i="60"/>
  <c r="G151" i="60"/>
  <c r="AA149" i="84"/>
  <c r="AB149" i="84"/>
  <c r="AL142" i="6"/>
  <c r="AJ142" i="6"/>
  <c r="AI142" i="6"/>
  <c r="AK142" i="6"/>
  <c r="AM142" i="6"/>
  <c r="K151" i="84"/>
  <c r="J151" i="84"/>
  <c r="AB146" i="84"/>
  <c r="AA146" i="84"/>
  <c r="T150" i="84"/>
  <c r="S150" i="84"/>
  <c r="L150" i="4"/>
  <c r="D151" i="4"/>
  <c r="F151" i="4" s="1"/>
  <c r="AN141" i="4"/>
  <c r="W145" i="60"/>
  <c r="Y145" i="60" s="1"/>
  <c r="X145" i="60"/>
  <c r="X148" i="60"/>
  <c r="W148" i="60"/>
  <c r="Y148" i="60" s="1"/>
  <c r="K151" i="6"/>
  <c r="J151" i="6"/>
  <c r="N150" i="4" l="1"/>
  <c r="P150" i="4" s="1"/>
  <c r="O150" i="4"/>
  <c r="AF144" i="84"/>
  <c r="AE144" i="84"/>
  <c r="AC145" i="84" s="1" a="1"/>
  <c r="AC145" i="84" s="1"/>
  <c r="AA148" i="60"/>
  <c r="AB148" i="60"/>
  <c r="AA146" i="60"/>
  <c r="AB146" i="60"/>
  <c r="AH142" i="4"/>
  <c r="AG142" i="4"/>
  <c r="AC143" i="4" a="1"/>
  <c r="AC143" i="4" s="1"/>
  <c r="L151" i="6"/>
  <c r="D152" i="6"/>
  <c r="F152" i="6" s="1"/>
  <c r="AB145" i="60"/>
  <c r="AA145" i="60"/>
  <c r="L151" i="84"/>
  <c r="D152" i="84"/>
  <c r="F152" i="84" s="1"/>
  <c r="AB144" i="60"/>
  <c r="AA144" i="60"/>
  <c r="AC144" i="60" s="1" a="1"/>
  <c r="AC144" i="60" s="1"/>
  <c r="H151" i="4"/>
  <c r="G151" i="4"/>
  <c r="K151" i="60"/>
  <c r="J151" i="60"/>
  <c r="AB149" i="60"/>
  <c r="AA149" i="60"/>
  <c r="AA147" i="60"/>
  <c r="AB147" i="60"/>
  <c r="T150" i="60"/>
  <c r="S150" i="60"/>
  <c r="AG143" i="6"/>
  <c r="AH143" i="6"/>
  <c r="AC144" i="6" a="1"/>
  <c r="AC144" i="6" s="1"/>
  <c r="AN142" i="4" l="1"/>
  <c r="AF145" i="84"/>
  <c r="AE145" i="84"/>
  <c r="G152" i="84"/>
  <c r="H152" i="84"/>
  <c r="AN143" i="6"/>
  <c r="L151" i="60"/>
  <c r="D152" i="60"/>
  <c r="F152" i="60" s="1"/>
  <c r="J151" i="4"/>
  <c r="K151" i="4"/>
  <c r="O151" i="84"/>
  <c r="N151" i="84"/>
  <c r="P151" i="84" s="1"/>
  <c r="H152" i="6"/>
  <c r="G152" i="6"/>
  <c r="AK142" i="4"/>
  <c r="AM142" i="4"/>
  <c r="AL142" i="4"/>
  <c r="AJ142" i="4"/>
  <c r="AI142" i="4"/>
  <c r="AM143" i="6"/>
  <c r="AL143" i="6"/>
  <c r="AK143" i="6"/>
  <c r="AJ143" i="6"/>
  <c r="AI143" i="6"/>
  <c r="AF144" i="60"/>
  <c r="AE144" i="60"/>
  <c r="AC145" i="60" s="1" a="1"/>
  <c r="AC145" i="60" s="1"/>
  <c r="O151" i="6"/>
  <c r="N151" i="6"/>
  <c r="P151" i="6" s="1"/>
  <c r="AE144" i="6"/>
  <c r="AF144" i="6"/>
  <c r="AE143" i="4"/>
  <c r="AF143" i="4"/>
  <c r="AH144" i="84"/>
  <c r="AG144" i="84"/>
  <c r="S150" i="4"/>
  <c r="T150" i="4"/>
  <c r="J152" i="6" l="1"/>
  <c r="K152" i="6"/>
  <c r="D152" i="4"/>
  <c r="F152" i="4" s="1"/>
  <c r="L151" i="4"/>
  <c r="AF145" i="60"/>
  <c r="AE145" i="60"/>
  <c r="S151" i="84"/>
  <c r="T151" i="84"/>
  <c r="H152" i="60"/>
  <c r="G152" i="60"/>
  <c r="J152" i="84"/>
  <c r="K152" i="84"/>
  <c r="AG144" i="6"/>
  <c r="AH144" i="6"/>
  <c r="AC145" i="6" a="1"/>
  <c r="AC145" i="6" s="1"/>
  <c r="AN144" i="84"/>
  <c r="AH143" i="4"/>
  <c r="AG143" i="4"/>
  <c r="AC144" i="4" a="1"/>
  <c r="AC144" i="4" s="1"/>
  <c r="AH144" i="60"/>
  <c r="AG144" i="60"/>
  <c r="O151" i="60"/>
  <c r="N151" i="60"/>
  <c r="P151" i="60" s="1"/>
  <c r="AG145" i="84"/>
  <c r="AH145" i="84"/>
  <c r="AC146" i="84" a="1"/>
  <c r="AC146" i="84" s="1"/>
  <c r="AL144" i="84"/>
  <c r="AM144" i="84"/>
  <c r="AK144" i="84"/>
  <c r="AI144" i="84"/>
  <c r="AJ144" i="84"/>
  <c r="S151" i="6"/>
  <c r="T151" i="6"/>
  <c r="AN145" i="84" l="1"/>
  <c r="AN143" i="4"/>
  <c r="AK144" i="60"/>
  <c r="AM144" i="60"/>
  <c r="AL144" i="60"/>
  <c r="AI144" i="60"/>
  <c r="AJ144" i="60"/>
  <c r="N151" i="4"/>
  <c r="P151" i="4" s="1"/>
  <c r="O151" i="4"/>
  <c r="S151" i="60"/>
  <c r="T151" i="60"/>
  <c r="AE145" i="6"/>
  <c r="AF145" i="6"/>
  <c r="D153" i="84"/>
  <c r="F153" i="84" s="1"/>
  <c r="L152" i="84"/>
  <c r="H152" i="4"/>
  <c r="G152" i="4"/>
  <c r="AF144" i="4"/>
  <c r="AE144" i="4"/>
  <c r="AM144" i="6"/>
  <c r="AK144" i="6"/>
  <c r="AI144" i="6"/>
  <c r="AJ144" i="6"/>
  <c r="AL144" i="6"/>
  <c r="AH145" i="60"/>
  <c r="AG145" i="60"/>
  <c r="AC146" i="60" a="1"/>
  <c r="AC146" i="60" s="1"/>
  <c r="AE146" i="84"/>
  <c r="AF146" i="84"/>
  <c r="AJ145" i="84"/>
  <c r="AL145" i="84"/>
  <c r="AM145" i="84"/>
  <c r="AK145" i="84"/>
  <c r="AI145" i="84"/>
  <c r="AN144" i="60"/>
  <c r="AI143" i="4"/>
  <c r="AM143" i="4"/>
  <c r="AL143" i="4"/>
  <c r="AJ143" i="4"/>
  <c r="AK143" i="4"/>
  <c r="AN144" i="6"/>
  <c r="K152" i="60"/>
  <c r="J152" i="60"/>
  <c r="L152" i="6"/>
  <c r="D153" i="6"/>
  <c r="F153" i="6" s="1"/>
  <c r="AN145" i="60" l="1"/>
  <c r="G153" i="84"/>
  <c r="H153" i="84"/>
  <c r="G153" i="6"/>
  <c r="H153" i="6"/>
  <c r="AK145" i="60"/>
  <c r="AM145" i="60"/>
  <c r="AI145" i="60"/>
  <c r="AL145" i="60"/>
  <c r="AJ145" i="60"/>
  <c r="N152" i="6"/>
  <c r="P152" i="6" s="1"/>
  <c r="O152" i="6"/>
  <c r="AG146" i="84"/>
  <c r="AH146" i="84"/>
  <c r="AC147" i="84" a="1"/>
  <c r="AC147" i="84" s="1"/>
  <c r="K152" i="4"/>
  <c r="J152" i="4"/>
  <c r="AH145" i="6"/>
  <c r="AG145" i="6"/>
  <c r="AC146" i="6" a="1"/>
  <c r="AC146" i="6" s="1"/>
  <c r="S151" i="4"/>
  <c r="T151" i="4"/>
  <c r="L152" i="60"/>
  <c r="D153" i="60"/>
  <c r="F153" i="60" s="1"/>
  <c r="AE146" i="60"/>
  <c r="AF146" i="60"/>
  <c r="AH144" i="4"/>
  <c r="AG144" i="4"/>
  <c r="AC145" i="4" a="1"/>
  <c r="AC145" i="4" s="1"/>
  <c r="N152" i="84"/>
  <c r="P152" i="84" s="1"/>
  <c r="O152" i="84"/>
  <c r="AN145" i="6" l="1"/>
  <c r="AN144" i="4"/>
  <c r="AN146" i="84"/>
  <c r="AF145" i="4"/>
  <c r="AE145" i="4"/>
  <c r="D153" i="4"/>
  <c r="F153" i="4" s="1"/>
  <c r="L152" i="4"/>
  <c r="AE146" i="6"/>
  <c r="AF146" i="6"/>
  <c r="AG146" i="60"/>
  <c r="AH146" i="60"/>
  <c r="AC147" i="60" a="1"/>
  <c r="AC147" i="60" s="1"/>
  <c r="AF147" i="84"/>
  <c r="AE147" i="84"/>
  <c r="T152" i="6"/>
  <c r="S152" i="6"/>
  <c r="K153" i="84"/>
  <c r="J153" i="84"/>
  <c r="K153" i="6"/>
  <c r="J153" i="6"/>
  <c r="H153" i="60"/>
  <c r="G153" i="60"/>
  <c r="AJ144" i="4"/>
  <c r="AM144" i="4"/>
  <c r="AI144" i="4"/>
  <c r="AL144" i="4"/>
  <c r="AK144" i="4"/>
  <c r="O152" i="60"/>
  <c r="N152" i="60"/>
  <c r="P152" i="60" s="1"/>
  <c r="T152" i="84"/>
  <c r="S152" i="84"/>
  <c r="AK145" i="6"/>
  <c r="AJ145" i="6"/>
  <c r="AI145" i="6"/>
  <c r="AM145" i="6"/>
  <c r="AL145" i="6"/>
  <c r="AK146" i="84"/>
  <c r="AL146" i="84"/>
  <c r="AJ146" i="84"/>
  <c r="AM146" i="84"/>
  <c r="AI146" i="84"/>
  <c r="G153" i="4" l="1"/>
  <c r="H153" i="4"/>
  <c r="AI146" i="60"/>
  <c r="AL146" i="60"/>
  <c r="AM146" i="60"/>
  <c r="AK146" i="60"/>
  <c r="AJ146" i="60"/>
  <c r="D154" i="84"/>
  <c r="F154" i="84" s="1"/>
  <c r="L153" i="84"/>
  <c r="AN146" i="60"/>
  <c r="S152" i="60"/>
  <c r="T152" i="60"/>
  <c r="K153" i="60"/>
  <c r="J153" i="60"/>
  <c r="AG145" i="4"/>
  <c r="AH145" i="4"/>
  <c r="AC146" i="4" a="1"/>
  <c r="AC146" i="4" s="1"/>
  <c r="N152" i="4"/>
  <c r="P152" i="4" s="1"/>
  <c r="O152" i="4"/>
  <c r="AG147" i="84"/>
  <c r="AH147" i="84"/>
  <c r="AC148" i="84" a="1"/>
  <c r="AC148" i="84" s="1"/>
  <c r="D154" i="6"/>
  <c r="F154" i="6" s="1"/>
  <c r="L153" i="6"/>
  <c r="AE147" i="60"/>
  <c r="AF147" i="60"/>
  <c r="AG146" i="6"/>
  <c r="AH146" i="6"/>
  <c r="AC147" i="6" a="1"/>
  <c r="AC147" i="6" s="1"/>
  <c r="AN147" i="84" l="1"/>
  <c r="AI146" i="6"/>
  <c r="AM146" i="6"/>
  <c r="AJ146" i="6"/>
  <c r="AL146" i="6"/>
  <c r="AK146" i="6"/>
  <c r="AL145" i="4"/>
  <c r="AK145" i="4"/>
  <c r="AJ145" i="4"/>
  <c r="AI145" i="4"/>
  <c r="AM145" i="4"/>
  <c r="H154" i="84"/>
  <c r="G154" i="84"/>
  <c r="AN146" i="6"/>
  <c r="G154" i="6"/>
  <c r="H154" i="6"/>
  <c r="AN145" i="4"/>
  <c r="N153" i="6"/>
  <c r="P153" i="6" s="1"/>
  <c r="O153" i="6"/>
  <c r="AF148" i="84"/>
  <c r="AE148" i="84"/>
  <c r="S152" i="4"/>
  <c r="T152" i="4"/>
  <c r="L153" i="60"/>
  <c r="D154" i="60"/>
  <c r="F154" i="60" s="1"/>
  <c r="J153" i="4"/>
  <c r="K153" i="4"/>
  <c r="AE147" i="6"/>
  <c r="AF147" i="6"/>
  <c r="AH147" i="60"/>
  <c r="AG147" i="60"/>
  <c r="AC148" i="60" a="1"/>
  <c r="AC148" i="60" s="1"/>
  <c r="AK147" i="84"/>
  <c r="AJ147" i="84"/>
  <c r="AL147" i="84"/>
  <c r="AM147" i="84"/>
  <c r="AI147" i="84"/>
  <c r="AF146" i="4"/>
  <c r="AE146" i="4"/>
  <c r="O153" i="84"/>
  <c r="N153" i="84"/>
  <c r="P153" i="84" s="1"/>
  <c r="AF148" i="60" l="1"/>
  <c r="AE148" i="60"/>
  <c r="O153" i="60"/>
  <c r="N153" i="60"/>
  <c r="P153" i="60" s="1"/>
  <c r="K154" i="6"/>
  <c r="J154" i="6"/>
  <c r="K154" i="84"/>
  <c r="J154" i="84"/>
  <c r="T153" i="84"/>
  <c r="S153" i="84"/>
  <c r="G154" i="60"/>
  <c r="H154" i="60"/>
  <c r="AH148" i="84"/>
  <c r="AG148" i="84"/>
  <c r="AC149" i="84" a="1"/>
  <c r="AC149" i="84" s="1"/>
  <c r="AG147" i="6"/>
  <c r="AH147" i="6"/>
  <c r="AG146" i="4"/>
  <c r="AH146" i="4"/>
  <c r="AC147" i="4" a="1"/>
  <c r="AC147" i="4" s="1"/>
  <c r="AN147" i="60"/>
  <c r="AK147" i="60"/>
  <c r="AL147" i="60"/>
  <c r="AI147" i="60"/>
  <c r="AJ147" i="60"/>
  <c r="AM147" i="60"/>
  <c r="D154" i="4"/>
  <c r="F154" i="4" s="1"/>
  <c r="L153" i="4"/>
  <c r="S153" i="6"/>
  <c r="T153" i="6"/>
  <c r="AN147" i="6" l="1"/>
  <c r="AN148" i="84"/>
  <c r="O153" i="4"/>
  <c r="N153" i="4"/>
  <c r="P153" i="4" s="1"/>
  <c r="J154" i="60"/>
  <c r="K154" i="60"/>
  <c r="D155" i="84"/>
  <c r="F155" i="84" s="1"/>
  <c r="L154" i="84"/>
  <c r="S153" i="60"/>
  <c r="T153" i="60"/>
  <c r="AE149" i="84"/>
  <c r="AF149" i="84"/>
  <c r="AE147" i="4"/>
  <c r="AF147" i="4"/>
  <c r="AK146" i="4"/>
  <c r="AL146" i="4"/>
  <c r="AI146" i="4"/>
  <c r="AJ146" i="4"/>
  <c r="AM146" i="4"/>
  <c r="AN146" i="4"/>
  <c r="L154" i="6"/>
  <c r="D155" i="6"/>
  <c r="F155" i="6" s="1"/>
  <c r="AG148" i="60"/>
  <c r="AH148" i="60"/>
  <c r="AC149" i="60" a="1"/>
  <c r="AC149" i="60" s="1"/>
  <c r="H154" i="4"/>
  <c r="G154" i="4"/>
  <c r="AK147" i="6"/>
  <c r="AM147" i="6"/>
  <c r="AI147" i="6"/>
  <c r="AJ147" i="6"/>
  <c r="AL147" i="6"/>
  <c r="AL148" i="84"/>
  <c r="AI148" i="84"/>
  <c r="AM148" i="84"/>
  <c r="AJ148" i="84"/>
  <c r="AK148" i="84"/>
  <c r="J154" i="4" l="1"/>
  <c r="K154" i="4"/>
  <c r="H155" i="6"/>
  <c r="G155" i="6"/>
  <c r="AF149" i="60"/>
  <c r="AE149" i="60"/>
  <c r="O154" i="6"/>
  <c r="N154" i="6"/>
  <c r="P154" i="6" s="1"/>
  <c r="AG147" i="4"/>
  <c r="AH147" i="4"/>
  <c r="L154" i="60"/>
  <c r="D155" i="60"/>
  <c r="F155" i="60" s="1"/>
  <c r="N154" i="84"/>
  <c r="P154" i="84" s="1"/>
  <c r="O154" i="84"/>
  <c r="T153" i="4"/>
  <c r="S153" i="4"/>
  <c r="AJ148" i="60"/>
  <c r="AK148" i="60"/>
  <c r="AL148" i="60"/>
  <c r="AI148" i="60"/>
  <c r="AM148" i="60"/>
  <c r="AN148" i="60"/>
  <c r="AG149" i="84"/>
  <c r="AH149" i="84"/>
  <c r="G155" i="84"/>
  <c r="H155" i="84"/>
  <c r="AK149" i="84" l="1"/>
  <c r="AJ149" i="84"/>
  <c r="AI149" i="84"/>
  <c r="AL149" i="84"/>
  <c r="AM149" i="84"/>
  <c r="H155" i="60"/>
  <c r="G155" i="60"/>
  <c r="S154" i="6"/>
  <c r="T154" i="6"/>
  <c r="N154" i="60"/>
  <c r="P154" i="60" s="1"/>
  <c r="O154" i="60"/>
  <c r="K155" i="6"/>
  <c r="J155" i="6"/>
  <c r="L155" i="6" s="1"/>
  <c r="AN149" i="84"/>
  <c r="AK147" i="4"/>
  <c r="AM147" i="4"/>
  <c r="AL147" i="4"/>
  <c r="AJ147" i="4"/>
  <c r="AI147" i="4"/>
  <c r="AG149" i="60"/>
  <c r="AH149" i="60"/>
  <c r="J155" i="84"/>
  <c r="L155" i="84" s="1"/>
  <c r="K155" i="84"/>
  <c r="T154" i="84"/>
  <c r="S154" i="84"/>
  <c r="AN147" i="4"/>
  <c r="D155" i="4"/>
  <c r="F155" i="4" s="1"/>
  <c r="L154" i="4"/>
  <c r="AN149" i="60" l="1"/>
  <c r="G155" i="4"/>
  <c r="H155" i="4"/>
  <c r="S154" i="60"/>
  <c r="T154" i="60"/>
  <c r="J155" i="60"/>
  <c r="L155" i="60" s="1"/>
  <c r="K155" i="60"/>
  <c r="O154" i="4"/>
  <c r="N154" i="4"/>
  <c r="P154" i="4" s="1"/>
  <c r="O155" i="84"/>
  <c r="N155" i="84"/>
  <c r="P155" i="84" s="1"/>
  <c r="AM149" i="60"/>
  <c r="AI149" i="60"/>
  <c r="AL149" i="60"/>
  <c r="AJ149" i="60"/>
  <c r="AK149" i="60"/>
  <c r="N155" i="6"/>
  <c r="P155" i="6" s="1"/>
  <c r="O155" i="6"/>
  <c r="T154" i="4" l="1"/>
  <c r="S154" i="4"/>
  <c r="S155" i="6"/>
  <c r="T155" i="6"/>
  <c r="S155" i="84"/>
  <c r="T155" i="84"/>
  <c r="K155" i="4"/>
  <c r="J155" i="4"/>
  <c r="L155" i="4" s="1"/>
  <c r="O155" i="60"/>
  <c r="N155" i="60"/>
  <c r="P155" i="60" s="1"/>
  <c r="N155" i="4" l="1"/>
  <c r="P155" i="4" s="1"/>
  <c r="O155" i="4"/>
  <c r="U154" i="6" a="1"/>
  <c r="U154" i="6" s="1"/>
  <c r="U149" i="6" a="1"/>
  <c r="U149" i="6" s="1"/>
  <c r="U151" i="6" a="1"/>
  <c r="U151" i="6" s="1"/>
  <c r="U150" i="6" a="1"/>
  <c r="U150" i="6" s="1"/>
  <c r="U152" i="6" a="1"/>
  <c r="U152" i="6" s="1"/>
  <c r="U148" i="6" a="1"/>
  <c r="U148" i="6" s="1"/>
  <c r="U153" i="6" a="1"/>
  <c r="U153" i="6" s="1"/>
  <c r="U155" i="6" a="1"/>
  <c r="U155" i="6" s="1"/>
  <c r="T155" i="60"/>
  <c r="S155" i="60"/>
  <c r="U154" i="84" a="1"/>
  <c r="U154" i="84" s="1"/>
  <c r="U152" i="84" a="1"/>
  <c r="U152" i="84" s="1"/>
  <c r="U153" i="84" a="1"/>
  <c r="U153" i="84" s="1"/>
  <c r="U150" i="84" a="1"/>
  <c r="U150" i="84" s="1"/>
  <c r="U151" i="84" a="1"/>
  <c r="U151" i="84" s="1"/>
  <c r="U155" i="84" a="1"/>
  <c r="U155" i="84" s="1"/>
  <c r="U150" i="60" l="1" a="1"/>
  <c r="U150" i="60" s="1"/>
  <c r="U155" i="60" a="1"/>
  <c r="U155" i="60" s="1"/>
  <c r="U152" i="60" a="1"/>
  <c r="U152" i="60" s="1"/>
  <c r="U154" i="60" a="1"/>
  <c r="U154" i="60" s="1"/>
  <c r="U153" i="60" a="1"/>
  <c r="U153" i="60" s="1"/>
  <c r="U151" i="60" a="1"/>
  <c r="U151" i="60" s="1"/>
  <c r="X148" i="6"/>
  <c r="W148" i="6"/>
  <c r="Y148" i="6" s="1"/>
  <c r="W149" i="6"/>
  <c r="Y149" i="6" s="1"/>
  <c r="X149" i="6"/>
  <c r="X153" i="84"/>
  <c r="W153" i="84"/>
  <c r="Y153" i="84" s="1"/>
  <c r="W152" i="6"/>
  <c r="Y152" i="6" s="1"/>
  <c r="X152" i="6"/>
  <c r="W154" i="6"/>
  <c r="Y154" i="6" s="1"/>
  <c r="X154" i="6"/>
  <c r="W152" i="84"/>
  <c r="Y152" i="84" s="1"/>
  <c r="X152" i="84"/>
  <c r="W155" i="6"/>
  <c r="Y155" i="6" s="1"/>
  <c r="X155" i="6"/>
  <c r="X150" i="6"/>
  <c r="W150" i="6"/>
  <c r="Y150" i="6" s="1"/>
  <c r="W150" i="84"/>
  <c r="Y150" i="84" s="1"/>
  <c r="X150" i="84"/>
  <c r="W155" i="84"/>
  <c r="Y155" i="84" s="1"/>
  <c r="X155" i="84"/>
  <c r="X151" i="84"/>
  <c r="W151" i="84"/>
  <c r="Y151" i="84" s="1"/>
  <c r="X154" i="84"/>
  <c r="W154" i="84"/>
  <c r="Y154" i="84" s="1"/>
  <c r="X153" i="6"/>
  <c r="W153" i="6"/>
  <c r="Y153" i="6" s="1"/>
  <c r="X151" i="6"/>
  <c r="W151" i="6"/>
  <c r="Y151" i="6" s="1"/>
  <c r="S155" i="4"/>
  <c r="T155" i="4"/>
  <c r="AB153" i="6" l="1"/>
  <c r="AA153" i="6"/>
  <c r="AB153" i="84"/>
  <c r="AA153" i="84"/>
  <c r="AB148" i="6"/>
  <c r="AA148" i="6"/>
  <c r="AC148" i="6" s="1" a="1"/>
  <c r="AC148" i="6" s="1"/>
  <c r="W154" i="60"/>
  <c r="Y154" i="60" s="1"/>
  <c r="X154" i="60"/>
  <c r="AA150" i="84"/>
  <c r="AC150" i="84" s="1" a="1"/>
  <c r="AC150" i="84" s="1"/>
  <c r="AB150" i="84"/>
  <c r="AA155" i="6"/>
  <c r="AB155" i="6"/>
  <c r="AA154" i="6"/>
  <c r="AB154" i="6"/>
  <c r="W152" i="60"/>
  <c r="Y152" i="60" s="1"/>
  <c r="X152" i="60"/>
  <c r="AA151" i="84"/>
  <c r="AB151" i="84"/>
  <c r="AB151" i="6"/>
  <c r="AA151" i="6"/>
  <c r="AB150" i="6"/>
  <c r="AA150" i="6"/>
  <c r="W151" i="60"/>
  <c r="Y151" i="60" s="1"/>
  <c r="X151" i="60"/>
  <c r="W155" i="60"/>
  <c r="Y155" i="60" s="1"/>
  <c r="X155" i="60"/>
  <c r="U150" i="4" a="1"/>
  <c r="U150" i="4" s="1"/>
  <c r="U153" i="4" a="1"/>
  <c r="U153" i="4" s="1"/>
  <c r="U152" i="4" a="1"/>
  <c r="U152" i="4" s="1"/>
  <c r="U151" i="4" a="1"/>
  <c r="U151" i="4" s="1"/>
  <c r="U149" i="4" a="1"/>
  <c r="U149" i="4" s="1"/>
  <c r="U154" i="4" a="1"/>
  <c r="U154" i="4" s="1"/>
  <c r="U148" i="4" a="1"/>
  <c r="U148" i="4" s="1"/>
  <c r="U155" i="4" a="1"/>
  <c r="U155" i="4" s="1"/>
  <c r="AA154" i="84"/>
  <c r="AB154" i="84"/>
  <c r="AB155" i="84"/>
  <c r="AA155" i="84"/>
  <c r="AA152" i="84"/>
  <c r="AB152" i="84"/>
  <c r="AB152" i="6"/>
  <c r="AA152" i="6"/>
  <c r="AB149" i="6"/>
  <c r="AA149" i="6"/>
  <c r="X153" i="60"/>
  <c r="W153" i="60"/>
  <c r="Y153" i="60" s="1"/>
  <c r="X150" i="60"/>
  <c r="W150" i="60"/>
  <c r="Y150" i="60" s="1"/>
  <c r="W154" i="4" l="1"/>
  <c r="Y154" i="4" s="1"/>
  <c r="X154" i="4"/>
  <c r="X153" i="4"/>
  <c r="W153" i="4"/>
  <c r="Y153" i="4" s="1"/>
  <c r="W149" i="4"/>
  <c r="Y149" i="4" s="1"/>
  <c r="X149" i="4"/>
  <c r="W150" i="4"/>
  <c r="Y150" i="4" s="1"/>
  <c r="X150" i="4"/>
  <c r="AA151" i="60"/>
  <c r="AB151" i="60"/>
  <c r="AA152" i="60"/>
  <c r="AB152" i="60"/>
  <c r="AB154" i="60"/>
  <c r="AA154" i="60"/>
  <c r="AB150" i="60"/>
  <c r="AA150" i="60"/>
  <c r="AC150" i="60" s="1" a="1"/>
  <c r="AC150" i="60" s="1"/>
  <c r="W155" i="4"/>
  <c r="Y155" i="4" s="1"/>
  <c r="X155" i="4"/>
  <c r="X151" i="4"/>
  <c r="W151" i="4"/>
  <c r="Y151" i="4" s="1"/>
  <c r="AE148" i="6"/>
  <c r="AF148" i="6"/>
  <c r="AA153" i="60"/>
  <c r="AB153" i="60"/>
  <c r="X148" i="4"/>
  <c r="W148" i="4"/>
  <c r="Y148" i="4" s="1"/>
  <c r="W152" i="4"/>
  <c r="Y152" i="4" s="1"/>
  <c r="X152" i="4"/>
  <c r="AA155" i="60"/>
  <c r="AB155" i="60"/>
  <c r="AE150" i="84"/>
  <c r="AF150" i="84"/>
  <c r="AB155" i="4" l="1"/>
  <c r="AA155" i="4"/>
  <c r="AB150" i="4"/>
  <c r="AA150" i="4"/>
  <c r="AG150" i="84"/>
  <c r="AH150" i="84"/>
  <c r="AA151" i="4"/>
  <c r="AB151" i="4"/>
  <c r="AF150" i="60"/>
  <c r="AE150" i="60"/>
  <c r="AC151" i="60" s="1" a="1"/>
  <c r="AC151" i="60" s="1"/>
  <c r="AB149" i="4"/>
  <c r="AA149" i="4"/>
  <c r="AA154" i="4"/>
  <c r="AB154" i="4"/>
  <c r="AA148" i="4"/>
  <c r="AC148" i="4" s="1" a="1"/>
  <c r="AC148" i="4" s="1"/>
  <c r="AB148" i="4"/>
  <c r="AC151" i="84" a="1"/>
  <c r="AC151" i="84" s="1"/>
  <c r="AA152" i="4"/>
  <c r="AB152" i="4"/>
  <c r="AH148" i="6"/>
  <c r="AG148" i="6"/>
  <c r="AA153" i="4"/>
  <c r="AB153" i="4"/>
  <c r="AC149" i="6" a="1"/>
  <c r="AC149" i="6" s="1"/>
  <c r="AN150" i="84" l="1"/>
  <c r="AN148" i="6"/>
  <c r="AE148" i="4"/>
  <c r="AC149" i="4" s="1" a="1"/>
  <c r="AC149" i="4" s="1"/>
  <c r="AF148" i="4"/>
  <c r="AF151" i="60"/>
  <c r="AE151" i="60"/>
  <c r="AF151" i="84"/>
  <c r="AE151" i="84"/>
  <c r="AG150" i="60"/>
  <c r="AH150" i="60"/>
  <c r="AF149" i="6"/>
  <c r="AE149" i="6"/>
  <c r="AI148" i="6"/>
  <c r="AK148" i="6"/>
  <c r="AM148" i="6"/>
  <c r="AJ148" i="6"/>
  <c r="AL148" i="6"/>
  <c r="AK150" i="84"/>
  <c r="AJ150" i="84"/>
  <c r="AI150" i="84"/>
  <c r="AL150" i="84"/>
  <c r="AM150" i="84"/>
  <c r="AH149" i="6" l="1"/>
  <c r="AG149" i="6"/>
  <c r="AC150" i="6" a="1"/>
  <c r="AC150" i="6" s="1"/>
  <c r="AH151" i="84"/>
  <c r="AG151" i="84"/>
  <c r="AC152" i="84" a="1"/>
  <c r="AC152" i="84" s="1"/>
  <c r="AE149" i="4"/>
  <c r="AF149" i="4"/>
  <c r="AL150" i="60"/>
  <c r="AI150" i="60"/>
  <c r="AJ150" i="60"/>
  <c r="AK150" i="60"/>
  <c r="AM150" i="60"/>
  <c r="AN150" i="60"/>
  <c r="AH151" i="60"/>
  <c r="AG151" i="60"/>
  <c r="AC152" i="60" a="1"/>
  <c r="AC152" i="60" s="1"/>
  <c r="AH148" i="4"/>
  <c r="AG148" i="4"/>
  <c r="AN148" i="4" l="1"/>
  <c r="AN151" i="60"/>
  <c r="AN149" i="6"/>
  <c r="AM151" i="60"/>
  <c r="AL151" i="60"/>
  <c r="AJ151" i="60"/>
  <c r="AI151" i="60"/>
  <c r="AK151" i="60"/>
  <c r="AH149" i="4"/>
  <c r="AG149" i="4"/>
  <c r="AC150" i="4" a="1"/>
  <c r="AC150" i="4" s="1"/>
  <c r="AK148" i="4"/>
  <c r="AJ148" i="4"/>
  <c r="AL148" i="4"/>
  <c r="AI148" i="4"/>
  <c r="AM148" i="4"/>
  <c r="AE152" i="84"/>
  <c r="AF152" i="84"/>
  <c r="AL151" i="84"/>
  <c r="AM151" i="84"/>
  <c r="AK151" i="84"/>
  <c r="AJ151" i="84"/>
  <c r="AI151" i="84"/>
  <c r="AF150" i="6"/>
  <c r="AE150" i="6"/>
  <c r="AF152" i="60"/>
  <c r="AE152" i="60"/>
  <c r="AN151" i="84"/>
  <c r="AM149" i="6"/>
  <c r="AL149" i="6"/>
  <c r="AJ149" i="6"/>
  <c r="AI149" i="6"/>
  <c r="AK149" i="6"/>
  <c r="AN149" i="4" l="1"/>
  <c r="AE150" i="4"/>
  <c r="AF150" i="4"/>
  <c r="AH150" i="6"/>
  <c r="AG150" i="6"/>
  <c r="AC151" i="6" a="1"/>
  <c r="AC151" i="6" s="1"/>
  <c r="AG152" i="84"/>
  <c r="AH152" i="84"/>
  <c r="AC153" i="84" a="1"/>
  <c r="AC153" i="84" s="1"/>
  <c r="AL149" i="4"/>
  <c r="AJ149" i="4"/>
  <c r="AK149" i="4"/>
  <c r="AM149" i="4"/>
  <c r="AI149" i="4"/>
  <c r="AG152" i="60"/>
  <c r="AH152" i="60"/>
  <c r="AC153" i="60" a="1"/>
  <c r="AC153" i="60" s="1"/>
  <c r="AM152" i="84" l="1"/>
  <c r="AI152" i="84"/>
  <c r="AK152" i="84"/>
  <c r="AJ152" i="84"/>
  <c r="AL152" i="84"/>
  <c r="AM152" i="60"/>
  <c r="AJ152" i="60"/>
  <c r="AL152" i="60"/>
  <c r="AI152" i="60"/>
  <c r="AK152" i="60"/>
  <c r="AL150" i="6"/>
  <c r="AI150" i="6"/>
  <c r="AK150" i="6"/>
  <c r="AM150" i="6"/>
  <c r="AJ150" i="6"/>
  <c r="AN152" i="60"/>
  <c r="AN152" i="84"/>
  <c r="AF151" i="6"/>
  <c r="AE151" i="6"/>
  <c r="AG150" i="4"/>
  <c r="AH150" i="4"/>
  <c r="AC151" i="4" a="1"/>
  <c r="AC151" i="4" s="1"/>
  <c r="AF153" i="60"/>
  <c r="AE153" i="60"/>
  <c r="AE153" i="84"/>
  <c r="AF153" i="84"/>
  <c r="AN150" i="6"/>
  <c r="AN150" i="4" l="1"/>
  <c r="AG153" i="60"/>
  <c r="AH153" i="60"/>
  <c r="AC154" i="60" a="1"/>
  <c r="AC154" i="60" s="1"/>
  <c r="AG151" i="6"/>
  <c r="AH151" i="6"/>
  <c r="AC152" i="6" a="1"/>
  <c r="AC152" i="6" s="1"/>
  <c r="AF151" i="4"/>
  <c r="AE151" i="4"/>
  <c r="AG153" i="84"/>
  <c r="AH153" i="84"/>
  <c r="AC154" i="84" a="1"/>
  <c r="AC154" i="84" s="1"/>
  <c r="AJ150" i="4"/>
  <c r="AI150" i="4"/>
  <c r="AK150" i="4"/>
  <c r="AM150" i="4"/>
  <c r="AL150" i="4"/>
  <c r="AN151" i="6" l="1"/>
  <c r="AG151" i="4"/>
  <c r="AH151" i="4"/>
  <c r="AC152" i="4" a="1"/>
  <c r="AC152" i="4" s="1"/>
  <c r="AF154" i="84"/>
  <c r="AE154" i="84"/>
  <c r="AF152" i="6"/>
  <c r="AE152" i="6"/>
  <c r="AL153" i="60"/>
  <c r="AI153" i="60"/>
  <c r="AK153" i="60"/>
  <c r="AM153" i="60"/>
  <c r="AJ153" i="60"/>
  <c r="AE154" i="60"/>
  <c r="AF154" i="60"/>
  <c r="AM153" i="84"/>
  <c r="AI153" i="84"/>
  <c r="AK153" i="84"/>
  <c r="AL153" i="84"/>
  <c r="AJ153" i="84"/>
  <c r="AN153" i="84"/>
  <c r="AK151" i="6"/>
  <c r="AI151" i="6"/>
  <c r="AL151" i="6"/>
  <c r="AM151" i="6"/>
  <c r="AJ151" i="6"/>
  <c r="AN153" i="60"/>
  <c r="AF152" i="4" l="1"/>
  <c r="AE152" i="4"/>
  <c r="AG152" i="6"/>
  <c r="AH152" i="6"/>
  <c r="AC153" i="6" a="1"/>
  <c r="AC153" i="6" s="1"/>
  <c r="AI151" i="4"/>
  <c r="AL151" i="4"/>
  <c r="AJ151" i="4"/>
  <c r="AK151" i="4"/>
  <c r="AM151" i="4"/>
  <c r="AH154" i="60"/>
  <c r="AG154" i="60"/>
  <c r="AC155" i="60" a="1"/>
  <c r="AC155" i="60" s="1"/>
  <c r="AG154" i="84"/>
  <c r="AH154" i="84"/>
  <c r="AC155" i="84" a="1"/>
  <c r="AC155" i="84" s="1"/>
  <c r="AN151" i="4"/>
  <c r="AN154" i="60" l="1"/>
  <c r="AI152" i="6"/>
  <c r="AK152" i="6"/>
  <c r="AM152" i="6"/>
  <c r="AJ152" i="6"/>
  <c r="AL152" i="6"/>
  <c r="AK154" i="84"/>
  <c r="AL154" i="84"/>
  <c r="AJ154" i="84"/>
  <c r="AI154" i="84"/>
  <c r="AM154" i="84"/>
  <c r="AN152" i="6"/>
  <c r="AF155" i="84"/>
  <c r="AE155" i="84"/>
  <c r="AI154" i="60"/>
  <c r="AJ154" i="60"/>
  <c r="AK154" i="60"/>
  <c r="AL154" i="60"/>
  <c r="AM154" i="60"/>
  <c r="AN154" i="84"/>
  <c r="AG152" i="4"/>
  <c r="AH152" i="4"/>
  <c r="AC153" i="4" a="1"/>
  <c r="AC153" i="4" s="1"/>
  <c r="AF155" i="60"/>
  <c r="AE155" i="60"/>
  <c r="AF153" i="6"/>
  <c r="AE153" i="6"/>
  <c r="AN152" i="4" l="1"/>
  <c r="AG155" i="60"/>
  <c r="AH155" i="60"/>
  <c r="AE153" i="4"/>
  <c r="AF153" i="4"/>
  <c r="AH153" i="6"/>
  <c r="AG153" i="6"/>
  <c r="AC154" i="6" a="1"/>
  <c r="AC154" i="6" s="1"/>
  <c r="AJ152" i="4"/>
  <c r="AL152" i="4"/>
  <c r="AI152" i="4"/>
  <c r="AK152" i="4"/>
  <c r="AM152" i="4"/>
  <c r="AG155" i="84"/>
  <c r="AH155" i="84"/>
  <c r="B164" i="60" a="1"/>
  <c r="B164" i="84" a="1"/>
  <c r="B164" i="60" l="1"/>
  <c r="B164" i="84"/>
  <c r="AN153" i="6"/>
  <c r="AI155" i="84"/>
  <c r="AJ155" i="84"/>
  <c r="AK155" i="84"/>
  <c r="AM155" i="84"/>
  <c r="AL155" i="84"/>
  <c r="AF154" i="6"/>
  <c r="AE154" i="6"/>
  <c r="AH153" i="4"/>
  <c r="AG153" i="4"/>
  <c r="AC154" i="4" a="1"/>
  <c r="AC154" i="4" s="1"/>
  <c r="AM155" i="60"/>
  <c r="AJ155" i="60"/>
  <c r="AK155" i="60"/>
  <c r="AI155" i="60"/>
  <c r="AL155" i="60"/>
  <c r="AN155" i="84"/>
  <c r="AJ153" i="6"/>
  <c r="AI153" i="6"/>
  <c r="AL153" i="6"/>
  <c r="AM153" i="6"/>
  <c r="AK153" i="6"/>
  <c r="AN155" i="60"/>
  <c r="B160" i="84" a="1"/>
  <c r="B162" i="84" a="1"/>
  <c r="B165" i="84" a="1"/>
  <c r="B167" i="84" a="1"/>
  <c r="B160" i="60" a="1"/>
  <c r="B166" i="84" a="1"/>
  <c r="B165" i="60" a="1"/>
  <c r="B167" i="60" a="1"/>
  <c r="B166" i="60" a="1"/>
  <c r="B162" i="60" a="1"/>
  <c r="B161" i="84" a="1"/>
  <c r="B163" i="60" a="1"/>
  <c r="B163" i="84" a="1"/>
  <c r="B161" i="60" a="1"/>
  <c r="B162" i="60" l="1"/>
  <c r="B163" i="84"/>
  <c r="B160" i="84"/>
  <c r="B167" i="84"/>
  <c r="B161" i="60"/>
  <c r="B166" i="84"/>
  <c r="B163" i="60"/>
  <c r="B166" i="60"/>
  <c r="B162" i="84"/>
  <c r="B165" i="84"/>
  <c r="B167" i="60"/>
  <c r="B160" i="60"/>
  <c r="B161" i="84"/>
  <c r="B165" i="60"/>
  <c r="AN153" i="4"/>
  <c r="AE154" i="4"/>
  <c r="AF154" i="4"/>
  <c r="AI153" i="4"/>
  <c r="AM153" i="4"/>
  <c r="AL153" i="4"/>
  <c r="AJ153" i="4"/>
  <c r="AK153" i="4"/>
  <c r="AG154" i="6"/>
  <c r="AH154" i="6"/>
  <c r="AC155" i="6" a="1"/>
  <c r="AC155" i="6" s="1"/>
  <c r="AE155" i="6" l="1"/>
  <c r="AF155" i="6"/>
  <c r="AL154" i="6"/>
  <c r="AM154" i="6"/>
  <c r="AK154" i="6"/>
  <c r="AJ154" i="6"/>
  <c r="AI154" i="6"/>
  <c r="AH154" i="4"/>
  <c r="AG154" i="4"/>
  <c r="AC155" i="4" a="1"/>
  <c r="AC155" i="4" s="1"/>
  <c r="AN154" i="6"/>
  <c r="AL154" i="4" l="1"/>
  <c r="AM154" i="4"/>
  <c r="AI154" i="4"/>
  <c r="AJ154" i="4"/>
  <c r="AK154" i="4"/>
  <c r="AE155" i="4"/>
  <c r="AF155" i="4"/>
  <c r="AN154" i="4"/>
  <c r="AG155" i="6"/>
  <c r="AH155" i="6"/>
  <c r="B164" i="6" a="1"/>
  <c r="B164" i="6" l="1"/>
  <c r="AI155" i="6"/>
  <c r="AM155" i="6"/>
  <c r="AK155" i="6"/>
  <c r="AJ155" i="6"/>
  <c r="AL155" i="6"/>
  <c r="AG155" i="4"/>
  <c r="AH155" i="4"/>
  <c r="AN155" i="6"/>
  <c r="B164" i="4" a="1"/>
  <c r="B166" i="6" a="1"/>
  <c r="B161" i="6" a="1"/>
  <c r="B163" i="6" a="1"/>
  <c r="B160" i="6" a="1"/>
  <c r="B165" i="6" a="1"/>
  <c r="B162" i="6" a="1"/>
  <c r="B167" i="6" a="1"/>
  <c r="B164" i="4" l="1"/>
  <c r="B162" i="6"/>
  <c r="B160" i="6"/>
  <c r="B166" i="6"/>
  <c r="B163" i="6"/>
  <c r="B167" i="6"/>
  <c r="B161" i="6"/>
  <c r="B165" i="6"/>
  <c r="AI155" i="4"/>
  <c r="AL155" i="4"/>
  <c r="AJ155" i="4"/>
  <c r="AM155" i="4"/>
  <c r="AK155" i="4"/>
  <c r="AN155" i="4"/>
  <c r="B167" i="4" a="1"/>
  <c r="B166" i="4" a="1"/>
  <c r="B163" i="4" a="1"/>
  <c r="B161" i="4" a="1"/>
  <c r="B165" i="4" a="1"/>
  <c r="B162" i="4" a="1"/>
  <c r="B160" i="4" a="1"/>
  <c r="B161" i="4" l="1"/>
  <c r="B166" i="4"/>
  <c r="B163" i="4"/>
  <c r="B167" i="4"/>
  <c r="B162" i="4"/>
  <c r="B160" i="4"/>
  <c r="B16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<sst xmlns="http://schemas.openxmlformats.org/spreadsheetml/2006/main" count="737" uniqueCount="169">
  <si>
    <t>Written By Version</t>
  </si>
  <si>
    <t>8.2.2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</si>
  <si>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</si>
  <si>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</si>
  <si>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</si>
  <si>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</si>
  <si>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</si>
  <si>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</si>
  <si>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</si>
  <si>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</si>
  <si>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</si>
  <si>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</si>
  <si>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</si>
  <si>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</si>
  <si>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</si>
  <si>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</si>
  <si>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</si>
  <si>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</si>
  <si>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</si>
  <si>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</si>
  <si>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</si>
  <si>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</si>
  <si>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DtAAwjACcANgBoAHwAfQCLAJkAyADpAOMAKwD//wAAAAAAAAEEAAAAAAEwAAAAAR1tZWFuIHRpbWUgdG8gcHJvY2VzcyBhIHNhbXBsZQEPQWxsIFNpbXVsYXRpb25zAQEQAAIAAQpTdGF0aXN0aWNzAwEBAP8BAQEBAQABAQEABAAAAAEBAQEBAAEBAQAEAAAAAqAAArYAAhIABVNpbSAxAAAA/9wUPAEAAAIAAgAOAAVTaW0gMgABJQEAAAIAAgDQANkAAQEDAQAAAAAAgJZAAWZmZmZmZu4/AAAFAAEBAQABAQEA</t>
  </si>
  <si>
    <t>2,10,2,.95,5,16,FALSE,0,TRUE,TRUE,TRUE</t>
  </si>
  <si>
    <t>GF1_4VKXXwEAEwBNAQwjACcANwB2AIQAhQCTAKEAAAAAAEUBKAD//wAAAQEEAAAAAAUwLjAwMAAAAAETMSAvIHByb2Nlc3NpbmcgdGltZQEmU3BlYXJtYW4gUmFuayBDb3JyZWxhdGlvbiBDb2VmZmljaWVudHMBAQoAAgABBE5vbmUDAAEA/wEBAQEBAAEBAQAEAAAAAQEBAQEAAQEBAAQAAAAKwAAI4gAI7QAI+AAIAwEIDgEIGQEIJAEILwEIOgEIIAATMSAvIHByb2Nlc3NpbmcgdGltZQAAAP/cFDwBAAACAAkAAAABJQEAAAIACQAAAAJPAQAAAgAJAAAAA4wBAAACAAkAAAAETAEAAAIACQAAAAU5AQAAAgAJAAAABk4BAAACAAkAAAAHIwEAAAIACQAAAAgpAQAAAgAJAAAACWABAAACAAUAAQEBAAAA</t>
  </si>
  <si>
    <t>GF1_4VKXXwEAEwBPAQwjACcANwB3AIUAhgCUAKIAAAAAAEcBKAD//wAAAQEEAAAAAAUwLjAwMAAAAAEUNTAgLyBwcm9jZXNzaW5nIHRpbWUBJlNwZWFybWFuIFJhbmsgQ29ycmVsYXRpb24gQ29lZmZpY2llbnRzAQEKAAIAAQROb25lAwABAP8BAQEBAQABAQEABAAAAAEBAQEBAAEBAQAEAAAACsEACOQACO8ACPoACAUBCBABCBsBCCYBCDEBCDwBCCEAFDUwIC8gcHJvY2Vzc2luZyB0aW1lAAAA/9wUPAEAAAIACQAAAAElAQAAAgAJAAAAAk8BAAACAAkAAAADjAEAAAIACQAAAARMAQAAAgAJAAAABTkBAAACAAkAAAAGTgEAAAIACQAAAAcjAQAAAgAJAAAACCkBAAACAAkAAAAJYAEAAAIABQABAQEAAAA=</t>
  </si>
  <si>
    <t>0,10,2,.95,5,16,FALSE,0,TRUE,TRUE,TRUE</t>
  </si>
  <si>
    <t>GF1_rK0qDwEAEwAOAQwjACcAPACIAJwAnQCrALkA6AAKAQQBKwD//wAAAQAAAAEEAAAAAAdHZW5lcmFsAAAAATdtZWFuIHRpbWUgYSBzYW1wbGUgd2FpdHMgaW4gdGhlIHF1ZXVlIGZvciBDU0kgdG8gYXJyaXZlAQ9BbGwgU2ltdWxhdGlvbnMBARAAAgABClN0YXRpc3RpY3MDAQEA/wEBAQEBAAEBAQAEAAAAAQEBAQEAAQEBAAQAAAACwAAC1gACEgAFU2ltIDEAAAD/3BQ8AQAAAgACAA4ABVNpbSAyAAElAQAAAgACAPAA+gABAQMBmpmZmZmZqT8AAGZmZmZmZu4/AAAFAAEBAQABAQEA</t>
  </si>
  <si>
    <t>GF1_rK0qDwEAEwAFAQwjACcAPABuAIIAgwCRAJ8A4AABAfsAKwD//wAAAQAAAAEEAAAAAAdHZW5lcmFsAAAAASxtZWFuIG51bWJlciBvZiBzYW1wbGVzIHByb2Nlc3NlZCBpbiBvbmUgd2VlawEAAQEQAAIAAQpTdGF0aXN0aWNzAwEBAP8BAQEBAQABAQEABAAAAAEBAQEBAAEBAQAEAAAAAaMAAjkALG1lYW4gbnVtYmVyIG9mIHNhbXBsZXMgcHJvY2Vzc2VkIGluIG9uZSB3ZWVrAAAA/9wUPAEAAAIAAgDoAPEAAQEDAQAAAAAAAFRAAWZmZmZmZu4/AAAFAAEBAQABAQEA</t>
  </si>
  <si>
    <t>GF1_rK0qDwEAEwDqAAwjACcAPABgAHQAdQCDAJEAxADmAOAAKwD//wAAAwAAAAEEAAAAAAdHZW5lcmFsAAAAAR5tZWFuIG51bWJlciBvZiBzYW1wbGVzIG1hdGNoZWQBAAEBEAACAAEKU3RhdGlzdGljcwMBAQD/AQEBAQEAAQEBAAQAAAABAQEBAQABAQEABAAAAAGVAAIrAB5tZWFuIG51bWJlciBvZiBzYW1wbGVzIG1hdGNoZWQAAAD/3BQ8AQAAAgACAMwA1gABAQMBmpmZmZmZqT8AAGZmZmZmZu4/AAAFAAEBAQABAQEA</t>
  </si>
  <si>
    <t>GF1_rK0qDwEAEwAGAQwjACcAPABuAIIAgwCRAJ8A4AACAfwAKwD//wAAAQAAAAEEAAAAAAdHZW5lcmFsAAAAASxtZWFuIG51bWJlciBvZiBzYW1wbGVzIHByb2Nlc3NlZCBpbiBvbmUgd2VlawEAAQEQAAIAAQpTdGF0aXN0aWNzAwEBAP8BAQEBAQABAQEABAAAAAEBAQEBAAEBAQAEAAAAAaMAAjkALG1lYW4gbnVtYmVyIG9mIHNhbXBsZXMgcHJvY2Vzc2VkIGluIG9uZSB3ZWVrAAAA/9wUPAEAAAIAAgDoAPIAAQEDAZqZmZmZmak/AABmZmZmZmbuPwAABQABAQEAAQEBAA==</t>
  </si>
  <si>
    <t>GF1_rK0qDwEAEwD7AAwjACcANgBeAHIAcwCBAI8A1gD3APEAKwD//wAAAAAAAAEEAAAAAAEwAAAAAR1tZWFuIHRpbWUgdG8gcHJvY2VzcyBhIHNhbXBsZQEFU2ltIDIBARAAAgABClN0YXRpc3RpY3MDAQEA/wEBAQEBAAEBAQAEAAAAAQEBAQEAAQEBAAQAAAAClgACxAACKgAdbWVhbiB0aW1lIHRvIHByb2Nlc3MgYSBzYW1wbGUAAAD/3BQ8AQAAAgACAA4ABVNpbSAyAAElAQAAAgACAN4A5wABAQMBAAAAAACAlkABZmZmZmZm7j8AAAUAAQEBAAEBAQA=</t>
  </si>
  <si>
    <t>GF1_rK0qDwEAEwDvAAwjACcAPABlAHkAegCIAJYAyQDrAOUAKwD//wAAAAAAAAEEAAAAAAdHZW5lcmFsAAAAAR5tZWFuIG51bWJlciBvZiBzYW1wbGVzIG1hdGNoZWQBBVNpbSAyAQEQAAIAAQpTdGF0aXN0aWNzAwEBAP8BAQEBAQABAQEABAAAAAEBAQEBAAEBAQAEAAAAAZoAAisAHm1lYW4gbnVtYmVyIG9mIHNhbXBsZXMgbWF0Y2hlZAAAAP/cFDwBAAACAAIA0QDbAAEBAwGamZmZmZmpPwAAZmZmZmZm7j8AAAUAAQEBAAEBAQA=</t>
  </si>
  <si>
    <t>GF1_rK0qDwEAEwALAQwjACcAPABzAIcAiACWAKQA5QAHAQEBKwD//wAAAQAAAAEEAAAAAAdHZW5lcmFsAAAAASxtZWFuIG51bWJlciBvZiBzYW1wbGVzIHByb2Nlc3NlZCBpbiBvbmUgd2VlawEFU2ltIDIBARAAAgABClN0YXRpc3RpY3MDAQEA/wEBAQEBAAEBAQAEAAAAAQEBAQEAAQEBAAQAAAABqAACOQAsbWVhbiBudW1iZXIgb2Ygc2FtcGxlcyBwcm9jZXNzZWQgaW4gb25lIHdlZWsAAAD/3BQ8AQAAAgACAO0A9wABAQMBmpmZmZmZqT8AAGZmZmZmZu4/AAAFAAEBAQABAQEA</t>
  </si>
  <si>
    <t>GF1_rK0qDwEAEwALAQwjACcAPABzAIcAiACWAKQA5QAHAQEBKwD//wAAAQAAAAEEAAAAAAdHZW5lcmFsAAAAASxtZWFuIG51bWJlciBvZiBzYW1wbGVzIHByb2Nlc3NlZCBpbiBvbmUgd2VlawEFU2ltIDEBARAAAgABClN0YXRpc3RpY3MDAQEA/wEBAQEBAAEBAQAEAAAAAQEBAQEAAQEBAAQAAAABqAACOQAsbWVhbiBudW1iZXIgb2Ygc2FtcGxlcyBwcm9jZXNzZWQgaW4gb25lIHdlZWsAAAD/3BQ8AQAAAgACAO0A9wABAQMBmpmZmZmZqT8AAGZmZmZmZu4/AAAFAAEBAQABAQEA</t>
  </si>
  <si>
    <t>GF1_rK0qDwEAEwAVAQwjACcANgB1AIkAigCYAKYA7wARAQsBKwD//wAAAAAAAAEEAAAAAAEwAAAAATRtZWFuIHRpbWUgYSBzYW1wbGUgd2FpdHMgaW4gdGhlIHF1ZXVlIGZvciB2YWxpZGF0aW9uAQVTaW0gMgEBEAACAAEKU3RhdGlzdGljcwMBAQD/AQEBAQEAAQEBAAQAAAABAQEBAQABAQEABAAAAAGqAAJBADRtZWFuIHRpbWUgYSBzYW1wbGUgd2FpdHMgaW4gdGhlIHF1ZXVlIGZvciB2YWxpZGF0aW9uAAAA/9wUPAEAAAIAAgD3AAEBAQEDAZqZmZmZmak/AABmZmZmZmbuPwAABQABAQEAAQEBAA==</t>
  </si>
  <si>
    <t>GF1_rK0qDwEAEwAjAQwjACcAPAB/AJMAlACiALAA/QAfARkBKwD//wAAAAAAAAEEAAAAAAdHZW5lcmFsAAAAAThtZWFuIHRpbWUgYSBzYW1wbGUgd2FpdHMgaW4gdGhlIHF1ZXVlIGZvciBETkEgc2VxdWVuY2luZwEFU2ltIDIBARAAAgABClN0YXRpc3RpY3MDAQEA/wEBAQEBAAEBAQAEAAAAAQEBAQEAAQEBAAQAAAABtAACRQA4bWVhbiB0aW1lIGEgc2FtcGxlIHdhaXRzIGluIHRoZSBxdWV1ZSBmb3IgRE5BIHNlcXVlbmNpbmcAAAD/3BQ8AQAAAgACAAUBDwEBAQMBmpmZmZmZqT8AAGZmZmZmZu4/AAAFAAEBAQABAQEA</t>
  </si>
  <si>
    <t>GF1_rK0qDwEAEwArAQwjACcAPACDAJcAmACmALQABQEnASEBKwD//wAAAAAAAAEEAAAAAAdHZW5lcmFsAAAAATxtZWFuIHRpbWUgYSBzYW1wbGUgd2FpdHMgaW4gdGhlIHF1ZXVlIGZvciBzYW1wbGUgcHJlcGFyYXRpb24BBVNpbSAyAQEQAAIAAQpTdGF0aXN0aWNzAwEBAP8BAQEBAQABAQEABAAAAAEBAQEBAAEBAQAEAAAAAbgAAkkAPG1lYW4gdGltZSBhIHNhbXBsZSB3YWl0cyBpbiB0aGUgcXVldWUgZm9yIHNhbXBsZSBwcmVwYXJhdGlvbgAAAP/cFDwBAAACAAIADQEXAQEBAwGamZmZmZmpPwAAZmZmZmZm7j8AAAUAAQEBAAEBAQA=</t>
  </si>
  <si>
    <t>GF1_rK0qDwEAEwA2AQwjACcAPAB+AJIAkwChAK8AEAEyASwBKwD//wAAAQAAAAEEAAAAAAdHZW5lcmFsAAAAATdtZWFuIHRpbWUgYSBzYW1wbGUgd2FpdHMgaW4gdGhlIHF1ZXVlIGZvciBDU0kgdG8gYXJyaXZlAQVTaW0gMgEBEAACAAEKU3RhdGlzdGljcwMBAQD/AQEBAQEAAQEBAAQAAAABAQEBAQABAQEABAAAAAK2AAL+AAJEADdtZWFuIHRpbWUgYSBzYW1wbGUgd2FpdHMgaW4gdGhlIHF1ZXVlIGZvciBDU0kgdG8gYXJyaXZlAAAA/9wUPAEAAAIAAgAOAAVTaW0gMgABJQEAAAIAAgAYASIBAQEDAZqZmZmZmak/AABmZmZmZmbuPwAABQABAQEAAQEBAA==</t>
  </si>
  <si>
    <t>GF1_rK0qDwEAEwAXAQwjACcANgB0AIgAiQCXAKUA8gATAQ0BKwD//wAAAQAAAAEEAAAAAAEwAAAAAThwZXJjZW50YWdlIG9mIHNhbXBsZXMgdGhhdCBhcmUgcHJvY2Vzc2VkIGluIHVuZGVyIDI0IGhycwEAAQEQAAIAAQpTdGF0aXN0aWNzAwEBAP8BAQEBAQABAQEABAAAAAEBAQEBAAEBAQAEAAAAAakAAkUAOHBlcmNlbnRhZ2Ugb2Ygc2FtcGxlcyB0aGF0IGFyZSBwcm9jZXNzZWQgaW4gdW5kZXIgMjQgaHJzAAAA/9wUPAEAAAIAAgD6AAMBAQEDAQAAAAAAAElAAWZmZmZmZu4/AAAFAAEBAQABAQEA</t>
  </si>
  <si>
    <t>GF1_rK0qDwEAEwAWAQwjACcANgB0AIgAiQCXAKUA8gASAQwBKwD//wAAAQAAAAEEAAAAAAEwAAAAAThwZXJjZW50YWdlIG9mIHNhbXBsZXMgdGhhdCBhcmUgcHJvY2Vzc2VkIGluIHVuZGVyIDI0IGhycwEAAQEQAAIAAQpTdGF0aXN0aWNzAwEBAP8BAQEBAQABAQEABAAAAAEBAQEBAAEBAQAEAAAAAakAAkUAOHBlcmNlbnRhZ2Ugb2Ygc2FtcGxlcyB0aGF0IGFyZSBwcm9jZXNzZWQgaW4gdW5kZXIgMjQgaHJzAAAA/9wUPAEAAAIAAgD6AAMBAQEDAQAAAAAAAElAAQAAAAAAAFlAAQUAAQEBAAEBAQA=</t>
  </si>
  <si>
    <t>GF1_rK0qDwEAEwAxAQwjACcANgB5AI0AjgCcAKoADAEtAScBKwD//wAAAQAAAAEEAAAAAAEwAAAAAThwZXJjZW50YWdlIG9mIHNhbXBsZXMgdGhhdCBhcmUgcHJvY2Vzc2VkIGluIHVuZGVyIDI0IGhycwEFU2ltIDIBARAAAgABClN0YXRpc3RpY3MDAQEA/wEBAQEBAAEBAQAEAAAAAQEBAQEAAQEBAAQAAAACsQAC+gACRQA4cGVyY2VudGFnZSBvZiBzYW1wbGVzIHRoYXQgYXJlIHByb2Nlc3NlZCBpbiB1bmRlciAyNCBocnMAAAD/3BQ8AQAAAgACAA4ABVNpbSAyAAElAQAAAgACABQBHQEBAQMBAAAAAAAASUABZmZmZmZm7j8AAAUAAQEBAAEBAQA=</t>
  </si>
  <si>
    <t>GF1_rK0qDwEAEwAHAQwjACcANgCDAJcAmACmALQA4wADAf0AKwD//wAAAQAAAAEEAAAAAAEwAAAAAThwZXJjZW50YWdlIG9mIHNhbXBsZXMgdGhhdCBhcmUgcHJvY2Vzc2VkIGluIHVuZGVyIDI0IGhycwEPQWxsIFNpbXVsYXRpb25zAQEQAAIAAQpTdGF0aXN0aWNzAwEBAP8BAQEBAQABAQEABAAAAAEBAQEBAAEBAQAEAAAAArsAAtEAAhIABVNpbSAxAAAA/9wUPAEAAAIAAgAOAAVTaW0gMgABJQEAAAIAAgDrAPQAAQEDAQAAAAAAAElAAQAAAAAAAFlAAQUAAQEBAAEBAQA=</t>
  </si>
  <si>
    <t>4,10,2,.95,5,16,FALSE,0,TRUE,TRUE,TRUE</t>
  </si>
  <si>
    <t>GF1_rK0qDwEAEwDiAAwjACcANgBZAG0AbgB8AIoAvADeANgAKwD//wAAAQAAAAEEAAAAAAEwAAAAAR1tZWFuIHRpbWUgdG8gcHJvY2VzcyBhIHNhbXBsZQEAAQEQAAIAAQpTdGF0aXN0aWNzAwEBAP8BAQEBAQABAQEABAAAAAEBAQEBAAEBAQAEAAAAAY4AAioAHW1lYW4gdGltZSB0byBwcm9jZXNzIGEgc2FtcGxlAAAA/9wUPAEAAAIAAgDEAM4AAQEDAZqZmZmZmak/AABmZmZmZmbuPwAABQABAQEAAQEBAA==</t>
  </si>
  <si>
    <t>GF1_4VKXXwEAEwBPAQwjACcAMwBuAHwAfQCLAJkAAAAAAEcBKAD//wAAAQEEAAAAAAElAAAAAR1tZWFuIHRpbWUgdG8gcHJvY2VzcyBhIHNhbXBsZQEYQ29udHJpYnV0aW9uIHRvIFZhcmlhbmNlAQEKAAIAAQROb25lAwABAP8BAQEBAQABAQEABAAAAAEBAQEBAAEBAQAEAAAACrgACOQACO8ACPoACAUBCBABCBsBCCYBCDEBCDwBCCoAHW1lYW4gdGltZSB0byBwcm9jZXNzIGEgc2FtcGxlAAAA/9wUPAEAAAIACQAAAAElAQAAAgAJAAAAAk8BAAACAAkAAAADjAEAAAIACQAAAARMAQAAAgAJAAAABTkBAAACAAkAAAAGTgEAAAIACQAAAAcjAQAAAgAJAAAACCkBAAACAAkAAAAJYAEAAAIABQABAQEAAAA=</t>
  </si>
  <si>
    <t>GF1_rK0qDwEAEwArAQwjACcANgB0AIgAiQCsALoABwEnASEBKwD//wAAAQAAAAEEAAAAAAEwAAAAAThwZXJjZW50YWdlIG9mIHNhbXBsZXMgdGhhdCBhcmUgcHJvY2Vzc2VkIGluIHVuZGVyIDI0IGhycwEAAQEQAAIAAQpTdGF0aXN0aWNzAwEBAP8BAQEBAQABAAAAAAAAAAAA///////fWEABBgAAAAEABAAAAAEBAQEBAAEBAQAEAAAAAb4AAkUAOHBlcmNlbnRhZ2Ugb2Ygc2FtcGxlcyB0aGF0IGFyZSBwcm9jZXNzZWQgaW4gdW5kZXIgMjQgaHJzAAAA/9wUPAEAAAIAAgAPARgBAQEDAQAAAAAAAElAAQAAAAAAAPB/AQUAAQEBAAEBAQA=</t>
  </si>
  <si>
    <t>GF1_rK0qDwEAEwDqAAwjACcAPABgAHQAdQCDAJEAxADmAOAAKwD//wAAAQAAAAEEAAAAAAdHZW5lcmFsAAAAAR5tZWFuIG51bWJlciBvZiBzYW1wbGVzIG1hdGNoZWQBAAEBEAACAAEKU3RhdGlzdGljcwMBAQD/AQEBAQEAAQEBAAQAAAABAQEBAQABAQEABAAAAAGVAAIrAB5tZWFuIG51bWJlciBvZiBzYW1wbGVzIG1hdGNoZWQAAAD/3BQ8AQAAAgACAMwA1gABAQMBmpmZmZmZqT8AAGZmZmZmZu4/AAAFAAEBAQABAQEA</t>
  </si>
  <si>
    <t>Rapid DNA forensic process</t>
  </si>
  <si>
    <t>Given information</t>
  </si>
  <si>
    <t>process</t>
  </si>
  <si>
    <t>parameter 1</t>
  </si>
  <si>
    <t>parameter 2</t>
  </si>
  <si>
    <t>parameter 3</t>
  </si>
  <si>
    <t>parameter 4</t>
  </si>
  <si>
    <t>time</t>
  </si>
  <si>
    <t>unit</t>
  </si>
  <si>
    <t>equation</t>
  </si>
  <si>
    <t>1. REPORT A CRIME</t>
  </si>
  <si>
    <t>lambda</t>
  </si>
  <si>
    <t>T1</t>
  </si>
  <si>
    <t>min</t>
  </si>
  <si>
    <t>=RiskGamma(1,100)</t>
  </si>
  <si>
    <t>2. CSI ARRIVES AT CRIME SCENE</t>
  </si>
  <si>
    <t>MIN</t>
  </si>
  <si>
    <t>MEAN</t>
  </si>
  <si>
    <t>ML(calculated)</t>
  </si>
  <si>
    <t>MAX</t>
  </si>
  <si>
    <t>T2</t>
  </si>
  <si>
    <t>here I am given with mean value, so I need to find the most likely.</t>
  </si>
  <si>
    <t>=RiskPert(40,47.5,70)</t>
  </si>
  <si>
    <t>µ = (a+4b+c)/6</t>
  </si>
  <si>
    <t>where,</t>
  </si>
  <si>
    <t>a = min</t>
  </si>
  <si>
    <t>3. CSI COLLECT SAMPLE AND UPLOAD SAMPLE INFO TO THE DATABASE</t>
  </si>
  <si>
    <t>T3</t>
  </si>
  <si>
    <t>b = most likely</t>
  </si>
  <si>
    <t>=RiskUniform(50,70)</t>
  </si>
  <si>
    <t>so, b = (6µ -a - c)/4</t>
  </si>
  <si>
    <t>c = max</t>
  </si>
  <si>
    <t>4. COURIER COMPANY DELIVER SAMPLE TO FORENSIC LAB</t>
  </si>
  <si>
    <t>PAR 1</t>
  </si>
  <si>
    <t>PAR 2</t>
  </si>
  <si>
    <t>T4</t>
  </si>
  <si>
    <t>µ = mean</t>
  </si>
  <si>
    <t>=RiskWeibull(7,100)</t>
  </si>
  <si>
    <t>5. Lab technician completes 5 jobs before preparing sample</t>
  </si>
  <si>
    <t>alpha</t>
  </si>
  <si>
    <t>T5</t>
  </si>
  <si>
    <t>=RiskGamma(5,20)</t>
  </si>
  <si>
    <t>6. SAMPLE PREPARATION</t>
  </si>
  <si>
    <t>T6</t>
  </si>
  <si>
    <t>=RiskUniform(15,25)</t>
  </si>
  <si>
    <t>7. DNA SEQUENCING</t>
  </si>
  <si>
    <t>T7</t>
  </si>
  <si>
    <t>8. TIME FOR LAB RESEARCHER TO START VALIDATION</t>
  </si>
  <si>
    <t>ML</t>
  </si>
  <si>
    <t>T8</t>
  </si>
  <si>
    <t>=RiskPert(75,97,135)</t>
  </si>
  <si>
    <t>9. VALIDATION</t>
  </si>
  <si>
    <t>T9</t>
  </si>
  <si>
    <t>=RiskUniform(20,30)</t>
  </si>
  <si>
    <t>Pmatch</t>
  </si>
  <si>
    <t>total min in a week</t>
  </si>
  <si>
    <t>total min in one day</t>
  </si>
  <si>
    <t>AVERAGE SOLUTION</t>
  </si>
  <si>
    <t>CSI ARRIVE AT CRIME SCENE</t>
  </si>
  <si>
    <t>CSI collects sample and upload sample info to database</t>
  </si>
  <si>
    <t>Courier company deliver sample to forensic lab</t>
  </si>
  <si>
    <t>sample preparation</t>
  </si>
  <si>
    <t>DNA Sequencing</t>
  </si>
  <si>
    <t>Lab researcher arrival</t>
  </si>
  <si>
    <t>Sample Validation</t>
  </si>
  <si>
    <t>DNA Sample</t>
  </si>
  <si>
    <t>Inter arrival time</t>
  </si>
  <si>
    <t>reporting time</t>
  </si>
  <si>
    <t>start</t>
  </si>
  <si>
    <t>service time 2</t>
  </si>
  <si>
    <t>finish</t>
  </si>
  <si>
    <t>wait time csi</t>
  </si>
  <si>
    <t>service time 3</t>
  </si>
  <si>
    <t>wait time</t>
  </si>
  <si>
    <t>service time 4</t>
  </si>
  <si>
    <t>lab tech 5 jobs</t>
  </si>
  <si>
    <t>sample prep</t>
  </si>
  <si>
    <t>wait time sp</t>
  </si>
  <si>
    <t>service time 7</t>
  </si>
  <si>
    <t>wait time sq</t>
  </si>
  <si>
    <t>service time 8</t>
  </si>
  <si>
    <t>service time 9</t>
  </si>
  <si>
    <t>wait time val</t>
  </si>
  <si>
    <t>processing time</t>
  </si>
  <si>
    <t>one week reached?</t>
  </si>
  <si>
    <t>processing_time_flagged</t>
  </si>
  <si>
    <t>processing_time &lt; 24 hrs</t>
  </si>
  <si>
    <t>OUTPUTS</t>
  </si>
  <si>
    <t>units</t>
  </si>
  <si>
    <t>a1) samples processed in a week</t>
  </si>
  <si>
    <t>DNA samples</t>
  </si>
  <si>
    <t>a2) samples matched</t>
  </si>
  <si>
    <t>b) mean time to process a sample</t>
  </si>
  <si>
    <t>minutes</t>
  </si>
  <si>
    <t>c) % of samples processed in less than one day</t>
  </si>
  <si>
    <t>%</t>
  </si>
  <si>
    <t>SIMULATION MODEL</t>
  </si>
  <si>
    <t>wait_time_CSI_arrival_flagged</t>
  </si>
  <si>
    <t>wait_time_sample_preparation_flagged</t>
  </si>
  <si>
    <t>wait_time_DNA_sequencing_flagged</t>
  </si>
  <si>
    <t>wait_time_validation_flagged</t>
  </si>
  <si>
    <t>processing_time &lt; 24 HRs</t>
  </si>
  <si>
    <t>Units</t>
  </si>
  <si>
    <t>mean time a sample waits in the queue for CSI to arrive</t>
  </si>
  <si>
    <t>mean time a sample waits in the queue for sample preparation</t>
  </si>
  <si>
    <t>mean time a sample waits in the queue for DNA sequencing</t>
  </si>
  <si>
    <t>mean time a sample waits in the queue for validation</t>
  </si>
  <si>
    <t>mean number of samples processed in one week</t>
  </si>
  <si>
    <t>mean number of samples matched to the DNA database in one week</t>
  </si>
  <si>
    <t>mean time to process a sample</t>
  </si>
  <si>
    <t>percentage of samples that are processed in under 24 hrs</t>
  </si>
  <si>
    <t>what-if scenario 1</t>
  </si>
  <si>
    <t>What if the CSI officer takes between 30 and 50 minutes to complete the crime scene sample collection and upload the sample record to the database on the tablet</t>
  </si>
  <si>
    <t>=RiskUniform(RiskSimtable(K11:K12),RiskSimtable(L11:L12))</t>
  </si>
  <si>
    <t>SIM</t>
  </si>
  <si>
    <t>service time</t>
  </si>
  <si>
    <t>what-if scenario 2</t>
  </si>
  <si>
    <t>What if the DNA Sequencer machine is run at 75% of its capacity (6 samples at a time) instead of 100%</t>
  </si>
  <si>
    <t>what-if scenario 3</t>
  </si>
  <si>
    <t>What if the CSI officer takes between 30 and 50 minutes to complete the crime scene sample collection and upload the sample record to the database on the tablet.</t>
  </si>
  <si>
    <t>=RiskUniform(30,50)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</si>
</sst>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7" borderId="0" xfId="0" applyFill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2" fontId="0" fillId="0" borderId="1" xfId="0" applyNumberFormat="1" applyBorder="1"/>
    <xf numFmtId="0" fontId="0" fillId="0" borderId="1" xfId="0" quotePrefix="1" applyBorder="1"/>
    <xf numFmtId="0" fontId="0" fillId="7" borderId="1" xfId="0" applyFill="1" applyBorder="1"/>
    <xf numFmtId="0" fontId="0" fillId="7" borderId="1" xfId="0" quotePrefix="1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10" xfId="0" applyFill="1" applyBorder="1"/>
    <xf numFmtId="0" fontId="0" fillId="0" borderId="0" xfId="0" applyAlignment="1"/>
    <xf numFmtId="0" fontId="4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0" fillId="7" borderId="0" xfId="0" applyFill="1" applyAlignme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731A6-863F-443E-A0A9-54DFCB59765E}" name="Table1" displayName="Table1" ref="A4:H27" totalsRowShown="0" headerRowDxfId="1">
  <tableColumns count="8">
    <tableColumn id="1" xr3:uid="{5A113A44-0A53-45A1-A57D-08EB3BF34447}" name="process"/>
    <tableColumn id="2" xr3:uid="{1C6C0B61-CCC7-4BE9-8C77-9174E24DE918}" name="parameter 1"/>
    <tableColumn id="3" xr3:uid="{9EEA257F-2485-4ED7-9910-D4510114DB9A}" name="parameter 2"/>
    <tableColumn id="4" xr3:uid="{DC0FFBD2-6561-4CC0-86DE-BE00E4D55410}" name="parameter 3"/>
    <tableColumn id="5" xr3:uid="{4D3ABC3A-122A-4177-BDF6-FD8DA8D2A983}" name="parameter 4"/>
    <tableColumn id="6" xr3:uid="{DDD8CF18-2BF1-4F39-8968-F8E1856C35CE}" name="time"/>
    <tableColumn id="7" xr3:uid="{C6D5BCC6-8A3C-42A7-8726-C14C6DABCA18}" name="unit"/>
    <tableColumn id="8" xr3:uid="{A14D1B58-CF37-4AA3-AB72-EF93BE167274}" name="equa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C6807-8B4A-4C80-BCB8-B4762975B70F}" name="Table2" displayName="Table2" ref="A4:H27" totalsRowShown="0" headerRowDxfId="0">
  <tableColumns count="8">
    <tableColumn id="1" xr3:uid="{8554404A-B792-4225-9E47-FF6B57BFF2BF}" name="process"/>
    <tableColumn id="2" xr3:uid="{08103D0B-6456-4E57-AF44-BC7A636C723B}" name="parameter 1"/>
    <tableColumn id="3" xr3:uid="{86429A66-F38E-44F9-A724-AC8B5851953D}" name="parameter 2"/>
    <tableColumn id="4" xr3:uid="{736A1A96-B48D-44AC-A73F-5906C28D8010}" name="parameter 3"/>
    <tableColumn id="5" xr3:uid="{70F07C30-9DC7-440C-89DF-3A7F4939B583}" name="parameter 4"/>
    <tableColumn id="6" xr3:uid="{77C13CDC-E5C5-48A5-B67C-4EEA516C0F59}" name="time"/>
    <tableColumn id="7" xr3:uid="{C44BB13B-C347-4672-BE15-259D14EDA1AB}" name="unit"/>
    <tableColumn id="8" xr3:uid="{403A6929-BD04-450B-8C79-1976B5D4AF8A}" name="equ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748A-1D8E-4370-9CAD-92AD52989FB4}">
  <dimension ref="A1:X29"/>
  <sheetViews>
    <sheetView workbookViewId="0"/>
  </sheetViews>
  <sheetFormatPr defaultColWidth="25.7109375" defaultRowHeight="15"/>
  <sheetData>
    <row r="1" spans="1:24">
      <c r="A1" t="s">
        <v>0</v>
      </c>
      <c r="B1" t="s">
        <v>1</v>
      </c>
    </row>
    <row r="2" spans="1:24">
      <c r="A2" t="s">
        <v>2</v>
      </c>
      <c r="B2">
        <v>4</v>
      </c>
    </row>
    <row r="3" spans="1:24">
      <c r="A3" t="s">
        <v>3</v>
      </c>
      <c r="B3">
        <v>0</v>
      </c>
    </row>
    <row r="5" spans="1:24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J5" t="s">
        <v>10</v>
      </c>
      <c r="K5" t="s">
        <v>11</v>
      </c>
      <c r="L5" t="s">
        <v>12</v>
      </c>
      <c r="N5" t="s">
        <v>13</v>
      </c>
      <c r="O5" t="s">
        <v>14</v>
      </c>
      <c r="P5" t="s">
        <v>15</v>
      </c>
      <c r="R5" t="s">
        <v>16</v>
      </c>
      <c r="S5" t="s">
        <v>17</v>
      </c>
      <c r="T5" t="s">
        <v>18</v>
      </c>
      <c r="V5" t="s">
        <v>19</v>
      </c>
      <c r="W5" t="s">
        <v>20</v>
      </c>
      <c r="X5" t="s">
        <v>21</v>
      </c>
    </row>
    <row r="6" spans="1:24">
      <c r="A6" t="e">
        <f ca="1">ModelRef(Whatif_scenario_1!$B$166,1,0,0)</f>
        <v>#NAME?</v>
      </c>
      <c r="B6">
        <v>0</v>
      </c>
      <c r="C6">
        <v>3</v>
      </c>
      <c r="F6">
        <v>0</v>
      </c>
      <c r="J6" t="b">
        <v>1</v>
      </c>
      <c r="K6" t="s">
        <v>22</v>
      </c>
      <c r="L6" t="e">
        <f ca="1">ModelRef(Whatif_scenario_1!$B$166,1,0,-1)</f>
        <v>#NAME?</v>
      </c>
    </row>
    <row r="7" spans="1:24">
      <c r="A7" t="e">
        <f ca="1">ModelRef(Simulation_Model!$AG$39,1,0,0)</f>
        <v>#NAME?</v>
      </c>
      <c r="B7">
        <v>1</v>
      </c>
      <c r="C7">
        <v>2</v>
      </c>
      <c r="D7" t="s">
        <v>23</v>
      </c>
      <c r="F7">
        <v>0</v>
      </c>
    </row>
    <row r="8" spans="1:24">
      <c r="A8" t="e">
        <f ca="1">ModelRef(Simulation_Model!$AG$36,1,0,0)</f>
        <v>#NAME?</v>
      </c>
      <c r="B8">
        <v>1</v>
      </c>
      <c r="C8">
        <v>2</v>
      </c>
      <c r="D8" t="s">
        <v>23</v>
      </c>
      <c r="F8">
        <v>0</v>
      </c>
      <c r="N8" t="s">
        <v>23</v>
      </c>
      <c r="O8" t="s">
        <v>24</v>
      </c>
      <c r="P8" t="e">
        <f ca="1">ModelRef(Simulation_Model!$AG$36,1,0,0)</f>
        <v>#NAME?</v>
      </c>
    </row>
    <row r="9" spans="1:24">
      <c r="A9" t="e">
        <f ca="1">ModelRef(Simulation_Model!$AG$85,1,0,0)</f>
        <v>#NAME?</v>
      </c>
      <c r="B9">
        <v>1</v>
      </c>
      <c r="C9">
        <v>2</v>
      </c>
      <c r="D9" t="s">
        <v>23</v>
      </c>
      <c r="F9">
        <v>0</v>
      </c>
      <c r="N9" t="s">
        <v>23</v>
      </c>
      <c r="O9" t="s">
        <v>25</v>
      </c>
      <c r="P9" t="e">
        <f ca="1">ModelRef(Simulation_Model!$AG$85,1,0,0)</f>
        <v>#NAME?</v>
      </c>
    </row>
    <row r="10" spans="1:24">
      <c r="A10" t="e">
        <f ca="1">ModelRef(Whatif_scenario_1!$B$160,1,0,0)</f>
        <v>#NAME?</v>
      </c>
      <c r="B10">
        <v>0</v>
      </c>
      <c r="C10">
        <v>0</v>
      </c>
      <c r="D10" t="s">
        <v>26</v>
      </c>
      <c r="F10">
        <v>0</v>
      </c>
      <c r="J10" t="b">
        <v>1</v>
      </c>
      <c r="K10" t="s">
        <v>27</v>
      </c>
      <c r="L10" t="e">
        <f ca="1">ModelRef(Whatif_scenario_1!$B$160,1,0,-1)</f>
        <v>#NAME?</v>
      </c>
    </row>
    <row r="11" spans="1:24">
      <c r="A11" t="e">
        <f ca="1">ModelRef(Whatif_Scenario_3!$B$164,1,0,0)</f>
        <v>#NAME?</v>
      </c>
      <c r="B11">
        <v>0</v>
      </c>
      <c r="C11">
        <v>3</v>
      </c>
      <c r="F11">
        <v>0</v>
      </c>
      <c r="J11" t="b">
        <v>1</v>
      </c>
      <c r="K11" t="s">
        <v>28</v>
      </c>
      <c r="L11" t="e">
        <f ca="1">ModelRef(Whatif_Scenario_3!$B$164,1,0,0)</f>
        <v>#NAME?</v>
      </c>
    </row>
    <row r="12" spans="1:24">
      <c r="A12" t="e">
        <f ca="1">ModelRef(Whatif_Scenario_2!$B$165,1,0,0)</f>
        <v>#NAME?</v>
      </c>
      <c r="B12">
        <v>0</v>
      </c>
      <c r="C12">
        <v>3</v>
      </c>
      <c r="F12">
        <v>0</v>
      </c>
      <c r="J12" t="b">
        <v>1</v>
      </c>
      <c r="K12" t="s">
        <v>29</v>
      </c>
      <c r="L12" t="e">
        <f ca="1">ModelRef(Whatif_Scenario_2!$B$165,1,0,0)</f>
        <v>#NAME?</v>
      </c>
    </row>
    <row r="13" spans="1:24">
      <c r="A13" t="e">
        <f ca="1">ModelRef(Whatif_Scenario_2!$B$164,1,0,0)</f>
        <v>#NAME?</v>
      </c>
      <c r="B13">
        <v>0</v>
      </c>
      <c r="C13">
        <v>3</v>
      </c>
      <c r="F13">
        <v>0</v>
      </c>
      <c r="J13" t="b">
        <v>1</v>
      </c>
      <c r="K13" t="s">
        <v>30</v>
      </c>
      <c r="L13" t="e">
        <f ca="1">ModelRef(Whatif_Scenario_2!$B$164,1,0,0)</f>
        <v>#NAME?</v>
      </c>
    </row>
    <row r="14" spans="1:24">
      <c r="A14" t="e">
        <f ca="1">ModelRef(Whatif_scenario_1!$B$166,1,0,1)</f>
        <v>#NAME?</v>
      </c>
      <c r="B14">
        <v>0</v>
      </c>
      <c r="C14">
        <v>3</v>
      </c>
      <c r="F14">
        <v>0</v>
      </c>
      <c r="J14" t="b">
        <v>1</v>
      </c>
      <c r="K14" t="s">
        <v>31</v>
      </c>
      <c r="L14" t="e">
        <f ca="1">ModelRef(Whatif_scenario_1!$B$166,1,0,1)</f>
        <v>#NAME?</v>
      </c>
    </row>
    <row r="15" spans="1:24">
      <c r="A15" t="e">
        <f ca="1">ModelRef(Whatif_scenario_1!$B$165,1,0,1)</f>
        <v>#NAME?</v>
      </c>
      <c r="B15">
        <v>0</v>
      </c>
      <c r="C15">
        <v>3</v>
      </c>
      <c r="F15">
        <v>0</v>
      </c>
      <c r="J15" t="b">
        <v>1</v>
      </c>
      <c r="K15" t="s">
        <v>32</v>
      </c>
      <c r="L15" t="e">
        <f ca="1">ModelRef(Whatif_scenario_1!$B$165,1,0,1)</f>
        <v>#NAME?</v>
      </c>
    </row>
    <row r="16" spans="1:24">
      <c r="A16" t="e">
        <f ca="1">ModelRef(Whatif_scenario_1!$B$164,1,0,1)</f>
        <v>#NAME?</v>
      </c>
      <c r="B16">
        <v>0</v>
      </c>
      <c r="C16">
        <v>3</v>
      </c>
      <c r="F16">
        <v>0</v>
      </c>
      <c r="J16" t="b">
        <v>1</v>
      </c>
      <c r="K16" t="s">
        <v>33</v>
      </c>
      <c r="L16" t="e">
        <f ca="1">ModelRef(Whatif_scenario_1!$B$164,1,0,1)</f>
        <v>#NAME?</v>
      </c>
    </row>
    <row r="17" spans="1:16">
      <c r="A17" t="e">
        <f ca="1">ModelRef(Whatif_scenario_1!$B$164,1,0,0)</f>
        <v>#NAME?</v>
      </c>
      <c r="B17">
        <v>0</v>
      </c>
      <c r="C17">
        <v>3</v>
      </c>
      <c r="F17">
        <v>0</v>
      </c>
      <c r="J17" t="b">
        <v>1</v>
      </c>
      <c r="K17" t="s">
        <v>34</v>
      </c>
      <c r="L17" t="e">
        <f ca="1">ModelRef(Whatif_scenario_1!$B$164,1,0,0)</f>
        <v>#NAME?</v>
      </c>
    </row>
    <row r="18" spans="1:16">
      <c r="A18" t="e">
        <f ca="1">ModelRef(Whatif_scenario_1!$B$163,1,0,1)</f>
        <v>#NAME?</v>
      </c>
      <c r="B18">
        <v>0</v>
      </c>
      <c r="C18">
        <v>3</v>
      </c>
      <c r="F18">
        <v>0</v>
      </c>
      <c r="J18" t="b">
        <v>1</v>
      </c>
      <c r="K18" t="s">
        <v>35</v>
      </c>
      <c r="L18" t="e">
        <f ca="1">ModelRef(Whatif_scenario_1!$B$163,1,0,1)</f>
        <v>#NAME?</v>
      </c>
    </row>
    <row r="19" spans="1:16">
      <c r="A19" t="e">
        <f ca="1">ModelRef(Whatif_scenario_1!$B$162,1,0,1)</f>
        <v>#NAME?</v>
      </c>
      <c r="B19">
        <v>0</v>
      </c>
      <c r="C19">
        <v>3</v>
      </c>
      <c r="F19">
        <v>0</v>
      </c>
      <c r="J19" t="b">
        <v>1</v>
      </c>
      <c r="K19" t="s">
        <v>36</v>
      </c>
      <c r="L19" t="e">
        <f ca="1">ModelRef(Whatif_scenario_1!$B$162,1,0,1)</f>
        <v>#NAME?</v>
      </c>
    </row>
    <row r="20" spans="1:16">
      <c r="A20" t="e">
        <f ca="1">ModelRef(Whatif_scenario_1!$B$161,1,0,1)</f>
        <v>#NAME?</v>
      </c>
      <c r="B20">
        <v>0</v>
      </c>
      <c r="C20">
        <v>3</v>
      </c>
      <c r="F20">
        <v>0</v>
      </c>
      <c r="J20" t="b">
        <v>1</v>
      </c>
      <c r="K20" t="s">
        <v>37</v>
      </c>
      <c r="L20" t="e">
        <f ca="1">ModelRef(Whatif_scenario_1!$B$161,1,0,1)</f>
        <v>#NAME?</v>
      </c>
    </row>
    <row r="21" spans="1:16">
      <c r="A21" t="e">
        <f ca="1">ModelRef(Whatif_scenario_1!$B$160,1,0,1)</f>
        <v>#NAME?</v>
      </c>
      <c r="B21">
        <v>0</v>
      </c>
      <c r="C21">
        <v>0</v>
      </c>
      <c r="D21" t="s">
        <v>26</v>
      </c>
      <c r="F21">
        <v>0</v>
      </c>
      <c r="J21" t="b">
        <v>1</v>
      </c>
      <c r="K21" t="s">
        <v>38</v>
      </c>
      <c r="L21" t="e">
        <f ca="1">ModelRef(Whatif_scenario_1!$B$160,1,0,1)</f>
        <v>#NAME?</v>
      </c>
    </row>
    <row r="22" spans="1:16">
      <c r="A22" t="e">
        <f ca="1">ModelRef(Whatif_Scenario_3!$B$167,1,0,0)</f>
        <v>#NAME?</v>
      </c>
      <c r="B22">
        <v>0</v>
      </c>
      <c r="C22">
        <v>3</v>
      </c>
      <c r="F22">
        <v>0</v>
      </c>
      <c r="J22" t="b">
        <v>1</v>
      </c>
      <c r="K22" t="s">
        <v>39</v>
      </c>
      <c r="L22" t="e">
        <f ca="1">ModelRef(Whatif_Scenario_3!$B$167,1,0,0)</f>
        <v>#NAME?</v>
      </c>
    </row>
    <row r="23" spans="1:16">
      <c r="A23" t="e">
        <f ca="1">ModelRef(Whatif_Scenario_2!$B$167,1,0,0)</f>
        <v>#NAME?</v>
      </c>
      <c r="B23">
        <v>0</v>
      </c>
      <c r="C23">
        <v>3</v>
      </c>
      <c r="F23">
        <v>0</v>
      </c>
      <c r="J23" t="b">
        <v>1</v>
      </c>
      <c r="K23" t="s">
        <v>40</v>
      </c>
      <c r="L23" t="e">
        <f ca="1">ModelRef(Whatif_Scenario_2!$B$167,1,0,0)</f>
        <v>#NAME?</v>
      </c>
    </row>
    <row r="24" spans="1:16">
      <c r="A24" t="e">
        <f ca="1">ModelRef(Whatif_scenario_1!$B$167,1,0,1)</f>
        <v>#NAME?</v>
      </c>
      <c r="B24">
        <v>0</v>
      </c>
      <c r="C24">
        <v>3</v>
      </c>
      <c r="F24">
        <v>0</v>
      </c>
      <c r="J24" t="b">
        <v>1</v>
      </c>
      <c r="K24" t="s">
        <v>41</v>
      </c>
      <c r="L24" t="e">
        <f ca="1">ModelRef(Whatif_scenario_1!$B$167,1,0,1)</f>
        <v>#NAME?</v>
      </c>
    </row>
    <row r="25" spans="1:16">
      <c r="A25" t="e">
        <f ca="1">ModelRef(Whatif_scenario_1!$B$167,1,0,0)</f>
        <v>#NAME?</v>
      </c>
      <c r="B25">
        <v>0</v>
      </c>
      <c r="C25">
        <v>3</v>
      </c>
      <c r="F25">
        <v>0</v>
      </c>
      <c r="J25" t="b">
        <v>1</v>
      </c>
      <c r="K25" t="s">
        <v>42</v>
      </c>
      <c r="L25" t="e">
        <f ca="1">ModelRef(Whatif_scenario_1!$B$167,1,0,-1)</f>
        <v>#NAME?</v>
      </c>
    </row>
    <row r="26" spans="1:16">
      <c r="A26" t="e">
        <f ca="1">ModelRef(Simulation_Model!$B$166,1,0,0)</f>
        <v>#NAME?</v>
      </c>
      <c r="B26">
        <v>0</v>
      </c>
      <c r="C26">
        <v>4</v>
      </c>
      <c r="D26" t="s">
        <v>43</v>
      </c>
      <c r="F26">
        <v>0</v>
      </c>
      <c r="J26" t="b">
        <v>1</v>
      </c>
      <c r="K26" t="s">
        <v>44</v>
      </c>
      <c r="L26" t="e">
        <f ca="1">ModelRef(Simulation_Model!$B$166,1,0,0)</f>
        <v>#NAME?</v>
      </c>
      <c r="N26" t="s">
        <v>43</v>
      </c>
      <c r="O26" t="s">
        <v>45</v>
      </c>
      <c r="P26" t="e">
        <f ca="1">ModelRef(Simulation_Model!$B$166,1,0,0)</f>
        <v>#NAME?</v>
      </c>
    </row>
    <row r="27" spans="1:16">
      <c r="A27" t="e">
        <f ca="1">ModelRef(Simulation_Model!$B$167,1,0,0)</f>
        <v>#NAME?</v>
      </c>
      <c r="B27">
        <v>0</v>
      </c>
      <c r="C27">
        <v>3</v>
      </c>
      <c r="F27">
        <v>0</v>
      </c>
      <c r="J27" t="b">
        <v>1</v>
      </c>
      <c r="K27" t="s">
        <v>46</v>
      </c>
      <c r="L27" t="e">
        <f ca="1">ModelRef(Simulation_Model!$B$167,1,0,0)</f>
        <v>#NAME?</v>
      </c>
    </row>
    <row r="28" spans="1:16">
      <c r="A28" t="e">
        <f ca="1">ModelRef(Simulation_Model!$B$165,1,0,0)</f>
        <v>#NAME?</v>
      </c>
      <c r="B28">
        <v>0</v>
      </c>
      <c r="C28">
        <v>3</v>
      </c>
      <c r="F28">
        <v>0</v>
      </c>
      <c r="J28" t="b">
        <v>1</v>
      </c>
      <c r="K28" t="s">
        <v>47</v>
      </c>
      <c r="L28" t="e">
        <f ca="1">ModelRef(Simulation_Model!$B$165,1,0,0)</f>
        <v>#NAME?</v>
      </c>
    </row>
    <row r="29" spans="1:16">
      <c r="A29" t="e">
        <f ca="1">ModelRef(Simulation_Model!$B$164,1,0,0)</f>
        <v>#NAME?</v>
      </c>
      <c r="B29">
        <v>0</v>
      </c>
      <c r="C29">
        <v>3</v>
      </c>
      <c r="F29">
        <v>0</v>
      </c>
      <c r="J29" t="b">
        <v>1</v>
      </c>
      <c r="K29" t="s">
        <v>30</v>
      </c>
      <c r="L29" t="e">
        <f ca="1">ModelRef(Simulation_Model!$B$164,1,0,0)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CEA4-4C34-4B4B-BD8D-721AAA11DD19}">
  <dimension ref="A1:AJ163"/>
  <sheetViews>
    <sheetView tabSelected="1" workbookViewId="0">
      <selection activeCell="AF27" sqref="AF27"/>
    </sheetView>
  </sheetViews>
  <sheetFormatPr defaultRowHeight="15"/>
  <cols>
    <col min="1" max="1" width="62.42578125" customWidth="1"/>
    <col min="2" max="2" width="16" customWidth="1"/>
    <col min="3" max="4" width="14.85546875" customWidth="1"/>
    <col min="5" max="5" width="15.5703125" customWidth="1"/>
    <col min="6" max="6" width="12.28515625" customWidth="1"/>
    <col min="7" max="7" width="12.42578125" customWidth="1"/>
    <col min="8" max="8" width="20.42578125" customWidth="1"/>
    <col min="9" max="9" width="13.42578125" customWidth="1"/>
    <col min="11" max="11" width="10.7109375" customWidth="1"/>
    <col min="13" max="13" width="12.7109375" customWidth="1"/>
    <col min="15" max="15" width="12.42578125" customWidth="1"/>
    <col min="17" max="17" width="15.5703125" customWidth="1"/>
    <col min="18" max="18" width="13.7109375" customWidth="1"/>
    <col min="20" max="20" width="12.85546875" customWidth="1"/>
    <col min="22" max="22" width="13.85546875" customWidth="1"/>
    <col min="24" max="24" width="13.5703125" customWidth="1"/>
    <col min="26" max="26" width="12.85546875" customWidth="1"/>
    <col min="30" max="30" width="13.140625" customWidth="1"/>
    <col min="32" max="32" width="13" customWidth="1"/>
    <col min="33" max="33" width="16.5703125" customWidth="1"/>
    <col min="34" max="34" width="21" customWidth="1"/>
    <col min="35" max="35" width="24.140625" customWidth="1"/>
    <col min="36" max="36" width="24.85546875" customWidth="1"/>
  </cols>
  <sheetData>
    <row r="1" spans="1:15">
      <c r="A1" s="1" t="s">
        <v>48</v>
      </c>
    </row>
    <row r="3" spans="1:15">
      <c r="A3" s="1" t="s">
        <v>49</v>
      </c>
    </row>
    <row r="4" spans="1:1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</row>
    <row r="5" spans="1:15">
      <c r="A5" t="s">
        <v>58</v>
      </c>
      <c r="B5" t="s">
        <v>59</v>
      </c>
      <c r="F5" t="s">
        <v>60</v>
      </c>
    </row>
    <row r="6" spans="1:15">
      <c r="B6">
        <f>1/100</f>
        <v>0.01</v>
      </c>
      <c r="F6">
        <v>100</v>
      </c>
      <c r="G6" t="s">
        <v>61</v>
      </c>
      <c r="H6" s="2" t="s">
        <v>62</v>
      </c>
    </row>
    <row r="7" spans="1:1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J7" s="32" t="s">
        <v>69</v>
      </c>
      <c r="K7" s="32"/>
      <c r="L7" s="32"/>
      <c r="M7" s="32"/>
      <c r="N7" s="32"/>
      <c r="O7" s="32"/>
    </row>
    <row r="8" spans="1:15">
      <c r="B8">
        <v>40</v>
      </c>
      <c r="C8">
        <v>50</v>
      </c>
      <c r="D8">
        <f>(6*C8-B8-E8)/4</f>
        <v>47.5</v>
      </c>
      <c r="E8">
        <v>70</v>
      </c>
      <c r="F8">
        <v>50</v>
      </c>
      <c r="G8" t="s">
        <v>61</v>
      </c>
      <c r="H8" s="2" t="s">
        <v>70</v>
      </c>
      <c r="J8" s="33" t="s">
        <v>71</v>
      </c>
      <c r="K8" s="32"/>
      <c r="L8" t="s">
        <v>72</v>
      </c>
      <c r="M8" t="s">
        <v>73</v>
      </c>
    </row>
    <row r="9" spans="1:15">
      <c r="A9" t="s">
        <v>74</v>
      </c>
      <c r="B9" t="s">
        <v>64</v>
      </c>
      <c r="C9" t="s">
        <v>67</v>
      </c>
      <c r="F9" t="s">
        <v>75</v>
      </c>
      <c r="M9" t="s">
        <v>76</v>
      </c>
    </row>
    <row r="10" spans="1:15">
      <c r="B10">
        <v>50</v>
      </c>
      <c r="C10">
        <v>70</v>
      </c>
      <c r="F10">
        <v>60</v>
      </c>
      <c r="G10" t="s">
        <v>61</v>
      </c>
      <c r="H10" s="2" t="s">
        <v>77</v>
      </c>
      <c r="J10" s="32" t="s">
        <v>78</v>
      </c>
      <c r="K10" s="32"/>
      <c r="M10" t="s">
        <v>79</v>
      </c>
    </row>
    <row r="11" spans="1:15">
      <c r="A11" t="s">
        <v>80</v>
      </c>
      <c r="B11" t="s">
        <v>81</v>
      </c>
      <c r="C11" t="s">
        <v>82</v>
      </c>
      <c r="F11" t="s">
        <v>83</v>
      </c>
      <c r="M11" t="s">
        <v>84</v>
      </c>
    </row>
    <row r="12" spans="1:15">
      <c r="B12">
        <v>7</v>
      </c>
      <c r="C12">
        <v>100</v>
      </c>
      <c r="F12">
        <v>93.54</v>
      </c>
      <c r="G12" t="s">
        <v>61</v>
      </c>
      <c r="H12" s="2" t="s">
        <v>85</v>
      </c>
    </row>
    <row r="13" spans="1:15">
      <c r="A13" t="s">
        <v>86</v>
      </c>
      <c r="B13" t="s">
        <v>87</v>
      </c>
      <c r="C13" t="s">
        <v>59</v>
      </c>
      <c r="F13" t="s">
        <v>88</v>
      </c>
    </row>
    <row r="14" spans="1:15">
      <c r="B14">
        <v>5</v>
      </c>
      <c r="C14">
        <f>1/20</f>
        <v>0.05</v>
      </c>
      <c r="F14">
        <v>100</v>
      </c>
      <c r="G14" t="s">
        <v>61</v>
      </c>
      <c r="H14" s="2" t="s">
        <v>89</v>
      </c>
    </row>
    <row r="15" spans="1:15">
      <c r="A15" t="s">
        <v>90</v>
      </c>
      <c r="B15" t="s">
        <v>64</v>
      </c>
      <c r="C15" t="s">
        <v>67</v>
      </c>
      <c r="F15" t="s">
        <v>91</v>
      </c>
    </row>
    <row r="16" spans="1:15">
      <c r="B16">
        <v>15</v>
      </c>
      <c r="C16">
        <v>25</v>
      </c>
      <c r="F16">
        <v>20</v>
      </c>
      <c r="G16" t="s">
        <v>61</v>
      </c>
      <c r="H16" s="2" t="s">
        <v>92</v>
      </c>
    </row>
    <row r="17" spans="1:8">
      <c r="A17" t="s">
        <v>93</v>
      </c>
      <c r="F17" t="s">
        <v>94</v>
      </c>
    </row>
    <row r="18" spans="1:8">
      <c r="F18">
        <v>120</v>
      </c>
      <c r="G18" t="s">
        <v>61</v>
      </c>
    </row>
    <row r="19" spans="1:8">
      <c r="A19" t="s">
        <v>95</v>
      </c>
      <c r="B19" t="s">
        <v>64</v>
      </c>
      <c r="C19" t="s">
        <v>96</v>
      </c>
      <c r="D19" t="s">
        <v>67</v>
      </c>
      <c r="F19" t="s">
        <v>97</v>
      </c>
    </row>
    <row r="20" spans="1:8">
      <c r="B20">
        <v>75</v>
      </c>
      <c r="C20">
        <v>97</v>
      </c>
      <c r="D20">
        <v>135</v>
      </c>
      <c r="F20">
        <v>99.67</v>
      </c>
      <c r="G20" t="s">
        <v>61</v>
      </c>
      <c r="H20" s="2" t="s">
        <v>98</v>
      </c>
    </row>
    <row r="21" spans="1:8">
      <c r="A21" t="s">
        <v>99</v>
      </c>
      <c r="B21" t="s">
        <v>64</v>
      </c>
      <c r="C21" t="s">
        <v>67</v>
      </c>
      <c r="F21" t="s">
        <v>100</v>
      </c>
    </row>
    <row r="22" spans="1:8">
      <c r="B22">
        <v>20</v>
      </c>
      <c r="C22">
        <v>30</v>
      </c>
      <c r="F22">
        <v>25</v>
      </c>
      <c r="G22" t="s">
        <v>61</v>
      </c>
      <c r="H22" s="2" t="s">
        <v>101</v>
      </c>
    </row>
    <row r="25" spans="1:8">
      <c r="A25" t="s">
        <v>102</v>
      </c>
      <c r="B25">
        <v>0.02</v>
      </c>
    </row>
    <row r="26" spans="1:8">
      <c r="A26" t="s">
        <v>103</v>
      </c>
      <c r="B26">
        <f>24*60*7</f>
        <v>10080</v>
      </c>
      <c r="C26" t="s">
        <v>61</v>
      </c>
    </row>
    <row r="27" spans="1:8">
      <c r="A27" t="s">
        <v>104</v>
      </c>
      <c r="B27">
        <f>24*60</f>
        <v>1440</v>
      </c>
      <c r="C27" t="s">
        <v>61</v>
      </c>
    </row>
    <row r="32" spans="1:8">
      <c r="A32" s="1" t="s">
        <v>105</v>
      </c>
    </row>
    <row r="34" spans="1:36">
      <c r="A34" s="8"/>
      <c r="B34" s="8"/>
      <c r="C34" s="8"/>
      <c r="D34" s="34" t="s">
        <v>106</v>
      </c>
      <c r="E34" s="34"/>
      <c r="F34" s="34"/>
      <c r="G34" s="34"/>
      <c r="H34" s="35" t="s">
        <v>107</v>
      </c>
      <c r="I34" s="35"/>
      <c r="J34" s="35"/>
      <c r="K34" s="35"/>
      <c r="L34" s="36" t="s">
        <v>108</v>
      </c>
      <c r="M34" s="36"/>
      <c r="N34" s="36"/>
      <c r="O34" s="36"/>
      <c r="P34" s="37" t="s">
        <v>109</v>
      </c>
      <c r="Q34" s="37"/>
      <c r="R34" s="37"/>
      <c r="S34" s="37"/>
      <c r="T34" s="13"/>
      <c r="U34" s="38" t="s">
        <v>110</v>
      </c>
      <c r="V34" s="38"/>
      <c r="W34" s="38"/>
      <c r="X34" s="38"/>
      <c r="Y34" s="39" t="s">
        <v>111</v>
      </c>
      <c r="Z34" s="39"/>
      <c r="AA34" s="39"/>
      <c r="AB34" s="39"/>
      <c r="AC34" s="40" t="s">
        <v>112</v>
      </c>
      <c r="AD34" s="40"/>
      <c r="AE34" s="40"/>
      <c r="AF34" s="40"/>
      <c r="AG34" s="8"/>
      <c r="AH34" s="8"/>
      <c r="AI34" s="8"/>
      <c r="AJ34" s="8"/>
    </row>
    <row r="35" spans="1:36">
      <c r="A35" s="7" t="s">
        <v>113</v>
      </c>
      <c r="B35" s="7" t="s">
        <v>114</v>
      </c>
      <c r="C35" s="7" t="s">
        <v>115</v>
      </c>
      <c r="D35" s="10" t="s">
        <v>116</v>
      </c>
      <c r="E35" s="10" t="s">
        <v>117</v>
      </c>
      <c r="F35" s="10" t="s">
        <v>118</v>
      </c>
      <c r="G35" s="10" t="s">
        <v>119</v>
      </c>
      <c r="H35" s="11" t="s">
        <v>116</v>
      </c>
      <c r="I35" s="11" t="s">
        <v>120</v>
      </c>
      <c r="J35" s="11" t="s">
        <v>118</v>
      </c>
      <c r="K35" s="11" t="s">
        <v>121</v>
      </c>
      <c r="L35" s="12" t="s">
        <v>116</v>
      </c>
      <c r="M35" s="12" t="s">
        <v>122</v>
      </c>
      <c r="N35" s="12" t="s">
        <v>118</v>
      </c>
      <c r="O35" s="12" t="s">
        <v>121</v>
      </c>
      <c r="P35" s="13" t="s">
        <v>116</v>
      </c>
      <c r="Q35" s="13" t="s">
        <v>123</v>
      </c>
      <c r="R35" s="13" t="s">
        <v>124</v>
      </c>
      <c r="S35" s="13" t="s">
        <v>118</v>
      </c>
      <c r="T35" s="13" t="s">
        <v>125</v>
      </c>
      <c r="U35" s="14" t="s">
        <v>116</v>
      </c>
      <c r="V35" s="14" t="s">
        <v>126</v>
      </c>
      <c r="W35" s="14" t="s">
        <v>118</v>
      </c>
      <c r="X35" s="14" t="s">
        <v>127</v>
      </c>
      <c r="Y35" s="15" t="s">
        <v>116</v>
      </c>
      <c r="Z35" s="15" t="s">
        <v>128</v>
      </c>
      <c r="AA35" s="15" t="s">
        <v>118</v>
      </c>
      <c r="AB35" s="15" t="s">
        <v>121</v>
      </c>
      <c r="AC35" s="16" t="s">
        <v>116</v>
      </c>
      <c r="AD35" s="16" t="s">
        <v>129</v>
      </c>
      <c r="AE35" s="16" t="s">
        <v>118</v>
      </c>
      <c r="AF35" s="16" t="s">
        <v>130</v>
      </c>
      <c r="AG35" s="7" t="s">
        <v>131</v>
      </c>
      <c r="AH35" s="7" t="s">
        <v>132</v>
      </c>
      <c r="AI35" s="7" t="s">
        <v>133</v>
      </c>
      <c r="AJ35" s="7" t="s">
        <v>134</v>
      </c>
    </row>
    <row r="36" spans="1:36">
      <c r="A36" s="8">
        <v>1</v>
      </c>
      <c r="B36" s="8">
        <f>$F$6</f>
        <v>100</v>
      </c>
      <c r="C36" s="8">
        <f>$F$6</f>
        <v>100</v>
      </c>
      <c r="D36" s="8">
        <f>C36</f>
        <v>100</v>
      </c>
      <c r="E36" s="8">
        <f>$F$8</f>
        <v>50</v>
      </c>
      <c r="F36" s="8">
        <f>D36+E36</f>
        <v>150</v>
      </c>
      <c r="G36" s="8">
        <f>F36-C36</f>
        <v>50</v>
      </c>
      <c r="H36" s="8">
        <f>F36</f>
        <v>150</v>
      </c>
      <c r="I36" s="8">
        <f>$F$10</f>
        <v>60</v>
      </c>
      <c r="J36" s="8">
        <f>H36+I36</f>
        <v>210</v>
      </c>
      <c r="K36" s="8">
        <f>H36-F36</f>
        <v>0</v>
      </c>
      <c r="L36" s="8">
        <f>J36</f>
        <v>210</v>
      </c>
      <c r="M36" s="8">
        <f>$F$12</f>
        <v>93.54</v>
      </c>
      <c r="N36" s="8">
        <f>L36+M36</f>
        <v>303.54000000000002</v>
      </c>
      <c r="O36" s="8">
        <f>L36-J36</f>
        <v>0</v>
      </c>
      <c r="P36" s="8">
        <f>N36</f>
        <v>303.54000000000002</v>
      </c>
      <c r="Q36" s="8">
        <f>$F$14</f>
        <v>100</v>
      </c>
      <c r="R36" s="8">
        <f>$F$16</f>
        <v>20</v>
      </c>
      <c r="S36" s="8">
        <f>P36+Q36+R36</f>
        <v>423.54</v>
      </c>
      <c r="T36" s="8">
        <f>P36+Q36-N36</f>
        <v>100</v>
      </c>
      <c r="U36" s="8" cm="1">
        <f t="array" ref="U36">INDEX(S:S, 43 + (INT((ROW(A1)-1)/8)*8))</f>
        <v>1193.54</v>
      </c>
      <c r="V36" s="8">
        <f>$F$18</f>
        <v>120</v>
      </c>
      <c r="W36" s="8">
        <f>U36+V36</f>
        <v>1313.54</v>
      </c>
      <c r="X36" s="8">
        <f>U36-S36</f>
        <v>770</v>
      </c>
      <c r="Y36" s="8">
        <f>W36</f>
        <v>1313.54</v>
      </c>
      <c r="Z36" s="8">
        <f>$F$20</f>
        <v>99.67</v>
      </c>
      <c r="AA36" s="8">
        <f>Y36+Z36</f>
        <v>1413.21</v>
      </c>
      <c r="AB36" s="8">
        <f>Y36-W36</f>
        <v>0</v>
      </c>
      <c r="AC36" s="8" cm="1">
        <f t="array" ref="AC36">IF(MOD(ROW()-36, 8) = 0, INDEX(AA:AA, ROW()), INDEX(AE:AE,ROW() - 1))</f>
        <v>1413.21</v>
      </c>
      <c r="AD36" s="8">
        <f>$F$22</f>
        <v>25</v>
      </c>
      <c r="AE36" s="8">
        <f>AC36+AD36</f>
        <v>1438.21</v>
      </c>
      <c r="AF36" s="8">
        <f>AC36-W36</f>
        <v>99.670000000000073</v>
      </c>
      <c r="AG36" s="8">
        <f>AE36-C36</f>
        <v>1338.21</v>
      </c>
      <c r="AH36" s="8" t="str">
        <f>IF(AE36&gt;$B$26,"ONE WEEK REACHED","NO")</f>
        <v>NO</v>
      </c>
      <c r="AI36" s="8">
        <f>IF(AH36="NO",AG36,0)</f>
        <v>1338.21</v>
      </c>
      <c r="AJ36" s="8" t="str">
        <f>IF(AND(AG36&lt;$B$27,AH36="NO"),"YES","NO")</f>
        <v>YES</v>
      </c>
    </row>
    <row r="37" spans="1:36">
      <c r="A37" s="8">
        <v>2</v>
      </c>
      <c r="B37" s="8">
        <f>$F$6</f>
        <v>100</v>
      </c>
      <c r="C37" s="8">
        <f>C36+B37</f>
        <v>200</v>
      </c>
      <c r="D37" s="8">
        <f>MAX(J36,C37)</f>
        <v>210</v>
      </c>
      <c r="E37" s="8">
        <f>$F$8</f>
        <v>50</v>
      </c>
      <c r="F37" s="8">
        <f>D37+E37</f>
        <v>260</v>
      </c>
      <c r="G37" s="8">
        <f>F37-C37</f>
        <v>60</v>
      </c>
      <c r="H37" s="8">
        <f>F37</f>
        <v>260</v>
      </c>
      <c r="I37" s="8">
        <f>$F$10</f>
        <v>60</v>
      </c>
      <c r="J37" s="8">
        <f>H37+I37</f>
        <v>320</v>
      </c>
      <c r="K37" s="8">
        <f>H37-F37</f>
        <v>0</v>
      </c>
      <c r="L37" s="8">
        <f>J37</f>
        <v>320</v>
      </c>
      <c r="M37" s="8">
        <f>$F$12</f>
        <v>93.54</v>
      </c>
      <c r="N37" s="8">
        <f>L37+M37</f>
        <v>413.54</v>
      </c>
      <c r="O37" s="8">
        <f>L37-J37</f>
        <v>0</v>
      </c>
      <c r="P37" s="8">
        <f>N37</f>
        <v>413.54</v>
      </c>
      <c r="Q37" s="8">
        <f>$F$14</f>
        <v>100</v>
      </c>
      <c r="R37" s="8">
        <f>$F$16</f>
        <v>20</v>
      </c>
      <c r="S37" s="8">
        <f>P37+Q37+R37</f>
        <v>533.54</v>
      </c>
      <c r="T37" s="8">
        <f t="shared" ref="T37:T100" si="0">P37+Q37-N37</f>
        <v>99.999999999999943</v>
      </c>
      <c r="U37" s="8" cm="1">
        <f t="array" ref="U37">INDEX(S:S, 43 + (INT((ROW(A2)-1)/8)*8))</f>
        <v>1193.54</v>
      </c>
      <c r="V37" s="8">
        <f t="shared" ref="V37:V155" si="1">$F$18</f>
        <v>120</v>
      </c>
      <c r="W37" s="8">
        <f t="shared" ref="W37" si="2">U37+V37</f>
        <v>1313.54</v>
      </c>
      <c r="X37" s="8">
        <f t="shared" ref="X37" si="3">U37-S37</f>
        <v>660</v>
      </c>
      <c r="Y37" s="8">
        <f t="shared" ref="Y37" si="4">W37</f>
        <v>1313.54</v>
      </c>
      <c r="Z37" s="8">
        <f t="shared" ref="Z37:Z155" si="5">$F$20</f>
        <v>99.67</v>
      </c>
      <c r="AA37" s="8">
        <f t="shared" ref="AA37" si="6">Y37+Z37</f>
        <v>1413.21</v>
      </c>
      <c r="AB37" s="8">
        <f t="shared" ref="AB37" si="7">Y37-W37</f>
        <v>0</v>
      </c>
      <c r="AC37" s="8" cm="1">
        <f t="array" ref="AC37">IF(MOD(ROW()-36, 8) = 0, INDEX(AA:AA, ROW()), INDEX(AE:AE,ROW() - 1))</f>
        <v>1438.21</v>
      </c>
      <c r="AD37" s="8">
        <f>$F$22</f>
        <v>25</v>
      </c>
      <c r="AE37" s="8">
        <f>AC37+AD37</f>
        <v>1463.21</v>
      </c>
      <c r="AF37" s="8">
        <f t="shared" ref="AF37" si="8">AC37-W37</f>
        <v>124.67000000000007</v>
      </c>
      <c r="AG37" s="8">
        <f>AE37-C37</f>
        <v>1263.21</v>
      </c>
      <c r="AH37" s="8" t="str">
        <f t="shared" ref="AH37" si="9">IF(AE37&gt;$B$26,"ONE WEEK REACHED","NO")</f>
        <v>NO</v>
      </c>
      <c r="AI37" s="8">
        <f t="shared" ref="AI37" si="10">IF(AH37="NO",AG37,0)</f>
        <v>1263.21</v>
      </c>
      <c r="AJ37" s="8" t="str">
        <f t="shared" ref="AJ37" si="11">IF(AND(AG37&lt;$B$27,AH37="NO"),"YES","NO")</f>
        <v>YES</v>
      </c>
    </row>
    <row r="38" spans="1:36">
      <c r="A38" s="8">
        <v>3</v>
      </c>
      <c r="B38" s="8">
        <f t="shared" ref="B38:B101" si="12">$F$6</f>
        <v>100</v>
      </c>
      <c r="C38" s="8">
        <f t="shared" ref="C38:C101" si="13">C37+B38</f>
        <v>300</v>
      </c>
      <c r="D38" s="8">
        <f t="shared" ref="D38:D101" si="14">MAX(J37,C38)</f>
        <v>320</v>
      </c>
      <c r="E38" s="8">
        <f t="shared" ref="E38:E101" si="15">$F$8</f>
        <v>50</v>
      </c>
      <c r="F38" s="8">
        <f t="shared" ref="F38:F101" si="16">D38+E38</f>
        <v>370</v>
      </c>
      <c r="G38" s="8">
        <f t="shared" ref="G38:G101" si="17">F38-C38</f>
        <v>70</v>
      </c>
      <c r="H38" s="8">
        <f t="shared" ref="H38:H101" si="18">F38</f>
        <v>370</v>
      </c>
      <c r="I38" s="8">
        <f t="shared" ref="I38:I101" si="19">$F$10</f>
        <v>60</v>
      </c>
      <c r="J38" s="8">
        <f t="shared" ref="J38:J101" si="20">H38+I38</f>
        <v>430</v>
      </c>
      <c r="K38" s="8">
        <f t="shared" ref="K38:K101" si="21">H38-F38</f>
        <v>0</v>
      </c>
      <c r="L38" s="8">
        <f t="shared" ref="L38:L101" si="22">J38</f>
        <v>430</v>
      </c>
      <c r="M38" s="8">
        <f t="shared" ref="M38:M101" si="23">$F$12</f>
        <v>93.54</v>
      </c>
      <c r="N38" s="8">
        <f t="shared" ref="N38:N101" si="24">L38+M38</f>
        <v>523.54</v>
      </c>
      <c r="O38" s="8">
        <f t="shared" ref="O38:O101" si="25">L38-J38</f>
        <v>0</v>
      </c>
      <c r="P38" s="8">
        <f t="shared" ref="P38:P101" si="26">N38</f>
        <v>523.54</v>
      </c>
      <c r="Q38" s="8">
        <f t="shared" ref="Q38:Q101" si="27">$F$14</f>
        <v>100</v>
      </c>
      <c r="R38" s="8">
        <f t="shared" ref="R38:R101" si="28">$F$16</f>
        <v>20</v>
      </c>
      <c r="S38" s="8">
        <f t="shared" ref="S38:S101" si="29">P38+Q38+R38</f>
        <v>643.54</v>
      </c>
      <c r="T38" s="8">
        <f t="shared" si="0"/>
        <v>100</v>
      </c>
      <c r="U38" s="8" cm="1">
        <f t="array" ref="U38">INDEX(S:S, 43 + (INT((ROW(A3)-1)/8)*8))</f>
        <v>1193.54</v>
      </c>
      <c r="V38" s="8">
        <f t="shared" si="1"/>
        <v>120</v>
      </c>
      <c r="W38" s="8">
        <f t="shared" ref="W38:W101" si="30">U38+V38</f>
        <v>1313.54</v>
      </c>
      <c r="X38" s="8">
        <f t="shared" ref="X38:X101" si="31">U38-S38</f>
        <v>550</v>
      </c>
      <c r="Y38" s="8">
        <f t="shared" ref="Y38:Y101" si="32">W38</f>
        <v>1313.54</v>
      </c>
      <c r="Z38" s="8">
        <f t="shared" si="5"/>
        <v>99.67</v>
      </c>
      <c r="AA38" s="8">
        <f t="shared" ref="AA38:AA101" si="33">Y38+Z38</f>
        <v>1413.21</v>
      </c>
      <c r="AB38" s="8">
        <f t="shared" ref="AB38:AB101" si="34">Y38-W38</f>
        <v>0</v>
      </c>
      <c r="AC38" s="8" cm="1">
        <f t="array" ref="AC38">IF(MOD(ROW()-36, 8) = 0, INDEX(AA:AA, ROW()), INDEX(AE:AE,ROW() - 1))</f>
        <v>1463.21</v>
      </c>
      <c r="AD38" s="8">
        <f t="shared" ref="AD38:AD101" si="35">$F$22</f>
        <v>25</v>
      </c>
      <c r="AE38" s="8">
        <f t="shared" ref="AE38:AE101" si="36">AC38+AD38</f>
        <v>1488.21</v>
      </c>
      <c r="AF38" s="8">
        <f t="shared" ref="AF38:AF101" si="37">AC38-W38</f>
        <v>149.67000000000007</v>
      </c>
      <c r="AG38" s="8">
        <f t="shared" ref="AG38:AG101" si="38">AE38-C38</f>
        <v>1188.21</v>
      </c>
      <c r="AH38" s="8" t="str">
        <f t="shared" ref="AH38:AH101" si="39">IF(AE38&gt;$B$26,"ONE WEEK REACHED","NO")</f>
        <v>NO</v>
      </c>
      <c r="AI38" s="8">
        <f t="shared" ref="AI38:AI101" si="40">IF(AH38="NO",AG38,0)</f>
        <v>1188.21</v>
      </c>
      <c r="AJ38" s="8" t="str">
        <f t="shared" ref="AJ38:AJ101" si="41">IF(AND(AG38&lt;$B$27,AH38="NO"),"YES","NO")</f>
        <v>YES</v>
      </c>
    </row>
    <row r="39" spans="1:36">
      <c r="A39" s="8">
        <v>4</v>
      </c>
      <c r="B39" s="8">
        <f t="shared" si="12"/>
        <v>100</v>
      </c>
      <c r="C39" s="8">
        <f t="shared" si="13"/>
        <v>400</v>
      </c>
      <c r="D39" s="8">
        <f t="shared" si="14"/>
        <v>430</v>
      </c>
      <c r="E39" s="8">
        <f t="shared" si="15"/>
        <v>50</v>
      </c>
      <c r="F39" s="8">
        <f t="shared" si="16"/>
        <v>480</v>
      </c>
      <c r="G39" s="8">
        <f t="shared" si="17"/>
        <v>80</v>
      </c>
      <c r="H39" s="8">
        <f t="shared" si="18"/>
        <v>480</v>
      </c>
      <c r="I39" s="8">
        <f t="shared" si="19"/>
        <v>60</v>
      </c>
      <c r="J39" s="8">
        <f t="shared" si="20"/>
        <v>540</v>
      </c>
      <c r="K39" s="8">
        <f t="shared" si="21"/>
        <v>0</v>
      </c>
      <c r="L39" s="8">
        <f t="shared" si="22"/>
        <v>540</v>
      </c>
      <c r="M39" s="8">
        <f t="shared" si="23"/>
        <v>93.54</v>
      </c>
      <c r="N39" s="8">
        <f t="shared" si="24"/>
        <v>633.54</v>
      </c>
      <c r="O39" s="8">
        <f t="shared" si="25"/>
        <v>0</v>
      </c>
      <c r="P39" s="8">
        <f t="shared" si="26"/>
        <v>633.54</v>
      </c>
      <c r="Q39" s="8">
        <f t="shared" si="27"/>
        <v>100</v>
      </c>
      <c r="R39" s="8">
        <f t="shared" si="28"/>
        <v>20</v>
      </c>
      <c r="S39" s="8">
        <f t="shared" si="29"/>
        <v>753.54</v>
      </c>
      <c r="T39" s="8">
        <f t="shared" si="0"/>
        <v>100</v>
      </c>
      <c r="U39" s="8" cm="1">
        <f t="array" ref="U39">INDEX(S:S, 43 + (INT((ROW(A4)-1)/8)*8))</f>
        <v>1193.54</v>
      </c>
      <c r="V39" s="8">
        <f t="shared" si="1"/>
        <v>120</v>
      </c>
      <c r="W39" s="8">
        <f t="shared" si="30"/>
        <v>1313.54</v>
      </c>
      <c r="X39" s="8">
        <f t="shared" si="31"/>
        <v>440</v>
      </c>
      <c r="Y39" s="8">
        <f t="shared" si="32"/>
        <v>1313.54</v>
      </c>
      <c r="Z39" s="8">
        <f t="shared" si="5"/>
        <v>99.67</v>
      </c>
      <c r="AA39" s="8">
        <f t="shared" si="33"/>
        <v>1413.21</v>
      </c>
      <c r="AB39" s="8">
        <f t="shared" si="34"/>
        <v>0</v>
      </c>
      <c r="AC39" s="8" cm="1">
        <f t="array" ref="AC39">IF(MOD(ROW()-36, 8) = 0, INDEX(AA:AA, ROW()), INDEX(AE:AE,ROW() - 1))</f>
        <v>1488.21</v>
      </c>
      <c r="AD39" s="8">
        <f t="shared" si="35"/>
        <v>25</v>
      </c>
      <c r="AE39" s="8">
        <f t="shared" si="36"/>
        <v>1513.21</v>
      </c>
      <c r="AF39" s="8">
        <f t="shared" si="37"/>
        <v>174.67000000000007</v>
      </c>
      <c r="AG39" s="8">
        <f t="shared" si="38"/>
        <v>1113.21</v>
      </c>
      <c r="AH39" s="8" t="str">
        <f t="shared" si="39"/>
        <v>NO</v>
      </c>
      <c r="AI39" s="8">
        <f t="shared" si="40"/>
        <v>1113.21</v>
      </c>
      <c r="AJ39" s="8" t="str">
        <f t="shared" si="41"/>
        <v>YES</v>
      </c>
    </row>
    <row r="40" spans="1:36">
      <c r="A40" s="8">
        <v>5</v>
      </c>
      <c r="B40" s="8">
        <f t="shared" si="12"/>
        <v>100</v>
      </c>
      <c r="C40" s="8">
        <f t="shared" si="13"/>
        <v>500</v>
      </c>
      <c r="D40" s="8">
        <f t="shared" si="14"/>
        <v>540</v>
      </c>
      <c r="E40" s="8">
        <f t="shared" si="15"/>
        <v>50</v>
      </c>
      <c r="F40" s="8">
        <f t="shared" si="16"/>
        <v>590</v>
      </c>
      <c r="G40" s="8">
        <f t="shared" si="17"/>
        <v>90</v>
      </c>
      <c r="H40" s="8">
        <f t="shared" si="18"/>
        <v>590</v>
      </c>
      <c r="I40" s="8">
        <f t="shared" si="19"/>
        <v>60</v>
      </c>
      <c r="J40" s="8">
        <f t="shared" si="20"/>
        <v>650</v>
      </c>
      <c r="K40" s="8">
        <f t="shared" si="21"/>
        <v>0</v>
      </c>
      <c r="L40" s="8">
        <f t="shared" si="22"/>
        <v>650</v>
      </c>
      <c r="M40" s="8">
        <f t="shared" si="23"/>
        <v>93.54</v>
      </c>
      <c r="N40" s="8">
        <f t="shared" si="24"/>
        <v>743.54</v>
      </c>
      <c r="O40" s="8">
        <f t="shared" si="25"/>
        <v>0</v>
      </c>
      <c r="P40" s="8">
        <f t="shared" si="26"/>
        <v>743.54</v>
      </c>
      <c r="Q40" s="8">
        <f t="shared" si="27"/>
        <v>100</v>
      </c>
      <c r="R40" s="8">
        <f t="shared" si="28"/>
        <v>20</v>
      </c>
      <c r="S40" s="8">
        <f t="shared" si="29"/>
        <v>863.54</v>
      </c>
      <c r="T40" s="8">
        <f t="shared" si="0"/>
        <v>100</v>
      </c>
      <c r="U40" s="8" cm="1">
        <f t="array" ref="U40">INDEX(S:S, 43 + (INT((ROW(A5)-1)/8)*8))</f>
        <v>1193.54</v>
      </c>
      <c r="V40" s="8">
        <f t="shared" si="1"/>
        <v>120</v>
      </c>
      <c r="W40" s="8">
        <f t="shared" si="30"/>
        <v>1313.54</v>
      </c>
      <c r="X40" s="8">
        <f t="shared" si="31"/>
        <v>330</v>
      </c>
      <c r="Y40" s="8">
        <f t="shared" si="32"/>
        <v>1313.54</v>
      </c>
      <c r="Z40" s="8">
        <f t="shared" si="5"/>
        <v>99.67</v>
      </c>
      <c r="AA40" s="8">
        <f t="shared" si="33"/>
        <v>1413.21</v>
      </c>
      <c r="AB40" s="8">
        <f t="shared" si="34"/>
        <v>0</v>
      </c>
      <c r="AC40" s="8" cm="1">
        <f t="array" ref="AC40">IF(MOD(ROW()-36, 8) = 0, INDEX(AA:AA, ROW()), INDEX(AE:AE,ROW() - 1))</f>
        <v>1513.21</v>
      </c>
      <c r="AD40" s="8">
        <f t="shared" si="35"/>
        <v>25</v>
      </c>
      <c r="AE40" s="8">
        <f t="shared" si="36"/>
        <v>1538.21</v>
      </c>
      <c r="AF40" s="8">
        <f t="shared" si="37"/>
        <v>199.67000000000007</v>
      </c>
      <c r="AG40" s="8">
        <f t="shared" si="38"/>
        <v>1038.21</v>
      </c>
      <c r="AH40" s="8" t="str">
        <f t="shared" si="39"/>
        <v>NO</v>
      </c>
      <c r="AI40" s="8">
        <f t="shared" si="40"/>
        <v>1038.21</v>
      </c>
      <c r="AJ40" s="8" t="str">
        <f t="shared" si="41"/>
        <v>YES</v>
      </c>
    </row>
    <row r="41" spans="1:36">
      <c r="A41" s="8">
        <v>6</v>
      </c>
      <c r="B41" s="8">
        <f t="shared" si="12"/>
        <v>100</v>
      </c>
      <c r="C41" s="8">
        <f t="shared" si="13"/>
        <v>600</v>
      </c>
      <c r="D41" s="8">
        <f t="shared" si="14"/>
        <v>650</v>
      </c>
      <c r="E41" s="8">
        <f t="shared" si="15"/>
        <v>50</v>
      </c>
      <c r="F41" s="8">
        <f t="shared" si="16"/>
        <v>700</v>
      </c>
      <c r="G41" s="8">
        <f t="shared" si="17"/>
        <v>100</v>
      </c>
      <c r="H41" s="8">
        <f t="shared" si="18"/>
        <v>700</v>
      </c>
      <c r="I41" s="8">
        <f t="shared" si="19"/>
        <v>60</v>
      </c>
      <c r="J41" s="8">
        <f t="shared" si="20"/>
        <v>760</v>
      </c>
      <c r="K41" s="8">
        <f t="shared" si="21"/>
        <v>0</v>
      </c>
      <c r="L41" s="8">
        <f t="shared" si="22"/>
        <v>760</v>
      </c>
      <c r="M41" s="8">
        <f t="shared" si="23"/>
        <v>93.54</v>
      </c>
      <c r="N41" s="8">
        <f t="shared" si="24"/>
        <v>853.54</v>
      </c>
      <c r="O41" s="8">
        <f t="shared" si="25"/>
        <v>0</v>
      </c>
      <c r="P41" s="8">
        <f t="shared" si="26"/>
        <v>853.54</v>
      </c>
      <c r="Q41" s="8">
        <f t="shared" si="27"/>
        <v>100</v>
      </c>
      <c r="R41" s="8">
        <f t="shared" si="28"/>
        <v>20</v>
      </c>
      <c r="S41" s="8">
        <f t="shared" si="29"/>
        <v>973.54</v>
      </c>
      <c r="T41" s="8">
        <f t="shared" si="0"/>
        <v>100</v>
      </c>
      <c r="U41" s="8" cm="1">
        <f t="array" ref="U41">INDEX(S:S, 43 + (INT((ROW(A6)-1)/8)*8))</f>
        <v>1193.54</v>
      </c>
      <c r="V41" s="8">
        <f t="shared" si="1"/>
        <v>120</v>
      </c>
      <c r="W41" s="8">
        <f t="shared" si="30"/>
        <v>1313.54</v>
      </c>
      <c r="X41" s="8">
        <f t="shared" si="31"/>
        <v>220</v>
      </c>
      <c r="Y41" s="8">
        <f t="shared" si="32"/>
        <v>1313.54</v>
      </c>
      <c r="Z41" s="8">
        <f t="shared" si="5"/>
        <v>99.67</v>
      </c>
      <c r="AA41" s="8">
        <f t="shared" si="33"/>
        <v>1413.21</v>
      </c>
      <c r="AB41" s="8">
        <f t="shared" si="34"/>
        <v>0</v>
      </c>
      <c r="AC41" s="8" cm="1">
        <f t="array" ref="AC41">IF(MOD(ROW()-36, 8) = 0, INDEX(AA:AA, ROW()), INDEX(AE:AE,ROW() - 1))</f>
        <v>1538.21</v>
      </c>
      <c r="AD41" s="8">
        <f t="shared" si="35"/>
        <v>25</v>
      </c>
      <c r="AE41" s="8">
        <f t="shared" si="36"/>
        <v>1563.21</v>
      </c>
      <c r="AF41" s="8">
        <f t="shared" si="37"/>
        <v>224.67000000000007</v>
      </c>
      <c r="AG41" s="8">
        <f t="shared" si="38"/>
        <v>963.21</v>
      </c>
      <c r="AH41" s="8" t="str">
        <f t="shared" si="39"/>
        <v>NO</v>
      </c>
      <c r="AI41" s="8">
        <f t="shared" si="40"/>
        <v>963.21</v>
      </c>
      <c r="AJ41" s="8" t="str">
        <f t="shared" si="41"/>
        <v>YES</v>
      </c>
    </row>
    <row r="42" spans="1:36">
      <c r="A42" s="8">
        <v>7</v>
      </c>
      <c r="B42" s="8">
        <f t="shared" si="12"/>
        <v>100</v>
      </c>
      <c r="C42" s="8">
        <f t="shared" si="13"/>
        <v>700</v>
      </c>
      <c r="D42" s="8">
        <f t="shared" si="14"/>
        <v>760</v>
      </c>
      <c r="E42" s="8">
        <f t="shared" si="15"/>
        <v>50</v>
      </c>
      <c r="F42" s="8">
        <f t="shared" si="16"/>
        <v>810</v>
      </c>
      <c r="G42" s="8">
        <f t="shared" si="17"/>
        <v>110</v>
      </c>
      <c r="H42" s="8">
        <f t="shared" si="18"/>
        <v>810</v>
      </c>
      <c r="I42" s="8">
        <f t="shared" si="19"/>
        <v>60</v>
      </c>
      <c r="J42" s="8">
        <f t="shared" si="20"/>
        <v>870</v>
      </c>
      <c r="K42" s="8">
        <f t="shared" si="21"/>
        <v>0</v>
      </c>
      <c r="L42" s="8">
        <f t="shared" si="22"/>
        <v>870</v>
      </c>
      <c r="M42" s="8">
        <f t="shared" si="23"/>
        <v>93.54</v>
      </c>
      <c r="N42" s="8">
        <f t="shared" si="24"/>
        <v>963.54</v>
      </c>
      <c r="O42" s="8">
        <f t="shared" si="25"/>
        <v>0</v>
      </c>
      <c r="P42" s="8">
        <f t="shared" si="26"/>
        <v>963.54</v>
      </c>
      <c r="Q42" s="8">
        <f t="shared" si="27"/>
        <v>100</v>
      </c>
      <c r="R42" s="8">
        <f t="shared" si="28"/>
        <v>20</v>
      </c>
      <c r="S42" s="8">
        <f t="shared" si="29"/>
        <v>1083.54</v>
      </c>
      <c r="T42" s="8">
        <f t="shared" si="0"/>
        <v>100</v>
      </c>
      <c r="U42" s="8" cm="1">
        <f t="array" ref="U42">INDEX(S:S, 43 + (INT((ROW(A7)-1)/8)*8))</f>
        <v>1193.54</v>
      </c>
      <c r="V42" s="8">
        <f t="shared" si="1"/>
        <v>120</v>
      </c>
      <c r="W42" s="8">
        <f t="shared" si="30"/>
        <v>1313.54</v>
      </c>
      <c r="X42" s="8">
        <f t="shared" si="31"/>
        <v>110</v>
      </c>
      <c r="Y42" s="8">
        <f t="shared" si="32"/>
        <v>1313.54</v>
      </c>
      <c r="Z42" s="8">
        <f t="shared" si="5"/>
        <v>99.67</v>
      </c>
      <c r="AA42" s="8">
        <f t="shared" si="33"/>
        <v>1413.21</v>
      </c>
      <c r="AB42" s="8">
        <f t="shared" si="34"/>
        <v>0</v>
      </c>
      <c r="AC42" s="8" cm="1">
        <f t="array" ref="AC42">IF(MOD(ROW()-36, 8) = 0, INDEX(AA:AA, ROW()), INDEX(AE:AE,ROW() - 1))</f>
        <v>1563.21</v>
      </c>
      <c r="AD42" s="8">
        <f t="shared" si="35"/>
        <v>25</v>
      </c>
      <c r="AE42" s="8">
        <f t="shared" si="36"/>
        <v>1588.21</v>
      </c>
      <c r="AF42" s="8">
        <f t="shared" si="37"/>
        <v>249.67000000000007</v>
      </c>
      <c r="AG42" s="8">
        <f t="shared" si="38"/>
        <v>888.21</v>
      </c>
      <c r="AH42" s="8" t="str">
        <f t="shared" si="39"/>
        <v>NO</v>
      </c>
      <c r="AI42" s="8">
        <f t="shared" si="40"/>
        <v>888.21</v>
      </c>
      <c r="AJ42" s="8" t="str">
        <f t="shared" si="41"/>
        <v>YES</v>
      </c>
    </row>
    <row r="43" spans="1:36">
      <c r="A43" s="8">
        <v>8</v>
      </c>
      <c r="B43" s="8">
        <f t="shared" si="12"/>
        <v>100</v>
      </c>
      <c r="C43" s="8">
        <f t="shared" si="13"/>
        <v>800</v>
      </c>
      <c r="D43" s="8">
        <f t="shared" si="14"/>
        <v>870</v>
      </c>
      <c r="E43" s="8">
        <f t="shared" si="15"/>
        <v>50</v>
      </c>
      <c r="F43" s="8">
        <f t="shared" si="16"/>
        <v>920</v>
      </c>
      <c r="G43" s="8">
        <f t="shared" si="17"/>
        <v>120</v>
      </c>
      <c r="H43" s="8">
        <f t="shared" si="18"/>
        <v>920</v>
      </c>
      <c r="I43" s="8">
        <f t="shared" si="19"/>
        <v>60</v>
      </c>
      <c r="J43" s="8">
        <f t="shared" si="20"/>
        <v>980</v>
      </c>
      <c r="K43" s="8">
        <f t="shared" si="21"/>
        <v>0</v>
      </c>
      <c r="L43" s="8">
        <f t="shared" si="22"/>
        <v>980</v>
      </c>
      <c r="M43" s="8">
        <f t="shared" si="23"/>
        <v>93.54</v>
      </c>
      <c r="N43" s="8">
        <f t="shared" si="24"/>
        <v>1073.54</v>
      </c>
      <c r="O43" s="8">
        <f t="shared" si="25"/>
        <v>0</v>
      </c>
      <c r="P43" s="8">
        <f t="shared" si="26"/>
        <v>1073.54</v>
      </c>
      <c r="Q43" s="8">
        <f t="shared" si="27"/>
        <v>100</v>
      </c>
      <c r="R43" s="8">
        <f t="shared" si="28"/>
        <v>20</v>
      </c>
      <c r="S43" s="8">
        <f t="shared" si="29"/>
        <v>1193.54</v>
      </c>
      <c r="T43" s="8">
        <f t="shared" si="0"/>
        <v>100</v>
      </c>
      <c r="U43" s="8" cm="1">
        <f t="array" ref="U43">INDEX(S:S, 43 + (INT((ROW(A8)-1)/8)*8))</f>
        <v>1193.54</v>
      </c>
      <c r="V43" s="8">
        <f t="shared" si="1"/>
        <v>120</v>
      </c>
      <c r="W43" s="8">
        <f t="shared" si="30"/>
        <v>1313.54</v>
      </c>
      <c r="X43" s="8">
        <f t="shared" si="31"/>
        <v>0</v>
      </c>
      <c r="Y43" s="8">
        <f t="shared" si="32"/>
        <v>1313.54</v>
      </c>
      <c r="Z43" s="8">
        <f t="shared" si="5"/>
        <v>99.67</v>
      </c>
      <c r="AA43" s="8">
        <f t="shared" si="33"/>
        <v>1413.21</v>
      </c>
      <c r="AB43" s="8">
        <f t="shared" si="34"/>
        <v>0</v>
      </c>
      <c r="AC43" s="8" cm="1">
        <f t="array" ref="AC43">IF(MOD(ROW()-36, 8) = 0, INDEX(AA:AA, ROW()), INDEX(AE:AE,ROW() - 1))</f>
        <v>1588.21</v>
      </c>
      <c r="AD43" s="8">
        <f t="shared" si="35"/>
        <v>25</v>
      </c>
      <c r="AE43" s="8">
        <f t="shared" si="36"/>
        <v>1613.21</v>
      </c>
      <c r="AF43" s="8">
        <f t="shared" si="37"/>
        <v>274.67000000000007</v>
      </c>
      <c r="AG43" s="8">
        <f t="shared" si="38"/>
        <v>813.21</v>
      </c>
      <c r="AH43" s="8" t="str">
        <f t="shared" si="39"/>
        <v>NO</v>
      </c>
      <c r="AI43" s="8">
        <f t="shared" si="40"/>
        <v>813.21</v>
      </c>
      <c r="AJ43" s="8" t="str">
        <f t="shared" si="41"/>
        <v>YES</v>
      </c>
    </row>
    <row r="44" spans="1:36">
      <c r="A44" s="8">
        <v>9</v>
      </c>
      <c r="B44" s="8">
        <f t="shared" si="12"/>
        <v>100</v>
      </c>
      <c r="C44" s="8">
        <f t="shared" si="13"/>
        <v>900</v>
      </c>
      <c r="D44" s="8">
        <f t="shared" si="14"/>
        <v>980</v>
      </c>
      <c r="E44" s="8">
        <f t="shared" si="15"/>
        <v>50</v>
      </c>
      <c r="F44" s="8">
        <f t="shared" si="16"/>
        <v>1030</v>
      </c>
      <c r="G44" s="8">
        <f t="shared" si="17"/>
        <v>130</v>
      </c>
      <c r="H44" s="8">
        <f t="shared" si="18"/>
        <v>1030</v>
      </c>
      <c r="I44" s="8">
        <f t="shared" si="19"/>
        <v>60</v>
      </c>
      <c r="J44" s="8">
        <f t="shared" si="20"/>
        <v>1090</v>
      </c>
      <c r="K44" s="8">
        <f t="shared" si="21"/>
        <v>0</v>
      </c>
      <c r="L44" s="8">
        <f t="shared" si="22"/>
        <v>1090</v>
      </c>
      <c r="M44" s="8">
        <f t="shared" si="23"/>
        <v>93.54</v>
      </c>
      <c r="N44" s="8">
        <f t="shared" si="24"/>
        <v>1183.54</v>
      </c>
      <c r="O44" s="8">
        <f t="shared" si="25"/>
        <v>0</v>
      </c>
      <c r="P44" s="8">
        <f t="shared" si="26"/>
        <v>1183.54</v>
      </c>
      <c r="Q44" s="8">
        <f t="shared" si="27"/>
        <v>100</v>
      </c>
      <c r="R44" s="8">
        <f t="shared" si="28"/>
        <v>20</v>
      </c>
      <c r="S44" s="8">
        <f t="shared" si="29"/>
        <v>1303.54</v>
      </c>
      <c r="T44" s="8">
        <f t="shared" si="0"/>
        <v>100</v>
      </c>
      <c r="U44" s="8" cm="1">
        <f t="array" ref="U44">INDEX(S:S, 43 + (INT((ROW(A9)-1)/8)*8))</f>
        <v>2073.54</v>
      </c>
      <c r="V44" s="8">
        <f t="shared" si="1"/>
        <v>120</v>
      </c>
      <c r="W44" s="8">
        <f t="shared" si="30"/>
        <v>2193.54</v>
      </c>
      <c r="X44" s="8">
        <f t="shared" si="31"/>
        <v>770</v>
      </c>
      <c r="Y44" s="8">
        <f t="shared" si="32"/>
        <v>2193.54</v>
      </c>
      <c r="Z44" s="8">
        <f t="shared" si="5"/>
        <v>99.67</v>
      </c>
      <c r="AA44" s="8">
        <f t="shared" si="33"/>
        <v>2293.21</v>
      </c>
      <c r="AB44" s="8">
        <f t="shared" si="34"/>
        <v>0</v>
      </c>
      <c r="AC44" s="8" cm="1">
        <f t="array" ref="AC44">IF(MOD(ROW()-36, 8) = 0, INDEX(AA:AA, ROW()), INDEX(AE:AE,ROW() - 1))</f>
        <v>2293.21</v>
      </c>
      <c r="AD44" s="8">
        <f t="shared" si="35"/>
        <v>25</v>
      </c>
      <c r="AE44" s="8">
        <f t="shared" si="36"/>
        <v>2318.21</v>
      </c>
      <c r="AF44" s="8">
        <f t="shared" si="37"/>
        <v>99.670000000000073</v>
      </c>
      <c r="AG44" s="8">
        <f t="shared" si="38"/>
        <v>1418.21</v>
      </c>
      <c r="AH44" s="8" t="str">
        <f t="shared" si="39"/>
        <v>NO</v>
      </c>
      <c r="AI44" s="8">
        <f t="shared" si="40"/>
        <v>1418.21</v>
      </c>
      <c r="AJ44" s="8" t="str">
        <f t="shared" si="41"/>
        <v>YES</v>
      </c>
    </row>
    <row r="45" spans="1:36">
      <c r="A45" s="8">
        <v>10</v>
      </c>
      <c r="B45" s="8">
        <f t="shared" si="12"/>
        <v>100</v>
      </c>
      <c r="C45" s="8">
        <f t="shared" si="13"/>
        <v>1000</v>
      </c>
      <c r="D45" s="8">
        <f t="shared" si="14"/>
        <v>1090</v>
      </c>
      <c r="E45" s="8">
        <f t="shared" si="15"/>
        <v>50</v>
      </c>
      <c r="F45" s="8">
        <f t="shared" si="16"/>
        <v>1140</v>
      </c>
      <c r="G45" s="8">
        <f t="shared" si="17"/>
        <v>140</v>
      </c>
      <c r="H45" s="8">
        <f t="shared" si="18"/>
        <v>1140</v>
      </c>
      <c r="I45" s="8">
        <f t="shared" si="19"/>
        <v>60</v>
      </c>
      <c r="J45" s="8">
        <f t="shared" si="20"/>
        <v>1200</v>
      </c>
      <c r="K45" s="8">
        <f t="shared" si="21"/>
        <v>0</v>
      </c>
      <c r="L45" s="8">
        <f t="shared" si="22"/>
        <v>1200</v>
      </c>
      <c r="M45" s="8">
        <f t="shared" si="23"/>
        <v>93.54</v>
      </c>
      <c r="N45" s="8">
        <f t="shared" si="24"/>
        <v>1293.54</v>
      </c>
      <c r="O45" s="8">
        <f t="shared" si="25"/>
        <v>0</v>
      </c>
      <c r="P45" s="8">
        <f t="shared" si="26"/>
        <v>1293.54</v>
      </c>
      <c r="Q45" s="8">
        <f t="shared" si="27"/>
        <v>100</v>
      </c>
      <c r="R45" s="8">
        <f t="shared" si="28"/>
        <v>20</v>
      </c>
      <c r="S45" s="8">
        <f t="shared" si="29"/>
        <v>1413.54</v>
      </c>
      <c r="T45" s="8">
        <f t="shared" si="0"/>
        <v>100</v>
      </c>
      <c r="U45" s="8" cm="1">
        <f t="array" ref="U45">INDEX(S:S, 43 + (INT((ROW(A10)-1)/8)*8))</f>
        <v>2073.54</v>
      </c>
      <c r="V45" s="8">
        <f t="shared" si="1"/>
        <v>120</v>
      </c>
      <c r="W45" s="8">
        <f t="shared" si="30"/>
        <v>2193.54</v>
      </c>
      <c r="X45" s="8">
        <f t="shared" si="31"/>
        <v>660</v>
      </c>
      <c r="Y45" s="8">
        <f t="shared" si="32"/>
        <v>2193.54</v>
      </c>
      <c r="Z45" s="8">
        <f t="shared" si="5"/>
        <v>99.67</v>
      </c>
      <c r="AA45" s="8">
        <f t="shared" si="33"/>
        <v>2293.21</v>
      </c>
      <c r="AB45" s="8">
        <f t="shared" si="34"/>
        <v>0</v>
      </c>
      <c r="AC45" s="8" cm="1">
        <f t="array" ref="AC45">IF(MOD(ROW()-36, 8) = 0, INDEX(AA:AA, ROW()), INDEX(AE:AE,ROW() - 1))</f>
        <v>2318.21</v>
      </c>
      <c r="AD45" s="8">
        <f t="shared" si="35"/>
        <v>25</v>
      </c>
      <c r="AE45" s="8">
        <f t="shared" si="36"/>
        <v>2343.21</v>
      </c>
      <c r="AF45" s="8">
        <f t="shared" si="37"/>
        <v>124.67000000000007</v>
      </c>
      <c r="AG45" s="8">
        <f t="shared" si="38"/>
        <v>1343.21</v>
      </c>
      <c r="AH45" s="8" t="str">
        <f t="shared" si="39"/>
        <v>NO</v>
      </c>
      <c r="AI45" s="8">
        <f t="shared" si="40"/>
        <v>1343.21</v>
      </c>
      <c r="AJ45" s="8" t="str">
        <f t="shared" si="41"/>
        <v>YES</v>
      </c>
    </row>
    <row r="46" spans="1:36">
      <c r="A46" s="8">
        <v>11</v>
      </c>
      <c r="B46" s="8">
        <f t="shared" si="12"/>
        <v>100</v>
      </c>
      <c r="C46" s="8">
        <f t="shared" si="13"/>
        <v>1100</v>
      </c>
      <c r="D46" s="8">
        <f t="shared" si="14"/>
        <v>1200</v>
      </c>
      <c r="E46" s="8">
        <f t="shared" si="15"/>
        <v>50</v>
      </c>
      <c r="F46" s="8">
        <f t="shared" si="16"/>
        <v>1250</v>
      </c>
      <c r="G46" s="8">
        <f t="shared" si="17"/>
        <v>150</v>
      </c>
      <c r="H46" s="8">
        <f t="shared" si="18"/>
        <v>1250</v>
      </c>
      <c r="I46" s="8">
        <f t="shared" si="19"/>
        <v>60</v>
      </c>
      <c r="J46" s="8">
        <f t="shared" si="20"/>
        <v>1310</v>
      </c>
      <c r="K46" s="8">
        <f t="shared" si="21"/>
        <v>0</v>
      </c>
      <c r="L46" s="8">
        <f t="shared" si="22"/>
        <v>1310</v>
      </c>
      <c r="M46" s="8">
        <f t="shared" si="23"/>
        <v>93.54</v>
      </c>
      <c r="N46" s="8">
        <f t="shared" si="24"/>
        <v>1403.54</v>
      </c>
      <c r="O46" s="8">
        <f t="shared" si="25"/>
        <v>0</v>
      </c>
      <c r="P46" s="8">
        <f t="shared" si="26"/>
        <v>1403.54</v>
      </c>
      <c r="Q46" s="8">
        <f t="shared" si="27"/>
        <v>100</v>
      </c>
      <c r="R46" s="8">
        <f t="shared" si="28"/>
        <v>20</v>
      </c>
      <c r="S46" s="8">
        <f t="shared" si="29"/>
        <v>1523.54</v>
      </c>
      <c r="T46" s="8">
        <f t="shared" si="0"/>
        <v>100</v>
      </c>
      <c r="U46" s="8" cm="1">
        <f t="array" ref="U46">INDEX(S:S, 43 + (INT((ROW(A11)-1)/8)*8))</f>
        <v>2073.54</v>
      </c>
      <c r="V46" s="8">
        <f t="shared" si="1"/>
        <v>120</v>
      </c>
      <c r="W46" s="8">
        <f t="shared" si="30"/>
        <v>2193.54</v>
      </c>
      <c r="X46" s="8">
        <f t="shared" si="31"/>
        <v>550</v>
      </c>
      <c r="Y46" s="8">
        <f t="shared" si="32"/>
        <v>2193.54</v>
      </c>
      <c r="Z46" s="8">
        <f t="shared" si="5"/>
        <v>99.67</v>
      </c>
      <c r="AA46" s="8">
        <f t="shared" si="33"/>
        <v>2293.21</v>
      </c>
      <c r="AB46" s="8">
        <f t="shared" si="34"/>
        <v>0</v>
      </c>
      <c r="AC46" s="8" cm="1">
        <f t="array" ref="AC46">IF(MOD(ROW()-36, 8) = 0, INDEX(AA:AA, ROW()), INDEX(AE:AE,ROW() - 1))</f>
        <v>2343.21</v>
      </c>
      <c r="AD46" s="8">
        <f t="shared" si="35"/>
        <v>25</v>
      </c>
      <c r="AE46" s="8">
        <f t="shared" si="36"/>
        <v>2368.21</v>
      </c>
      <c r="AF46" s="8">
        <f t="shared" si="37"/>
        <v>149.67000000000007</v>
      </c>
      <c r="AG46" s="8">
        <f t="shared" si="38"/>
        <v>1268.21</v>
      </c>
      <c r="AH46" s="8" t="str">
        <f t="shared" si="39"/>
        <v>NO</v>
      </c>
      <c r="AI46" s="8">
        <f t="shared" si="40"/>
        <v>1268.21</v>
      </c>
      <c r="AJ46" s="8" t="str">
        <f t="shared" si="41"/>
        <v>YES</v>
      </c>
    </row>
    <row r="47" spans="1:36">
      <c r="A47" s="8">
        <v>12</v>
      </c>
      <c r="B47" s="8">
        <f t="shared" si="12"/>
        <v>100</v>
      </c>
      <c r="C47" s="8">
        <f t="shared" si="13"/>
        <v>1200</v>
      </c>
      <c r="D47" s="8">
        <f t="shared" si="14"/>
        <v>1310</v>
      </c>
      <c r="E47" s="8">
        <f t="shared" si="15"/>
        <v>50</v>
      </c>
      <c r="F47" s="8">
        <f t="shared" si="16"/>
        <v>1360</v>
      </c>
      <c r="G47" s="8">
        <f t="shared" si="17"/>
        <v>160</v>
      </c>
      <c r="H47" s="8">
        <f t="shared" si="18"/>
        <v>1360</v>
      </c>
      <c r="I47" s="8">
        <f t="shared" si="19"/>
        <v>60</v>
      </c>
      <c r="J47" s="8">
        <f t="shared" si="20"/>
        <v>1420</v>
      </c>
      <c r="K47" s="8">
        <f t="shared" si="21"/>
        <v>0</v>
      </c>
      <c r="L47" s="8">
        <f t="shared" si="22"/>
        <v>1420</v>
      </c>
      <c r="M47" s="8">
        <f t="shared" si="23"/>
        <v>93.54</v>
      </c>
      <c r="N47" s="8">
        <f t="shared" si="24"/>
        <v>1513.54</v>
      </c>
      <c r="O47" s="8">
        <f t="shared" si="25"/>
        <v>0</v>
      </c>
      <c r="P47" s="8">
        <f t="shared" si="26"/>
        <v>1513.54</v>
      </c>
      <c r="Q47" s="8">
        <f t="shared" si="27"/>
        <v>100</v>
      </c>
      <c r="R47" s="8">
        <f t="shared" si="28"/>
        <v>20</v>
      </c>
      <c r="S47" s="8">
        <f t="shared" si="29"/>
        <v>1633.54</v>
      </c>
      <c r="T47" s="8">
        <f t="shared" si="0"/>
        <v>100</v>
      </c>
      <c r="U47" s="8" cm="1">
        <f t="array" ref="U47">INDEX(S:S, 43 + (INT((ROW(A12)-1)/8)*8))</f>
        <v>2073.54</v>
      </c>
      <c r="V47" s="8">
        <f t="shared" si="1"/>
        <v>120</v>
      </c>
      <c r="W47" s="8">
        <f t="shared" si="30"/>
        <v>2193.54</v>
      </c>
      <c r="X47" s="8">
        <f t="shared" si="31"/>
        <v>440</v>
      </c>
      <c r="Y47" s="8">
        <f t="shared" si="32"/>
        <v>2193.54</v>
      </c>
      <c r="Z47" s="8">
        <f t="shared" si="5"/>
        <v>99.67</v>
      </c>
      <c r="AA47" s="8">
        <f t="shared" si="33"/>
        <v>2293.21</v>
      </c>
      <c r="AB47" s="8">
        <f t="shared" si="34"/>
        <v>0</v>
      </c>
      <c r="AC47" s="8" cm="1">
        <f t="array" ref="AC47">IF(MOD(ROW()-36, 8) = 0, INDEX(AA:AA, ROW()), INDEX(AE:AE,ROW() - 1))</f>
        <v>2368.21</v>
      </c>
      <c r="AD47" s="8">
        <f t="shared" si="35"/>
        <v>25</v>
      </c>
      <c r="AE47" s="8">
        <f t="shared" si="36"/>
        <v>2393.21</v>
      </c>
      <c r="AF47" s="8">
        <f t="shared" si="37"/>
        <v>174.67000000000007</v>
      </c>
      <c r="AG47" s="8">
        <f t="shared" si="38"/>
        <v>1193.21</v>
      </c>
      <c r="AH47" s="8" t="str">
        <f t="shared" si="39"/>
        <v>NO</v>
      </c>
      <c r="AI47" s="8">
        <f t="shared" si="40"/>
        <v>1193.21</v>
      </c>
      <c r="AJ47" s="8" t="str">
        <f t="shared" si="41"/>
        <v>YES</v>
      </c>
    </row>
    <row r="48" spans="1:36">
      <c r="A48" s="8">
        <v>13</v>
      </c>
      <c r="B48" s="8">
        <f t="shared" si="12"/>
        <v>100</v>
      </c>
      <c r="C48" s="8">
        <f t="shared" si="13"/>
        <v>1300</v>
      </c>
      <c r="D48" s="8">
        <f t="shared" si="14"/>
        <v>1420</v>
      </c>
      <c r="E48" s="8">
        <f t="shared" si="15"/>
        <v>50</v>
      </c>
      <c r="F48" s="8">
        <f t="shared" si="16"/>
        <v>1470</v>
      </c>
      <c r="G48" s="8">
        <f t="shared" si="17"/>
        <v>170</v>
      </c>
      <c r="H48" s="8">
        <f t="shared" si="18"/>
        <v>1470</v>
      </c>
      <c r="I48" s="8">
        <f t="shared" si="19"/>
        <v>60</v>
      </c>
      <c r="J48" s="8">
        <f t="shared" si="20"/>
        <v>1530</v>
      </c>
      <c r="K48" s="8">
        <f t="shared" si="21"/>
        <v>0</v>
      </c>
      <c r="L48" s="8">
        <f t="shared" si="22"/>
        <v>1530</v>
      </c>
      <c r="M48" s="8">
        <f t="shared" si="23"/>
        <v>93.54</v>
      </c>
      <c r="N48" s="8">
        <f t="shared" si="24"/>
        <v>1623.54</v>
      </c>
      <c r="O48" s="8">
        <f t="shared" si="25"/>
        <v>0</v>
      </c>
      <c r="P48" s="8">
        <f t="shared" si="26"/>
        <v>1623.54</v>
      </c>
      <c r="Q48" s="8">
        <f t="shared" si="27"/>
        <v>100</v>
      </c>
      <c r="R48" s="8">
        <f t="shared" si="28"/>
        <v>20</v>
      </c>
      <c r="S48" s="8">
        <f t="shared" si="29"/>
        <v>1743.54</v>
      </c>
      <c r="T48" s="8">
        <f t="shared" si="0"/>
        <v>100</v>
      </c>
      <c r="U48" s="8" cm="1">
        <f t="array" ref="U48">INDEX(S:S, 43 + (INT((ROW(A13)-1)/8)*8))</f>
        <v>2073.54</v>
      </c>
      <c r="V48" s="8">
        <f t="shared" si="1"/>
        <v>120</v>
      </c>
      <c r="W48" s="8">
        <f t="shared" si="30"/>
        <v>2193.54</v>
      </c>
      <c r="X48" s="8">
        <f t="shared" si="31"/>
        <v>330</v>
      </c>
      <c r="Y48" s="8">
        <f t="shared" si="32"/>
        <v>2193.54</v>
      </c>
      <c r="Z48" s="8">
        <f t="shared" si="5"/>
        <v>99.67</v>
      </c>
      <c r="AA48" s="8">
        <f t="shared" si="33"/>
        <v>2293.21</v>
      </c>
      <c r="AB48" s="8">
        <f t="shared" si="34"/>
        <v>0</v>
      </c>
      <c r="AC48" s="8" cm="1">
        <f t="array" ref="AC48">IF(MOD(ROW()-36, 8) = 0, INDEX(AA:AA, ROW()), INDEX(AE:AE,ROW() - 1))</f>
        <v>2393.21</v>
      </c>
      <c r="AD48" s="8">
        <f t="shared" si="35"/>
        <v>25</v>
      </c>
      <c r="AE48" s="8">
        <f t="shared" si="36"/>
        <v>2418.21</v>
      </c>
      <c r="AF48" s="8">
        <f t="shared" si="37"/>
        <v>199.67000000000007</v>
      </c>
      <c r="AG48" s="8">
        <f t="shared" si="38"/>
        <v>1118.21</v>
      </c>
      <c r="AH48" s="8" t="str">
        <f t="shared" si="39"/>
        <v>NO</v>
      </c>
      <c r="AI48" s="8">
        <f t="shared" si="40"/>
        <v>1118.21</v>
      </c>
      <c r="AJ48" s="8" t="str">
        <f t="shared" si="41"/>
        <v>YES</v>
      </c>
    </row>
    <row r="49" spans="1:36">
      <c r="A49" s="8">
        <v>14</v>
      </c>
      <c r="B49" s="8">
        <f t="shared" si="12"/>
        <v>100</v>
      </c>
      <c r="C49" s="8">
        <f t="shared" si="13"/>
        <v>1400</v>
      </c>
      <c r="D49" s="8">
        <f t="shared" si="14"/>
        <v>1530</v>
      </c>
      <c r="E49" s="8">
        <f t="shared" si="15"/>
        <v>50</v>
      </c>
      <c r="F49" s="8">
        <f t="shared" si="16"/>
        <v>1580</v>
      </c>
      <c r="G49" s="8">
        <f t="shared" si="17"/>
        <v>180</v>
      </c>
      <c r="H49" s="8">
        <f t="shared" si="18"/>
        <v>1580</v>
      </c>
      <c r="I49" s="8">
        <f t="shared" si="19"/>
        <v>60</v>
      </c>
      <c r="J49" s="8">
        <f t="shared" si="20"/>
        <v>1640</v>
      </c>
      <c r="K49" s="8">
        <f t="shared" si="21"/>
        <v>0</v>
      </c>
      <c r="L49" s="8">
        <f t="shared" si="22"/>
        <v>1640</v>
      </c>
      <c r="M49" s="8">
        <f t="shared" si="23"/>
        <v>93.54</v>
      </c>
      <c r="N49" s="8">
        <f t="shared" si="24"/>
        <v>1733.54</v>
      </c>
      <c r="O49" s="8">
        <f t="shared" si="25"/>
        <v>0</v>
      </c>
      <c r="P49" s="8">
        <f t="shared" si="26"/>
        <v>1733.54</v>
      </c>
      <c r="Q49" s="8">
        <f t="shared" si="27"/>
        <v>100</v>
      </c>
      <c r="R49" s="8">
        <f t="shared" si="28"/>
        <v>20</v>
      </c>
      <c r="S49" s="8">
        <f t="shared" si="29"/>
        <v>1853.54</v>
      </c>
      <c r="T49" s="8">
        <f t="shared" si="0"/>
        <v>100</v>
      </c>
      <c r="U49" s="8" cm="1">
        <f t="array" ref="U49">INDEX(S:S, 43 + (INT((ROW(A14)-1)/8)*8))</f>
        <v>2073.54</v>
      </c>
      <c r="V49" s="8">
        <f t="shared" si="1"/>
        <v>120</v>
      </c>
      <c r="W49" s="8">
        <f t="shared" si="30"/>
        <v>2193.54</v>
      </c>
      <c r="X49" s="8">
        <f t="shared" si="31"/>
        <v>220</v>
      </c>
      <c r="Y49" s="8">
        <f t="shared" si="32"/>
        <v>2193.54</v>
      </c>
      <c r="Z49" s="8">
        <f t="shared" si="5"/>
        <v>99.67</v>
      </c>
      <c r="AA49" s="8">
        <f t="shared" si="33"/>
        <v>2293.21</v>
      </c>
      <c r="AB49" s="8">
        <f t="shared" si="34"/>
        <v>0</v>
      </c>
      <c r="AC49" s="8" cm="1">
        <f t="array" ref="AC49">IF(MOD(ROW()-36, 8) = 0, INDEX(AA:AA, ROW()), INDEX(AE:AE,ROW() - 1))</f>
        <v>2418.21</v>
      </c>
      <c r="AD49" s="8">
        <f t="shared" si="35"/>
        <v>25</v>
      </c>
      <c r="AE49" s="8">
        <f t="shared" si="36"/>
        <v>2443.21</v>
      </c>
      <c r="AF49" s="8">
        <f t="shared" si="37"/>
        <v>224.67000000000007</v>
      </c>
      <c r="AG49" s="8">
        <f t="shared" si="38"/>
        <v>1043.21</v>
      </c>
      <c r="AH49" s="8" t="str">
        <f t="shared" si="39"/>
        <v>NO</v>
      </c>
      <c r="AI49" s="8">
        <f t="shared" si="40"/>
        <v>1043.21</v>
      </c>
      <c r="AJ49" s="8" t="str">
        <f t="shared" si="41"/>
        <v>YES</v>
      </c>
    </row>
    <row r="50" spans="1:36">
      <c r="A50" s="8">
        <v>15</v>
      </c>
      <c r="B50" s="8">
        <f t="shared" si="12"/>
        <v>100</v>
      </c>
      <c r="C50" s="8">
        <f t="shared" si="13"/>
        <v>1500</v>
      </c>
      <c r="D50" s="8">
        <f t="shared" si="14"/>
        <v>1640</v>
      </c>
      <c r="E50" s="8">
        <f t="shared" si="15"/>
        <v>50</v>
      </c>
      <c r="F50" s="8">
        <f t="shared" si="16"/>
        <v>1690</v>
      </c>
      <c r="G50" s="8">
        <f t="shared" si="17"/>
        <v>190</v>
      </c>
      <c r="H50" s="8">
        <f t="shared" si="18"/>
        <v>1690</v>
      </c>
      <c r="I50" s="8">
        <f t="shared" si="19"/>
        <v>60</v>
      </c>
      <c r="J50" s="8">
        <f t="shared" si="20"/>
        <v>1750</v>
      </c>
      <c r="K50" s="8">
        <f t="shared" si="21"/>
        <v>0</v>
      </c>
      <c r="L50" s="8">
        <f t="shared" si="22"/>
        <v>1750</v>
      </c>
      <c r="M50" s="8">
        <f t="shared" si="23"/>
        <v>93.54</v>
      </c>
      <c r="N50" s="8">
        <f t="shared" si="24"/>
        <v>1843.54</v>
      </c>
      <c r="O50" s="8">
        <f t="shared" si="25"/>
        <v>0</v>
      </c>
      <c r="P50" s="8">
        <f t="shared" si="26"/>
        <v>1843.54</v>
      </c>
      <c r="Q50" s="8">
        <f t="shared" si="27"/>
        <v>100</v>
      </c>
      <c r="R50" s="8">
        <f t="shared" si="28"/>
        <v>20</v>
      </c>
      <c r="S50" s="8">
        <f t="shared" si="29"/>
        <v>1963.54</v>
      </c>
      <c r="T50" s="8">
        <f t="shared" si="0"/>
        <v>100</v>
      </c>
      <c r="U50" s="8" cm="1">
        <f t="array" ref="U50">INDEX(S:S, 43 + (INT((ROW(A15)-1)/8)*8))</f>
        <v>2073.54</v>
      </c>
      <c r="V50" s="8">
        <f t="shared" si="1"/>
        <v>120</v>
      </c>
      <c r="W50" s="8">
        <f t="shared" si="30"/>
        <v>2193.54</v>
      </c>
      <c r="X50" s="8">
        <f t="shared" si="31"/>
        <v>110</v>
      </c>
      <c r="Y50" s="8">
        <f t="shared" si="32"/>
        <v>2193.54</v>
      </c>
      <c r="Z50" s="8">
        <f t="shared" si="5"/>
        <v>99.67</v>
      </c>
      <c r="AA50" s="8">
        <f t="shared" si="33"/>
        <v>2293.21</v>
      </c>
      <c r="AB50" s="8">
        <f t="shared" si="34"/>
        <v>0</v>
      </c>
      <c r="AC50" s="8" cm="1">
        <f t="array" ref="AC50">IF(MOD(ROW()-36, 8) = 0, INDEX(AA:AA, ROW()), INDEX(AE:AE,ROW() - 1))</f>
        <v>2443.21</v>
      </c>
      <c r="AD50" s="8">
        <f t="shared" si="35"/>
        <v>25</v>
      </c>
      <c r="AE50" s="8">
        <f t="shared" si="36"/>
        <v>2468.21</v>
      </c>
      <c r="AF50" s="8">
        <f t="shared" si="37"/>
        <v>249.67000000000007</v>
      </c>
      <c r="AG50" s="8">
        <f t="shared" si="38"/>
        <v>968.21</v>
      </c>
      <c r="AH50" s="8" t="str">
        <f t="shared" si="39"/>
        <v>NO</v>
      </c>
      <c r="AI50" s="8">
        <f t="shared" si="40"/>
        <v>968.21</v>
      </c>
      <c r="AJ50" s="8" t="str">
        <f t="shared" si="41"/>
        <v>YES</v>
      </c>
    </row>
    <row r="51" spans="1:36">
      <c r="A51" s="8">
        <v>16</v>
      </c>
      <c r="B51" s="8">
        <f t="shared" si="12"/>
        <v>100</v>
      </c>
      <c r="C51" s="8">
        <f t="shared" si="13"/>
        <v>1600</v>
      </c>
      <c r="D51" s="8">
        <f t="shared" si="14"/>
        <v>1750</v>
      </c>
      <c r="E51" s="8">
        <f t="shared" si="15"/>
        <v>50</v>
      </c>
      <c r="F51" s="8">
        <f t="shared" si="16"/>
        <v>1800</v>
      </c>
      <c r="G51" s="8">
        <f t="shared" si="17"/>
        <v>200</v>
      </c>
      <c r="H51" s="8">
        <f t="shared" si="18"/>
        <v>1800</v>
      </c>
      <c r="I51" s="8">
        <f t="shared" si="19"/>
        <v>60</v>
      </c>
      <c r="J51" s="8">
        <f t="shared" si="20"/>
        <v>1860</v>
      </c>
      <c r="K51" s="8">
        <f t="shared" si="21"/>
        <v>0</v>
      </c>
      <c r="L51" s="8">
        <f t="shared" si="22"/>
        <v>1860</v>
      </c>
      <c r="M51" s="8">
        <f t="shared" si="23"/>
        <v>93.54</v>
      </c>
      <c r="N51" s="8">
        <f t="shared" si="24"/>
        <v>1953.54</v>
      </c>
      <c r="O51" s="8">
        <f t="shared" si="25"/>
        <v>0</v>
      </c>
      <c r="P51" s="8">
        <f t="shared" si="26"/>
        <v>1953.54</v>
      </c>
      <c r="Q51" s="8">
        <f t="shared" si="27"/>
        <v>100</v>
      </c>
      <c r="R51" s="8">
        <f t="shared" si="28"/>
        <v>20</v>
      </c>
      <c r="S51" s="8">
        <f t="shared" si="29"/>
        <v>2073.54</v>
      </c>
      <c r="T51" s="8">
        <f t="shared" si="0"/>
        <v>100</v>
      </c>
      <c r="U51" s="8" cm="1">
        <f t="array" ref="U51">INDEX(S:S, 43 + (INT((ROW(A16)-1)/8)*8))</f>
        <v>2073.54</v>
      </c>
      <c r="V51" s="8">
        <f t="shared" si="1"/>
        <v>120</v>
      </c>
      <c r="W51" s="8">
        <f t="shared" si="30"/>
        <v>2193.54</v>
      </c>
      <c r="X51" s="8">
        <f t="shared" si="31"/>
        <v>0</v>
      </c>
      <c r="Y51" s="8">
        <f t="shared" si="32"/>
        <v>2193.54</v>
      </c>
      <c r="Z51" s="8">
        <f t="shared" si="5"/>
        <v>99.67</v>
      </c>
      <c r="AA51" s="8">
        <f t="shared" si="33"/>
        <v>2293.21</v>
      </c>
      <c r="AB51" s="8">
        <f t="shared" si="34"/>
        <v>0</v>
      </c>
      <c r="AC51" s="8" cm="1">
        <f t="array" ref="AC51">IF(MOD(ROW()-36, 8) = 0, INDEX(AA:AA, ROW()), INDEX(AE:AE,ROW() - 1))</f>
        <v>2468.21</v>
      </c>
      <c r="AD51" s="8">
        <f t="shared" si="35"/>
        <v>25</v>
      </c>
      <c r="AE51" s="8">
        <f t="shared" si="36"/>
        <v>2493.21</v>
      </c>
      <c r="AF51" s="8">
        <f t="shared" si="37"/>
        <v>274.67000000000007</v>
      </c>
      <c r="AG51" s="8">
        <f t="shared" si="38"/>
        <v>893.21</v>
      </c>
      <c r="AH51" s="8" t="str">
        <f t="shared" si="39"/>
        <v>NO</v>
      </c>
      <c r="AI51" s="8">
        <f t="shared" si="40"/>
        <v>893.21</v>
      </c>
      <c r="AJ51" s="8" t="str">
        <f t="shared" si="41"/>
        <v>YES</v>
      </c>
    </row>
    <row r="52" spans="1:36">
      <c r="A52" s="8">
        <v>17</v>
      </c>
      <c r="B52" s="8">
        <f t="shared" si="12"/>
        <v>100</v>
      </c>
      <c r="C52" s="8">
        <f t="shared" si="13"/>
        <v>1700</v>
      </c>
      <c r="D52" s="8">
        <f t="shared" si="14"/>
        <v>1860</v>
      </c>
      <c r="E52" s="8">
        <f t="shared" si="15"/>
        <v>50</v>
      </c>
      <c r="F52" s="8">
        <f t="shared" si="16"/>
        <v>1910</v>
      </c>
      <c r="G52" s="8">
        <f t="shared" si="17"/>
        <v>210</v>
      </c>
      <c r="H52" s="8">
        <f t="shared" si="18"/>
        <v>1910</v>
      </c>
      <c r="I52" s="8">
        <f t="shared" si="19"/>
        <v>60</v>
      </c>
      <c r="J52" s="8">
        <f t="shared" si="20"/>
        <v>1970</v>
      </c>
      <c r="K52" s="8">
        <f t="shared" si="21"/>
        <v>0</v>
      </c>
      <c r="L52" s="8">
        <f t="shared" si="22"/>
        <v>1970</v>
      </c>
      <c r="M52" s="8">
        <f t="shared" si="23"/>
        <v>93.54</v>
      </c>
      <c r="N52" s="8">
        <f t="shared" si="24"/>
        <v>2063.54</v>
      </c>
      <c r="O52" s="8">
        <f t="shared" si="25"/>
        <v>0</v>
      </c>
      <c r="P52" s="8">
        <f t="shared" si="26"/>
        <v>2063.54</v>
      </c>
      <c r="Q52" s="8">
        <f t="shared" si="27"/>
        <v>100</v>
      </c>
      <c r="R52" s="8">
        <f t="shared" si="28"/>
        <v>20</v>
      </c>
      <c r="S52" s="8">
        <f t="shared" si="29"/>
        <v>2183.54</v>
      </c>
      <c r="T52" s="8">
        <f t="shared" si="0"/>
        <v>100</v>
      </c>
      <c r="U52" s="8" cm="1">
        <f t="array" ref="U52">INDEX(S:S, 43 + (INT((ROW(A17)-1)/8)*8))</f>
        <v>2953.54</v>
      </c>
      <c r="V52" s="8">
        <f t="shared" si="1"/>
        <v>120</v>
      </c>
      <c r="W52" s="8">
        <f t="shared" si="30"/>
        <v>3073.54</v>
      </c>
      <c r="X52" s="8">
        <f t="shared" si="31"/>
        <v>770</v>
      </c>
      <c r="Y52" s="8">
        <f t="shared" si="32"/>
        <v>3073.54</v>
      </c>
      <c r="Z52" s="8">
        <f t="shared" si="5"/>
        <v>99.67</v>
      </c>
      <c r="AA52" s="8">
        <f t="shared" si="33"/>
        <v>3173.21</v>
      </c>
      <c r="AB52" s="8">
        <f t="shared" si="34"/>
        <v>0</v>
      </c>
      <c r="AC52" s="8" cm="1">
        <f t="array" ref="AC52">IF(MOD(ROW()-36, 8) = 0, INDEX(AA:AA, ROW()), INDEX(AE:AE,ROW() - 1))</f>
        <v>3173.21</v>
      </c>
      <c r="AD52" s="8">
        <f t="shared" si="35"/>
        <v>25</v>
      </c>
      <c r="AE52" s="8">
        <f t="shared" si="36"/>
        <v>3198.21</v>
      </c>
      <c r="AF52" s="8">
        <f t="shared" si="37"/>
        <v>99.670000000000073</v>
      </c>
      <c r="AG52" s="8">
        <f t="shared" si="38"/>
        <v>1498.21</v>
      </c>
      <c r="AH52" s="8" t="str">
        <f t="shared" si="39"/>
        <v>NO</v>
      </c>
      <c r="AI52" s="8">
        <f t="shared" si="40"/>
        <v>1498.21</v>
      </c>
      <c r="AJ52" s="8" t="str">
        <f t="shared" si="41"/>
        <v>NO</v>
      </c>
    </row>
    <row r="53" spans="1:36">
      <c r="A53" s="8">
        <v>18</v>
      </c>
      <c r="B53" s="8">
        <f t="shared" si="12"/>
        <v>100</v>
      </c>
      <c r="C53" s="8">
        <f t="shared" si="13"/>
        <v>1800</v>
      </c>
      <c r="D53" s="8">
        <f t="shared" si="14"/>
        <v>1970</v>
      </c>
      <c r="E53" s="8">
        <f t="shared" si="15"/>
        <v>50</v>
      </c>
      <c r="F53" s="8">
        <f t="shared" si="16"/>
        <v>2020</v>
      </c>
      <c r="G53" s="8">
        <f t="shared" si="17"/>
        <v>220</v>
      </c>
      <c r="H53" s="8">
        <f t="shared" si="18"/>
        <v>2020</v>
      </c>
      <c r="I53" s="8">
        <f t="shared" si="19"/>
        <v>60</v>
      </c>
      <c r="J53" s="8">
        <f t="shared" si="20"/>
        <v>2080</v>
      </c>
      <c r="K53" s="8">
        <f t="shared" si="21"/>
        <v>0</v>
      </c>
      <c r="L53" s="8">
        <f t="shared" si="22"/>
        <v>2080</v>
      </c>
      <c r="M53" s="8">
        <f t="shared" si="23"/>
        <v>93.54</v>
      </c>
      <c r="N53" s="8">
        <f t="shared" si="24"/>
        <v>2173.54</v>
      </c>
      <c r="O53" s="8">
        <f t="shared" si="25"/>
        <v>0</v>
      </c>
      <c r="P53" s="8">
        <f t="shared" si="26"/>
        <v>2173.54</v>
      </c>
      <c r="Q53" s="8">
        <f t="shared" si="27"/>
        <v>100</v>
      </c>
      <c r="R53" s="8">
        <f t="shared" si="28"/>
        <v>20</v>
      </c>
      <c r="S53" s="8">
        <f t="shared" si="29"/>
        <v>2293.54</v>
      </c>
      <c r="T53" s="8">
        <f t="shared" si="0"/>
        <v>100</v>
      </c>
      <c r="U53" s="8" cm="1">
        <f t="array" ref="U53">INDEX(S:S, 43 + (INT((ROW(A18)-1)/8)*8))</f>
        <v>2953.54</v>
      </c>
      <c r="V53" s="8">
        <f t="shared" si="1"/>
        <v>120</v>
      </c>
      <c r="W53" s="8">
        <f t="shared" si="30"/>
        <v>3073.54</v>
      </c>
      <c r="X53" s="8">
        <f t="shared" si="31"/>
        <v>660</v>
      </c>
      <c r="Y53" s="8">
        <f t="shared" si="32"/>
        <v>3073.54</v>
      </c>
      <c r="Z53" s="8">
        <f t="shared" si="5"/>
        <v>99.67</v>
      </c>
      <c r="AA53" s="8">
        <f t="shared" si="33"/>
        <v>3173.21</v>
      </c>
      <c r="AB53" s="8">
        <f t="shared" si="34"/>
        <v>0</v>
      </c>
      <c r="AC53" s="8" cm="1">
        <f t="array" ref="AC53">IF(MOD(ROW()-36, 8) = 0, INDEX(AA:AA, ROW()), INDEX(AE:AE,ROW() - 1))</f>
        <v>3198.21</v>
      </c>
      <c r="AD53" s="8">
        <f t="shared" si="35"/>
        <v>25</v>
      </c>
      <c r="AE53" s="8">
        <f t="shared" si="36"/>
        <v>3223.21</v>
      </c>
      <c r="AF53" s="8">
        <f t="shared" si="37"/>
        <v>124.67000000000007</v>
      </c>
      <c r="AG53" s="8">
        <f t="shared" si="38"/>
        <v>1423.21</v>
      </c>
      <c r="AH53" s="8" t="str">
        <f t="shared" si="39"/>
        <v>NO</v>
      </c>
      <c r="AI53" s="8">
        <f t="shared" si="40"/>
        <v>1423.21</v>
      </c>
      <c r="AJ53" s="8" t="str">
        <f t="shared" si="41"/>
        <v>YES</v>
      </c>
    </row>
    <row r="54" spans="1:36">
      <c r="A54" s="8">
        <v>19</v>
      </c>
      <c r="B54" s="8">
        <f t="shared" si="12"/>
        <v>100</v>
      </c>
      <c r="C54" s="8">
        <f t="shared" si="13"/>
        <v>1900</v>
      </c>
      <c r="D54" s="8">
        <f t="shared" si="14"/>
        <v>2080</v>
      </c>
      <c r="E54" s="8">
        <f t="shared" si="15"/>
        <v>50</v>
      </c>
      <c r="F54" s="8">
        <f t="shared" si="16"/>
        <v>2130</v>
      </c>
      <c r="G54" s="8">
        <f t="shared" si="17"/>
        <v>230</v>
      </c>
      <c r="H54" s="8">
        <f t="shared" si="18"/>
        <v>2130</v>
      </c>
      <c r="I54" s="8">
        <f t="shared" si="19"/>
        <v>60</v>
      </c>
      <c r="J54" s="8">
        <f t="shared" si="20"/>
        <v>2190</v>
      </c>
      <c r="K54" s="8">
        <f t="shared" si="21"/>
        <v>0</v>
      </c>
      <c r="L54" s="8">
        <f t="shared" si="22"/>
        <v>2190</v>
      </c>
      <c r="M54" s="8">
        <f t="shared" si="23"/>
        <v>93.54</v>
      </c>
      <c r="N54" s="8">
        <f t="shared" si="24"/>
        <v>2283.54</v>
      </c>
      <c r="O54" s="8">
        <f t="shared" si="25"/>
        <v>0</v>
      </c>
      <c r="P54" s="8">
        <f t="shared" si="26"/>
        <v>2283.54</v>
      </c>
      <c r="Q54" s="8">
        <f t="shared" si="27"/>
        <v>100</v>
      </c>
      <c r="R54" s="8">
        <f t="shared" si="28"/>
        <v>20</v>
      </c>
      <c r="S54" s="8">
        <f t="shared" si="29"/>
        <v>2403.54</v>
      </c>
      <c r="T54" s="8">
        <f t="shared" si="0"/>
        <v>100</v>
      </c>
      <c r="U54" s="8" cm="1">
        <f t="array" ref="U54">INDEX(S:S, 43 + (INT((ROW(A19)-1)/8)*8))</f>
        <v>2953.54</v>
      </c>
      <c r="V54" s="8">
        <f t="shared" si="1"/>
        <v>120</v>
      </c>
      <c r="W54" s="8">
        <f t="shared" si="30"/>
        <v>3073.54</v>
      </c>
      <c r="X54" s="8">
        <f t="shared" si="31"/>
        <v>550</v>
      </c>
      <c r="Y54" s="8">
        <f t="shared" si="32"/>
        <v>3073.54</v>
      </c>
      <c r="Z54" s="8">
        <f t="shared" si="5"/>
        <v>99.67</v>
      </c>
      <c r="AA54" s="8">
        <f t="shared" si="33"/>
        <v>3173.21</v>
      </c>
      <c r="AB54" s="8">
        <f t="shared" si="34"/>
        <v>0</v>
      </c>
      <c r="AC54" s="8" cm="1">
        <f t="array" ref="AC54">IF(MOD(ROW()-36, 8) = 0, INDEX(AA:AA, ROW()), INDEX(AE:AE,ROW() - 1))</f>
        <v>3223.21</v>
      </c>
      <c r="AD54" s="8">
        <f t="shared" si="35"/>
        <v>25</v>
      </c>
      <c r="AE54" s="8">
        <f t="shared" si="36"/>
        <v>3248.21</v>
      </c>
      <c r="AF54" s="8">
        <f t="shared" si="37"/>
        <v>149.67000000000007</v>
      </c>
      <c r="AG54" s="8">
        <f t="shared" si="38"/>
        <v>1348.21</v>
      </c>
      <c r="AH54" s="8" t="str">
        <f t="shared" si="39"/>
        <v>NO</v>
      </c>
      <c r="AI54" s="8">
        <f t="shared" si="40"/>
        <v>1348.21</v>
      </c>
      <c r="AJ54" s="8" t="str">
        <f t="shared" si="41"/>
        <v>YES</v>
      </c>
    </row>
    <row r="55" spans="1:36">
      <c r="A55" s="8">
        <v>20</v>
      </c>
      <c r="B55" s="8">
        <f t="shared" si="12"/>
        <v>100</v>
      </c>
      <c r="C55" s="8">
        <f t="shared" si="13"/>
        <v>2000</v>
      </c>
      <c r="D55" s="8">
        <f t="shared" si="14"/>
        <v>2190</v>
      </c>
      <c r="E55" s="8">
        <f t="shared" si="15"/>
        <v>50</v>
      </c>
      <c r="F55" s="8">
        <f t="shared" si="16"/>
        <v>2240</v>
      </c>
      <c r="G55" s="8">
        <f t="shared" si="17"/>
        <v>240</v>
      </c>
      <c r="H55" s="8">
        <f t="shared" si="18"/>
        <v>2240</v>
      </c>
      <c r="I55" s="8">
        <f t="shared" si="19"/>
        <v>60</v>
      </c>
      <c r="J55" s="8">
        <f t="shared" si="20"/>
        <v>2300</v>
      </c>
      <c r="K55" s="8">
        <f t="shared" si="21"/>
        <v>0</v>
      </c>
      <c r="L55" s="8">
        <f t="shared" si="22"/>
        <v>2300</v>
      </c>
      <c r="M55" s="8">
        <f t="shared" si="23"/>
        <v>93.54</v>
      </c>
      <c r="N55" s="8">
        <f t="shared" si="24"/>
        <v>2393.54</v>
      </c>
      <c r="O55" s="8">
        <f t="shared" si="25"/>
        <v>0</v>
      </c>
      <c r="P55" s="8">
        <f t="shared" si="26"/>
        <v>2393.54</v>
      </c>
      <c r="Q55" s="8">
        <f t="shared" si="27"/>
        <v>100</v>
      </c>
      <c r="R55" s="8">
        <f t="shared" si="28"/>
        <v>20</v>
      </c>
      <c r="S55" s="8">
        <f t="shared" si="29"/>
        <v>2513.54</v>
      </c>
      <c r="T55" s="8">
        <f t="shared" si="0"/>
        <v>100</v>
      </c>
      <c r="U55" s="8" cm="1">
        <f t="array" ref="U55">INDEX(S:S, 43 + (INT((ROW(A20)-1)/8)*8))</f>
        <v>2953.54</v>
      </c>
      <c r="V55" s="8">
        <f t="shared" si="1"/>
        <v>120</v>
      </c>
      <c r="W55" s="8">
        <f t="shared" si="30"/>
        <v>3073.54</v>
      </c>
      <c r="X55" s="8">
        <f t="shared" si="31"/>
        <v>440</v>
      </c>
      <c r="Y55" s="8">
        <f t="shared" si="32"/>
        <v>3073.54</v>
      </c>
      <c r="Z55" s="8">
        <f t="shared" si="5"/>
        <v>99.67</v>
      </c>
      <c r="AA55" s="8">
        <f t="shared" si="33"/>
        <v>3173.21</v>
      </c>
      <c r="AB55" s="8">
        <f t="shared" si="34"/>
        <v>0</v>
      </c>
      <c r="AC55" s="8" cm="1">
        <f t="array" ref="AC55">IF(MOD(ROW()-36, 8) = 0, INDEX(AA:AA, ROW()), INDEX(AE:AE,ROW() - 1))</f>
        <v>3248.21</v>
      </c>
      <c r="AD55" s="8">
        <f t="shared" si="35"/>
        <v>25</v>
      </c>
      <c r="AE55" s="8">
        <f t="shared" si="36"/>
        <v>3273.21</v>
      </c>
      <c r="AF55" s="8">
        <f t="shared" si="37"/>
        <v>174.67000000000007</v>
      </c>
      <c r="AG55" s="8">
        <f t="shared" si="38"/>
        <v>1273.21</v>
      </c>
      <c r="AH55" s="8" t="str">
        <f t="shared" si="39"/>
        <v>NO</v>
      </c>
      <c r="AI55" s="8">
        <f t="shared" si="40"/>
        <v>1273.21</v>
      </c>
      <c r="AJ55" s="8" t="str">
        <f t="shared" si="41"/>
        <v>YES</v>
      </c>
    </row>
    <row r="56" spans="1:36">
      <c r="A56" s="8">
        <v>21</v>
      </c>
      <c r="B56" s="8">
        <f t="shared" si="12"/>
        <v>100</v>
      </c>
      <c r="C56" s="8">
        <f t="shared" si="13"/>
        <v>2100</v>
      </c>
      <c r="D56" s="8">
        <f t="shared" si="14"/>
        <v>2300</v>
      </c>
      <c r="E56" s="8">
        <f t="shared" si="15"/>
        <v>50</v>
      </c>
      <c r="F56" s="8">
        <f t="shared" si="16"/>
        <v>2350</v>
      </c>
      <c r="G56" s="8">
        <f t="shared" si="17"/>
        <v>250</v>
      </c>
      <c r="H56" s="8">
        <f t="shared" si="18"/>
        <v>2350</v>
      </c>
      <c r="I56" s="8">
        <f t="shared" si="19"/>
        <v>60</v>
      </c>
      <c r="J56" s="8">
        <f t="shared" si="20"/>
        <v>2410</v>
      </c>
      <c r="K56" s="8">
        <f t="shared" si="21"/>
        <v>0</v>
      </c>
      <c r="L56" s="8">
        <f t="shared" si="22"/>
        <v>2410</v>
      </c>
      <c r="M56" s="8">
        <f t="shared" si="23"/>
        <v>93.54</v>
      </c>
      <c r="N56" s="8">
        <f t="shared" si="24"/>
        <v>2503.54</v>
      </c>
      <c r="O56" s="8">
        <f t="shared" si="25"/>
        <v>0</v>
      </c>
      <c r="P56" s="8">
        <f t="shared" si="26"/>
        <v>2503.54</v>
      </c>
      <c r="Q56" s="8">
        <f t="shared" si="27"/>
        <v>100</v>
      </c>
      <c r="R56" s="8">
        <f t="shared" si="28"/>
        <v>20</v>
      </c>
      <c r="S56" s="8">
        <f t="shared" si="29"/>
        <v>2623.54</v>
      </c>
      <c r="T56" s="8">
        <f t="shared" si="0"/>
        <v>100</v>
      </c>
      <c r="U56" s="8" cm="1">
        <f t="array" ref="U56">INDEX(S:S, 43 + (INT((ROW(A21)-1)/8)*8))</f>
        <v>2953.54</v>
      </c>
      <c r="V56" s="8">
        <f t="shared" si="1"/>
        <v>120</v>
      </c>
      <c r="W56" s="8">
        <f t="shared" si="30"/>
        <v>3073.54</v>
      </c>
      <c r="X56" s="8">
        <f t="shared" si="31"/>
        <v>330</v>
      </c>
      <c r="Y56" s="8">
        <f t="shared" si="32"/>
        <v>3073.54</v>
      </c>
      <c r="Z56" s="8">
        <f t="shared" si="5"/>
        <v>99.67</v>
      </c>
      <c r="AA56" s="8">
        <f t="shared" si="33"/>
        <v>3173.21</v>
      </c>
      <c r="AB56" s="8">
        <f t="shared" si="34"/>
        <v>0</v>
      </c>
      <c r="AC56" s="8" cm="1">
        <f t="array" ref="AC56">IF(MOD(ROW()-36, 8) = 0, INDEX(AA:AA, ROW()), INDEX(AE:AE,ROW() - 1))</f>
        <v>3273.21</v>
      </c>
      <c r="AD56" s="8">
        <f t="shared" si="35"/>
        <v>25</v>
      </c>
      <c r="AE56" s="8">
        <f t="shared" si="36"/>
        <v>3298.21</v>
      </c>
      <c r="AF56" s="8">
        <f t="shared" si="37"/>
        <v>199.67000000000007</v>
      </c>
      <c r="AG56" s="8">
        <f t="shared" si="38"/>
        <v>1198.21</v>
      </c>
      <c r="AH56" s="8" t="str">
        <f t="shared" si="39"/>
        <v>NO</v>
      </c>
      <c r="AI56" s="8">
        <f t="shared" si="40"/>
        <v>1198.21</v>
      </c>
      <c r="AJ56" s="8" t="str">
        <f t="shared" si="41"/>
        <v>YES</v>
      </c>
    </row>
    <row r="57" spans="1:36">
      <c r="A57" s="8">
        <v>22</v>
      </c>
      <c r="B57" s="8">
        <f t="shared" si="12"/>
        <v>100</v>
      </c>
      <c r="C57" s="8">
        <f t="shared" si="13"/>
        <v>2200</v>
      </c>
      <c r="D57" s="8">
        <f t="shared" si="14"/>
        <v>2410</v>
      </c>
      <c r="E57" s="8">
        <f t="shared" si="15"/>
        <v>50</v>
      </c>
      <c r="F57" s="8">
        <f t="shared" si="16"/>
        <v>2460</v>
      </c>
      <c r="G57" s="8">
        <f t="shared" si="17"/>
        <v>260</v>
      </c>
      <c r="H57" s="8">
        <f t="shared" si="18"/>
        <v>2460</v>
      </c>
      <c r="I57" s="8">
        <f t="shared" si="19"/>
        <v>60</v>
      </c>
      <c r="J57" s="8">
        <f t="shared" si="20"/>
        <v>2520</v>
      </c>
      <c r="K57" s="8">
        <f t="shared" si="21"/>
        <v>0</v>
      </c>
      <c r="L57" s="8">
        <f t="shared" si="22"/>
        <v>2520</v>
      </c>
      <c r="M57" s="8">
        <f t="shared" si="23"/>
        <v>93.54</v>
      </c>
      <c r="N57" s="8">
        <f t="shared" si="24"/>
        <v>2613.54</v>
      </c>
      <c r="O57" s="8">
        <f t="shared" si="25"/>
        <v>0</v>
      </c>
      <c r="P57" s="8">
        <f t="shared" si="26"/>
        <v>2613.54</v>
      </c>
      <c r="Q57" s="8">
        <f t="shared" si="27"/>
        <v>100</v>
      </c>
      <c r="R57" s="8">
        <f t="shared" si="28"/>
        <v>20</v>
      </c>
      <c r="S57" s="8">
        <f t="shared" si="29"/>
        <v>2733.54</v>
      </c>
      <c r="T57" s="8">
        <f t="shared" si="0"/>
        <v>100</v>
      </c>
      <c r="U57" s="8" cm="1">
        <f t="array" ref="U57">INDEX(S:S, 43 + (INT((ROW(A22)-1)/8)*8))</f>
        <v>2953.54</v>
      </c>
      <c r="V57" s="8">
        <f t="shared" si="1"/>
        <v>120</v>
      </c>
      <c r="W57" s="8">
        <f t="shared" si="30"/>
        <v>3073.54</v>
      </c>
      <c r="X57" s="8">
        <f t="shared" si="31"/>
        <v>220</v>
      </c>
      <c r="Y57" s="8">
        <f t="shared" si="32"/>
        <v>3073.54</v>
      </c>
      <c r="Z57" s="8">
        <f t="shared" si="5"/>
        <v>99.67</v>
      </c>
      <c r="AA57" s="8">
        <f t="shared" si="33"/>
        <v>3173.21</v>
      </c>
      <c r="AB57" s="8">
        <f t="shared" si="34"/>
        <v>0</v>
      </c>
      <c r="AC57" s="8" cm="1">
        <f t="array" ref="AC57">IF(MOD(ROW()-36, 8) = 0, INDEX(AA:AA, ROW()), INDEX(AE:AE,ROW() - 1))</f>
        <v>3298.21</v>
      </c>
      <c r="AD57" s="8">
        <f t="shared" si="35"/>
        <v>25</v>
      </c>
      <c r="AE57" s="8">
        <f t="shared" si="36"/>
        <v>3323.21</v>
      </c>
      <c r="AF57" s="8">
        <f t="shared" si="37"/>
        <v>224.67000000000007</v>
      </c>
      <c r="AG57" s="8">
        <f t="shared" si="38"/>
        <v>1123.21</v>
      </c>
      <c r="AH57" s="8" t="str">
        <f t="shared" si="39"/>
        <v>NO</v>
      </c>
      <c r="AI57" s="8">
        <f t="shared" si="40"/>
        <v>1123.21</v>
      </c>
      <c r="AJ57" s="8" t="str">
        <f t="shared" si="41"/>
        <v>YES</v>
      </c>
    </row>
    <row r="58" spans="1:36">
      <c r="A58" s="8">
        <v>23</v>
      </c>
      <c r="B58" s="8">
        <f t="shared" si="12"/>
        <v>100</v>
      </c>
      <c r="C58" s="8">
        <f t="shared" si="13"/>
        <v>2300</v>
      </c>
      <c r="D58" s="8">
        <f t="shared" si="14"/>
        <v>2520</v>
      </c>
      <c r="E58" s="8">
        <f t="shared" si="15"/>
        <v>50</v>
      </c>
      <c r="F58" s="8">
        <f t="shared" si="16"/>
        <v>2570</v>
      </c>
      <c r="G58" s="8">
        <f t="shared" si="17"/>
        <v>270</v>
      </c>
      <c r="H58" s="8">
        <f t="shared" si="18"/>
        <v>2570</v>
      </c>
      <c r="I58" s="8">
        <f t="shared" si="19"/>
        <v>60</v>
      </c>
      <c r="J58" s="8">
        <f t="shared" si="20"/>
        <v>2630</v>
      </c>
      <c r="K58" s="8">
        <f t="shared" si="21"/>
        <v>0</v>
      </c>
      <c r="L58" s="8">
        <f t="shared" si="22"/>
        <v>2630</v>
      </c>
      <c r="M58" s="8">
        <f t="shared" si="23"/>
        <v>93.54</v>
      </c>
      <c r="N58" s="8">
        <f t="shared" si="24"/>
        <v>2723.54</v>
      </c>
      <c r="O58" s="8">
        <f t="shared" si="25"/>
        <v>0</v>
      </c>
      <c r="P58" s="8">
        <f t="shared" si="26"/>
        <v>2723.54</v>
      </c>
      <c r="Q58" s="8">
        <f t="shared" si="27"/>
        <v>100</v>
      </c>
      <c r="R58" s="8">
        <f t="shared" si="28"/>
        <v>20</v>
      </c>
      <c r="S58" s="8">
        <f t="shared" si="29"/>
        <v>2843.54</v>
      </c>
      <c r="T58" s="8">
        <f t="shared" si="0"/>
        <v>100</v>
      </c>
      <c r="U58" s="8" cm="1">
        <f t="array" ref="U58">INDEX(S:S, 43 + (INT((ROW(A23)-1)/8)*8))</f>
        <v>2953.54</v>
      </c>
      <c r="V58" s="8">
        <f t="shared" si="1"/>
        <v>120</v>
      </c>
      <c r="W58" s="8">
        <f t="shared" si="30"/>
        <v>3073.54</v>
      </c>
      <c r="X58" s="8">
        <f t="shared" si="31"/>
        <v>110</v>
      </c>
      <c r="Y58" s="8">
        <f t="shared" si="32"/>
        <v>3073.54</v>
      </c>
      <c r="Z58" s="8">
        <f t="shared" si="5"/>
        <v>99.67</v>
      </c>
      <c r="AA58" s="8">
        <f t="shared" si="33"/>
        <v>3173.21</v>
      </c>
      <c r="AB58" s="8">
        <f t="shared" si="34"/>
        <v>0</v>
      </c>
      <c r="AC58" s="8" cm="1">
        <f t="array" ref="AC58">IF(MOD(ROW()-36, 8) = 0, INDEX(AA:AA, ROW()), INDEX(AE:AE,ROW() - 1))</f>
        <v>3323.21</v>
      </c>
      <c r="AD58" s="8">
        <f t="shared" si="35"/>
        <v>25</v>
      </c>
      <c r="AE58" s="8">
        <f t="shared" si="36"/>
        <v>3348.21</v>
      </c>
      <c r="AF58" s="8">
        <f t="shared" si="37"/>
        <v>249.67000000000007</v>
      </c>
      <c r="AG58" s="8">
        <f t="shared" si="38"/>
        <v>1048.21</v>
      </c>
      <c r="AH58" s="8" t="str">
        <f t="shared" si="39"/>
        <v>NO</v>
      </c>
      <c r="AI58" s="8">
        <f t="shared" si="40"/>
        <v>1048.21</v>
      </c>
      <c r="AJ58" s="8" t="str">
        <f t="shared" si="41"/>
        <v>YES</v>
      </c>
    </row>
    <row r="59" spans="1:36">
      <c r="A59" s="8">
        <v>24</v>
      </c>
      <c r="B59" s="8">
        <f t="shared" si="12"/>
        <v>100</v>
      </c>
      <c r="C59" s="8">
        <f t="shared" si="13"/>
        <v>2400</v>
      </c>
      <c r="D59" s="8">
        <f t="shared" si="14"/>
        <v>2630</v>
      </c>
      <c r="E59" s="8">
        <f t="shared" si="15"/>
        <v>50</v>
      </c>
      <c r="F59" s="8">
        <f t="shared" si="16"/>
        <v>2680</v>
      </c>
      <c r="G59" s="8">
        <f t="shared" si="17"/>
        <v>280</v>
      </c>
      <c r="H59" s="8">
        <f t="shared" si="18"/>
        <v>2680</v>
      </c>
      <c r="I59" s="8">
        <f t="shared" si="19"/>
        <v>60</v>
      </c>
      <c r="J59" s="8">
        <f t="shared" si="20"/>
        <v>2740</v>
      </c>
      <c r="K59" s="8">
        <f t="shared" si="21"/>
        <v>0</v>
      </c>
      <c r="L59" s="8">
        <f t="shared" si="22"/>
        <v>2740</v>
      </c>
      <c r="M59" s="8">
        <f t="shared" si="23"/>
        <v>93.54</v>
      </c>
      <c r="N59" s="8">
        <f t="shared" si="24"/>
        <v>2833.54</v>
      </c>
      <c r="O59" s="8">
        <f t="shared" si="25"/>
        <v>0</v>
      </c>
      <c r="P59" s="8">
        <f t="shared" si="26"/>
        <v>2833.54</v>
      </c>
      <c r="Q59" s="8">
        <f t="shared" si="27"/>
        <v>100</v>
      </c>
      <c r="R59" s="8">
        <f t="shared" si="28"/>
        <v>20</v>
      </c>
      <c r="S59" s="8">
        <f t="shared" si="29"/>
        <v>2953.54</v>
      </c>
      <c r="T59" s="8">
        <f t="shared" si="0"/>
        <v>100</v>
      </c>
      <c r="U59" s="8" cm="1">
        <f t="array" ref="U59">INDEX(S:S, 43 + (INT((ROW(A24)-1)/8)*8))</f>
        <v>2953.54</v>
      </c>
      <c r="V59" s="8">
        <f t="shared" si="1"/>
        <v>120</v>
      </c>
      <c r="W59" s="8">
        <f t="shared" si="30"/>
        <v>3073.54</v>
      </c>
      <c r="X59" s="8">
        <f t="shared" si="31"/>
        <v>0</v>
      </c>
      <c r="Y59" s="8">
        <f t="shared" si="32"/>
        <v>3073.54</v>
      </c>
      <c r="Z59" s="8">
        <f t="shared" si="5"/>
        <v>99.67</v>
      </c>
      <c r="AA59" s="8">
        <f t="shared" si="33"/>
        <v>3173.21</v>
      </c>
      <c r="AB59" s="8">
        <f t="shared" si="34"/>
        <v>0</v>
      </c>
      <c r="AC59" s="8" cm="1">
        <f t="array" ref="AC59">IF(MOD(ROW()-36, 8) = 0, INDEX(AA:AA, ROW()), INDEX(AE:AE,ROW() - 1))</f>
        <v>3348.21</v>
      </c>
      <c r="AD59" s="8">
        <f t="shared" si="35"/>
        <v>25</v>
      </c>
      <c r="AE59" s="8">
        <f t="shared" si="36"/>
        <v>3373.21</v>
      </c>
      <c r="AF59" s="8">
        <f t="shared" si="37"/>
        <v>274.67000000000007</v>
      </c>
      <c r="AG59" s="8">
        <f t="shared" si="38"/>
        <v>973.21</v>
      </c>
      <c r="AH59" s="8" t="str">
        <f t="shared" si="39"/>
        <v>NO</v>
      </c>
      <c r="AI59" s="8">
        <f t="shared" si="40"/>
        <v>973.21</v>
      </c>
      <c r="AJ59" s="8" t="str">
        <f t="shared" si="41"/>
        <v>YES</v>
      </c>
    </row>
    <row r="60" spans="1:36">
      <c r="A60" s="8">
        <v>25</v>
      </c>
      <c r="B60" s="8">
        <f t="shared" si="12"/>
        <v>100</v>
      </c>
      <c r="C60" s="8">
        <f t="shared" si="13"/>
        <v>2500</v>
      </c>
      <c r="D60" s="8">
        <f t="shared" si="14"/>
        <v>2740</v>
      </c>
      <c r="E60" s="8">
        <f t="shared" si="15"/>
        <v>50</v>
      </c>
      <c r="F60" s="8">
        <f t="shared" si="16"/>
        <v>2790</v>
      </c>
      <c r="G60" s="8">
        <f t="shared" si="17"/>
        <v>290</v>
      </c>
      <c r="H60" s="8">
        <f t="shared" si="18"/>
        <v>2790</v>
      </c>
      <c r="I60" s="8">
        <f t="shared" si="19"/>
        <v>60</v>
      </c>
      <c r="J60" s="8">
        <f t="shared" si="20"/>
        <v>2850</v>
      </c>
      <c r="K60" s="8">
        <f t="shared" si="21"/>
        <v>0</v>
      </c>
      <c r="L60" s="8">
        <f t="shared" si="22"/>
        <v>2850</v>
      </c>
      <c r="M60" s="8">
        <f t="shared" si="23"/>
        <v>93.54</v>
      </c>
      <c r="N60" s="8">
        <f t="shared" si="24"/>
        <v>2943.54</v>
      </c>
      <c r="O60" s="8">
        <f t="shared" si="25"/>
        <v>0</v>
      </c>
      <c r="P60" s="8">
        <f t="shared" si="26"/>
        <v>2943.54</v>
      </c>
      <c r="Q60" s="8">
        <f t="shared" si="27"/>
        <v>100</v>
      </c>
      <c r="R60" s="8">
        <f t="shared" si="28"/>
        <v>20</v>
      </c>
      <c r="S60" s="8">
        <f t="shared" si="29"/>
        <v>3063.54</v>
      </c>
      <c r="T60" s="8">
        <f t="shared" si="0"/>
        <v>100</v>
      </c>
      <c r="U60" s="8" cm="1">
        <f t="array" ref="U60">INDEX(S:S, 43 + (INT((ROW(A25)-1)/8)*8))</f>
        <v>3833.54</v>
      </c>
      <c r="V60" s="8">
        <f t="shared" si="1"/>
        <v>120</v>
      </c>
      <c r="W60" s="8">
        <f t="shared" si="30"/>
        <v>3953.54</v>
      </c>
      <c r="X60" s="8">
        <f t="shared" si="31"/>
        <v>770</v>
      </c>
      <c r="Y60" s="8">
        <f t="shared" si="32"/>
        <v>3953.54</v>
      </c>
      <c r="Z60" s="8">
        <f t="shared" si="5"/>
        <v>99.67</v>
      </c>
      <c r="AA60" s="8">
        <f t="shared" si="33"/>
        <v>4053.21</v>
      </c>
      <c r="AB60" s="8">
        <f t="shared" si="34"/>
        <v>0</v>
      </c>
      <c r="AC60" s="8" cm="1">
        <f t="array" ref="AC60">IF(MOD(ROW()-36, 8) = 0, INDEX(AA:AA, ROW()), INDEX(AE:AE,ROW() - 1))</f>
        <v>4053.21</v>
      </c>
      <c r="AD60" s="8">
        <f t="shared" si="35"/>
        <v>25</v>
      </c>
      <c r="AE60" s="8">
        <f t="shared" si="36"/>
        <v>4078.21</v>
      </c>
      <c r="AF60" s="8">
        <f t="shared" si="37"/>
        <v>99.670000000000073</v>
      </c>
      <c r="AG60" s="8">
        <f t="shared" si="38"/>
        <v>1578.21</v>
      </c>
      <c r="AH60" s="8" t="str">
        <f t="shared" si="39"/>
        <v>NO</v>
      </c>
      <c r="AI60" s="8">
        <f t="shared" si="40"/>
        <v>1578.21</v>
      </c>
      <c r="AJ60" s="8" t="str">
        <f t="shared" si="41"/>
        <v>NO</v>
      </c>
    </row>
    <row r="61" spans="1:36">
      <c r="A61" s="8">
        <v>26</v>
      </c>
      <c r="B61" s="8">
        <f t="shared" si="12"/>
        <v>100</v>
      </c>
      <c r="C61" s="8">
        <f t="shared" si="13"/>
        <v>2600</v>
      </c>
      <c r="D61" s="8">
        <f t="shared" si="14"/>
        <v>2850</v>
      </c>
      <c r="E61" s="8">
        <f t="shared" si="15"/>
        <v>50</v>
      </c>
      <c r="F61" s="8">
        <f t="shared" si="16"/>
        <v>2900</v>
      </c>
      <c r="G61" s="8">
        <f t="shared" si="17"/>
        <v>300</v>
      </c>
      <c r="H61" s="8">
        <f t="shared" si="18"/>
        <v>2900</v>
      </c>
      <c r="I61" s="8">
        <f t="shared" si="19"/>
        <v>60</v>
      </c>
      <c r="J61" s="8">
        <f t="shared" si="20"/>
        <v>2960</v>
      </c>
      <c r="K61" s="8">
        <f t="shared" si="21"/>
        <v>0</v>
      </c>
      <c r="L61" s="8">
        <f t="shared" si="22"/>
        <v>2960</v>
      </c>
      <c r="M61" s="8">
        <f t="shared" si="23"/>
        <v>93.54</v>
      </c>
      <c r="N61" s="8">
        <f t="shared" si="24"/>
        <v>3053.54</v>
      </c>
      <c r="O61" s="8">
        <f t="shared" si="25"/>
        <v>0</v>
      </c>
      <c r="P61" s="8">
        <f t="shared" si="26"/>
        <v>3053.54</v>
      </c>
      <c r="Q61" s="8">
        <f t="shared" si="27"/>
        <v>100</v>
      </c>
      <c r="R61" s="8">
        <f t="shared" si="28"/>
        <v>20</v>
      </c>
      <c r="S61" s="8">
        <f t="shared" si="29"/>
        <v>3173.54</v>
      </c>
      <c r="T61" s="8">
        <f t="shared" si="0"/>
        <v>100</v>
      </c>
      <c r="U61" s="8" cm="1">
        <f t="array" ref="U61">INDEX(S:S, 43 + (INT((ROW(A26)-1)/8)*8))</f>
        <v>3833.54</v>
      </c>
      <c r="V61" s="8">
        <f t="shared" si="1"/>
        <v>120</v>
      </c>
      <c r="W61" s="8">
        <f t="shared" si="30"/>
        <v>3953.54</v>
      </c>
      <c r="X61" s="8">
        <f t="shared" si="31"/>
        <v>660</v>
      </c>
      <c r="Y61" s="8">
        <f t="shared" si="32"/>
        <v>3953.54</v>
      </c>
      <c r="Z61" s="8">
        <f t="shared" si="5"/>
        <v>99.67</v>
      </c>
      <c r="AA61" s="8">
        <f t="shared" si="33"/>
        <v>4053.21</v>
      </c>
      <c r="AB61" s="8">
        <f t="shared" si="34"/>
        <v>0</v>
      </c>
      <c r="AC61" s="8" cm="1">
        <f t="array" ref="AC61">IF(MOD(ROW()-36, 8) = 0, INDEX(AA:AA, ROW()), INDEX(AE:AE,ROW() - 1))</f>
        <v>4078.21</v>
      </c>
      <c r="AD61" s="8">
        <f t="shared" si="35"/>
        <v>25</v>
      </c>
      <c r="AE61" s="8">
        <f t="shared" si="36"/>
        <v>4103.21</v>
      </c>
      <c r="AF61" s="8">
        <f t="shared" si="37"/>
        <v>124.67000000000007</v>
      </c>
      <c r="AG61" s="8">
        <f t="shared" si="38"/>
        <v>1503.21</v>
      </c>
      <c r="AH61" s="8" t="str">
        <f t="shared" si="39"/>
        <v>NO</v>
      </c>
      <c r="AI61" s="8">
        <f t="shared" si="40"/>
        <v>1503.21</v>
      </c>
      <c r="AJ61" s="8" t="str">
        <f t="shared" si="41"/>
        <v>NO</v>
      </c>
    </row>
    <row r="62" spans="1:36">
      <c r="A62" s="8">
        <v>27</v>
      </c>
      <c r="B62" s="8">
        <f t="shared" si="12"/>
        <v>100</v>
      </c>
      <c r="C62" s="8">
        <f t="shared" si="13"/>
        <v>2700</v>
      </c>
      <c r="D62" s="8">
        <f t="shared" si="14"/>
        <v>2960</v>
      </c>
      <c r="E62" s="8">
        <f t="shared" si="15"/>
        <v>50</v>
      </c>
      <c r="F62" s="8">
        <f t="shared" si="16"/>
        <v>3010</v>
      </c>
      <c r="G62" s="8">
        <f t="shared" si="17"/>
        <v>310</v>
      </c>
      <c r="H62" s="8">
        <f t="shared" si="18"/>
        <v>3010</v>
      </c>
      <c r="I62" s="8">
        <f t="shared" si="19"/>
        <v>60</v>
      </c>
      <c r="J62" s="8">
        <f t="shared" si="20"/>
        <v>3070</v>
      </c>
      <c r="K62" s="8">
        <f t="shared" si="21"/>
        <v>0</v>
      </c>
      <c r="L62" s="8">
        <f t="shared" si="22"/>
        <v>3070</v>
      </c>
      <c r="M62" s="8">
        <f t="shared" si="23"/>
        <v>93.54</v>
      </c>
      <c r="N62" s="8">
        <f t="shared" si="24"/>
        <v>3163.54</v>
      </c>
      <c r="O62" s="8">
        <f t="shared" si="25"/>
        <v>0</v>
      </c>
      <c r="P62" s="8">
        <f t="shared" si="26"/>
        <v>3163.54</v>
      </c>
      <c r="Q62" s="8">
        <f t="shared" si="27"/>
        <v>100</v>
      </c>
      <c r="R62" s="8">
        <f t="shared" si="28"/>
        <v>20</v>
      </c>
      <c r="S62" s="8">
        <f t="shared" si="29"/>
        <v>3283.54</v>
      </c>
      <c r="T62" s="8">
        <f t="shared" si="0"/>
        <v>100</v>
      </c>
      <c r="U62" s="8" cm="1">
        <f t="array" ref="U62">INDEX(S:S, 43 + (INT((ROW(A27)-1)/8)*8))</f>
        <v>3833.54</v>
      </c>
      <c r="V62" s="8">
        <f t="shared" si="1"/>
        <v>120</v>
      </c>
      <c r="W62" s="8">
        <f t="shared" si="30"/>
        <v>3953.54</v>
      </c>
      <c r="X62" s="8">
        <f t="shared" si="31"/>
        <v>550</v>
      </c>
      <c r="Y62" s="8">
        <f t="shared" si="32"/>
        <v>3953.54</v>
      </c>
      <c r="Z62" s="8">
        <f t="shared" si="5"/>
        <v>99.67</v>
      </c>
      <c r="AA62" s="8">
        <f t="shared" si="33"/>
        <v>4053.21</v>
      </c>
      <c r="AB62" s="8">
        <f t="shared" si="34"/>
        <v>0</v>
      </c>
      <c r="AC62" s="8" cm="1">
        <f t="array" ref="AC62">IF(MOD(ROW()-36, 8) = 0, INDEX(AA:AA, ROW()), INDEX(AE:AE,ROW() - 1))</f>
        <v>4103.21</v>
      </c>
      <c r="AD62" s="8">
        <f t="shared" si="35"/>
        <v>25</v>
      </c>
      <c r="AE62" s="8">
        <f t="shared" si="36"/>
        <v>4128.21</v>
      </c>
      <c r="AF62" s="8">
        <f t="shared" si="37"/>
        <v>149.67000000000007</v>
      </c>
      <c r="AG62" s="8">
        <f t="shared" si="38"/>
        <v>1428.21</v>
      </c>
      <c r="AH62" s="8" t="str">
        <f t="shared" si="39"/>
        <v>NO</v>
      </c>
      <c r="AI62" s="8">
        <f t="shared" si="40"/>
        <v>1428.21</v>
      </c>
      <c r="AJ62" s="8" t="str">
        <f t="shared" si="41"/>
        <v>YES</v>
      </c>
    </row>
    <row r="63" spans="1:36">
      <c r="A63" s="8">
        <v>28</v>
      </c>
      <c r="B63" s="8">
        <f t="shared" si="12"/>
        <v>100</v>
      </c>
      <c r="C63" s="8">
        <f t="shared" si="13"/>
        <v>2800</v>
      </c>
      <c r="D63" s="8">
        <f t="shared" si="14"/>
        <v>3070</v>
      </c>
      <c r="E63" s="8">
        <f t="shared" si="15"/>
        <v>50</v>
      </c>
      <c r="F63" s="8">
        <f t="shared" si="16"/>
        <v>3120</v>
      </c>
      <c r="G63" s="8">
        <f t="shared" si="17"/>
        <v>320</v>
      </c>
      <c r="H63" s="8">
        <f t="shared" si="18"/>
        <v>3120</v>
      </c>
      <c r="I63" s="8">
        <f t="shared" si="19"/>
        <v>60</v>
      </c>
      <c r="J63" s="8">
        <f t="shared" si="20"/>
        <v>3180</v>
      </c>
      <c r="K63" s="8">
        <f t="shared" si="21"/>
        <v>0</v>
      </c>
      <c r="L63" s="8">
        <f t="shared" si="22"/>
        <v>3180</v>
      </c>
      <c r="M63" s="8">
        <f t="shared" si="23"/>
        <v>93.54</v>
      </c>
      <c r="N63" s="8">
        <f t="shared" si="24"/>
        <v>3273.54</v>
      </c>
      <c r="O63" s="8">
        <f t="shared" si="25"/>
        <v>0</v>
      </c>
      <c r="P63" s="8">
        <f t="shared" si="26"/>
        <v>3273.54</v>
      </c>
      <c r="Q63" s="8">
        <f t="shared" si="27"/>
        <v>100</v>
      </c>
      <c r="R63" s="8">
        <f t="shared" si="28"/>
        <v>20</v>
      </c>
      <c r="S63" s="8">
        <f t="shared" si="29"/>
        <v>3393.54</v>
      </c>
      <c r="T63" s="8">
        <f t="shared" si="0"/>
        <v>100</v>
      </c>
      <c r="U63" s="8" cm="1">
        <f t="array" ref="U63">INDEX(S:S, 43 + (INT((ROW(A28)-1)/8)*8))</f>
        <v>3833.54</v>
      </c>
      <c r="V63" s="8">
        <f t="shared" si="1"/>
        <v>120</v>
      </c>
      <c r="W63" s="8">
        <f t="shared" si="30"/>
        <v>3953.54</v>
      </c>
      <c r="X63" s="8">
        <f t="shared" si="31"/>
        <v>440</v>
      </c>
      <c r="Y63" s="8">
        <f t="shared" si="32"/>
        <v>3953.54</v>
      </c>
      <c r="Z63" s="8">
        <f t="shared" si="5"/>
        <v>99.67</v>
      </c>
      <c r="AA63" s="8">
        <f t="shared" si="33"/>
        <v>4053.21</v>
      </c>
      <c r="AB63" s="8">
        <f t="shared" si="34"/>
        <v>0</v>
      </c>
      <c r="AC63" s="8" cm="1">
        <f t="array" ref="AC63">IF(MOD(ROW()-36, 8) = 0, INDEX(AA:AA, ROW()), INDEX(AE:AE,ROW() - 1))</f>
        <v>4128.21</v>
      </c>
      <c r="AD63" s="8">
        <f t="shared" si="35"/>
        <v>25</v>
      </c>
      <c r="AE63" s="8">
        <f t="shared" si="36"/>
        <v>4153.21</v>
      </c>
      <c r="AF63" s="8">
        <f t="shared" si="37"/>
        <v>174.67000000000007</v>
      </c>
      <c r="AG63" s="8">
        <f t="shared" si="38"/>
        <v>1353.21</v>
      </c>
      <c r="AH63" s="8" t="str">
        <f t="shared" si="39"/>
        <v>NO</v>
      </c>
      <c r="AI63" s="8">
        <f t="shared" si="40"/>
        <v>1353.21</v>
      </c>
      <c r="AJ63" s="8" t="str">
        <f t="shared" si="41"/>
        <v>YES</v>
      </c>
    </row>
    <row r="64" spans="1:36">
      <c r="A64" s="8">
        <v>29</v>
      </c>
      <c r="B64" s="8">
        <f t="shared" si="12"/>
        <v>100</v>
      </c>
      <c r="C64" s="8">
        <f t="shared" si="13"/>
        <v>2900</v>
      </c>
      <c r="D64" s="8">
        <f t="shared" si="14"/>
        <v>3180</v>
      </c>
      <c r="E64" s="8">
        <f t="shared" si="15"/>
        <v>50</v>
      </c>
      <c r="F64" s="8">
        <f t="shared" si="16"/>
        <v>3230</v>
      </c>
      <c r="G64" s="8">
        <f t="shared" si="17"/>
        <v>330</v>
      </c>
      <c r="H64" s="8">
        <f t="shared" si="18"/>
        <v>3230</v>
      </c>
      <c r="I64" s="8">
        <f t="shared" si="19"/>
        <v>60</v>
      </c>
      <c r="J64" s="8">
        <f t="shared" si="20"/>
        <v>3290</v>
      </c>
      <c r="K64" s="8">
        <f t="shared" si="21"/>
        <v>0</v>
      </c>
      <c r="L64" s="8">
        <f t="shared" si="22"/>
        <v>3290</v>
      </c>
      <c r="M64" s="8">
        <f t="shared" si="23"/>
        <v>93.54</v>
      </c>
      <c r="N64" s="8">
        <f t="shared" si="24"/>
        <v>3383.54</v>
      </c>
      <c r="O64" s="8">
        <f t="shared" si="25"/>
        <v>0</v>
      </c>
      <c r="P64" s="8">
        <f t="shared" si="26"/>
        <v>3383.54</v>
      </c>
      <c r="Q64" s="8">
        <f t="shared" si="27"/>
        <v>100</v>
      </c>
      <c r="R64" s="8">
        <f t="shared" si="28"/>
        <v>20</v>
      </c>
      <c r="S64" s="8">
        <f t="shared" si="29"/>
        <v>3503.54</v>
      </c>
      <c r="T64" s="8">
        <f t="shared" si="0"/>
        <v>100</v>
      </c>
      <c r="U64" s="8" cm="1">
        <f t="array" ref="U64">INDEX(S:S, 43 + (INT((ROW(A29)-1)/8)*8))</f>
        <v>3833.54</v>
      </c>
      <c r="V64" s="8">
        <f t="shared" si="1"/>
        <v>120</v>
      </c>
      <c r="W64" s="8">
        <f t="shared" si="30"/>
        <v>3953.54</v>
      </c>
      <c r="X64" s="8">
        <f t="shared" si="31"/>
        <v>330</v>
      </c>
      <c r="Y64" s="8">
        <f t="shared" si="32"/>
        <v>3953.54</v>
      </c>
      <c r="Z64" s="8">
        <f t="shared" si="5"/>
        <v>99.67</v>
      </c>
      <c r="AA64" s="8">
        <f t="shared" si="33"/>
        <v>4053.21</v>
      </c>
      <c r="AB64" s="8">
        <f t="shared" si="34"/>
        <v>0</v>
      </c>
      <c r="AC64" s="8" cm="1">
        <f t="array" ref="AC64">IF(MOD(ROW()-36, 8) = 0, INDEX(AA:AA, ROW()), INDEX(AE:AE,ROW() - 1))</f>
        <v>4153.21</v>
      </c>
      <c r="AD64" s="8">
        <f t="shared" si="35"/>
        <v>25</v>
      </c>
      <c r="AE64" s="8">
        <f t="shared" si="36"/>
        <v>4178.21</v>
      </c>
      <c r="AF64" s="8">
        <f t="shared" si="37"/>
        <v>199.67000000000007</v>
      </c>
      <c r="AG64" s="8">
        <f t="shared" si="38"/>
        <v>1278.21</v>
      </c>
      <c r="AH64" s="8" t="str">
        <f t="shared" si="39"/>
        <v>NO</v>
      </c>
      <c r="AI64" s="8">
        <f t="shared" si="40"/>
        <v>1278.21</v>
      </c>
      <c r="AJ64" s="8" t="str">
        <f t="shared" si="41"/>
        <v>YES</v>
      </c>
    </row>
    <row r="65" spans="1:36">
      <c r="A65" s="8">
        <v>30</v>
      </c>
      <c r="B65" s="8">
        <f t="shared" si="12"/>
        <v>100</v>
      </c>
      <c r="C65" s="8">
        <f t="shared" si="13"/>
        <v>3000</v>
      </c>
      <c r="D65" s="8">
        <f t="shared" si="14"/>
        <v>3290</v>
      </c>
      <c r="E65" s="8">
        <f t="shared" si="15"/>
        <v>50</v>
      </c>
      <c r="F65" s="8">
        <f t="shared" si="16"/>
        <v>3340</v>
      </c>
      <c r="G65" s="8">
        <f t="shared" si="17"/>
        <v>340</v>
      </c>
      <c r="H65" s="8">
        <f t="shared" si="18"/>
        <v>3340</v>
      </c>
      <c r="I65" s="8">
        <f t="shared" si="19"/>
        <v>60</v>
      </c>
      <c r="J65" s="8">
        <f t="shared" si="20"/>
        <v>3400</v>
      </c>
      <c r="K65" s="8">
        <f t="shared" si="21"/>
        <v>0</v>
      </c>
      <c r="L65" s="8">
        <f t="shared" si="22"/>
        <v>3400</v>
      </c>
      <c r="M65" s="8">
        <f t="shared" si="23"/>
        <v>93.54</v>
      </c>
      <c r="N65" s="8">
        <f t="shared" si="24"/>
        <v>3493.54</v>
      </c>
      <c r="O65" s="8">
        <f t="shared" si="25"/>
        <v>0</v>
      </c>
      <c r="P65" s="8">
        <f t="shared" si="26"/>
        <v>3493.54</v>
      </c>
      <c r="Q65" s="8">
        <f t="shared" si="27"/>
        <v>100</v>
      </c>
      <c r="R65" s="8">
        <f t="shared" si="28"/>
        <v>20</v>
      </c>
      <c r="S65" s="8">
        <f t="shared" si="29"/>
        <v>3613.54</v>
      </c>
      <c r="T65" s="8">
        <f t="shared" si="0"/>
        <v>100</v>
      </c>
      <c r="U65" s="8" cm="1">
        <f t="array" ref="U65">INDEX(S:S, 43 + (INT((ROW(A30)-1)/8)*8))</f>
        <v>3833.54</v>
      </c>
      <c r="V65" s="8">
        <f t="shared" si="1"/>
        <v>120</v>
      </c>
      <c r="W65" s="8">
        <f t="shared" si="30"/>
        <v>3953.54</v>
      </c>
      <c r="X65" s="8">
        <f t="shared" si="31"/>
        <v>220</v>
      </c>
      <c r="Y65" s="8">
        <f t="shared" si="32"/>
        <v>3953.54</v>
      </c>
      <c r="Z65" s="8">
        <f t="shared" si="5"/>
        <v>99.67</v>
      </c>
      <c r="AA65" s="8">
        <f t="shared" si="33"/>
        <v>4053.21</v>
      </c>
      <c r="AB65" s="8">
        <f t="shared" si="34"/>
        <v>0</v>
      </c>
      <c r="AC65" s="8" cm="1">
        <f t="array" ref="AC65">IF(MOD(ROW()-36, 8) = 0, INDEX(AA:AA, ROW()), INDEX(AE:AE,ROW() - 1))</f>
        <v>4178.21</v>
      </c>
      <c r="AD65" s="8">
        <f t="shared" si="35"/>
        <v>25</v>
      </c>
      <c r="AE65" s="8">
        <f t="shared" si="36"/>
        <v>4203.21</v>
      </c>
      <c r="AF65" s="8">
        <f t="shared" si="37"/>
        <v>224.67000000000007</v>
      </c>
      <c r="AG65" s="8">
        <f t="shared" si="38"/>
        <v>1203.21</v>
      </c>
      <c r="AH65" s="8" t="str">
        <f t="shared" si="39"/>
        <v>NO</v>
      </c>
      <c r="AI65" s="8">
        <f t="shared" si="40"/>
        <v>1203.21</v>
      </c>
      <c r="AJ65" s="8" t="str">
        <f t="shared" si="41"/>
        <v>YES</v>
      </c>
    </row>
    <row r="66" spans="1:36">
      <c r="A66" s="8">
        <v>31</v>
      </c>
      <c r="B66" s="8">
        <f t="shared" si="12"/>
        <v>100</v>
      </c>
      <c r="C66" s="8">
        <f t="shared" si="13"/>
        <v>3100</v>
      </c>
      <c r="D66" s="8">
        <f t="shared" si="14"/>
        <v>3400</v>
      </c>
      <c r="E66" s="8">
        <f t="shared" si="15"/>
        <v>50</v>
      </c>
      <c r="F66" s="8">
        <f t="shared" si="16"/>
        <v>3450</v>
      </c>
      <c r="G66" s="8">
        <f t="shared" si="17"/>
        <v>350</v>
      </c>
      <c r="H66" s="8">
        <f t="shared" si="18"/>
        <v>3450</v>
      </c>
      <c r="I66" s="8">
        <f t="shared" si="19"/>
        <v>60</v>
      </c>
      <c r="J66" s="8">
        <f t="shared" si="20"/>
        <v>3510</v>
      </c>
      <c r="K66" s="8">
        <f t="shared" si="21"/>
        <v>0</v>
      </c>
      <c r="L66" s="8">
        <f t="shared" si="22"/>
        <v>3510</v>
      </c>
      <c r="M66" s="8">
        <f t="shared" si="23"/>
        <v>93.54</v>
      </c>
      <c r="N66" s="8">
        <f t="shared" si="24"/>
        <v>3603.54</v>
      </c>
      <c r="O66" s="8">
        <f t="shared" si="25"/>
        <v>0</v>
      </c>
      <c r="P66" s="8">
        <f t="shared" si="26"/>
        <v>3603.54</v>
      </c>
      <c r="Q66" s="8">
        <f t="shared" si="27"/>
        <v>100</v>
      </c>
      <c r="R66" s="8">
        <f t="shared" si="28"/>
        <v>20</v>
      </c>
      <c r="S66" s="8">
        <f t="shared" si="29"/>
        <v>3723.54</v>
      </c>
      <c r="T66" s="8">
        <f t="shared" si="0"/>
        <v>100</v>
      </c>
      <c r="U66" s="8" cm="1">
        <f t="array" ref="U66">INDEX(S:S, 43 + (INT((ROW(A31)-1)/8)*8))</f>
        <v>3833.54</v>
      </c>
      <c r="V66" s="8">
        <f t="shared" si="1"/>
        <v>120</v>
      </c>
      <c r="W66" s="8">
        <f t="shared" si="30"/>
        <v>3953.54</v>
      </c>
      <c r="X66" s="8">
        <f t="shared" si="31"/>
        <v>110</v>
      </c>
      <c r="Y66" s="8">
        <f t="shared" si="32"/>
        <v>3953.54</v>
      </c>
      <c r="Z66" s="8">
        <f t="shared" si="5"/>
        <v>99.67</v>
      </c>
      <c r="AA66" s="8">
        <f t="shared" si="33"/>
        <v>4053.21</v>
      </c>
      <c r="AB66" s="8">
        <f t="shared" si="34"/>
        <v>0</v>
      </c>
      <c r="AC66" s="8" cm="1">
        <f t="array" ref="AC66">IF(MOD(ROW()-36, 8) = 0, INDEX(AA:AA, ROW()), INDEX(AE:AE,ROW() - 1))</f>
        <v>4203.21</v>
      </c>
      <c r="AD66" s="8">
        <f t="shared" si="35"/>
        <v>25</v>
      </c>
      <c r="AE66" s="8">
        <f t="shared" si="36"/>
        <v>4228.21</v>
      </c>
      <c r="AF66" s="8">
        <f t="shared" si="37"/>
        <v>249.67000000000007</v>
      </c>
      <c r="AG66" s="8">
        <f t="shared" si="38"/>
        <v>1128.21</v>
      </c>
      <c r="AH66" s="8" t="str">
        <f t="shared" si="39"/>
        <v>NO</v>
      </c>
      <c r="AI66" s="8">
        <f t="shared" si="40"/>
        <v>1128.21</v>
      </c>
      <c r="AJ66" s="8" t="str">
        <f t="shared" si="41"/>
        <v>YES</v>
      </c>
    </row>
    <row r="67" spans="1:36">
      <c r="A67" s="8">
        <v>32</v>
      </c>
      <c r="B67" s="8">
        <f t="shared" si="12"/>
        <v>100</v>
      </c>
      <c r="C67" s="8">
        <f t="shared" si="13"/>
        <v>3200</v>
      </c>
      <c r="D67" s="8">
        <f t="shared" si="14"/>
        <v>3510</v>
      </c>
      <c r="E67" s="8">
        <f t="shared" si="15"/>
        <v>50</v>
      </c>
      <c r="F67" s="8">
        <f t="shared" si="16"/>
        <v>3560</v>
      </c>
      <c r="G67" s="8">
        <f t="shared" si="17"/>
        <v>360</v>
      </c>
      <c r="H67" s="8">
        <f t="shared" si="18"/>
        <v>3560</v>
      </c>
      <c r="I67" s="8">
        <f t="shared" si="19"/>
        <v>60</v>
      </c>
      <c r="J67" s="8">
        <f t="shared" si="20"/>
        <v>3620</v>
      </c>
      <c r="K67" s="8">
        <f t="shared" si="21"/>
        <v>0</v>
      </c>
      <c r="L67" s="8">
        <f t="shared" si="22"/>
        <v>3620</v>
      </c>
      <c r="M67" s="8">
        <f t="shared" si="23"/>
        <v>93.54</v>
      </c>
      <c r="N67" s="8">
        <f t="shared" si="24"/>
        <v>3713.54</v>
      </c>
      <c r="O67" s="8">
        <f t="shared" si="25"/>
        <v>0</v>
      </c>
      <c r="P67" s="8">
        <f t="shared" si="26"/>
        <v>3713.54</v>
      </c>
      <c r="Q67" s="8">
        <f t="shared" si="27"/>
        <v>100</v>
      </c>
      <c r="R67" s="8">
        <f t="shared" si="28"/>
        <v>20</v>
      </c>
      <c r="S67" s="8">
        <f t="shared" si="29"/>
        <v>3833.54</v>
      </c>
      <c r="T67" s="8">
        <f t="shared" si="0"/>
        <v>100</v>
      </c>
      <c r="U67" s="8" cm="1">
        <f t="array" ref="U67">INDEX(S:S, 43 + (INT((ROW(A32)-1)/8)*8))</f>
        <v>3833.54</v>
      </c>
      <c r="V67" s="8">
        <f t="shared" si="1"/>
        <v>120</v>
      </c>
      <c r="W67" s="8">
        <f t="shared" si="30"/>
        <v>3953.54</v>
      </c>
      <c r="X67" s="8">
        <f t="shared" si="31"/>
        <v>0</v>
      </c>
      <c r="Y67" s="8">
        <f t="shared" si="32"/>
        <v>3953.54</v>
      </c>
      <c r="Z67" s="8">
        <f t="shared" si="5"/>
        <v>99.67</v>
      </c>
      <c r="AA67" s="8">
        <f t="shared" si="33"/>
        <v>4053.21</v>
      </c>
      <c r="AB67" s="8">
        <f t="shared" si="34"/>
        <v>0</v>
      </c>
      <c r="AC67" s="8" cm="1">
        <f t="array" ref="AC67">IF(MOD(ROW()-36, 8) = 0, INDEX(AA:AA, ROW()), INDEX(AE:AE,ROW() - 1))</f>
        <v>4228.21</v>
      </c>
      <c r="AD67" s="8">
        <f t="shared" si="35"/>
        <v>25</v>
      </c>
      <c r="AE67" s="8">
        <f t="shared" si="36"/>
        <v>4253.21</v>
      </c>
      <c r="AF67" s="8">
        <f t="shared" si="37"/>
        <v>274.67000000000007</v>
      </c>
      <c r="AG67" s="8">
        <f t="shared" si="38"/>
        <v>1053.21</v>
      </c>
      <c r="AH67" s="8" t="str">
        <f t="shared" si="39"/>
        <v>NO</v>
      </c>
      <c r="AI67" s="8">
        <f t="shared" si="40"/>
        <v>1053.21</v>
      </c>
      <c r="AJ67" s="8" t="str">
        <f t="shared" si="41"/>
        <v>YES</v>
      </c>
    </row>
    <row r="68" spans="1:36">
      <c r="A68" s="8">
        <v>33</v>
      </c>
      <c r="B68" s="8">
        <f t="shared" si="12"/>
        <v>100</v>
      </c>
      <c r="C68" s="8">
        <f t="shared" si="13"/>
        <v>3300</v>
      </c>
      <c r="D68" s="8">
        <f t="shared" si="14"/>
        <v>3620</v>
      </c>
      <c r="E68" s="8">
        <f t="shared" si="15"/>
        <v>50</v>
      </c>
      <c r="F68" s="8">
        <f t="shared" si="16"/>
        <v>3670</v>
      </c>
      <c r="G68" s="8">
        <f t="shared" si="17"/>
        <v>370</v>
      </c>
      <c r="H68" s="8">
        <f t="shared" si="18"/>
        <v>3670</v>
      </c>
      <c r="I68" s="8">
        <f t="shared" si="19"/>
        <v>60</v>
      </c>
      <c r="J68" s="8">
        <f t="shared" si="20"/>
        <v>3730</v>
      </c>
      <c r="K68" s="8">
        <f t="shared" si="21"/>
        <v>0</v>
      </c>
      <c r="L68" s="8">
        <f t="shared" si="22"/>
        <v>3730</v>
      </c>
      <c r="M68" s="8">
        <f t="shared" si="23"/>
        <v>93.54</v>
      </c>
      <c r="N68" s="8">
        <f t="shared" si="24"/>
        <v>3823.54</v>
      </c>
      <c r="O68" s="8">
        <f t="shared" si="25"/>
        <v>0</v>
      </c>
      <c r="P68" s="8">
        <f t="shared" si="26"/>
        <v>3823.54</v>
      </c>
      <c r="Q68" s="8">
        <f t="shared" si="27"/>
        <v>100</v>
      </c>
      <c r="R68" s="8">
        <f t="shared" si="28"/>
        <v>20</v>
      </c>
      <c r="S68" s="8">
        <f t="shared" si="29"/>
        <v>3943.54</v>
      </c>
      <c r="T68" s="8">
        <f t="shared" si="0"/>
        <v>100</v>
      </c>
      <c r="U68" s="8" cm="1">
        <f t="array" ref="U68">INDEX(S:S, 43 + (INT((ROW(A33)-1)/8)*8))</f>
        <v>4713.54</v>
      </c>
      <c r="V68" s="8">
        <f t="shared" si="1"/>
        <v>120</v>
      </c>
      <c r="W68" s="8">
        <f t="shared" si="30"/>
        <v>4833.54</v>
      </c>
      <c r="X68" s="8">
        <f t="shared" si="31"/>
        <v>770</v>
      </c>
      <c r="Y68" s="8">
        <f t="shared" si="32"/>
        <v>4833.54</v>
      </c>
      <c r="Z68" s="8">
        <f t="shared" si="5"/>
        <v>99.67</v>
      </c>
      <c r="AA68" s="8">
        <f t="shared" si="33"/>
        <v>4933.21</v>
      </c>
      <c r="AB68" s="8">
        <f t="shared" si="34"/>
        <v>0</v>
      </c>
      <c r="AC68" s="8" cm="1">
        <f t="array" ref="AC68">IF(MOD(ROW()-36, 8) = 0, INDEX(AA:AA, ROW()), INDEX(AE:AE,ROW() - 1))</f>
        <v>4933.21</v>
      </c>
      <c r="AD68" s="8">
        <f t="shared" si="35"/>
        <v>25</v>
      </c>
      <c r="AE68" s="8">
        <f t="shared" si="36"/>
        <v>4958.21</v>
      </c>
      <c r="AF68" s="8">
        <f t="shared" si="37"/>
        <v>99.670000000000073</v>
      </c>
      <c r="AG68" s="8">
        <f t="shared" si="38"/>
        <v>1658.21</v>
      </c>
      <c r="AH68" s="8" t="str">
        <f t="shared" si="39"/>
        <v>NO</v>
      </c>
      <c r="AI68" s="8">
        <f t="shared" si="40"/>
        <v>1658.21</v>
      </c>
      <c r="AJ68" s="8" t="str">
        <f t="shared" si="41"/>
        <v>NO</v>
      </c>
    </row>
    <row r="69" spans="1:36">
      <c r="A69" s="8">
        <v>34</v>
      </c>
      <c r="B69" s="8">
        <f t="shared" si="12"/>
        <v>100</v>
      </c>
      <c r="C69" s="8">
        <f t="shared" si="13"/>
        <v>3400</v>
      </c>
      <c r="D69" s="8">
        <f t="shared" si="14"/>
        <v>3730</v>
      </c>
      <c r="E69" s="8">
        <f t="shared" si="15"/>
        <v>50</v>
      </c>
      <c r="F69" s="8">
        <f t="shared" si="16"/>
        <v>3780</v>
      </c>
      <c r="G69" s="8">
        <f t="shared" si="17"/>
        <v>380</v>
      </c>
      <c r="H69" s="8">
        <f t="shared" si="18"/>
        <v>3780</v>
      </c>
      <c r="I69" s="8">
        <f t="shared" si="19"/>
        <v>60</v>
      </c>
      <c r="J69" s="8">
        <f t="shared" si="20"/>
        <v>3840</v>
      </c>
      <c r="K69" s="8">
        <f t="shared" si="21"/>
        <v>0</v>
      </c>
      <c r="L69" s="8">
        <f t="shared" si="22"/>
        <v>3840</v>
      </c>
      <c r="M69" s="8">
        <f t="shared" si="23"/>
        <v>93.54</v>
      </c>
      <c r="N69" s="8">
        <f t="shared" si="24"/>
        <v>3933.54</v>
      </c>
      <c r="O69" s="8">
        <f t="shared" si="25"/>
        <v>0</v>
      </c>
      <c r="P69" s="8">
        <f t="shared" si="26"/>
        <v>3933.54</v>
      </c>
      <c r="Q69" s="8">
        <f t="shared" si="27"/>
        <v>100</v>
      </c>
      <c r="R69" s="8">
        <f t="shared" si="28"/>
        <v>20</v>
      </c>
      <c r="S69" s="8">
        <f t="shared" si="29"/>
        <v>4053.54</v>
      </c>
      <c r="T69" s="8">
        <f t="shared" si="0"/>
        <v>100</v>
      </c>
      <c r="U69" s="8" cm="1">
        <f t="array" ref="U69">INDEX(S:S, 43 + (INT((ROW(A34)-1)/8)*8))</f>
        <v>4713.54</v>
      </c>
      <c r="V69" s="8">
        <f t="shared" si="1"/>
        <v>120</v>
      </c>
      <c r="W69" s="8">
        <f t="shared" si="30"/>
        <v>4833.54</v>
      </c>
      <c r="X69" s="8">
        <f t="shared" si="31"/>
        <v>660</v>
      </c>
      <c r="Y69" s="8">
        <f t="shared" si="32"/>
        <v>4833.54</v>
      </c>
      <c r="Z69" s="8">
        <f t="shared" si="5"/>
        <v>99.67</v>
      </c>
      <c r="AA69" s="8">
        <f t="shared" si="33"/>
        <v>4933.21</v>
      </c>
      <c r="AB69" s="8">
        <f t="shared" si="34"/>
        <v>0</v>
      </c>
      <c r="AC69" s="8" cm="1">
        <f t="array" ref="AC69">IF(MOD(ROW()-36, 8) = 0, INDEX(AA:AA, ROW()), INDEX(AE:AE,ROW() - 1))</f>
        <v>4958.21</v>
      </c>
      <c r="AD69" s="8">
        <f t="shared" si="35"/>
        <v>25</v>
      </c>
      <c r="AE69" s="8">
        <f t="shared" si="36"/>
        <v>4983.21</v>
      </c>
      <c r="AF69" s="8">
        <f t="shared" si="37"/>
        <v>124.67000000000007</v>
      </c>
      <c r="AG69" s="8">
        <f t="shared" si="38"/>
        <v>1583.21</v>
      </c>
      <c r="AH69" s="8" t="str">
        <f t="shared" si="39"/>
        <v>NO</v>
      </c>
      <c r="AI69" s="8">
        <f t="shared" si="40"/>
        <v>1583.21</v>
      </c>
      <c r="AJ69" s="8" t="str">
        <f t="shared" si="41"/>
        <v>NO</v>
      </c>
    </row>
    <row r="70" spans="1:36">
      <c r="A70" s="8">
        <v>35</v>
      </c>
      <c r="B70" s="8">
        <f t="shared" si="12"/>
        <v>100</v>
      </c>
      <c r="C70" s="8">
        <f t="shared" si="13"/>
        <v>3500</v>
      </c>
      <c r="D70" s="8">
        <f t="shared" si="14"/>
        <v>3840</v>
      </c>
      <c r="E70" s="8">
        <f t="shared" si="15"/>
        <v>50</v>
      </c>
      <c r="F70" s="8">
        <f t="shared" si="16"/>
        <v>3890</v>
      </c>
      <c r="G70" s="8">
        <f t="shared" si="17"/>
        <v>390</v>
      </c>
      <c r="H70" s="8">
        <f t="shared" si="18"/>
        <v>3890</v>
      </c>
      <c r="I70" s="8">
        <f t="shared" si="19"/>
        <v>60</v>
      </c>
      <c r="J70" s="8">
        <f t="shared" si="20"/>
        <v>3950</v>
      </c>
      <c r="K70" s="8">
        <f t="shared" si="21"/>
        <v>0</v>
      </c>
      <c r="L70" s="8">
        <f t="shared" si="22"/>
        <v>3950</v>
      </c>
      <c r="M70" s="8">
        <f t="shared" si="23"/>
        <v>93.54</v>
      </c>
      <c r="N70" s="8">
        <f t="shared" si="24"/>
        <v>4043.54</v>
      </c>
      <c r="O70" s="8">
        <f t="shared" si="25"/>
        <v>0</v>
      </c>
      <c r="P70" s="8">
        <f t="shared" si="26"/>
        <v>4043.54</v>
      </c>
      <c r="Q70" s="8">
        <f t="shared" si="27"/>
        <v>100</v>
      </c>
      <c r="R70" s="8">
        <f t="shared" si="28"/>
        <v>20</v>
      </c>
      <c r="S70" s="8">
        <f t="shared" si="29"/>
        <v>4163.54</v>
      </c>
      <c r="T70" s="8">
        <f t="shared" si="0"/>
        <v>100</v>
      </c>
      <c r="U70" s="8" cm="1">
        <f t="array" ref="U70">INDEX(S:S, 43 + (INT((ROW(A35)-1)/8)*8))</f>
        <v>4713.54</v>
      </c>
      <c r="V70" s="8">
        <f t="shared" si="1"/>
        <v>120</v>
      </c>
      <c r="W70" s="8">
        <f t="shared" si="30"/>
        <v>4833.54</v>
      </c>
      <c r="X70" s="8">
        <f t="shared" si="31"/>
        <v>550</v>
      </c>
      <c r="Y70" s="8">
        <f t="shared" si="32"/>
        <v>4833.54</v>
      </c>
      <c r="Z70" s="8">
        <f t="shared" si="5"/>
        <v>99.67</v>
      </c>
      <c r="AA70" s="8">
        <f t="shared" si="33"/>
        <v>4933.21</v>
      </c>
      <c r="AB70" s="8">
        <f t="shared" si="34"/>
        <v>0</v>
      </c>
      <c r="AC70" s="8" cm="1">
        <f t="array" ref="AC70">IF(MOD(ROW()-36, 8) = 0, INDEX(AA:AA, ROW()), INDEX(AE:AE,ROW() - 1))</f>
        <v>4983.21</v>
      </c>
      <c r="AD70" s="8">
        <f t="shared" si="35"/>
        <v>25</v>
      </c>
      <c r="AE70" s="8">
        <f t="shared" si="36"/>
        <v>5008.21</v>
      </c>
      <c r="AF70" s="8">
        <f t="shared" si="37"/>
        <v>149.67000000000007</v>
      </c>
      <c r="AG70" s="8">
        <f t="shared" si="38"/>
        <v>1508.21</v>
      </c>
      <c r="AH70" s="8" t="str">
        <f t="shared" si="39"/>
        <v>NO</v>
      </c>
      <c r="AI70" s="8">
        <f t="shared" si="40"/>
        <v>1508.21</v>
      </c>
      <c r="AJ70" s="8" t="str">
        <f t="shared" si="41"/>
        <v>NO</v>
      </c>
    </row>
    <row r="71" spans="1:36">
      <c r="A71" s="8">
        <v>36</v>
      </c>
      <c r="B71" s="8">
        <f t="shared" si="12"/>
        <v>100</v>
      </c>
      <c r="C71" s="8">
        <f t="shared" si="13"/>
        <v>3600</v>
      </c>
      <c r="D71" s="8">
        <f t="shared" si="14"/>
        <v>3950</v>
      </c>
      <c r="E71" s="8">
        <f t="shared" si="15"/>
        <v>50</v>
      </c>
      <c r="F71" s="8">
        <f t="shared" si="16"/>
        <v>4000</v>
      </c>
      <c r="G71" s="8">
        <f t="shared" si="17"/>
        <v>400</v>
      </c>
      <c r="H71" s="8">
        <f t="shared" si="18"/>
        <v>4000</v>
      </c>
      <c r="I71" s="8">
        <f t="shared" si="19"/>
        <v>60</v>
      </c>
      <c r="J71" s="8">
        <f t="shared" si="20"/>
        <v>4060</v>
      </c>
      <c r="K71" s="8">
        <f t="shared" si="21"/>
        <v>0</v>
      </c>
      <c r="L71" s="8">
        <f t="shared" si="22"/>
        <v>4060</v>
      </c>
      <c r="M71" s="8">
        <f t="shared" si="23"/>
        <v>93.54</v>
      </c>
      <c r="N71" s="8">
        <f t="shared" si="24"/>
        <v>4153.54</v>
      </c>
      <c r="O71" s="8">
        <f t="shared" si="25"/>
        <v>0</v>
      </c>
      <c r="P71" s="8">
        <f t="shared" si="26"/>
        <v>4153.54</v>
      </c>
      <c r="Q71" s="8">
        <f t="shared" si="27"/>
        <v>100</v>
      </c>
      <c r="R71" s="8">
        <f t="shared" si="28"/>
        <v>20</v>
      </c>
      <c r="S71" s="8">
        <f t="shared" si="29"/>
        <v>4273.54</v>
      </c>
      <c r="T71" s="8">
        <f t="shared" si="0"/>
        <v>100</v>
      </c>
      <c r="U71" s="8" cm="1">
        <f t="array" ref="U71">INDEX(S:S, 43 + (INT((ROW(A36)-1)/8)*8))</f>
        <v>4713.54</v>
      </c>
      <c r="V71" s="8">
        <f t="shared" si="1"/>
        <v>120</v>
      </c>
      <c r="W71" s="8">
        <f t="shared" si="30"/>
        <v>4833.54</v>
      </c>
      <c r="X71" s="8">
        <f t="shared" si="31"/>
        <v>440</v>
      </c>
      <c r="Y71" s="8">
        <f t="shared" si="32"/>
        <v>4833.54</v>
      </c>
      <c r="Z71" s="8">
        <f t="shared" si="5"/>
        <v>99.67</v>
      </c>
      <c r="AA71" s="8">
        <f t="shared" si="33"/>
        <v>4933.21</v>
      </c>
      <c r="AB71" s="8">
        <f t="shared" si="34"/>
        <v>0</v>
      </c>
      <c r="AC71" s="8" cm="1">
        <f t="array" ref="AC71">IF(MOD(ROW()-36, 8) = 0, INDEX(AA:AA, ROW()), INDEX(AE:AE,ROW() - 1))</f>
        <v>5008.21</v>
      </c>
      <c r="AD71" s="8">
        <f t="shared" si="35"/>
        <v>25</v>
      </c>
      <c r="AE71" s="8">
        <f t="shared" si="36"/>
        <v>5033.21</v>
      </c>
      <c r="AF71" s="8">
        <f t="shared" si="37"/>
        <v>174.67000000000007</v>
      </c>
      <c r="AG71" s="8">
        <f t="shared" si="38"/>
        <v>1433.21</v>
      </c>
      <c r="AH71" s="8" t="str">
        <f t="shared" si="39"/>
        <v>NO</v>
      </c>
      <c r="AI71" s="8">
        <f t="shared" si="40"/>
        <v>1433.21</v>
      </c>
      <c r="AJ71" s="8" t="str">
        <f t="shared" si="41"/>
        <v>YES</v>
      </c>
    </row>
    <row r="72" spans="1:36">
      <c r="A72" s="8">
        <v>37</v>
      </c>
      <c r="B72" s="8">
        <f t="shared" si="12"/>
        <v>100</v>
      </c>
      <c r="C72" s="8">
        <f t="shared" si="13"/>
        <v>3700</v>
      </c>
      <c r="D72" s="8">
        <f t="shared" si="14"/>
        <v>4060</v>
      </c>
      <c r="E72" s="8">
        <f t="shared" si="15"/>
        <v>50</v>
      </c>
      <c r="F72" s="8">
        <f t="shared" si="16"/>
        <v>4110</v>
      </c>
      <c r="G72" s="8">
        <f t="shared" si="17"/>
        <v>410</v>
      </c>
      <c r="H72" s="8">
        <f t="shared" si="18"/>
        <v>4110</v>
      </c>
      <c r="I72" s="8">
        <f t="shared" si="19"/>
        <v>60</v>
      </c>
      <c r="J72" s="8">
        <f t="shared" si="20"/>
        <v>4170</v>
      </c>
      <c r="K72" s="8">
        <f t="shared" si="21"/>
        <v>0</v>
      </c>
      <c r="L72" s="8">
        <f t="shared" si="22"/>
        <v>4170</v>
      </c>
      <c r="M72" s="8">
        <f t="shared" si="23"/>
        <v>93.54</v>
      </c>
      <c r="N72" s="8">
        <f t="shared" si="24"/>
        <v>4263.54</v>
      </c>
      <c r="O72" s="8">
        <f t="shared" si="25"/>
        <v>0</v>
      </c>
      <c r="P72" s="8">
        <f t="shared" si="26"/>
        <v>4263.54</v>
      </c>
      <c r="Q72" s="8">
        <f t="shared" si="27"/>
        <v>100</v>
      </c>
      <c r="R72" s="8">
        <f t="shared" si="28"/>
        <v>20</v>
      </c>
      <c r="S72" s="8">
        <f t="shared" si="29"/>
        <v>4383.54</v>
      </c>
      <c r="T72" s="8">
        <f t="shared" si="0"/>
        <v>100</v>
      </c>
      <c r="U72" s="8" cm="1">
        <f t="array" ref="U72">INDEX(S:S, 43 + (INT((ROW(A37)-1)/8)*8))</f>
        <v>4713.54</v>
      </c>
      <c r="V72" s="8">
        <f t="shared" si="1"/>
        <v>120</v>
      </c>
      <c r="W72" s="8">
        <f t="shared" si="30"/>
        <v>4833.54</v>
      </c>
      <c r="X72" s="8">
        <f t="shared" si="31"/>
        <v>330</v>
      </c>
      <c r="Y72" s="8">
        <f t="shared" si="32"/>
        <v>4833.54</v>
      </c>
      <c r="Z72" s="8">
        <f t="shared" si="5"/>
        <v>99.67</v>
      </c>
      <c r="AA72" s="8">
        <f t="shared" si="33"/>
        <v>4933.21</v>
      </c>
      <c r="AB72" s="8">
        <f t="shared" si="34"/>
        <v>0</v>
      </c>
      <c r="AC72" s="8" cm="1">
        <f t="array" ref="AC72">IF(MOD(ROW()-36, 8) = 0, INDEX(AA:AA, ROW()), INDEX(AE:AE,ROW() - 1))</f>
        <v>5033.21</v>
      </c>
      <c r="AD72" s="8">
        <f t="shared" si="35"/>
        <v>25</v>
      </c>
      <c r="AE72" s="8">
        <f t="shared" si="36"/>
        <v>5058.21</v>
      </c>
      <c r="AF72" s="8">
        <f t="shared" si="37"/>
        <v>199.67000000000007</v>
      </c>
      <c r="AG72" s="8">
        <f t="shared" si="38"/>
        <v>1358.21</v>
      </c>
      <c r="AH72" s="8" t="str">
        <f t="shared" si="39"/>
        <v>NO</v>
      </c>
      <c r="AI72" s="8">
        <f t="shared" si="40"/>
        <v>1358.21</v>
      </c>
      <c r="AJ72" s="8" t="str">
        <f t="shared" si="41"/>
        <v>YES</v>
      </c>
    </row>
    <row r="73" spans="1:36">
      <c r="A73" s="8">
        <v>38</v>
      </c>
      <c r="B73" s="8">
        <f t="shared" si="12"/>
        <v>100</v>
      </c>
      <c r="C73" s="8">
        <f t="shared" si="13"/>
        <v>3800</v>
      </c>
      <c r="D73" s="8">
        <f t="shared" si="14"/>
        <v>4170</v>
      </c>
      <c r="E73" s="8">
        <f t="shared" si="15"/>
        <v>50</v>
      </c>
      <c r="F73" s="8">
        <f t="shared" si="16"/>
        <v>4220</v>
      </c>
      <c r="G73" s="8">
        <f t="shared" si="17"/>
        <v>420</v>
      </c>
      <c r="H73" s="8">
        <f t="shared" si="18"/>
        <v>4220</v>
      </c>
      <c r="I73" s="8">
        <f t="shared" si="19"/>
        <v>60</v>
      </c>
      <c r="J73" s="8">
        <f t="shared" si="20"/>
        <v>4280</v>
      </c>
      <c r="K73" s="8">
        <f t="shared" si="21"/>
        <v>0</v>
      </c>
      <c r="L73" s="8">
        <f t="shared" si="22"/>
        <v>4280</v>
      </c>
      <c r="M73" s="8">
        <f t="shared" si="23"/>
        <v>93.54</v>
      </c>
      <c r="N73" s="8">
        <f t="shared" si="24"/>
        <v>4373.54</v>
      </c>
      <c r="O73" s="8">
        <f t="shared" si="25"/>
        <v>0</v>
      </c>
      <c r="P73" s="8">
        <f t="shared" si="26"/>
        <v>4373.54</v>
      </c>
      <c r="Q73" s="8">
        <f t="shared" si="27"/>
        <v>100</v>
      </c>
      <c r="R73" s="8">
        <f t="shared" si="28"/>
        <v>20</v>
      </c>
      <c r="S73" s="8">
        <f t="shared" si="29"/>
        <v>4493.54</v>
      </c>
      <c r="T73" s="8">
        <f t="shared" si="0"/>
        <v>100</v>
      </c>
      <c r="U73" s="8" cm="1">
        <f t="array" ref="U73">INDEX(S:S, 43 + (INT((ROW(A38)-1)/8)*8))</f>
        <v>4713.54</v>
      </c>
      <c r="V73" s="8">
        <f t="shared" si="1"/>
        <v>120</v>
      </c>
      <c r="W73" s="8">
        <f t="shared" si="30"/>
        <v>4833.54</v>
      </c>
      <c r="X73" s="8">
        <f t="shared" si="31"/>
        <v>220</v>
      </c>
      <c r="Y73" s="8">
        <f t="shared" si="32"/>
        <v>4833.54</v>
      </c>
      <c r="Z73" s="8">
        <f t="shared" si="5"/>
        <v>99.67</v>
      </c>
      <c r="AA73" s="8">
        <f t="shared" si="33"/>
        <v>4933.21</v>
      </c>
      <c r="AB73" s="8">
        <f t="shared" si="34"/>
        <v>0</v>
      </c>
      <c r="AC73" s="8" cm="1">
        <f t="array" ref="AC73">IF(MOD(ROW()-36, 8) = 0, INDEX(AA:AA, ROW()), INDEX(AE:AE,ROW() - 1))</f>
        <v>5058.21</v>
      </c>
      <c r="AD73" s="8">
        <f t="shared" si="35"/>
        <v>25</v>
      </c>
      <c r="AE73" s="8">
        <f t="shared" si="36"/>
        <v>5083.21</v>
      </c>
      <c r="AF73" s="8">
        <f t="shared" si="37"/>
        <v>224.67000000000007</v>
      </c>
      <c r="AG73" s="8">
        <f t="shared" si="38"/>
        <v>1283.21</v>
      </c>
      <c r="AH73" s="8" t="str">
        <f t="shared" si="39"/>
        <v>NO</v>
      </c>
      <c r="AI73" s="8">
        <f t="shared" si="40"/>
        <v>1283.21</v>
      </c>
      <c r="AJ73" s="8" t="str">
        <f t="shared" si="41"/>
        <v>YES</v>
      </c>
    </row>
    <row r="74" spans="1:36">
      <c r="A74" s="8">
        <v>39</v>
      </c>
      <c r="B74" s="8">
        <f t="shared" si="12"/>
        <v>100</v>
      </c>
      <c r="C74" s="8">
        <f t="shared" si="13"/>
        <v>3900</v>
      </c>
      <c r="D74" s="8">
        <f t="shared" si="14"/>
        <v>4280</v>
      </c>
      <c r="E74" s="8">
        <f t="shared" si="15"/>
        <v>50</v>
      </c>
      <c r="F74" s="8">
        <f t="shared" si="16"/>
        <v>4330</v>
      </c>
      <c r="G74" s="8">
        <f t="shared" si="17"/>
        <v>430</v>
      </c>
      <c r="H74" s="8">
        <f t="shared" si="18"/>
        <v>4330</v>
      </c>
      <c r="I74" s="8">
        <f t="shared" si="19"/>
        <v>60</v>
      </c>
      <c r="J74" s="8">
        <f t="shared" si="20"/>
        <v>4390</v>
      </c>
      <c r="K74" s="8">
        <f t="shared" si="21"/>
        <v>0</v>
      </c>
      <c r="L74" s="8">
        <f t="shared" si="22"/>
        <v>4390</v>
      </c>
      <c r="M74" s="8">
        <f t="shared" si="23"/>
        <v>93.54</v>
      </c>
      <c r="N74" s="8">
        <f t="shared" si="24"/>
        <v>4483.54</v>
      </c>
      <c r="O74" s="8">
        <f t="shared" si="25"/>
        <v>0</v>
      </c>
      <c r="P74" s="8">
        <f t="shared" si="26"/>
        <v>4483.54</v>
      </c>
      <c r="Q74" s="8">
        <f t="shared" si="27"/>
        <v>100</v>
      </c>
      <c r="R74" s="8">
        <f t="shared" si="28"/>
        <v>20</v>
      </c>
      <c r="S74" s="8">
        <f t="shared" si="29"/>
        <v>4603.54</v>
      </c>
      <c r="T74" s="8">
        <f t="shared" si="0"/>
        <v>100</v>
      </c>
      <c r="U74" s="8" cm="1">
        <f t="array" ref="U74">INDEX(S:S, 43 + (INT((ROW(A39)-1)/8)*8))</f>
        <v>4713.54</v>
      </c>
      <c r="V74" s="8">
        <f t="shared" si="1"/>
        <v>120</v>
      </c>
      <c r="W74" s="8">
        <f t="shared" si="30"/>
        <v>4833.54</v>
      </c>
      <c r="X74" s="8">
        <f t="shared" si="31"/>
        <v>110</v>
      </c>
      <c r="Y74" s="8">
        <f t="shared" si="32"/>
        <v>4833.54</v>
      </c>
      <c r="Z74" s="8">
        <f t="shared" si="5"/>
        <v>99.67</v>
      </c>
      <c r="AA74" s="8">
        <f t="shared" si="33"/>
        <v>4933.21</v>
      </c>
      <c r="AB74" s="8">
        <f t="shared" si="34"/>
        <v>0</v>
      </c>
      <c r="AC74" s="8" cm="1">
        <f t="array" ref="AC74">IF(MOD(ROW()-36, 8) = 0, INDEX(AA:AA, ROW()), INDEX(AE:AE,ROW() - 1))</f>
        <v>5083.21</v>
      </c>
      <c r="AD74" s="8">
        <f t="shared" si="35"/>
        <v>25</v>
      </c>
      <c r="AE74" s="8">
        <f t="shared" si="36"/>
        <v>5108.21</v>
      </c>
      <c r="AF74" s="8">
        <f t="shared" si="37"/>
        <v>249.67000000000007</v>
      </c>
      <c r="AG74" s="8">
        <f t="shared" si="38"/>
        <v>1208.21</v>
      </c>
      <c r="AH74" s="8" t="str">
        <f t="shared" si="39"/>
        <v>NO</v>
      </c>
      <c r="AI74" s="8">
        <f t="shared" si="40"/>
        <v>1208.21</v>
      </c>
      <c r="AJ74" s="8" t="str">
        <f t="shared" si="41"/>
        <v>YES</v>
      </c>
    </row>
    <row r="75" spans="1:36">
      <c r="A75" s="8">
        <v>40</v>
      </c>
      <c r="B75" s="8">
        <f t="shared" si="12"/>
        <v>100</v>
      </c>
      <c r="C75" s="8">
        <f t="shared" si="13"/>
        <v>4000</v>
      </c>
      <c r="D75" s="8">
        <f t="shared" si="14"/>
        <v>4390</v>
      </c>
      <c r="E75" s="8">
        <f t="shared" si="15"/>
        <v>50</v>
      </c>
      <c r="F75" s="8">
        <f t="shared" si="16"/>
        <v>4440</v>
      </c>
      <c r="G75" s="8">
        <f t="shared" si="17"/>
        <v>440</v>
      </c>
      <c r="H75" s="8">
        <f t="shared" si="18"/>
        <v>4440</v>
      </c>
      <c r="I75" s="8">
        <f t="shared" si="19"/>
        <v>60</v>
      </c>
      <c r="J75" s="8">
        <f t="shared" si="20"/>
        <v>4500</v>
      </c>
      <c r="K75" s="8">
        <f t="shared" si="21"/>
        <v>0</v>
      </c>
      <c r="L75" s="8">
        <f t="shared" si="22"/>
        <v>4500</v>
      </c>
      <c r="M75" s="8">
        <f t="shared" si="23"/>
        <v>93.54</v>
      </c>
      <c r="N75" s="8">
        <f t="shared" si="24"/>
        <v>4593.54</v>
      </c>
      <c r="O75" s="8">
        <f t="shared" si="25"/>
        <v>0</v>
      </c>
      <c r="P75" s="8">
        <f t="shared" si="26"/>
        <v>4593.54</v>
      </c>
      <c r="Q75" s="8">
        <f t="shared" si="27"/>
        <v>100</v>
      </c>
      <c r="R75" s="8">
        <f t="shared" si="28"/>
        <v>20</v>
      </c>
      <c r="S75" s="8">
        <f t="shared" si="29"/>
        <v>4713.54</v>
      </c>
      <c r="T75" s="8">
        <f t="shared" si="0"/>
        <v>100</v>
      </c>
      <c r="U75" s="8" cm="1">
        <f t="array" ref="U75">INDEX(S:S, 43 + (INT((ROW(A40)-1)/8)*8))</f>
        <v>4713.54</v>
      </c>
      <c r="V75" s="8">
        <f t="shared" si="1"/>
        <v>120</v>
      </c>
      <c r="W75" s="8">
        <f t="shared" si="30"/>
        <v>4833.54</v>
      </c>
      <c r="X75" s="8">
        <f t="shared" si="31"/>
        <v>0</v>
      </c>
      <c r="Y75" s="8">
        <f t="shared" si="32"/>
        <v>4833.54</v>
      </c>
      <c r="Z75" s="8">
        <f t="shared" si="5"/>
        <v>99.67</v>
      </c>
      <c r="AA75" s="8">
        <f t="shared" si="33"/>
        <v>4933.21</v>
      </c>
      <c r="AB75" s="8">
        <f t="shared" si="34"/>
        <v>0</v>
      </c>
      <c r="AC75" s="8" cm="1">
        <f t="array" ref="AC75">IF(MOD(ROW()-36, 8) = 0, INDEX(AA:AA, ROW()), INDEX(AE:AE,ROW() - 1))</f>
        <v>5108.21</v>
      </c>
      <c r="AD75" s="8">
        <f t="shared" si="35"/>
        <v>25</v>
      </c>
      <c r="AE75" s="8">
        <f t="shared" si="36"/>
        <v>5133.21</v>
      </c>
      <c r="AF75" s="8">
        <f t="shared" si="37"/>
        <v>274.67000000000007</v>
      </c>
      <c r="AG75" s="8">
        <f t="shared" si="38"/>
        <v>1133.21</v>
      </c>
      <c r="AH75" s="8" t="str">
        <f t="shared" si="39"/>
        <v>NO</v>
      </c>
      <c r="AI75" s="8">
        <f t="shared" si="40"/>
        <v>1133.21</v>
      </c>
      <c r="AJ75" s="8" t="str">
        <f t="shared" si="41"/>
        <v>YES</v>
      </c>
    </row>
    <row r="76" spans="1:36">
      <c r="A76" s="8">
        <v>41</v>
      </c>
      <c r="B76" s="8">
        <f t="shared" si="12"/>
        <v>100</v>
      </c>
      <c r="C76" s="8">
        <f t="shared" si="13"/>
        <v>4100</v>
      </c>
      <c r="D76" s="8">
        <f t="shared" si="14"/>
        <v>4500</v>
      </c>
      <c r="E76" s="8">
        <f t="shared" si="15"/>
        <v>50</v>
      </c>
      <c r="F76" s="8">
        <f t="shared" si="16"/>
        <v>4550</v>
      </c>
      <c r="G76" s="8">
        <f t="shared" si="17"/>
        <v>450</v>
      </c>
      <c r="H76" s="8">
        <f t="shared" si="18"/>
        <v>4550</v>
      </c>
      <c r="I76" s="8">
        <f t="shared" si="19"/>
        <v>60</v>
      </c>
      <c r="J76" s="8">
        <f t="shared" si="20"/>
        <v>4610</v>
      </c>
      <c r="K76" s="8">
        <f t="shared" si="21"/>
        <v>0</v>
      </c>
      <c r="L76" s="8">
        <f t="shared" si="22"/>
        <v>4610</v>
      </c>
      <c r="M76" s="8">
        <f t="shared" si="23"/>
        <v>93.54</v>
      </c>
      <c r="N76" s="8">
        <f t="shared" si="24"/>
        <v>4703.54</v>
      </c>
      <c r="O76" s="8">
        <f t="shared" si="25"/>
        <v>0</v>
      </c>
      <c r="P76" s="8">
        <f t="shared" si="26"/>
        <v>4703.54</v>
      </c>
      <c r="Q76" s="8">
        <f t="shared" si="27"/>
        <v>100</v>
      </c>
      <c r="R76" s="8">
        <f t="shared" si="28"/>
        <v>20</v>
      </c>
      <c r="S76" s="8">
        <f t="shared" si="29"/>
        <v>4823.54</v>
      </c>
      <c r="T76" s="8">
        <f t="shared" si="0"/>
        <v>100</v>
      </c>
      <c r="U76" s="8" cm="1">
        <f t="array" ref="U76">INDEX(S:S, 43 + (INT((ROW(A41)-1)/8)*8))</f>
        <v>5593.54</v>
      </c>
      <c r="V76" s="8">
        <f t="shared" si="1"/>
        <v>120</v>
      </c>
      <c r="W76" s="8">
        <f t="shared" si="30"/>
        <v>5713.54</v>
      </c>
      <c r="X76" s="8">
        <f t="shared" si="31"/>
        <v>770</v>
      </c>
      <c r="Y76" s="8">
        <f t="shared" si="32"/>
        <v>5713.54</v>
      </c>
      <c r="Z76" s="8">
        <f t="shared" si="5"/>
        <v>99.67</v>
      </c>
      <c r="AA76" s="8">
        <f t="shared" si="33"/>
        <v>5813.21</v>
      </c>
      <c r="AB76" s="8">
        <f t="shared" si="34"/>
        <v>0</v>
      </c>
      <c r="AC76" s="8" cm="1">
        <f t="array" ref="AC76">IF(MOD(ROW()-36, 8) = 0, INDEX(AA:AA, ROW()), INDEX(AE:AE,ROW() - 1))</f>
        <v>5813.21</v>
      </c>
      <c r="AD76" s="8">
        <f t="shared" si="35"/>
        <v>25</v>
      </c>
      <c r="AE76" s="8">
        <f t="shared" si="36"/>
        <v>5838.21</v>
      </c>
      <c r="AF76" s="8">
        <f t="shared" si="37"/>
        <v>99.670000000000073</v>
      </c>
      <c r="AG76" s="8">
        <f t="shared" si="38"/>
        <v>1738.21</v>
      </c>
      <c r="AH76" s="8" t="str">
        <f t="shared" si="39"/>
        <v>NO</v>
      </c>
      <c r="AI76" s="8">
        <f t="shared" si="40"/>
        <v>1738.21</v>
      </c>
      <c r="AJ76" s="8" t="str">
        <f t="shared" si="41"/>
        <v>NO</v>
      </c>
    </row>
    <row r="77" spans="1:36">
      <c r="A77" s="8">
        <v>42</v>
      </c>
      <c r="B77" s="8">
        <f t="shared" si="12"/>
        <v>100</v>
      </c>
      <c r="C77" s="8">
        <f t="shared" si="13"/>
        <v>4200</v>
      </c>
      <c r="D77" s="8">
        <f t="shared" si="14"/>
        <v>4610</v>
      </c>
      <c r="E77" s="8">
        <f t="shared" si="15"/>
        <v>50</v>
      </c>
      <c r="F77" s="8">
        <f t="shared" si="16"/>
        <v>4660</v>
      </c>
      <c r="G77" s="8">
        <f t="shared" si="17"/>
        <v>460</v>
      </c>
      <c r="H77" s="8">
        <f t="shared" si="18"/>
        <v>4660</v>
      </c>
      <c r="I77" s="8">
        <f t="shared" si="19"/>
        <v>60</v>
      </c>
      <c r="J77" s="8">
        <f t="shared" si="20"/>
        <v>4720</v>
      </c>
      <c r="K77" s="8">
        <f t="shared" si="21"/>
        <v>0</v>
      </c>
      <c r="L77" s="8">
        <f t="shared" si="22"/>
        <v>4720</v>
      </c>
      <c r="M77" s="8">
        <f t="shared" si="23"/>
        <v>93.54</v>
      </c>
      <c r="N77" s="8">
        <f t="shared" si="24"/>
        <v>4813.54</v>
      </c>
      <c r="O77" s="8">
        <f t="shared" si="25"/>
        <v>0</v>
      </c>
      <c r="P77" s="8">
        <f t="shared" si="26"/>
        <v>4813.54</v>
      </c>
      <c r="Q77" s="8">
        <f t="shared" si="27"/>
        <v>100</v>
      </c>
      <c r="R77" s="8">
        <f t="shared" si="28"/>
        <v>20</v>
      </c>
      <c r="S77" s="8">
        <f t="shared" si="29"/>
        <v>4933.54</v>
      </c>
      <c r="T77" s="8">
        <f t="shared" si="0"/>
        <v>100</v>
      </c>
      <c r="U77" s="8" cm="1">
        <f t="array" ref="U77">INDEX(S:S, 43 + (INT((ROW(A42)-1)/8)*8))</f>
        <v>5593.54</v>
      </c>
      <c r="V77" s="8">
        <f t="shared" si="1"/>
        <v>120</v>
      </c>
      <c r="W77" s="8">
        <f t="shared" si="30"/>
        <v>5713.54</v>
      </c>
      <c r="X77" s="8">
        <f t="shared" si="31"/>
        <v>660</v>
      </c>
      <c r="Y77" s="8">
        <f t="shared" si="32"/>
        <v>5713.54</v>
      </c>
      <c r="Z77" s="8">
        <f t="shared" si="5"/>
        <v>99.67</v>
      </c>
      <c r="AA77" s="8">
        <f t="shared" si="33"/>
        <v>5813.21</v>
      </c>
      <c r="AB77" s="8">
        <f t="shared" si="34"/>
        <v>0</v>
      </c>
      <c r="AC77" s="8" cm="1">
        <f t="array" ref="AC77">IF(MOD(ROW()-36, 8) = 0, INDEX(AA:AA, ROW()), INDEX(AE:AE,ROW() - 1))</f>
        <v>5838.21</v>
      </c>
      <c r="AD77" s="8">
        <f t="shared" si="35"/>
        <v>25</v>
      </c>
      <c r="AE77" s="8">
        <f t="shared" si="36"/>
        <v>5863.21</v>
      </c>
      <c r="AF77" s="8">
        <f t="shared" si="37"/>
        <v>124.67000000000007</v>
      </c>
      <c r="AG77" s="8">
        <f t="shared" si="38"/>
        <v>1663.21</v>
      </c>
      <c r="AH77" s="8" t="str">
        <f t="shared" si="39"/>
        <v>NO</v>
      </c>
      <c r="AI77" s="8">
        <f t="shared" si="40"/>
        <v>1663.21</v>
      </c>
      <c r="AJ77" s="8" t="str">
        <f t="shared" si="41"/>
        <v>NO</v>
      </c>
    </row>
    <row r="78" spans="1:36">
      <c r="A78" s="8">
        <v>43</v>
      </c>
      <c r="B78" s="8">
        <f t="shared" si="12"/>
        <v>100</v>
      </c>
      <c r="C78" s="8">
        <f t="shared" si="13"/>
        <v>4300</v>
      </c>
      <c r="D78" s="8">
        <f t="shared" si="14"/>
        <v>4720</v>
      </c>
      <c r="E78" s="8">
        <f t="shared" si="15"/>
        <v>50</v>
      </c>
      <c r="F78" s="8">
        <f t="shared" si="16"/>
        <v>4770</v>
      </c>
      <c r="G78" s="8">
        <f t="shared" si="17"/>
        <v>470</v>
      </c>
      <c r="H78" s="8">
        <f t="shared" si="18"/>
        <v>4770</v>
      </c>
      <c r="I78" s="8">
        <f t="shared" si="19"/>
        <v>60</v>
      </c>
      <c r="J78" s="8">
        <f t="shared" si="20"/>
        <v>4830</v>
      </c>
      <c r="K78" s="8">
        <f t="shared" si="21"/>
        <v>0</v>
      </c>
      <c r="L78" s="8">
        <f t="shared" si="22"/>
        <v>4830</v>
      </c>
      <c r="M78" s="8">
        <f t="shared" si="23"/>
        <v>93.54</v>
      </c>
      <c r="N78" s="8">
        <f t="shared" si="24"/>
        <v>4923.54</v>
      </c>
      <c r="O78" s="8">
        <f t="shared" si="25"/>
        <v>0</v>
      </c>
      <c r="P78" s="8">
        <f t="shared" si="26"/>
        <v>4923.54</v>
      </c>
      <c r="Q78" s="8">
        <f t="shared" si="27"/>
        <v>100</v>
      </c>
      <c r="R78" s="8">
        <f t="shared" si="28"/>
        <v>20</v>
      </c>
      <c r="S78" s="8">
        <f t="shared" si="29"/>
        <v>5043.54</v>
      </c>
      <c r="T78" s="8">
        <f t="shared" si="0"/>
        <v>100</v>
      </c>
      <c r="U78" s="8" cm="1">
        <f t="array" ref="U78">INDEX(S:S, 43 + (INT((ROW(A43)-1)/8)*8))</f>
        <v>5593.54</v>
      </c>
      <c r="V78" s="8">
        <f t="shared" si="1"/>
        <v>120</v>
      </c>
      <c r="W78" s="8">
        <f t="shared" si="30"/>
        <v>5713.54</v>
      </c>
      <c r="X78" s="8">
        <f t="shared" si="31"/>
        <v>550</v>
      </c>
      <c r="Y78" s="8">
        <f t="shared" si="32"/>
        <v>5713.54</v>
      </c>
      <c r="Z78" s="8">
        <f t="shared" si="5"/>
        <v>99.67</v>
      </c>
      <c r="AA78" s="8">
        <f t="shared" si="33"/>
        <v>5813.21</v>
      </c>
      <c r="AB78" s="8">
        <f t="shared" si="34"/>
        <v>0</v>
      </c>
      <c r="AC78" s="8" cm="1">
        <f t="array" ref="AC78">IF(MOD(ROW()-36, 8) = 0, INDEX(AA:AA, ROW()), INDEX(AE:AE,ROW() - 1))</f>
        <v>5863.21</v>
      </c>
      <c r="AD78" s="8">
        <f t="shared" si="35"/>
        <v>25</v>
      </c>
      <c r="AE78" s="8">
        <f t="shared" si="36"/>
        <v>5888.21</v>
      </c>
      <c r="AF78" s="8">
        <f t="shared" si="37"/>
        <v>149.67000000000007</v>
      </c>
      <c r="AG78" s="8">
        <f t="shared" si="38"/>
        <v>1588.21</v>
      </c>
      <c r="AH78" s="8" t="str">
        <f t="shared" si="39"/>
        <v>NO</v>
      </c>
      <c r="AI78" s="8">
        <f t="shared" si="40"/>
        <v>1588.21</v>
      </c>
      <c r="AJ78" s="8" t="str">
        <f t="shared" si="41"/>
        <v>NO</v>
      </c>
    </row>
    <row r="79" spans="1:36">
      <c r="A79" s="8">
        <v>44</v>
      </c>
      <c r="B79" s="8">
        <f t="shared" si="12"/>
        <v>100</v>
      </c>
      <c r="C79" s="8">
        <f t="shared" si="13"/>
        <v>4400</v>
      </c>
      <c r="D79" s="8">
        <f t="shared" si="14"/>
        <v>4830</v>
      </c>
      <c r="E79" s="8">
        <f t="shared" si="15"/>
        <v>50</v>
      </c>
      <c r="F79" s="8">
        <f t="shared" si="16"/>
        <v>4880</v>
      </c>
      <c r="G79" s="8">
        <f t="shared" si="17"/>
        <v>480</v>
      </c>
      <c r="H79" s="8">
        <f t="shared" si="18"/>
        <v>4880</v>
      </c>
      <c r="I79" s="8">
        <f t="shared" si="19"/>
        <v>60</v>
      </c>
      <c r="J79" s="8">
        <f t="shared" si="20"/>
        <v>4940</v>
      </c>
      <c r="K79" s="8">
        <f t="shared" si="21"/>
        <v>0</v>
      </c>
      <c r="L79" s="8">
        <f t="shared" si="22"/>
        <v>4940</v>
      </c>
      <c r="M79" s="8">
        <f t="shared" si="23"/>
        <v>93.54</v>
      </c>
      <c r="N79" s="8">
        <f t="shared" si="24"/>
        <v>5033.54</v>
      </c>
      <c r="O79" s="8">
        <f t="shared" si="25"/>
        <v>0</v>
      </c>
      <c r="P79" s="8">
        <f t="shared" si="26"/>
        <v>5033.54</v>
      </c>
      <c r="Q79" s="8">
        <f t="shared" si="27"/>
        <v>100</v>
      </c>
      <c r="R79" s="8">
        <f t="shared" si="28"/>
        <v>20</v>
      </c>
      <c r="S79" s="8">
        <f t="shared" si="29"/>
        <v>5153.54</v>
      </c>
      <c r="T79" s="8">
        <f t="shared" si="0"/>
        <v>100</v>
      </c>
      <c r="U79" s="8" cm="1">
        <f t="array" ref="U79">INDEX(S:S, 43 + (INT((ROW(A44)-1)/8)*8))</f>
        <v>5593.54</v>
      </c>
      <c r="V79" s="8">
        <f t="shared" si="1"/>
        <v>120</v>
      </c>
      <c r="W79" s="8">
        <f t="shared" si="30"/>
        <v>5713.54</v>
      </c>
      <c r="X79" s="8">
        <f t="shared" si="31"/>
        <v>440</v>
      </c>
      <c r="Y79" s="8">
        <f t="shared" si="32"/>
        <v>5713.54</v>
      </c>
      <c r="Z79" s="8">
        <f t="shared" si="5"/>
        <v>99.67</v>
      </c>
      <c r="AA79" s="8">
        <f t="shared" si="33"/>
        <v>5813.21</v>
      </c>
      <c r="AB79" s="8">
        <f t="shared" si="34"/>
        <v>0</v>
      </c>
      <c r="AC79" s="8" cm="1">
        <f t="array" ref="AC79">IF(MOD(ROW()-36, 8) = 0, INDEX(AA:AA, ROW()), INDEX(AE:AE,ROW() - 1))</f>
        <v>5888.21</v>
      </c>
      <c r="AD79" s="8">
        <f t="shared" si="35"/>
        <v>25</v>
      </c>
      <c r="AE79" s="8">
        <f t="shared" si="36"/>
        <v>5913.21</v>
      </c>
      <c r="AF79" s="8">
        <f t="shared" si="37"/>
        <v>174.67000000000007</v>
      </c>
      <c r="AG79" s="8">
        <f t="shared" si="38"/>
        <v>1513.21</v>
      </c>
      <c r="AH79" s="8" t="str">
        <f t="shared" si="39"/>
        <v>NO</v>
      </c>
      <c r="AI79" s="8">
        <f t="shared" si="40"/>
        <v>1513.21</v>
      </c>
      <c r="AJ79" s="8" t="str">
        <f t="shared" si="41"/>
        <v>NO</v>
      </c>
    </row>
    <row r="80" spans="1:36">
      <c r="A80" s="8">
        <v>45</v>
      </c>
      <c r="B80" s="8">
        <f t="shared" si="12"/>
        <v>100</v>
      </c>
      <c r="C80" s="8">
        <f t="shared" si="13"/>
        <v>4500</v>
      </c>
      <c r="D80" s="8">
        <f t="shared" si="14"/>
        <v>4940</v>
      </c>
      <c r="E80" s="8">
        <f t="shared" si="15"/>
        <v>50</v>
      </c>
      <c r="F80" s="8">
        <f t="shared" si="16"/>
        <v>4990</v>
      </c>
      <c r="G80" s="8">
        <f t="shared" si="17"/>
        <v>490</v>
      </c>
      <c r="H80" s="8">
        <f t="shared" si="18"/>
        <v>4990</v>
      </c>
      <c r="I80" s="8">
        <f t="shared" si="19"/>
        <v>60</v>
      </c>
      <c r="J80" s="8">
        <f t="shared" si="20"/>
        <v>5050</v>
      </c>
      <c r="K80" s="8">
        <f t="shared" si="21"/>
        <v>0</v>
      </c>
      <c r="L80" s="8">
        <f t="shared" si="22"/>
        <v>5050</v>
      </c>
      <c r="M80" s="8">
        <f t="shared" si="23"/>
        <v>93.54</v>
      </c>
      <c r="N80" s="8">
        <f t="shared" si="24"/>
        <v>5143.54</v>
      </c>
      <c r="O80" s="8">
        <f t="shared" si="25"/>
        <v>0</v>
      </c>
      <c r="P80" s="8">
        <f t="shared" si="26"/>
        <v>5143.54</v>
      </c>
      <c r="Q80" s="8">
        <f t="shared" si="27"/>
        <v>100</v>
      </c>
      <c r="R80" s="8">
        <f t="shared" si="28"/>
        <v>20</v>
      </c>
      <c r="S80" s="8">
        <f t="shared" si="29"/>
        <v>5263.54</v>
      </c>
      <c r="T80" s="8">
        <f t="shared" si="0"/>
        <v>100</v>
      </c>
      <c r="U80" s="8" cm="1">
        <f t="array" ref="U80">INDEX(S:S, 43 + (INT((ROW(A45)-1)/8)*8))</f>
        <v>5593.54</v>
      </c>
      <c r="V80" s="8">
        <f t="shared" si="1"/>
        <v>120</v>
      </c>
      <c r="W80" s="8">
        <f t="shared" si="30"/>
        <v>5713.54</v>
      </c>
      <c r="X80" s="8">
        <f t="shared" si="31"/>
        <v>330</v>
      </c>
      <c r="Y80" s="8">
        <f t="shared" si="32"/>
        <v>5713.54</v>
      </c>
      <c r="Z80" s="8">
        <f t="shared" si="5"/>
        <v>99.67</v>
      </c>
      <c r="AA80" s="8">
        <f t="shared" si="33"/>
        <v>5813.21</v>
      </c>
      <c r="AB80" s="8">
        <f t="shared" si="34"/>
        <v>0</v>
      </c>
      <c r="AC80" s="8" cm="1">
        <f t="array" ref="AC80">IF(MOD(ROW()-36, 8) = 0, INDEX(AA:AA, ROW()), INDEX(AE:AE,ROW() - 1))</f>
        <v>5913.21</v>
      </c>
      <c r="AD80" s="8">
        <f t="shared" si="35"/>
        <v>25</v>
      </c>
      <c r="AE80" s="8">
        <f t="shared" si="36"/>
        <v>5938.21</v>
      </c>
      <c r="AF80" s="8">
        <f t="shared" si="37"/>
        <v>199.67000000000007</v>
      </c>
      <c r="AG80" s="8">
        <f t="shared" si="38"/>
        <v>1438.21</v>
      </c>
      <c r="AH80" s="8" t="str">
        <f t="shared" si="39"/>
        <v>NO</v>
      </c>
      <c r="AI80" s="8">
        <f t="shared" si="40"/>
        <v>1438.21</v>
      </c>
      <c r="AJ80" s="8" t="str">
        <f t="shared" si="41"/>
        <v>YES</v>
      </c>
    </row>
    <row r="81" spans="1:36">
      <c r="A81" s="8">
        <v>46</v>
      </c>
      <c r="B81" s="8">
        <f t="shared" si="12"/>
        <v>100</v>
      </c>
      <c r="C81" s="8">
        <f t="shared" si="13"/>
        <v>4600</v>
      </c>
      <c r="D81" s="8">
        <f t="shared" si="14"/>
        <v>5050</v>
      </c>
      <c r="E81" s="8">
        <f t="shared" si="15"/>
        <v>50</v>
      </c>
      <c r="F81" s="8">
        <f t="shared" si="16"/>
        <v>5100</v>
      </c>
      <c r="G81" s="8">
        <f t="shared" si="17"/>
        <v>500</v>
      </c>
      <c r="H81" s="8">
        <f t="shared" si="18"/>
        <v>5100</v>
      </c>
      <c r="I81" s="8">
        <f t="shared" si="19"/>
        <v>60</v>
      </c>
      <c r="J81" s="8">
        <f t="shared" si="20"/>
        <v>5160</v>
      </c>
      <c r="K81" s="8">
        <f t="shared" si="21"/>
        <v>0</v>
      </c>
      <c r="L81" s="8">
        <f t="shared" si="22"/>
        <v>5160</v>
      </c>
      <c r="M81" s="8">
        <f t="shared" si="23"/>
        <v>93.54</v>
      </c>
      <c r="N81" s="8">
        <f t="shared" si="24"/>
        <v>5253.54</v>
      </c>
      <c r="O81" s="8">
        <f t="shared" si="25"/>
        <v>0</v>
      </c>
      <c r="P81" s="8">
        <f t="shared" si="26"/>
        <v>5253.54</v>
      </c>
      <c r="Q81" s="8">
        <f t="shared" si="27"/>
        <v>100</v>
      </c>
      <c r="R81" s="8">
        <f t="shared" si="28"/>
        <v>20</v>
      </c>
      <c r="S81" s="8">
        <f t="shared" si="29"/>
        <v>5373.54</v>
      </c>
      <c r="T81" s="8">
        <f t="shared" si="0"/>
        <v>100</v>
      </c>
      <c r="U81" s="8" cm="1">
        <f t="array" ref="U81">INDEX(S:S, 43 + (INT((ROW(A46)-1)/8)*8))</f>
        <v>5593.54</v>
      </c>
      <c r="V81" s="8">
        <f t="shared" si="1"/>
        <v>120</v>
      </c>
      <c r="W81" s="8">
        <f t="shared" si="30"/>
        <v>5713.54</v>
      </c>
      <c r="X81" s="8">
        <f t="shared" si="31"/>
        <v>220</v>
      </c>
      <c r="Y81" s="8">
        <f t="shared" si="32"/>
        <v>5713.54</v>
      </c>
      <c r="Z81" s="8">
        <f t="shared" si="5"/>
        <v>99.67</v>
      </c>
      <c r="AA81" s="8">
        <f t="shared" si="33"/>
        <v>5813.21</v>
      </c>
      <c r="AB81" s="8">
        <f t="shared" si="34"/>
        <v>0</v>
      </c>
      <c r="AC81" s="8" cm="1">
        <f t="array" ref="AC81">IF(MOD(ROW()-36, 8) = 0, INDEX(AA:AA, ROW()), INDEX(AE:AE,ROW() - 1))</f>
        <v>5938.21</v>
      </c>
      <c r="AD81" s="8">
        <f t="shared" si="35"/>
        <v>25</v>
      </c>
      <c r="AE81" s="8">
        <f t="shared" si="36"/>
        <v>5963.21</v>
      </c>
      <c r="AF81" s="8">
        <f t="shared" si="37"/>
        <v>224.67000000000007</v>
      </c>
      <c r="AG81" s="8">
        <f t="shared" si="38"/>
        <v>1363.21</v>
      </c>
      <c r="AH81" s="8" t="str">
        <f t="shared" si="39"/>
        <v>NO</v>
      </c>
      <c r="AI81" s="8">
        <f t="shared" si="40"/>
        <v>1363.21</v>
      </c>
      <c r="AJ81" s="8" t="str">
        <f t="shared" si="41"/>
        <v>YES</v>
      </c>
    </row>
    <row r="82" spans="1:36">
      <c r="A82" s="8">
        <v>47</v>
      </c>
      <c r="B82" s="8">
        <f t="shared" si="12"/>
        <v>100</v>
      </c>
      <c r="C82" s="8">
        <f t="shared" si="13"/>
        <v>4700</v>
      </c>
      <c r="D82" s="8">
        <f t="shared" si="14"/>
        <v>5160</v>
      </c>
      <c r="E82" s="8">
        <f t="shared" si="15"/>
        <v>50</v>
      </c>
      <c r="F82" s="8">
        <f t="shared" si="16"/>
        <v>5210</v>
      </c>
      <c r="G82" s="8">
        <f t="shared" si="17"/>
        <v>510</v>
      </c>
      <c r="H82" s="8">
        <f t="shared" si="18"/>
        <v>5210</v>
      </c>
      <c r="I82" s="8">
        <f t="shared" si="19"/>
        <v>60</v>
      </c>
      <c r="J82" s="8">
        <f t="shared" si="20"/>
        <v>5270</v>
      </c>
      <c r="K82" s="8">
        <f t="shared" si="21"/>
        <v>0</v>
      </c>
      <c r="L82" s="8">
        <f t="shared" si="22"/>
        <v>5270</v>
      </c>
      <c r="M82" s="8">
        <f t="shared" si="23"/>
        <v>93.54</v>
      </c>
      <c r="N82" s="8">
        <f t="shared" si="24"/>
        <v>5363.54</v>
      </c>
      <c r="O82" s="8">
        <f t="shared" si="25"/>
        <v>0</v>
      </c>
      <c r="P82" s="8">
        <f t="shared" si="26"/>
        <v>5363.54</v>
      </c>
      <c r="Q82" s="8">
        <f t="shared" si="27"/>
        <v>100</v>
      </c>
      <c r="R82" s="8">
        <f t="shared" si="28"/>
        <v>20</v>
      </c>
      <c r="S82" s="8">
        <f t="shared" si="29"/>
        <v>5483.54</v>
      </c>
      <c r="T82" s="8">
        <f t="shared" si="0"/>
        <v>100</v>
      </c>
      <c r="U82" s="8" cm="1">
        <f t="array" ref="U82">INDEX(S:S, 43 + (INT((ROW(A47)-1)/8)*8))</f>
        <v>5593.54</v>
      </c>
      <c r="V82" s="8">
        <f t="shared" si="1"/>
        <v>120</v>
      </c>
      <c r="W82" s="8">
        <f t="shared" si="30"/>
        <v>5713.54</v>
      </c>
      <c r="X82" s="8">
        <f t="shared" si="31"/>
        <v>110</v>
      </c>
      <c r="Y82" s="8">
        <f t="shared" si="32"/>
        <v>5713.54</v>
      </c>
      <c r="Z82" s="8">
        <f t="shared" si="5"/>
        <v>99.67</v>
      </c>
      <c r="AA82" s="8">
        <f t="shared" si="33"/>
        <v>5813.21</v>
      </c>
      <c r="AB82" s="8">
        <f t="shared" si="34"/>
        <v>0</v>
      </c>
      <c r="AC82" s="8" cm="1">
        <f t="array" ref="AC82">IF(MOD(ROW()-36, 8) = 0, INDEX(AA:AA, ROW()), INDEX(AE:AE,ROW() - 1))</f>
        <v>5963.21</v>
      </c>
      <c r="AD82" s="8">
        <f t="shared" si="35"/>
        <v>25</v>
      </c>
      <c r="AE82" s="8">
        <f t="shared" si="36"/>
        <v>5988.21</v>
      </c>
      <c r="AF82" s="8">
        <f t="shared" si="37"/>
        <v>249.67000000000007</v>
      </c>
      <c r="AG82" s="8">
        <f t="shared" si="38"/>
        <v>1288.21</v>
      </c>
      <c r="AH82" s="8" t="str">
        <f t="shared" si="39"/>
        <v>NO</v>
      </c>
      <c r="AI82" s="8">
        <f t="shared" si="40"/>
        <v>1288.21</v>
      </c>
      <c r="AJ82" s="8" t="str">
        <f t="shared" si="41"/>
        <v>YES</v>
      </c>
    </row>
    <row r="83" spans="1:36">
      <c r="A83" s="8">
        <v>48</v>
      </c>
      <c r="B83" s="8">
        <f t="shared" si="12"/>
        <v>100</v>
      </c>
      <c r="C83" s="8">
        <f t="shared" si="13"/>
        <v>4800</v>
      </c>
      <c r="D83" s="8">
        <f t="shared" si="14"/>
        <v>5270</v>
      </c>
      <c r="E83" s="8">
        <f t="shared" si="15"/>
        <v>50</v>
      </c>
      <c r="F83" s="8">
        <f t="shared" si="16"/>
        <v>5320</v>
      </c>
      <c r="G83" s="8">
        <f t="shared" si="17"/>
        <v>520</v>
      </c>
      <c r="H83" s="8">
        <f t="shared" si="18"/>
        <v>5320</v>
      </c>
      <c r="I83" s="8">
        <f t="shared" si="19"/>
        <v>60</v>
      </c>
      <c r="J83" s="8">
        <f t="shared" si="20"/>
        <v>5380</v>
      </c>
      <c r="K83" s="8">
        <f t="shared" si="21"/>
        <v>0</v>
      </c>
      <c r="L83" s="8">
        <f t="shared" si="22"/>
        <v>5380</v>
      </c>
      <c r="M83" s="8">
        <f t="shared" si="23"/>
        <v>93.54</v>
      </c>
      <c r="N83" s="8">
        <f t="shared" si="24"/>
        <v>5473.54</v>
      </c>
      <c r="O83" s="8">
        <f t="shared" si="25"/>
        <v>0</v>
      </c>
      <c r="P83" s="8">
        <f t="shared" si="26"/>
        <v>5473.54</v>
      </c>
      <c r="Q83" s="8">
        <f t="shared" si="27"/>
        <v>100</v>
      </c>
      <c r="R83" s="8">
        <f t="shared" si="28"/>
        <v>20</v>
      </c>
      <c r="S83" s="8">
        <f t="shared" si="29"/>
        <v>5593.54</v>
      </c>
      <c r="T83" s="8">
        <f t="shared" si="0"/>
        <v>100</v>
      </c>
      <c r="U83" s="8" cm="1">
        <f t="array" ref="U83">INDEX(S:S, 43 + (INT((ROW(A48)-1)/8)*8))</f>
        <v>5593.54</v>
      </c>
      <c r="V83" s="8">
        <f t="shared" si="1"/>
        <v>120</v>
      </c>
      <c r="W83" s="8">
        <f t="shared" si="30"/>
        <v>5713.54</v>
      </c>
      <c r="X83" s="8">
        <f t="shared" si="31"/>
        <v>0</v>
      </c>
      <c r="Y83" s="8">
        <f t="shared" si="32"/>
        <v>5713.54</v>
      </c>
      <c r="Z83" s="8">
        <f t="shared" si="5"/>
        <v>99.67</v>
      </c>
      <c r="AA83" s="8">
        <f t="shared" si="33"/>
        <v>5813.21</v>
      </c>
      <c r="AB83" s="8">
        <f t="shared" si="34"/>
        <v>0</v>
      </c>
      <c r="AC83" s="8" cm="1">
        <f t="array" ref="AC83">IF(MOD(ROW()-36, 8) = 0, INDEX(AA:AA, ROW()), INDEX(AE:AE,ROW() - 1))</f>
        <v>5988.21</v>
      </c>
      <c r="AD83" s="8">
        <f t="shared" si="35"/>
        <v>25</v>
      </c>
      <c r="AE83" s="8">
        <f t="shared" si="36"/>
        <v>6013.21</v>
      </c>
      <c r="AF83" s="8">
        <f t="shared" si="37"/>
        <v>274.67000000000007</v>
      </c>
      <c r="AG83" s="8">
        <f t="shared" si="38"/>
        <v>1213.21</v>
      </c>
      <c r="AH83" s="8" t="str">
        <f t="shared" si="39"/>
        <v>NO</v>
      </c>
      <c r="AI83" s="8">
        <f t="shared" si="40"/>
        <v>1213.21</v>
      </c>
      <c r="AJ83" s="8" t="str">
        <f t="shared" si="41"/>
        <v>YES</v>
      </c>
    </row>
    <row r="84" spans="1:36">
      <c r="A84" s="8">
        <v>49</v>
      </c>
      <c r="B84" s="8">
        <f t="shared" si="12"/>
        <v>100</v>
      </c>
      <c r="C84" s="8">
        <f t="shared" si="13"/>
        <v>4900</v>
      </c>
      <c r="D84" s="8">
        <f t="shared" si="14"/>
        <v>5380</v>
      </c>
      <c r="E84" s="8">
        <f t="shared" si="15"/>
        <v>50</v>
      </c>
      <c r="F84" s="8">
        <f t="shared" si="16"/>
        <v>5430</v>
      </c>
      <c r="G84" s="8">
        <f t="shared" si="17"/>
        <v>530</v>
      </c>
      <c r="H84" s="8">
        <f t="shared" si="18"/>
        <v>5430</v>
      </c>
      <c r="I84" s="8">
        <f t="shared" si="19"/>
        <v>60</v>
      </c>
      <c r="J84" s="8">
        <f t="shared" si="20"/>
        <v>5490</v>
      </c>
      <c r="K84" s="8">
        <f t="shared" si="21"/>
        <v>0</v>
      </c>
      <c r="L84" s="8">
        <f t="shared" si="22"/>
        <v>5490</v>
      </c>
      <c r="M84" s="8">
        <f t="shared" si="23"/>
        <v>93.54</v>
      </c>
      <c r="N84" s="8">
        <f t="shared" si="24"/>
        <v>5583.54</v>
      </c>
      <c r="O84" s="8">
        <f t="shared" si="25"/>
        <v>0</v>
      </c>
      <c r="P84" s="8">
        <f t="shared" si="26"/>
        <v>5583.54</v>
      </c>
      <c r="Q84" s="8">
        <f t="shared" si="27"/>
        <v>100</v>
      </c>
      <c r="R84" s="8">
        <f t="shared" si="28"/>
        <v>20</v>
      </c>
      <c r="S84" s="8">
        <f t="shared" si="29"/>
        <v>5703.54</v>
      </c>
      <c r="T84" s="8">
        <f t="shared" si="0"/>
        <v>100</v>
      </c>
      <c r="U84" s="8" cm="1">
        <f t="array" ref="U84">INDEX(S:S, 43 + (INT((ROW(A49)-1)/8)*8))</f>
        <v>6473.54</v>
      </c>
      <c r="V84" s="8">
        <f t="shared" si="1"/>
        <v>120</v>
      </c>
      <c r="W84" s="8">
        <f t="shared" si="30"/>
        <v>6593.54</v>
      </c>
      <c r="X84" s="8">
        <f t="shared" si="31"/>
        <v>770</v>
      </c>
      <c r="Y84" s="8">
        <f t="shared" si="32"/>
        <v>6593.54</v>
      </c>
      <c r="Z84" s="8">
        <f t="shared" si="5"/>
        <v>99.67</v>
      </c>
      <c r="AA84" s="8">
        <f t="shared" si="33"/>
        <v>6693.21</v>
      </c>
      <c r="AB84" s="8">
        <f t="shared" si="34"/>
        <v>0</v>
      </c>
      <c r="AC84" s="8" cm="1">
        <f t="array" ref="AC84">IF(MOD(ROW()-36, 8) = 0, INDEX(AA:AA, ROW()), INDEX(AE:AE,ROW() - 1))</f>
        <v>6693.21</v>
      </c>
      <c r="AD84" s="8">
        <f t="shared" si="35"/>
        <v>25</v>
      </c>
      <c r="AE84" s="8">
        <f t="shared" si="36"/>
        <v>6718.21</v>
      </c>
      <c r="AF84" s="8">
        <f t="shared" si="37"/>
        <v>99.670000000000073</v>
      </c>
      <c r="AG84" s="8">
        <f t="shared" si="38"/>
        <v>1818.21</v>
      </c>
      <c r="AH84" s="8" t="str">
        <f t="shared" si="39"/>
        <v>NO</v>
      </c>
      <c r="AI84" s="8">
        <f t="shared" si="40"/>
        <v>1818.21</v>
      </c>
      <c r="AJ84" s="8" t="str">
        <f t="shared" si="41"/>
        <v>NO</v>
      </c>
    </row>
    <row r="85" spans="1:36">
      <c r="A85" s="8">
        <v>50</v>
      </c>
      <c r="B85" s="8">
        <f t="shared" si="12"/>
        <v>100</v>
      </c>
      <c r="C85" s="8">
        <f t="shared" si="13"/>
        <v>5000</v>
      </c>
      <c r="D85" s="8">
        <f t="shared" si="14"/>
        <v>5490</v>
      </c>
      <c r="E85" s="8">
        <f t="shared" si="15"/>
        <v>50</v>
      </c>
      <c r="F85" s="8">
        <f t="shared" si="16"/>
        <v>5540</v>
      </c>
      <c r="G85" s="8">
        <f t="shared" si="17"/>
        <v>540</v>
      </c>
      <c r="H85" s="8">
        <f t="shared" si="18"/>
        <v>5540</v>
      </c>
      <c r="I85" s="8">
        <f t="shared" si="19"/>
        <v>60</v>
      </c>
      <c r="J85" s="8">
        <f t="shared" si="20"/>
        <v>5600</v>
      </c>
      <c r="K85" s="8">
        <f t="shared" si="21"/>
        <v>0</v>
      </c>
      <c r="L85" s="8">
        <f t="shared" si="22"/>
        <v>5600</v>
      </c>
      <c r="M85" s="8">
        <f t="shared" si="23"/>
        <v>93.54</v>
      </c>
      <c r="N85" s="8">
        <f t="shared" si="24"/>
        <v>5693.54</v>
      </c>
      <c r="O85" s="8">
        <f t="shared" si="25"/>
        <v>0</v>
      </c>
      <c r="P85" s="8">
        <f t="shared" si="26"/>
        <v>5693.54</v>
      </c>
      <c r="Q85" s="8">
        <f t="shared" si="27"/>
        <v>100</v>
      </c>
      <c r="R85" s="8">
        <f t="shared" si="28"/>
        <v>20</v>
      </c>
      <c r="S85" s="8">
        <f t="shared" si="29"/>
        <v>5813.54</v>
      </c>
      <c r="T85" s="8">
        <f t="shared" si="0"/>
        <v>100</v>
      </c>
      <c r="U85" s="8" cm="1">
        <f t="array" ref="U85">INDEX(S:S, 43 + (INT((ROW(A50)-1)/8)*8))</f>
        <v>6473.54</v>
      </c>
      <c r="V85" s="8">
        <f t="shared" si="1"/>
        <v>120</v>
      </c>
      <c r="W85" s="8">
        <f t="shared" si="30"/>
        <v>6593.54</v>
      </c>
      <c r="X85" s="8">
        <f t="shared" si="31"/>
        <v>660</v>
      </c>
      <c r="Y85" s="8">
        <f t="shared" si="32"/>
        <v>6593.54</v>
      </c>
      <c r="Z85" s="8">
        <f t="shared" si="5"/>
        <v>99.67</v>
      </c>
      <c r="AA85" s="8">
        <f t="shared" si="33"/>
        <v>6693.21</v>
      </c>
      <c r="AB85" s="8">
        <f t="shared" si="34"/>
        <v>0</v>
      </c>
      <c r="AC85" s="8" cm="1">
        <f t="array" ref="AC85">IF(MOD(ROW()-36, 8) = 0, INDEX(AA:AA, ROW()), INDEX(AE:AE,ROW() - 1))</f>
        <v>6718.21</v>
      </c>
      <c r="AD85" s="8">
        <f t="shared" si="35"/>
        <v>25</v>
      </c>
      <c r="AE85" s="8">
        <f t="shared" si="36"/>
        <v>6743.21</v>
      </c>
      <c r="AF85" s="8">
        <f t="shared" si="37"/>
        <v>124.67000000000007</v>
      </c>
      <c r="AG85" s="8">
        <f t="shared" si="38"/>
        <v>1743.21</v>
      </c>
      <c r="AH85" s="8" t="str">
        <f t="shared" si="39"/>
        <v>NO</v>
      </c>
      <c r="AI85" s="8">
        <f t="shared" si="40"/>
        <v>1743.21</v>
      </c>
      <c r="AJ85" s="8" t="str">
        <f t="shared" si="41"/>
        <v>NO</v>
      </c>
    </row>
    <row r="86" spans="1:36">
      <c r="A86" s="8">
        <v>51</v>
      </c>
      <c r="B86" s="8">
        <f t="shared" si="12"/>
        <v>100</v>
      </c>
      <c r="C86" s="8">
        <f t="shared" si="13"/>
        <v>5100</v>
      </c>
      <c r="D86" s="8">
        <f t="shared" si="14"/>
        <v>5600</v>
      </c>
      <c r="E86" s="8">
        <f t="shared" si="15"/>
        <v>50</v>
      </c>
      <c r="F86" s="8">
        <f t="shared" si="16"/>
        <v>5650</v>
      </c>
      <c r="G86" s="8">
        <f t="shared" si="17"/>
        <v>550</v>
      </c>
      <c r="H86" s="8">
        <f t="shared" si="18"/>
        <v>5650</v>
      </c>
      <c r="I86" s="8">
        <f t="shared" si="19"/>
        <v>60</v>
      </c>
      <c r="J86" s="8">
        <f t="shared" si="20"/>
        <v>5710</v>
      </c>
      <c r="K86" s="8">
        <f t="shared" si="21"/>
        <v>0</v>
      </c>
      <c r="L86" s="8">
        <f t="shared" si="22"/>
        <v>5710</v>
      </c>
      <c r="M86" s="8">
        <f t="shared" si="23"/>
        <v>93.54</v>
      </c>
      <c r="N86" s="8">
        <f t="shared" si="24"/>
        <v>5803.54</v>
      </c>
      <c r="O86" s="8">
        <f t="shared" si="25"/>
        <v>0</v>
      </c>
      <c r="P86" s="8">
        <f t="shared" si="26"/>
        <v>5803.54</v>
      </c>
      <c r="Q86" s="8">
        <f t="shared" si="27"/>
        <v>100</v>
      </c>
      <c r="R86" s="8">
        <f t="shared" si="28"/>
        <v>20</v>
      </c>
      <c r="S86" s="8">
        <f t="shared" si="29"/>
        <v>5923.54</v>
      </c>
      <c r="T86" s="8">
        <f t="shared" si="0"/>
        <v>100</v>
      </c>
      <c r="U86" s="8" cm="1">
        <f t="array" ref="U86">INDEX(S:S, 43 + (INT((ROW(A51)-1)/8)*8))</f>
        <v>6473.54</v>
      </c>
      <c r="V86" s="8">
        <f t="shared" si="1"/>
        <v>120</v>
      </c>
      <c r="W86" s="8">
        <f t="shared" si="30"/>
        <v>6593.54</v>
      </c>
      <c r="X86" s="8">
        <f t="shared" si="31"/>
        <v>550</v>
      </c>
      <c r="Y86" s="8">
        <f t="shared" si="32"/>
        <v>6593.54</v>
      </c>
      <c r="Z86" s="8">
        <f t="shared" si="5"/>
        <v>99.67</v>
      </c>
      <c r="AA86" s="8">
        <f t="shared" si="33"/>
        <v>6693.21</v>
      </c>
      <c r="AB86" s="8">
        <f t="shared" si="34"/>
        <v>0</v>
      </c>
      <c r="AC86" s="8" cm="1">
        <f t="array" ref="AC86">IF(MOD(ROW()-36, 8) = 0, INDEX(AA:AA, ROW()), INDEX(AE:AE,ROW() - 1))</f>
        <v>6743.21</v>
      </c>
      <c r="AD86" s="8">
        <f t="shared" si="35"/>
        <v>25</v>
      </c>
      <c r="AE86" s="8">
        <f t="shared" si="36"/>
        <v>6768.21</v>
      </c>
      <c r="AF86" s="8">
        <f t="shared" si="37"/>
        <v>149.67000000000007</v>
      </c>
      <c r="AG86" s="8">
        <f t="shared" si="38"/>
        <v>1668.21</v>
      </c>
      <c r="AH86" s="8" t="str">
        <f t="shared" si="39"/>
        <v>NO</v>
      </c>
      <c r="AI86" s="8">
        <f t="shared" si="40"/>
        <v>1668.21</v>
      </c>
      <c r="AJ86" s="8" t="str">
        <f t="shared" si="41"/>
        <v>NO</v>
      </c>
    </row>
    <row r="87" spans="1:36">
      <c r="A87" s="8">
        <v>52</v>
      </c>
      <c r="B87" s="8">
        <f t="shared" si="12"/>
        <v>100</v>
      </c>
      <c r="C87" s="8">
        <f t="shared" si="13"/>
        <v>5200</v>
      </c>
      <c r="D87" s="8">
        <f t="shared" si="14"/>
        <v>5710</v>
      </c>
      <c r="E87" s="8">
        <f t="shared" si="15"/>
        <v>50</v>
      </c>
      <c r="F87" s="8">
        <f t="shared" si="16"/>
        <v>5760</v>
      </c>
      <c r="G87" s="8">
        <f t="shared" si="17"/>
        <v>560</v>
      </c>
      <c r="H87" s="8">
        <f t="shared" si="18"/>
        <v>5760</v>
      </c>
      <c r="I87" s="8">
        <f t="shared" si="19"/>
        <v>60</v>
      </c>
      <c r="J87" s="8">
        <f t="shared" si="20"/>
        <v>5820</v>
      </c>
      <c r="K87" s="8">
        <f t="shared" si="21"/>
        <v>0</v>
      </c>
      <c r="L87" s="8">
        <f t="shared" si="22"/>
        <v>5820</v>
      </c>
      <c r="M87" s="8">
        <f t="shared" si="23"/>
        <v>93.54</v>
      </c>
      <c r="N87" s="8">
        <f t="shared" si="24"/>
        <v>5913.54</v>
      </c>
      <c r="O87" s="8">
        <f t="shared" si="25"/>
        <v>0</v>
      </c>
      <c r="P87" s="8">
        <f t="shared" si="26"/>
        <v>5913.54</v>
      </c>
      <c r="Q87" s="8">
        <f t="shared" si="27"/>
        <v>100</v>
      </c>
      <c r="R87" s="8">
        <f t="shared" si="28"/>
        <v>20</v>
      </c>
      <c r="S87" s="8">
        <f t="shared" si="29"/>
        <v>6033.54</v>
      </c>
      <c r="T87" s="8">
        <f t="shared" si="0"/>
        <v>100</v>
      </c>
      <c r="U87" s="8" cm="1">
        <f t="array" ref="U87">INDEX(S:S, 43 + (INT((ROW(A52)-1)/8)*8))</f>
        <v>6473.54</v>
      </c>
      <c r="V87" s="8">
        <f t="shared" si="1"/>
        <v>120</v>
      </c>
      <c r="W87" s="8">
        <f t="shared" si="30"/>
        <v>6593.54</v>
      </c>
      <c r="X87" s="8">
        <f t="shared" si="31"/>
        <v>440</v>
      </c>
      <c r="Y87" s="8">
        <f t="shared" si="32"/>
        <v>6593.54</v>
      </c>
      <c r="Z87" s="8">
        <f t="shared" si="5"/>
        <v>99.67</v>
      </c>
      <c r="AA87" s="8">
        <f t="shared" si="33"/>
        <v>6693.21</v>
      </c>
      <c r="AB87" s="8">
        <f t="shared" si="34"/>
        <v>0</v>
      </c>
      <c r="AC87" s="8" cm="1">
        <f t="array" ref="AC87">IF(MOD(ROW()-36, 8) = 0, INDEX(AA:AA, ROW()), INDEX(AE:AE,ROW() - 1))</f>
        <v>6768.21</v>
      </c>
      <c r="AD87" s="8">
        <f t="shared" si="35"/>
        <v>25</v>
      </c>
      <c r="AE87" s="8">
        <f t="shared" si="36"/>
        <v>6793.21</v>
      </c>
      <c r="AF87" s="8">
        <f t="shared" si="37"/>
        <v>174.67000000000007</v>
      </c>
      <c r="AG87" s="8">
        <f t="shared" si="38"/>
        <v>1593.21</v>
      </c>
      <c r="AH87" s="8" t="str">
        <f t="shared" si="39"/>
        <v>NO</v>
      </c>
      <c r="AI87" s="8">
        <f t="shared" si="40"/>
        <v>1593.21</v>
      </c>
      <c r="AJ87" s="8" t="str">
        <f t="shared" si="41"/>
        <v>NO</v>
      </c>
    </row>
    <row r="88" spans="1:36">
      <c r="A88" s="8">
        <v>53</v>
      </c>
      <c r="B88" s="8">
        <f t="shared" si="12"/>
        <v>100</v>
      </c>
      <c r="C88" s="8">
        <f t="shared" si="13"/>
        <v>5300</v>
      </c>
      <c r="D88" s="8">
        <f t="shared" si="14"/>
        <v>5820</v>
      </c>
      <c r="E88" s="8">
        <f t="shared" si="15"/>
        <v>50</v>
      </c>
      <c r="F88" s="8">
        <f t="shared" si="16"/>
        <v>5870</v>
      </c>
      <c r="G88" s="8">
        <f t="shared" si="17"/>
        <v>570</v>
      </c>
      <c r="H88" s="8">
        <f t="shared" si="18"/>
        <v>5870</v>
      </c>
      <c r="I88" s="8">
        <f t="shared" si="19"/>
        <v>60</v>
      </c>
      <c r="J88" s="8">
        <f t="shared" si="20"/>
        <v>5930</v>
      </c>
      <c r="K88" s="8">
        <f t="shared" si="21"/>
        <v>0</v>
      </c>
      <c r="L88" s="8">
        <f t="shared" si="22"/>
        <v>5930</v>
      </c>
      <c r="M88" s="8">
        <f t="shared" si="23"/>
        <v>93.54</v>
      </c>
      <c r="N88" s="8">
        <f t="shared" si="24"/>
        <v>6023.54</v>
      </c>
      <c r="O88" s="8">
        <f t="shared" si="25"/>
        <v>0</v>
      </c>
      <c r="P88" s="8">
        <f t="shared" si="26"/>
        <v>6023.54</v>
      </c>
      <c r="Q88" s="8">
        <f t="shared" si="27"/>
        <v>100</v>
      </c>
      <c r="R88" s="8">
        <f t="shared" si="28"/>
        <v>20</v>
      </c>
      <c r="S88" s="8">
        <f t="shared" si="29"/>
        <v>6143.54</v>
      </c>
      <c r="T88" s="8">
        <f t="shared" si="0"/>
        <v>100</v>
      </c>
      <c r="U88" s="8" cm="1">
        <f t="array" ref="U88">INDEX(S:S, 43 + (INT((ROW(A53)-1)/8)*8))</f>
        <v>6473.54</v>
      </c>
      <c r="V88" s="8">
        <f t="shared" si="1"/>
        <v>120</v>
      </c>
      <c r="W88" s="8">
        <f t="shared" si="30"/>
        <v>6593.54</v>
      </c>
      <c r="X88" s="8">
        <f t="shared" si="31"/>
        <v>330</v>
      </c>
      <c r="Y88" s="8">
        <f t="shared" si="32"/>
        <v>6593.54</v>
      </c>
      <c r="Z88" s="8">
        <f t="shared" si="5"/>
        <v>99.67</v>
      </c>
      <c r="AA88" s="8">
        <f t="shared" si="33"/>
        <v>6693.21</v>
      </c>
      <c r="AB88" s="8">
        <f t="shared" si="34"/>
        <v>0</v>
      </c>
      <c r="AC88" s="8" cm="1">
        <f t="array" ref="AC88">IF(MOD(ROW()-36, 8) = 0, INDEX(AA:AA, ROW()), INDEX(AE:AE,ROW() - 1))</f>
        <v>6793.21</v>
      </c>
      <c r="AD88" s="8">
        <f t="shared" si="35"/>
        <v>25</v>
      </c>
      <c r="AE88" s="8">
        <f t="shared" si="36"/>
        <v>6818.21</v>
      </c>
      <c r="AF88" s="8">
        <f t="shared" si="37"/>
        <v>199.67000000000007</v>
      </c>
      <c r="AG88" s="8">
        <f t="shared" si="38"/>
        <v>1518.21</v>
      </c>
      <c r="AH88" s="8" t="str">
        <f t="shared" si="39"/>
        <v>NO</v>
      </c>
      <c r="AI88" s="8">
        <f t="shared" si="40"/>
        <v>1518.21</v>
      </c>
      <c r="AJ88" s="8" t="str">
        <f t="shared" si="41"/>
        <v>NO</v>
      </c>
    </row>
    <row r="89" spans="1:36">
      <c r="A89" s="8">
        <v>54</v>
      </c>
      <c r="B89" s="8">
        <f t="shared" si="12"/>
        <v>100</v>
      </c>
      <c r="C89" s="8">
        <f t="shared" si="13"/>
        <v>5400</v>
      </c>
      <c r="D89" s="8">
        <f t="shared" si="14"/>
        <v>5930</v>
      </c>
      <c r="E89" s="8">
        <f t="shared" si="15"/>
        <v>50</v>
      </c>
      <c r="F89" s="8">
        <f t="shared" si="16"/>
        <v>5980</v>
      </c>
      <c r="G89" s="8">
        <f t="shared" si="17"/>
        <v>580</v>
      </c>
      <c r="H89" s="8">
        <f t="shared" si="18"/>
        <v>5980</v>
      </c>
      <c r="I89" s="8">
        <f t="shared" si="19"/>
        <v>60</v>
      </c>
      <c r="J89" s="8">
        <f t="shared" si="20"/>
        <v>6040</v>
      </c>
      <c r="K89" s="8">
        <f t="shared" si="21"/>
        <v>0</v>
      </c>
      <c r="L89" s="8">
        <f t="shared" si="22"/>
        <v>6040</v>
      </c>
      <c r="M89" s="8">
        <f t="shared" si="23"/>
        <v>93.54</v>
      </c>
      <c r="N89" s="8">
        <f t="shared" si="24"/>
        <v>6133.54</v>
      </c>
      <c r="O89" s="8">
        <f t="shared" si="25"/>
        <v>0</v>
      </c>
      <c r="P89" s="8">
        <f t="shared" si="26"/>
        <v>6133.54</v>
      </c>
      <c r="Q89" s="8">
        <f t="shared" si="27"/>
        <v>100</v>
      </c>
      <c r="R89" s="8">
        <f t="shared" si="28"/>
        <v>20</v>
      </c>
      <c r="S89" s="8">
        <f t="shared" si="29"/>
        <v>6253.54</v>
      </c>
      <c r="T89" s="8">
        <f t="shared" si="0"/>
        <v>100</v>
      </c>
      <c r="U89" s="8" cm="1">
        <f t="array" ref="U89">INDEX(S:S, 43 + (INT((ROW(A54)-1)/8)*8))</f>
        <v>6473.54</v>
      </c>
      <c r="V89" s="8">
        <f t="shared" si="1"/>
        <v>120</v>
      </c>
      <c r="W89" s="8">
        <f t="shared" si="30"/>
        <v>6593.54</v>
      </c>
      <c r="X89" s="8">
        <f t="shared" si="31"/>
        <v>220</v>
      </c>
      <c r="Y89" s="8">
        <f t="shared" si="32"/>
        <v>6593.54</v>
      </c>
      <c r="Z89" s="8">
        <f t="shared" si="5"/>
        <v>99.67</v>
      </c>
      <c r="AA89" s="8">
        <f t="shared" si="33"/>
        <v>6693.21</v>
      </c>
      <c r="AB89" s="8">
        <f t="shared" si="34"/>
        <v>0</v>
      </c>
      <c r="AC89" s="8" cm="1">
        <f t="array" ref="AC89">IF(MOD(ROW()-36, 8) = 0, INDEX(AA:AA, ROW()), INDEX(AE:AE,ROW() - 1))</f>
        <v>6818.21</v>
      </c>
      <c r="AD89" s="8">
        <f t="shared" si="35"/>
        <v>25</v>
      </c>
      <c r="AE89" s="8">
        <f t="shared" si="36"/>
        <v>6843.21</v>
      </c>
      <c r="AF89" s="8">
        <f t="shared" si="37"/>
        <v>224.67000000000007</v>
      </c>
      <c r="AG89" s="8">
        <f t="shared" si="38"/>
        <v>1443.21</v>
      </c>
      <c r="AH89" s="8" t="str">
        <f t="shared" si="39"/>
        <v>NO</v>
      </c>
      <c r="AI89" s="8">
        <f t="shared" si="40"/>
        <v>1443.21</v>
      </c>
      <c r="AJ89" s="8" t="str">
        <f t="shared" si="41"/>
        <v>NO</v>
      </c>
    </row>
    <row r="90" spans="1:36">
      <c r="A90" s="8">
        <v>55</v>
      </c>
      <c r="B90" s="8">
        <f t="shared" si="12"/>
        <v>100</v>
      </c>
      <c r="C90" s="8">
        <f t="shared" si="13"/>
        <v>5500</v>
      </c>
      <c r="D90" s="8">
        <f t="shared" si="14"/>
        <v>6040</v>
      </c>
      <c r="E90" s="8">
        <f t="shared" si="15"/>
        <v>50</v>
      </c>
      <c r="F90" s="8">
        <f t="shared" si="16"/>
        <v>6090</v>
      </c>
      <c r="G90" s="8">
        <f t="shared" si="17"/>
        <v>590</v>
      </c>
      <c r="H90" s="8">
        <f t="shared" si="18"/>
        <v>6090</v>
      </c>
      <c r="I90" s="8">
        <f t="shared" si="19"/>
        <v>60</v>
      </c>
      <c r="J90" s="8">
        <f t="shared" si="20"/>
        <v>6150</v>
      </c>
      <c r="K90" s="8">
        <f t="shared" si="21"/>
        <v>0</v>
      </c>
      <c r="L90" s="8">
        <f t="shared" si="22"/>
        <v>6150</v>
      </c>
      <c r="M90" s="8">
        <f t="shared" si="23"/>
        <v>93.54</v>
      </c>
      <c r="N90" s="8">
        <f t="shared" si="24"/>
        <v>6243.54</v>
      </c>
      <c r="O90" s="8">
        <f t="shared" si="25"/>
        <v>0</v>
      </c>
      <c r="P90" s="8">
        <f t="shared" si="26"/>
        <v>6243.54</v>
      </c>
      <c r="Q90" s="8">
        <f t="shared" si="27"/>
        <v>100</v>
      </c>
      <c r="R90" s="8">
        <f t="shared" si="28"/>
        <v>20</v>
      </c>
      <c r="S90" s="8">
        <f t="shared" si="29"/>
        <v>6363.54</v>
      </c>
      <c r="T90" s="8">
        <f t="shared" si="0"/>
        <v>100</v>
      </c>
      <c r="U90" s="8" cm="1">
        <f t="array" ref="U90">INDEX(S:S, 43 + (INT((ROW(A55)-1)/8)*8))</f>
        <v>6473.54</v>
      </c>
      <c r="V90" s="8">
        <f t="shared" si="1"/>
        <v>120</v>
      </c>
      <c r="W90" s="8">
        <f t="shared" si="30"/>
        <v>6593.54</v>
      </c>
      <c r="X90" s="8">
        <f t="shared" si="31"/>
        <v>110</v>
      </c>
      <c r="Y90" s="8">
        <f t="shared" si="32"/>
        <v>6593.54</v>
      </c>
      <c r="Z90" s="8">
        <f t="shared" si="5"/>
        <v>99.67</v>
      </c>
      <c r="AA90" s="8">
        <f t="shared" si="33"/>
        <v>6693.21</v>
      </c>
      <c r="AB90" s="8">
        <f t="shared" si="34"/>
        <v>0</v>
      </c>
      <c r="AC90" s="8" cm="1">
        <f t="array" ref="AC90">IF(MOD(ROW()-36, 8) = 0, INDEX(AA:AA, ROW()), INDEX(AE:AE,ROW() - 1))</f>
        <v>6843.21</v>
      </c>
      <c r="AD90" s="8">
        <f t="shared" si="35"/>
        <v>25</v>
      </c>
      <c r="AE90" s="8">
        <f t="shared" si="36"/>
        <v>6868.21</v>
      </c>
      <c r="AF90" s="8">
        <f t="shared" si="37"/>
        <v>249.67000000000007</v>
      </c>
      <c r="AG90" s="8">
        <f t="shared" si="38"/>
        <v>1368.21</v>
      </c>
      <c r="AH90" s="8" t="str">
        <f t="shared" si="39"/>
        <v>NO</v>
      </c>
      <c r="AI90" s="8">
        <f t="shared" si="40"/>
        <v>1368.21</v>
      </c>
      <c r="AJ90" s="8" t="str">
        <f t="shared" si="41"/>
        <v>YES</v>
      </c>
    </row>
    <row r="91" spans="1:36">
      <c r="A91" s="8">
        <v>56</v>
      </c>
      <c r="B91" s="8">
        <f t="shared" si="12"/>
        <v>100</v>
      </c>
      <c r="C91" s="8">
        <f t="shared" si="13"/>
        <v>5600</v>
      </c>
      <c r="D91" s="8">
        <f t="shared" si="14"/>
        <v>6150</v>
      </c>
      <c r="E91" s="8">
        <f t="shared" si="15"/>
        <v>50</v>
      </c>
      <c r="F91" s="8">
        <f t="shared" si="16"/>
        <v>6200</v>
      </c>
      <c r="G91" s="8">
        <f t="shared" si="17"/>
        <v>600</v>
      </c>
      <c r="H91" s="8">
        <f t="shared" si="18"/>
        <v>6200</v>
      </c>
      <c r="I91" s="8">
        <f t="shared" si="19"/>
        <v>60</v>
      </c>
      <c r="J91" s="8">
        <f t="shared" si="20"/>
        <v>6260</v>
      </c>
      <c r="K91" s="8">
        <f t="shared" si="21"/>
        <v>0</v>
      </c>
      <c r="L91" s="8">
        <f t="shared" si="22"/>
        <v>6260</v>
      </c>
      <c r="M91" s="8">
        <f t="shared" si="23"/>
        <v>93.54</v>
      </c>
      <c r="N91" s="8">
        <f t="shared" si="24"/>
        <v>6353.54</v>
      </c>
      <c r="O91" s="8">
        <f t="shared" si="25"/>
        <v>0</v>
      </c>
      <c r="P91" s="8">
        <f t="shared" si="26"/>
        <v>6353.54</v>
      </c>
      <c r="Q91" s="8">
        <f t="shared" si="27"/>
        <v>100</v>
      </c>
      <c r="R91" s="8">
        <f t="shared" si="28"/>
        <v>20</v>
      </c>
      <c r="S91" s="8">
        <f t="shared" si="29"/>
        <v>6473.54</v>
      </c>
      <c r="T91" s="8">
        <f t="shared" si="0"/>
        <v>100</v>
      </c>
      <c r="U91" s="8" cm="1">
        <f t="array" ref="U91">INDEX(S:S, 43 + (INT((ROW(A56)-1)/8)*8))</f>
        <v>6473.54</v>
      </c>
      <c r="V91" s="8">
        <f t="shared" si="1"/>
        <v>120</v>
      </c>
      <c r="W91" s="8">
        <f t="shared" si="30"/>
        <v>6593.54</v>
      </c>
      <c r="X91" s="8">
        <f t="shared" si="31"/>
        <v>0</v>
      </c>
      <c r="Y91" s="8">
        <f t="shared" si="32"/>
        <v>6593.54</v>
      </c>
      <c r="Z91" s="8">
        <f t="shared" si="5"/>
        <v>99.67</v>
      </c>
      <c r="AA91" s="8">
        <f t="shared" si="33"/>
        <v>6693.21</v>
      </c>
      <c r="AB91" s="8">
        <f t="shared" si="34"/>
        <v>0</v>
      </c>
      <c r="AC91" s="8" cm="1">
        <f t="array" ref="AC91">IF(MOD(ROW()-36, 8) = 0, INDEX(AA:AA, ROW()), INDEX(AE:AE,ROW() - 1))</f>
        <v>6868.21</v>
      </c>
      <c r="AD91" s="8">
        <f t="shared" si="35"/>
        <v>25</v>
      </c>
      <c r="AE91" s="8">
        <f t="shared" si="36"/>
        <v>6893.21</v>
      </c>
      <c r="AF91" s="8">
        <f t="shared" si="37"/>
        <v>274.67000000000007</v>
      </c>
      <c r="AG91" s="8">
        <f t="shared" si="38"/>
        <v>1293.21</v>
      </c>
      <c r="AH91" s="8" t="str">
        <f t="shared" si="39"/>
        <v>NO</v>
      </c>
      <c r="AI91" s="8">
        <f t="shared" si="40"/>
        <v>1293.21</v>
      </c>
      <c r="AJ91" s="8" t="str">
        <f t="shared" si="41"/>
        <v>YES</v>
      </c>
    </row>
    <row r="92" spans="1:36">
      <c r="A92" s="8">
        <v>57</v>
      </c>
      <c r="B92" s="8">
        <f t="shared" si="12"/>
        <v>100</v>
      </c>
      <c r="C92" s="8">
        <f t="shared" si="13"/>
        <v>5700</v>
      </c>
      <c r="D92" s="8">
        <f t="shared" si="14"/>
        <v>6260</v>
      </c>
      <c r="E92" s="8">
        <f t="shared" si="15"/>
        <v>50</v>
      </c>
      <c r="F92" s="8">
        <f t="shared" si="16"/>
        <v>6310</v>
      </c>
      <c r="G92" s="8">
        <f t="shared" si="17"/>
        <v>610</v>
      </c>
      <c r="H92" s="8">
        <f t="shared" si="18"/>
        <v>6310</v>
      </c>
      <c r="I92" s="8">
        <f t="shared" si="19"/>
        <v>60</v>
      </c>
      <c r="J92" s="8">
        <f t="shared" si="20"/>
        <v>6370</v>
      </c>
      <c r="K92" s="8">
        <f t="shared" si="21"/>
        <v>0</v>
      </c>
      <c r="L92" s="8">
        <f t="shared" si="22"/>
        <v>6370</v>
      </c>
      <c r="M92" s="8">
        <f t="shared" si="23"/>
        <v>93.54</v>
      </c>
      <c r="N92" s="8">
        <f t="shared" si="24"/>
        <v>6463.54</v>
      </c>
      <c r="O92" s="8">
        <f t="shared" si="25"/>
        <v>0</v>
      </c>
      <c r="P92" s="8">
        <f t="shared" si="26"/>
        <v>6463.54</v>
      </c>
      <c r="Q92" s="8">
        <f t="shared" si="27"/>
        <v>100</v>
      </c>
      <c r="R92" s="8">
        <f t="shared" si="28"/>
        <v>20</v>
      </c>
      <c r="S92" s="8">
        <f t="shared" si="29"/>
        <v>6583.54</v>
      </c>
      <c r="T92" s="8">
        <f t="shared" si="0"/>
        <v>100</v>
      </c>
      <c r="U92" s="8" cm="1">
        <f t="array" ref="U92">INDEX(S:S, 43 + (INT((ROW(A57)-1)/8)*8))</f>
        <v>7353.54</v>
      </c>
      <c r="V92" s="8">
        <f t="shared" si="1"/>
        <v>120</v>
      </c>
      <c r="W92" s="8">
        <f t="shared" si="30"/>
        <v>7473.54</v>
      </c>
      <c r="X92" s="8">
        <f t="shared" si="31"/>
        <v>770</v>
      </c>
      <c r="Y92" s="8">
        <f t="shared" si="32"/>
        <v>7473.54</v>
      </c>
      <c r="Z92" s="8">
        <f t="shared" si="5"/>
        <v>99.67</v>
      </c>
      <c r="AA92" s="8">
        <f t="shared" si="33"/>
        <v>7573.21</v>
      </c>
      <c r="AB92" s="8">
        <f t="shared" si="34"/>
        <v>0</v>
      </c>
      <c r="AC92" s="8" cm="1">
        <f t="array" ref="AC92">IF(MOD(ROW()-36, 8) = 0, INDEX(AA:AA, ROW()), INDEX(AE:AE,ROW() - 1))</f>
        <v>7573.21</v>
      </c>
      <c r="AD92" s="8">
        <f t="shared" si="35"/>
        <v>25</v>
      </c>
      <c r="AE92" s="8">
        <f t="shared" si="36"/>
        <v>7598.21</v>
      </c>
      <c r="AF92" s="8">
        <f t="shared" si="37"/>
        <v>99.670000000000073</v>
      </c>
      <c r="AG92" s="8">
        <f t="shared" si="38"/>
        <v>1898.21</v>
      </c>
      <c r="AH92" s="8" t="str">
        <f t="shared" si="39"/>
        <v>NO</v>
      </c>
      <c r="AI92" s="8">
        <f t="shared" si="40"/>
        <v>1898.21</v>
      </c>
      <c r="AJ92" s="8" t="str">
        <f t="shared" si="41"/>
        <v>NO</v>
      </c>
    </row>
    <row r="93" spans="1:36">
      <c r="A93" s="8">
        <v>58</v>
      </c>
      <c r="B93" s="8">
        <f t="shared" si="12"/>
        <v>100</v>
      </c>
      <c r="C93" s="8">
        <f t="shared" si="13"/>
        <v>5800</v>
      </c>
      <c r="D93" s="8">
        <f t="shared" si="14"/>
        <v>6370</v>
      </c>
      <c r="E93" s="8">
        <f t="shared" si="15"/>
        <v>50</v>
      </c>
      <c r="F93" s="8">
        <f t="shared" si="16"/>
        <v>6420</v>
      </c>
      <c r="G93" s="8">
        <f t="shared" si="17"/>
        <v>620</v>
      </c>
      <c r="H93" s="8">
        <f t="shared" si="18"/>
        <v>6420</v>
      </c>
      <c r="I93" s="8">
        <f t="shared" si="19"/>
        <v>60</v>
      </c>
      <c r="J93" s="8">
        <f t="shared" si="20"/>
        <v>6480</v>
      </c>
      <c r="K93" s="8">
        <f t="shared" si="21"/>
        <v>0</v>
      </c>
      <c r="L93" s="8">
        <f t="shared" si="22"/>
        <v>6480</v>
      </c>
      <c r="M93" s="8">
        <f t="shared" si="23"/>
        <v>93.54</v>
      </c>
      <c r="N93" s="8">
        <f t="shared" si="24"/>
        <v>6573.54</v>
      </c>
      <c r="O93" s="8">
        <f t="shared" si="25"/>
        <v>0</v>
      </c>
      <c r="P93" s="8">
        <f t="shared" si="26"/>
        <v>6573.54</v>
      </c>
      <c r="Q93" s="8">
        <f t="shared" si="27"/>
        <v>100</v>
      </c>
      <c r="R93" s="8">
        <f t="shared" si="28"/>
        <v>20</v>
      </c>
      <c r="S93" s="8">
        <f t="shared" si="29"/>
        <v>6693.54</v>
      </c>
      <c r="T93" s="8">
        <f t="shared" si="0"/>
        <v>100</v>
      </c>
      <c r="U93" s="8" cm="1">
        <f t="array" ref="U93">INDEX(S:S, 43 + (INT((ROW(A58)-1)/8)*8))</f>
        <v>7353.54</v>
      </c>
      <c r="V93" s="8">
        <f t="shared" si="1"/>
        <v>120</v>
      </c>
      <c r="W93" s="8">
        <f t="shared" si="30"/>
        <v>7473.54</v>
      </c>
      <c r="X93" s="8">
        <f t="shared" si="31"/>
        <v>660</v>
      </c>
      <c r="Y93" s="8">
        <f t="shared" si="32"/>
        <v>7473.54</v>
      </c>
      <c r="Z93" s="8">
        <f t="shared" si="5"/>
        <v>99.67</v>
      </c>
      <c r="AA93" s="8">
        <f t="shared" si="33"/>
        <v>7573.21</v>
      </c>
      <c r="AB93" s="8">
        <f t="shared" si="34"/>
        <v>0</v>
      </c>
      <c r="AC93" s="8" cm="1">
        <f t="array" ref="AC93">IF(MOD(ROW()-36, 8) = 0, INDEX(AA:AA, ROW()), INDEX(AE:AE,ROW() - 1))</f>
        <v>7598.21</v>
      </c>
      <c r="AD93" s="8">
        <f t="shared" si="35"/>
        <v>25</v>
      </c>
      <c r="AE93" s="8">
        <f t="shared" si="36"/>
        <v>7623.21</v>
      </c>
      <c r="AF93" s="8">
        <f t="shared" si="37"/>
        <v>124.67000000000007</v>
      </c>
      <c r="AG93" s="8">
        <f t="shared" si="38"/>
        <v>1823.21</v>
      </c>
      <c r="AH93" s="8" t="str">
        <f t="shared" si="39"/>
        <v>NO</v>
      </c>
      <c r="AI93" s="8">
        <f t="shared" si="40"/>
        <v>1823.21</v>
      </c>
      <c r="AJ93" s="8" t="str">
        <f t="shared" si="41"/>
        <v>NO</v>
      </c>
    </row>
    <row r="94" spans="1:36">
      <c r="A94" s="8">
        <v>59</v>
      </c>
      <c r="B94" s="8">
        <f t="shared" si="12"/>
        <v>100</v>
      </c>
      <c r="C94" s="8">
        <f t="shared" si="13"/>
        <v>5900</v>
      </c>
      <c r="D94" s="8">
        <f t="shared" si="14"/>
        <v>6480</v>
      </c>
      <c r="E94" s="8">
        <f t="shared" si="15"/>
        <v>50</v>
      </c>
      <c r="F94" s="8">
        <f t="shared" si="16"/>
        <v>6530</v>
      </c>
      <c r="G94" s="8">
        <f t="shared" si="17"/>
        <v>630</v>
      </c>
      <c r="H94" s="8">
        <f t="shared" si="18"/>
        <v>6530</v>
      </c>
      <c r="I94" s="8">
        <f t="shared" si="19"/>
        <v>60</v>
      </c>
      <c r="J94" s="8">
        <f t="shared" si="20"/>
        <v>6590</v>
      </c>
      <c r="K94" s="8">
        <f t="shared" si="21"/>
        <v>0</v>
      </c>
      <c r="L94" s="8">
        <f t="shared" si="22"/>
        <v>6590</v>
      </c>
      <c r="M94" s="8">
        <f t="shared" si="23"/>
        <v>93.54</v>
      </c>
      <c r="N94" s="8">
        <f t="shared" si="24"/>
        <v>6683.54</v>
      </c>
      <c r="O94" s="8">
        <f t="shared" si="25"/>
        <v>0</v>
      </c>
      <c r="P94" s="8">
        <f t="shared" si="26"/>
        <v>6683.54</v>
      </c>
      <c r="Q94" s="8">
        <f t="shared" si="27"/>
        <v>100</v>
      </c>
      <c r="R94" s="8">
        <f t="shared" si="28"/>
        <v>20</v>
      </c>
      <c r="S94" s="8">
        <f t="shared" si="29"/>
        <v>6803.54</v>
      </c>
      <c r="T94" s="8">
        <f t="shared" si="0"/>
        <v>100</v>
      </c>
      <c r="U94" s="8" cm="1">
        <f t="array" ref="U94">INDEX(S:S, 43 + (INT((ROW(A59)-1)/8)*8))</f>
        <v>7353.54</v>
      </c>
      <c r="V94" s="8">
        <f t="shared" si="1"/>
        <v>120</v>
      </c>
      <c r="W94" s="8">
        <f t="shared" si="30"/>
        <v>7473.54</v>
      </c>
      <c r="X94" s="8">
        <f t="shared" si="31"/>
        <v>550</v>
      </c>
      <c r="Y94" s="8">
        <f t="shared" si="32"/>
        <v>7473.54</v>
      </c>
      <c r="Z94" s="8">
        <f t="shared" si="5"/>
        <v>99.67</v>
      </c>
      <c r="AA94" s="8">
        <f t="shared" si="33"/>
        <v>7573.21</v>
      </c>
      <c r="AB94" s="8">
        <f t="shared" si="34"/>
        <v>0</v>
      </c>
      <c r="AC94" s="8" cm="1">
        <f t="array" ref="AC94">IF(MOD(ROW()-36, 8) = 0, INDEX(AA:AA, ROW()), INDEX(AE:AE,ROW() - 1))</f>
        <v>7623.21</v>
      </c>
      <c r="AD94" s="8">
        <f t="shared" si="35"/>
        <v>25</v>
      </c>
      <c r="AE94" s="8">
        <f t="shared" si="36"/>
        <v>7648.21</v>
      </c>
      <c r="AF94" s="8">
        <f t="shared" si="37"/>
        <v>149.67000000000007</v>
      </c>
      <c r="AG94" s="8">
        <f t="shared" si="38"/>
        <v>1748.21</v>
      </c>
      <c r="AH94" s="8" t="str">
        <f t="shared" si="39"/>
        <v>NO</v>
      </c>
      <c r="AI94" s="8">
        <f t="shared" si="40"/>
        <v>1748.21</v>
      </c>
      <c r="AJ94" s="8" t="str">
        <f t="shared" si="41"/>
        <v>NO</v>
      </c>
    </row>
    <row r="95" spans="1:36">
      <c r="A95" s="8">
        <v>60</v>
      </c>
      <c r="B95" s="8">
        <f t="shared" si="12"/>
        <v>100</v>
      </c>
      <c r="C95" s="8">
        <f t="shared" si="13"/>
        <v>6000</v>
      </c>
      <c r="D95" s="8">
        <f t="shared" si="14"/>
        <v>6590</v>
      </c>
      <c r="E95" s="8">
        <f t="shared" si="15"/>
        <v>50</v>
      </c>
      <c r="F95" s="8">
        <f t="shared" si="16"/>
        <v>6640</v>
      </c>
      <c r="G95" s="8">
        <f t="shared" si="17"/>
        <v>640</v>
      </c>
      <c r="H95" s="8">
        <f t="shared" si="18"/>
        <v>6640</v>
      </c>
      <c r="I95" s="8">
        <f t="shared" si="19"/>
        <v>60</v>
      </c>
      <c r="J95" s="8">
        <f t="shared" si="20"/>
        <v>6700</v>
      </c>
      <c r="K95" s="8">
        <f t="shared" si="21"/>
        <v>0</v>
      </c>
      <c r="L95" s="8">
        <f t="shared" si="22"/>
        <v>6700</v>
      </c>
      <c r="M95" s="8">
        <f t="shared" si="23"/>
        <v>93.54</v>
      </c>
      <c r="N95" s="8">
        <f t="shared" si="24"/>
        <v>6793.54</v>
      </c>
      <c r="O95" s="8">
        <f t="shared" si="25"/>
        <v>0</v>
      </c>
      <c r="P95" s="8">
        <f t="shared" si="26"/>
        <v>6793.54</v>
      </c>
      <c r="Q95" s="8">
        <f t="shared" si="27"/>
        <v>100</v>
      </c>
      <c r="R95" s="8">
        <f t="shared" si="28"/>
        <v>20</v>
      </c>
      <c r="S95" s="8">
        <f t="shared" si="29"/>
        <v>6913.54</v>
      </c>
      <c r="T95" s="8">
        <f t="shared" si="0"/>
        <v>100</v>
      </c>
      <c r="U95" s="8" cm="1">
        <f t="array" ref="U95">INDEX(S:S, 43 + (INT((ROW(A60)-1)/8)*8))</f>
        <v>7353.54</v>
      </c>
      <c r="V95" s="8">
        <f t="shared" si="1"/>
        <v>120</v>
      </c>
      <c r="W95" s="8">
        <f t="shared" si="30"/>
        <v>7473.54</v>
      </c>
      <c r="X95" s="8">
        <f t="shared" si="31"/>
        <v>440</v>
      </c>
      <c r="Y95" s="8">
        <f t="shared" si="32"/>
        <v>7473.54</v>
      </c>
      <c r="Z95" s="8">
        <f t="shared" si="5"/>
        <v>99.67</v>
      </c>
      <c r="AA95" s="8">
        <f t="shared" si="33"/>
        <v>7573.21</v>
      </c>
      <c r="AB95" s="8">
        <f t="shared" si="34"/>
        <v>0</v>
      </c>
      <c r="AC95" s="8" cm="1">
        <f t="array" ref="AC95">IF(MOD(ROW()-36, 8) = 0, INDEX(AA:AA, ROW()), INDEX(AE:AE,ROW() - 1))</f>
        <v>7648.21</v>
      </c>
      <c r="AD95" s="8">
        <f t="shared" si="35"/>
        <v>25</v>
      </c>
      <c r="AE95" s="8">
        <f t="shared" si="36"/>
        <v>7673.21</v>
      </c>
      <c r="AF95" s="8">
        <f t="shared" si="37"/>
        <v>174.67000000000007</v>
      </c>
      <c r="AG95" s="8">
        <f t="shared" si="38"/>
        <v>1673.21</v>
      </c>
      <c r="AH95" s="8" t="str">
        <f t="shared" si="39"/>
        <v>NO</v>
      </c>
      <c r="AI95" s="8">
        <f t="shared" si="40"/>
        <v>1673.21</v>
      </c>
      <c r="AJ95" s="8" t="str">
        <f t="shared" si="41"/>
        <v>NO</v>
      </c>
    </row>
    <row r="96" spans="1:36">
      <c r="A96" s="8">
        <v>61</v>
      </c>
      <c r="B96" s="8">
        <f t="shared" si="12"/>
        <v>100</v>
      </c>
      <c r="C96" s="8">
        <f t="shared" si="13"/>
        <v>6100</v>
      </c>
      <c r="D96" s="8">
        <f t="shared" si="14"/>
        <v>6700</v>
      </c>
      <c r="E96" s="8">
        <f t="shared" si="15"/>
        <v>50</v>
      </c>
      <c r="F96" s="8">
        <f t="shared" si="16"/>
        <v>6750</v>
      </c>
      <c r="G96" s="8">
        <f t="shared" si="17"/>
        <v>650</v>
      </c>
      <c r="H96" s="8">
        <f t="shared" si="18"/>
        <v>6750</v>
      </c>
      <c r="I96" s="8">
        <f t="shared" si="19"/>
        <v>60</v>
      </c>
      <c r="J96" s="8">
        <f t="shared" si="20"/>
        <v>6810</v>
      </c>
      <c r="K96" s="8">
        <f t="shared" si="21"/>
        <v>0</v>
      </c>
      <c r="L96" s="8">
        <f t="shared" si="22"/>
        <v>6810</v>
      </c>
      <c r="M96" s="8">
        <f t="shared" si="23"/>
        <v>93.54</v>
      </c>
      <c r="N96" s="8">
        <f t="shared" si="24"/>
        <v>6903.54</v>
      </c>
      <c r="O96" s="8">
        <f t="shared" si="25"/>
        <v>0</v>
      </c>
      <c r="P96" s="8">
        <f t="shared" si="26"/>
        <v>6903.54</v>
      </c>
      <c r="Q96" s="8">
        <f t="shared" si="27"/>
        <v>100</v>
      </c>
      <c r="R96" s="8">
        <f t="shared" si="28"/>
        <v>20</v>
      </c>
      <c r="S96" s="8">
        <f t="shared" si="29"/>
        <v>7023.54</v>
      </c>
      <c r="T96" s="8">
        <f t="shared" si="0"/>
        <v>100</v>
      </c>
      <c r="U96" s="8" cm="1">
        <f t="array" ref="U96">INDEX(S:S, 43 + (INT((ROW(A61)-1)/8)*8))</f>
        <v>7353.54</v>
      </c>
      <c r="V96" s="8">
        <f t="shared" si="1"/>
        <v>120</v>
      </c>
      <c r="W96" s="8">
        <f t="shared" si="30"/>
        <v>7473.54</v>
      </c>
      <c r="X96" s="8">
        <f t="shared" si="31"/>
        <v>330</v>
      </c>
      <c r="Y96" s="8">
        <f t="shared" si="32"/>
        <v>7473.54</v>
      </c>
      <c r="Z96" s="8">
        <f t="shared" si="5"/>
        <v>99.67</v>
      </c>
      <c r="AA96" s="8">
        <f t="shared" si="33"/>
        <v>7573.21</v>
      </c>
      <c r="AB96" s="8">
        <f t="shared" si="34"/>
        <v>0</v>
      </c>
      <c r="AC96" s="8" cm="1">
        <f t="array" ref="AC96">IF(MOD(ROW()-36, 8) = 0, INDEX(AA:AA, ROW()), INDEX(AE:AE,ROW() - 1))</f>
        <v>7673.21</v>
      </c>
      <c r="AD96" s="8">
        <f t="shared" si="35"/>
        <v>25</v>
      </c>
      <c r="AE96" s="8">
        <f t="shared" si="36"/>
        <v>7698.21</v>
      </c>
      <c r="AF96" s="8">
        <f t="shared" si="37"/>
        <v>199.67000000000007</v>
      </c>
      <c r="AG96" s="8">
        <f t="shared" si="38"/>
        <v>1598.21</v>
      </c>
      <c r="AH96" s="8" t="str">
        <f t="shared" si="39"/>
        <v>NO</v>
      </c>
      <c r="AI96" s="8">
        <f t="shared" si="40"/>
        <v>1598.21</v>
      </c>
      <c r="AJ96" s="8" t="str">
        <f t="shared" si="41"/>
        <v>NO</v>
      </c>
    </row>
    <row r="97" spans="1:36">
      <c r="A97" s="8">
        <v>62</v>
      </c>
      <c r="B97" s="8">
        <f t="shared" si="12"/>
        <v>100</v>
      </c>
      <c r="C97" s="8">
        <f t="shared" si="13"/>
        <v>6200</v>
      </c>
      <c r="D97" s="8">
        <f t="shared" si="14"/>
        <v>6810</v>
      </c>
      <c r="E97" s="8">
        <f t="shared" si="15"/>
        <v>50</v>
      </c>
      <c r="F97" s="8">
        <f t="shared" si="16"/>
        <v>6860</v>
      </c>
      <c r="G97" s="8">
        <f t="shared" si="17"/>
        <v>660</v>
      </c>
      <c r="H97" s="8">
        <f t="shared" si="18"/>
        <v>6860</v>
      </c>
      <c r="I97" s="8">
        <f t="shared" si="19"/>
        <v>60</v>
      </c>
      <c r="J97" s="8">
        <f t="shared" si="20"/>
        <v>6920</v>
      </c>
      <c r="K97" s="8">
        <f t="shared" si="21"/>
        <v>0</v>
      </c>
      <c r="L97" s="8">
        <f t="shared" si="22"/>
        <v>6920</v>
      </c>
      <c r="M97" s="8">
        <f t="shared" si="23"/>
        <v>93.54</v>
      </c>
      <c r="N97" s="8">
        <f t="shared" si="24"/>
        <v>7013.54</v>
      </c>
      <c r="O97" s="8">
        <f t="shared" si="25"/>
        <v>0</v>
      </c>
      <c r="P97" s="8">
        <f t="shared" si="26"/>
        <v>7013.54</v>
      </c>
      <c r="Q97" s="8">
        <f t="shared" si="27"/>
        <v>100</v>
      </c>
      <c r="R97" s="8">
        <f t="shared" si="28"/>
        <v>20</v>
      </c>
      <c r="S97" s="8">
        <f t="shared" si="29"/>
        <v>7133.54</v>
      </c>
      <c r="T97" s="8">
        <f t="shared" si="0"/>
        <v>100</v>
      </c>
      <c r="U97" s="8" cm="1">
        <f t="array" ref="U97">INDEX(S:S, 43 + (INT((ROW(A62)-1)/8)*8))</f>
        <v>7353.54</v>
      </c>
      <c r="V97" s="8">
        <f t="shared" si="1"/>
        <v>120</v>
      </c>
      <c r="W97" s="8">
        <f t="shared" si="30"/>
        <v>7473.54</v>
      </c>
      <c r="X97" s="8">
        <f t="shared" si="31"/>
        <v>220</v>
      </c>
      <c r="Y97" s="8">
        <f t="shared" si="32"/>
        <v>7473.54</v>
      </c>
      <c r="Z97" s="8">
        <f t="shared" si="5"/>
        <v>99.67</v>
      </c>
      <c r="AA97" s="8">
        <f t="shared" si="33"/>
        <v>7573.21</v>
      </c>
      <c r="AB97" s="8">
        <f t="shared" si="34"/>
        <v>0</v>
      </c>
      <c r="AC97" s="8" cm="1">
        <f t="array" ref="AC97">IF(MOD(ROW()-36, 8) = 0, INDEX(AA:AA, ROW()), INDEX(AE:AE,ROW() - 1))</f>
        <v>7698.21</v>
      </c>
      <c r="AD97" s="8">
        <f t="shared" si="35"/>
        <v>25</v>
      </c>
      <c r="AE97" s="8">
        <f t="shared" si="36"/>
        <v>7723.21</v>
      </c>
      <c r="AF97" s="8">
        <f t="shared" si="37"/>
        <v>224.67000000000007</v>
      </c>
      <c r="AG97" s="8">
        <f t="shared" si="38"/>
        <v>1523.21</v>
      </c>
      <c r="AH97" s="8" t="str">
        <f t="shared" si="39"/>
        <v>NO</v>
      </c>
      <c r="AI97" s="8">
        <f t="shared" si="40"/>
        <v>1523.21</v>
      </c>
      <c r="AJ97" s="8" t="str">
        <f t="shared" si="41"/>
        <v>NO</v>
      </c>
    </row>
    <row r="98" spans="1:36">
      <c r="A98" s="8">
        <v>63</v>
      </c>
      <c r="B98" s="8">
        <f t="shared" si="12"/>
        <v>100</v>
      </c>
      <c r="C98" s="8">
        <f t="shared" si="13"/>
        <v>6300</v>
      </c>
      <c r="D98" s="8">
        <f t="shared" si="14"/>
        <v>6920</v>
      </c>
      <c r="E98" s="8">
        <f t="shared" si="15"/>
        <v>50</v>
      </c>
      <c r="F98" s="8">
        <f t="shared" si="16"/>
        <v>6970</v>
      </c>
      <c r="G98" s="8">
        <f t="shared" si="17"/>
        <v>670</v>
      </c>
      <c r="H98" s="8">
        <f t="shared" si="18"/>
        <v>6970</v>
      </c>
      <c r="I98" s="8">
        <f t="shared" si="19"/>
        <v>60</v>
      </c>
      <c r="J98" s="8">
        <f t="shared" si="20"/>
        <v>7030</v>
      </c>
      <c r="K98" s="8">
        <f t="shared" si="21"/>
        <v>0</v>
      </c>
      <c r="L98" s="8">
        <f t="shared" si="22"/>
        <v>7030</v>
      </c>
      <c r="M98" s="8">
        <f t="shared" si="23"/>
        <v>93.54</v>
      </c>
      <c r="N98" s="8">
        <f t="shared" si="24"/>
        <v>7123.54</v>
      </c>
      <c r="O98" s="8">
        <f t="shared" si="25"/>
        <v>0</v>
      </c>
      <c r="P98" s="8">
        <f t="shared" si="26"/>
        <v>7123.54</v>
      </c>
      <c r="Q98" s="8">
        <f t="shared" si="27"/>
        <v>100</v>
      </c>
      <c r="R98" s="8">
        <f t="shared" si="28"/>
        <v>20</v>
      </c>
      <c r="S98" s="8">
        <f t="shared" si="29"/>
        <v>7243.54</v>
      </c>
      <c r="T98" s="8">
        <f t="shared" si="0"/>
        <v>100</v>
      </c>
      <c r="U98" s="8" cm="1">
        <f t="array" ref="U98">INDEX(S:S, 43 + (INT((ROW(A63)-1)/8)*8))</f>
        <v>7353.54</v>
      </c>
      <c r="V98" s="8">
        <f t="shared" si="1"/>
        <v>120</v>
      </c>
      <c r="W98" s="8">
        <f t="shared" si="30"/>
        <v>7473.54</v>
      </c>
      <c r="X98" s="8">
        <f t="shared" si="31"/>
        <v>110</v>
      </c>
      <c r="Y98" s="8">
        <f t="shared" si="32"/>
        <v>7473.54</v>
      </c>
      <c r="Z98" s="8">
        <f t="shared" si="5"/>
        <v>99.67</v>
      </c>
      <c r="AA98" s="8">
        <f t="shared" si="33"/>
        <v>7573.21</v>
      </c>
      <c r="AB98" s="8">
        <f t="shared" si="34"/>
        <v>0</v>
      </c>
      <c r="AC98" s="8" cm="1">
        <f t="array" ref="AC98">IF(MOD(ROW()-36, 8) = 0, INDEX(AA:AA, ROW()), INDEX(AE:AE,ROW() - 1))</f>
        <v>7723.21</v>
      </c>
      <c r="AD98" s="8">
        <f t="shared" si="35"/>
        <v>25</v>
      </c>
      <c r="AE98" s="8">
        <f t="shared" si="36"/>
        <v>7748.21</v>
      </c>
      <c r="AF98" s="8">
        <f t="shared" si="37"/>
        <v>249.67000000000007</v>
      </c>
      <c r="AG98" s="8">
        <f t="shared" si="38"/>
        <v>1448.21</v>
      </c>
      <c r="AH98" s="8" t="str">
        <f t="shared" si="39"/>
        <v>NO</v>
      </c>
      <c r="AI98" s="8">
        <f t="shared" si="40"/>
        <v>1448.21</v>
      </c>
      <c r="AJ98" s="8" t="str">
        <f t="shared" si="41"/>
        <v>NO</v>
      </c>
    </row>
    <row r="99" spans="1:36">
      <c r="A99" s="8">
        <v>64</v>
      </c>
      <c r="B99" s="8">
        <f t="shared" si="12"/>
        <v>100</v>
      </c>
      <c r="C99" s="8">
        <f t="shared" si="13"/>
        <v>6400</v>
      </c>
      <c r="D99" s="8">
        <f t="shared" si="14"/>
        <v>7030</v>
      </c>
      <c r="E99" s="8">
        <f t="shared" si="15"/>
        <v>50</v>
      </c>
      <c r="F99" s="8">
        <f t="shared" si="16"/>
        <v>7080</v>
      </c>
      <c r="G99" s="8">
        <f t="shared" si="17"/>
        <v>680</v>
      </c>
      <c r="H99" s="8">
        <f t="shared" si="18"/>
        <v>7080</v>
      </c>
      <c r="I99" s="8">
        <f t="shared" si="19"/>
        <v>60</v>
      </c>
      <c r="J99" s="8">
        <f t="shared" si="20"/>
        <v>7140</v>
      </c>
      <c r="K99" s="8">
        <f t="shared" si="21"/>
        <v>0</v>
      </c>
      <c r="L99" s="8">
        <f t="shared" si="22"/>
        <v>7140</v>
      </c>
      <c r="M99" s="8">
        <f t="shared" si="23"/>
        <v>93.54</v>
      </c>
      <c r="N99" s="8">
        <f t="shared" si="24"/>
        <v>7233.54</v>
      </c>
      <c r="O99" s="8">
        <f t="shared" si="25"/>
        <v>0</v>
      </c>
      <c r="P99" s="8">
        <f t="shared" si="26"/>
        <v>7233.54</v>
      </c>
      <c r="Q99" s="8">
        <f t="shared" si="27"/>
        <v>100</v>
      </c>
      <c r="R99" s="8">
        <f t="shared" si="28"/>
        <v>20</v>
      </c>
      <c r="S99" s="8">
        <f t="shared" si="29"/>
        <v>7353.54</v>
      </c>
      <c r="T99" s="8">
        <f t="shared" si="0"/>
        <v>100</v>
      </c>
      <c r="U99" s="8" cm="1">
        <f t="array" ref="U99">INDEX(S:S, 43 + (INT((ROW(A64)-1)/8)*8))</f>
        <v>7353.54</v>
      </c>
      <c r="V99" s="8">
        <f t="shared" si="1"/>
        <v>120</v>
      </c>
      <c r="W99" s="8">
        <f t="shared" si="30"/>
        <v>7473.54</v>
      </c>
      <c r="X99" s="8">
        <f t="shared" si="31"/>
        <v>0</v>
      </c>
      <c r="Y99" s="8">
        <f t="shared" si="32"/>
        <v>7473.54</v>
      </c>
      <c r="Z99" s="8">
        <f t="shared" si="5"/>
        <v>99.67</v>
      </c>
      <c r="AA99" s="8">
        <f t="shared" si="33"/>
        <v>7573.21</v>
      </c>
      <c r="AB99" s="8">
        <f t="shared" si="34"/>
        <v>0</v>
      </c>
      <c r="AC99" s="8" cm="1">
        <f t="array" ref="AC99">IF(MOD(ROW()-36, 8) = 0, INDEX(AA:AA, ROW()), INDEX(AE:AE,ROW() - 1))</f>
        <v>7748.21</v>
      </c>
      <c r="AD99" s="8">
        <f t="shared" si="35"/>
        <v>25</v>
      </c>
      <c r="AE99" s="8">
        <f t="shared" si="36"/>
        <v>7773.21</v>
      </c>
      <c r="AF99" s="8">
        <f t="shared" si="37"/>
        <v>274.67000000000007</v>
      </c>
      <c r="AG99" s="8">
        <f t="shared" si="38"/>
        <v>1373.21</v>
      </c>
      <c r="AH99" s="8" t="str">
        <f t="shared" si="39"/>
        <v>NO</v>
      </c>
      <c r="AI99" s="8">
        <f t="shared" si="40"/>
        <v>1373.21</v>
      </c>
      <c r="AJ99" s="8" t="str">
        <f t="shared" si="41"/>
        <v>YES</v>
      </c>
    </row>
    <row r="100" spans="1:36">
      <c r="A100" s="8">
        <v>65</v>
      </c>
      <c r="B100" s="8">
        <f t="shared" si="12"/>
        <v>100</v>
      </c>
      <c r="C100" s="8">
        <f t="shared" si="13"/>
        <v>6500</v>
      </c>
      <c r="D100" s="8">
        <f t="shared" si="14"/>
        <v>7140</v>
      </c>
      <c r="E100" s="8">
        <f t="shared" si="15"/>
        <v>50</v>
      </c>
      <c r="F100" s="8">
        <f t="shared" si="16"/>
        <v>7190</v>
      </c>
      <c r="G100" s="8">
        <f t="shared" si="17"/>
        <v>690</v>
      </c>
      <c r="H100" s="8">
        <f t="shared" si="18"/>
        <v>7190</v>
      </c>
      <c r="I100" s="8">
        <f t="shared" si="19"/>
        <v>60</v>
      </c>
      <c r="J100" s="8">
        <f t="shared" si="20"/>
        <v>7250</v>
      </c>
      <c r="K100" s="8">
        <f t="shared" si="21"/>
        <v>0</v>
      </c>
      <c r="L100" s="8">
        <f t="shared" si="22"/>
        <v>7250</v>
      </c>
      <c r="M100" s="8">
        <f t="shared" si="23"/>
        <v>93.54</v>
      </c>
      <c r="N100" s="8">
        <f t="shared" si="24"/>
        <v>7343.54</v>
      </c>
      <c r="O100" s="8">
        <f t="shared" si="25"/>
        <v>0</v>
      </c>
      <c r="P100" s="8">
        <f t="shared" si="26"/>
        <v>7343.54</v>
      </c>
      <c r="Q100" s="8">
        <f t="shared" si="27"/>
        <v>100</v>
      </c>
      <c r="R100" s="8">
        <f t="shared" si="28"/>
        <v>20</v>
      </c>
      <c r="S100" s="8">
        <f t="shared" si="29"/>
        <v>7463.54</v>
      </c>
      <c r="T100" s="8">
        <f t="shared" si="0"/>
        <v>100</v>
      </c>
      <c r="U100" s="8" cm="1">
        <f t="array" ref="U100">INDEX(S:S, 43 + (INT((ROW(A65)-1)/8)*8))</f>
        <v>8233.5400000000009</v>
      </c>
      <c r="V100" s="8">
        <f t="shared" si="1"/>
        <v>120</v>
      </c>
      <c r="W100" s="8">
        <f t="shared" si="30"/>
        <v>8353.5400000000009</v>
      </c>
      <c r="X100" s="8">
        <f t="shared" si="31"/>
        <v>770.00000000000091</v>
      </c>
      <c r="Y100" s="8">
        <f t="shared" si="32"/>
        <v>8353.5400000000009</v>
      </c>
      <c r="Z100" s="8">
        <f t="shared" si="5"/>
        <v>99.67</v>
      </c>
      <c r="AA100" s="8">
        <f t="shared" si="33"/>
        <v>8453.2100000000009</v>
      </c>
      <c r="AB100" s="8">
        <f t="shared" si="34"/>
        <v>0</v>
      </c>
      <c r="AC100" s="8" cm="1">
        <f t="array" ref="AC100">IF(MOD(ROW()-36, 8) = 0, INDEX(AA:AA, ROW()), INDEX(AE:AE,ROW() - 1))</f>
        <v>8453.2100000000009</v>
      </c>
      <c r="AD100" s="8">
        <f t="shared" si="35"/>
        <v>25</v>
      </c>
      <c r="AE100" s="8">
        <f t="shared" si="36"/>
        <v>8478.2100000000009</v>
      </c>
      <c r="AF100" s="8">
        <f t="shared" si="37"/>
        <v>99.670000000000073</v>
      </c>
      <c r="AG100" s="8">
        <f t="shared" si="38"/>
        <v>1978.2100000000009</v>
      </c>
      <c r="AH100" s="8" t="str">
        <f t="shared" si="39"/>
        <v>NO</v>
      </c>
      <c r="AI100" s="8">
        <f t="shared" si="40"/>
        <v>1978.2100000000009</v>
      </c>
      <c r="AJ100" s="8" t="str">
        <f t="shared" si="41"/>
        <v>NO</v>
      </c>
    </row>
    <row r="101" spans="1:36">
      <c r="A101" s="8">
        <v>66</v>
      </c>
      <c r="B101" s="8">
        <f t="shared" si="12"/>
        <v>100</v>
      </c>
      <c r="C101" s="8">
        <f t="shared" si="13"/>
        <v>6600</v>
      </c>
      <c r="D101" s="8">
        <f t="shared" si="14"/>
        <v>7250</v>
      </c>
      <c r="E101" s="8">
        <f t="shared" si="15"/>
        <v>50</v>
      </c>
      <c r="F101" s="8">
        <f t="shared" si="16"/>
        <v>7300</v>
      </c>
      <c r="G101" s="8">
        <f t="shared" si="17"/>
        <v>700</v>
      </c>
      <c r="H101" s="8">
        <f t="shared" si="18"/>
        <v>7300</v>
      </c>
      <c r="I101" s="8">
        <f t="shared" si="19"/>
        <v>60</v>
      </c>
      <c r="J101" s="8">
        <f t="shared" si="20"/>
        <v>7360</v>
      </c>
      <c r="K101" s="8">
        <f t="shared" si="21"/>
        <v>0</v>
      </c>
      <c r="L101" s="8">
        <f t="shared" si="22"/>
        <v>7360</v>
      </c>
      <c r="M101" s="8">
        <f t="shared" si="23"/>
        <v>93.54</v>
      </c>
      <c r="N101" s="8">
        <f t="shared" si="24"/>
        <v>7453.54</v>
      </c>
      <c r="O101" s="8">
        <f t="shared" si="25"/>
        <v>0</v>
      </c>
      <c r="P101" s="8">
        <f t="shared" si="26"/>
        <v>7453.54</v>
      </c>
      <c r="Q101" s="8">
        <f t="shared" si="27"/>
        <v>100</v>
      </c>
      <c r="R101" s="8">
        <f t="shared" si="28"/>
        <v>20</v>
      </c>
      <c r="S101" s="8">
        <f t="shared" si="29"/>
        <v>7573.54</v>
      </c>
      <c r="T101" s="8">
        <f t="shared" ref="T101:T155" si="42">P101+Q101-N101</f>
        <v>100</v>
      </c>
      <c r="U101" s="8" cm="1">
        <f t="array" ref="U101">INDEX(S:S, 43 + (INT((ROW(A66)-1)/8)*8))</f>
        <v>8233.5400000000009</v>
      </c>
      <c r="V101" s="8">
        <f t="shared" si="1"/>
        <v>120</v>
      </c>
      <c r="W101" s="8">
        <f t="shared" si="30"/>
        <v>8353.5400000000009</v>
      </c>
      <c r="X101" s="8">
        <f t="shared" si="31"/>
        <v>660.00000000000091</v>
      </c>
      <c r="Y101" s="8">
        <f t="shared" si="32"/>
        <v>8353.5400000000009</v>
      </c>
      <c r="Z101" s="8">
        <f t="shared" si="5"/>
        <v>99.67</v>
      </c>
      <c r="AA101" s="8">
        <f t="shared" si="33"/>
        <v>8453.2100000000009</v>
      </c>
      <c r="AB101" s="8">
        <f t="shared" si="34"/>
        <v>0</v>
      </c>
      <c r="AC101" s="8" cm="1">
        <f t="array" ref="AC101">IF(MOD(ROW()-36, 8) = 0, INDEX(AA:AA, ROW()), INDEX(AE:AE,ROW() - 1))</f>
        <v>8478.2100000000009</v>
      </c>
      <c r="AD101" s="8">
        <f t="shared" si="35"/>
        <v>25</v>
      </c>
      <c r="AE101" s="8">
        <f t="shared" si="36"/>
        <v>8503.2100000000009</v>
      </c>
      <c r="AF101" s="8">
        <f t="shared" si="37"/>
        <v>124.67000000000007</v>
      </c>
      <c r="AG101" s="8">
        <f t="shared" si="38"/>
        <v>1903.2100000000009</v>
      </c>
      <c r="AH101" s="8" t="str">
        <f t="shared" si="39"/>
        <v>NO</v>
      </c>
      <c r="AI101" s="8">
        <f t="shared" si="40"/>
        <v>1903.2100000000009</v>
      </c>
      <c r="AJ101" s="8" t="str">
        <f t="shared" si="41"/>
        <v>NO</v>
      </c>
    </row>
    <row r="102" spans="1:36">
      <c r="A102" s="8">
        <v>67</v>
      </c>
      <c r="B102" s="8">
        <f t="shared" ref="B102:B155" si="43">$F$6</f>
        <v>100</v>
      </c>
      <c r="C102" s="8">
        <f t="shared" ref="C102:C155" si="44">C101+B102</f>
        <v>6700</v>
      </c>
      <c r="D102" s="8">
        <f t="shared" ref="D102:D155" si="45">MAX(J101,C102)</f>
        <v>7360</v>
      </c>
      <c r="E102" s="8">
        <f t="shared" ref="E102:E155" si="46">$F$8</f>
        <v>50</v>
      </c>
      <c r="F102" s="8">
        <f t="shared" ref="F102:F155" si="47">D102+E102</f>
        <v>7410</v>
      </c>
      <c r="G102" s="8">
        <f t="shared" ref="G102:G155" si="48">F102-C102</f>
        <v>710</v>
      </c>
      <c r="H102" s="8">
        <f t="shared" ref="H102:H155" si="49">F102</f>
        <v>7410</v>
      </c>
      <c r="I102" s="8">
        <f t="shared" ref="I102:I155" si="50">$F$10</f>
        <v>60</v>
      </c>
      <c r="J102" s="8">
        <f t="shared" ref="J102:J155" si="51">H102+I102</f>
        <v>7470</v>
      </c>
      <c r="K102" s="8">
        <f t="shared" ref="K102:K155" si="52">H102-F102</f>
        <v>0</v>
      </c>
      <c r="L102" s="8">
        <f t="shared" ref="L102:L155" si="53">J102</f>
        <v>7470</v>
      </c>
      <c r="M102" s="8">
        <f t="shared" ref="M102:M155" si="54">$F$12</f>
        <v>93.54</v>
      </c>
      <c r="N102" s="8">
        <f t="shared" ref="N102:N155" si="55">L102+M102</f>
        <v>7563.54</v>
      </c>
      <c r="O102" s="8">
        <f t="shared" ref="O102:O155" si="56">L102-J102</f>
        <v>0</v>
      </c>
      <c r="P102" s="8">
        <f t="shared" ref="P102:P155" si="57">N102</f>
        <v>7563.54</v>
      </c>
      <c r="Q102" s="8">
        <f t="shared" ref="Q102:Q155" si="58">$F$14</f>
        <v>100</v>
      </c>
      <c r="R102" s="8">
        <f t="shared" ref="R102:R155" si="59">$F$16</f>
        <v>20</v>
      </c>
      <c r="S102" s="8">
        <f t="shared" ref="S102:S155" si="60">P102+Q102+R102</f>
        <v>7683.54</v>
      </c>
      <c r="T102" s="8">
        <f t="shared" si="42"/>
        <v>100</v>
      </c>
      <c r="U102" s="8" cm="1">
        <f t="array" ref="U102">INDEX(S:S, 43 + (INT((ROW(A67)-1)/8)*8))</f>
        <v>8233.5400000000009</v>
      </c>
      <c r="V102" s="8">
        <f t="shared" si="1"/>
        <v>120</v>
      </c>
      <c r="W102" s="8">
        <f t="shared" ref="W102:W155" si="61">U102+V102</f>
        <v>8353.5400000000009</v>
      </c>
      <c r="X102" s="8">
        <f t="shared" ref="X102:X155" si="62">U102-S102</f>
        <v>550.00000000000091</v>
      </c>
      <c r="Y102" s="8">
        <f t="shared" ref="Y102:Y155" si="63">W102</f>
        <v>8353.5400000000009</v>
      </c>
      <c r="Z102" s="8">
        <f t="shared" si="5"/>
        <v>99.67</v>
      </c>
      <c r="AA102" s="8">
        <f t="shared" ref="AA102:AA155" si="64">Y102+Z102</f>
        <v>8453.2100000000009</v>
      </c>
      <c r="AB102" s="8">
        <f t="shared" ref="AB102:AB155" si="65">Y102-W102</f>
        <v>0</v>
      </c>
      <c r="AC102" s="8" cm="1">
        <f t="array" ref="AC102">IF(MOD(ROW()-36, 8) = 0, INDEX(AA:AA, ROW()), INDEX(AE:AE,ROW() - 1))</f>
        <v>8503.2100000000009</v>
      </c>
      <c r="AD102" s="8">
        <f t="shared" ref="AD102:AD155" si="66">$F$22</f>
        <v>25</v>
      </c>
      <c r="AE102" s="8">
        <f t="shared" ref="AE102:AE155" si="67">AC102+AD102</f>
        <v>8528.2100000000009</v>
      </c>
      <c r="AF102" s="8">
        <f t="shared" ref="AF102:AF155" si="68">AC102-W102</f>
        <v>149.67000000000007</v>
      </c>
      <c r="AG102" s="8">
        <f t="shared" ref="AG102:AG155" si="69">AE102-C102</f>
        <v>1828.2100000000009</v>
      </c>
      <c r="AH102" s="8" t="str">
        <f t="shared" ref="AH102:AH155" si="70">IF(AE102&gt;$B$26,"ONE WEEK REACHED","NO")</f>
        <v>NO</v>
      </c>
      <c r="AI102" s="8">
        <f t="shared" ref="AI102:AI155" si="71">IF(AH102="NO",AG102,0)</f>
        <v>1828.2100000000009</v>
      </c>
      <c r="AJ102" s="8" t="str">
        <f t="shared" ref="AJ102:AJ155" si="72">IF(AND(AG102&lt;$B$27,AH102="NO"),"YES","NO")</f>
        <v>NO</v>
      </c>
    </row>
    <row r="103" spans="1:36">
      <c r="A103" s="8">
        <v>68</v>
      </c>
      <c r="B103" s="8">
        <f t="shared" si="43"/>
        <v>100</v>
      </c>
      <c r="C103" s="8">
        <f t="shared" si="44"/>
        <v>6800</v>
      </c>
      <c r="D103" s="8">
        <f t="shared" si="45"/>
        <v>7470</v>
      </c>
      <c r="E103" s="8">
        <f t="shared" si="46"/>
        <v>50</v>
      </c>
      <c r="F103" s="8">
        <f t="shared" si="47"/>
        <v>7520</v>
      </c>
      <c r="G103" s="8">
        <f t="shared" si="48"/>
        <v>720</v>
      </c>
      <c r="H103" s="8">
        <f t="shared" si="49"/>
        <v>7520</v>
      </c>
      <c r="I103" s="8">
        <f t="shared" si="50"/>
        <v>60</v>
      </c>
      <c r="J103" s="8">
        <f t="shared" si="51"/>
        <v>7580</v>
      </c>
      <c r="K103" s="8">
        <f t="shared" si="52"/>
        <v>0</v>
      </c>
      <c r="L103" s="8">
        <f t="shared" si="53"/>
        <v>7580</v>
      </c>
      <c r="M103" s="8">
        <f t="shared" si="54"/>
        <v>93.54</v>
      </c>
      <c r="N103" s="8">
        <f t="shared" si="55"/>
        <v>7673.54</v>
      </c>
      <c r="O103" s="8">
        <f t="shared" si="56"/>
        <v>0</v>
      </c>
      <c r="P103" s="8">
        <f t="shared" si="57"/>
        <v>7673.54</v>
      </c>
      <c r="Q103" s="8">
        <f t="shared" si="58"/>
        <v>100</v>
      </c>
      <c r="R103" s="8">
        <f t="shared" si="59"/>
        <v>20</v>
      </c>
      <c r="S103" s="8">
        <f t="shared" si="60"/>
        <v>7793.54</v>
      </c>
      <c r="T103" s="8">
        <f t="shared" si="42"/>
        <v>100</v>
      </c>
      <c r="U103" s="8" cm="1">
        <f t="array" ref="U103">INDEX(S:S, 43 + (INT((ROW(A68)-1)/8)*8))</f>
        <v>8233.5400000000009</v>
      </c>
      <c r="V103" s="8">
        <f t="shared" si="1"/>
        <v>120</v>
      </c>
      <c r="W103" s="8">
        <f t="shared" si="61"/>
        <v>8353.5400000000009</v>
      </c>
      <c r="X103" s="8">
        <f t="shared" si="62"/>
        <v>440.00000000000091</v>
      </c>
      <c r="Y103" s="8">
        <f t="shared" si="63"/>
        <v>8353.5400000000009</v>
      </c>
      <c r="Z103" s="8">
        <f t="shared" si="5"/>
        <v>99.67</v>
      </c>
      <c r="AA103" s="8">
        <f t="shared" si="64"/>
        <v>8453.2100000000009</v>
      </c>
      <c r="AB103" s="8">
        <f t="shared" si="65"/>
        <v>0</v>
      </c>
      <c r="AC103" s="8" cm="1">
        <f t="array" ref="AC103">IF(MOD(ROW()-36, 8) = 0, INDEX(AA:AA, ROW()), INDEX(AE:AE,ROW() - 1))</f>
        <v>8528.2100000000009</v>
      </c>
      <c r="AD103" s="8">
        <f t="shared" si="66"/>
        <v>25</v>
      </c>
      <c r="AE103" s="8">
        <f t="shared" si="67"/>
        <v>8553.2100000000009</v>
      </c>
      <c r="AF103" s="8">
        <f t="shared" si="68"/>
        <v>174.67000000000007</v>
      </c>
      <c r="AG103" s="8">
        <f t="shared" si="69"/>
        <v>1753.2100000000009</v>
      </c>
      <c r="AH103" s="8" t="str">
        <f t="shared" si="70"/>
        <v>NO</v>
      </c>
      <c r="AI103" s="8">
        <f t="shared" si="71"/>
        <v>1753.2100000000009</v>
      </c>
      <c r="AJ103" s="8" t="str">
        <f t="shared" si="72"/>
        <v>NO</v>
      </c>
    </row>
    <row r="104" spans="1:36">
      <c r="A104" s="8">
        <v>69</v>
      </c>
      <c r="B104" s="8">
        <f t="shared" si="43"/>
        <v>100</v>
      </c>
      <c r="C104" s="8">
        <f t="shared" si="44"/>
        <v>6900</v>
      </c>
      <c r="D104" s="8">
        <f t="shared" si="45"/>
        <v>7580</v>
      </c>
      <c r="E104" s="8">
        <f t="shared" si="46"/>
        <v>50</v>
      </c>
      <c r="F104" s="8">
        <f t="shared" si="47"/>
        <v>7630</v>
      </c>
      <c r="G104" s="8">
        <f t="shared" si="48"/>
        <v>730</v>
      </c>
      <c r="H104" s="8">
        <f t="shared" si="49"/>
        <v>7630</v>
      </c>
      <c r="I104" s="8">
        <f t="shared" si="50"/>
        <v>60</v>
      </c>
      <c r="J104" s="8">
        <f t="shared" si="51"/>
        <v>7690</v>
      </c>
      <c r="K104" s="8">
        <f t="shared" si="52"/>
        <v>0</v>
      </c>
      <c r="L104" s="8">
        <f t="shared" si="53"/>
        <v>7690</v>
      </c>
      <c r="M104" s="8">
        <f t="shared" si="54"/>
        <v>93.54</v>
      </c>
      <c r="N104" s="8">
        <f t="shared" si="55"/>
        <v>7783.54</v>
      </c>
      <c r="O104" s="8">
        <f t="shared" si="56"/>
        <v>0</v>
      </c>
      <c r="P104" s="8">
        <f t="shared" si="57"/>
        <v>7783.54</v>
      </c>
      <c r="Q104" s="8">
        <f t="shared" si="58"/>
        <v>100</v>
      </c>
      <c r="R104" s="8">
        <f t="shared" si="59"/>
        <v>20</v>
      </c>
      <c r="S104" s="8">
        <f t="shared" si="60"/>
        <v>7903.54</v>
      </c>
      <c r="T104" s="8">
        <f t="shared" si="42"/>
        <v>100</v>
      </c>
      <c r="U104" s="8" cm="1">
        <f t="array" ref="U104">INDEX(S:S, 43 + (INT((ROW(A69)-1)/8)*8))</f>
        <v>8233.5400000000009</v>
      </c>
      <c r="V104" s="8">
        <f t="shared" si="1"/>
        <v>120</v>
      </c>
      <c r="W104" s="8">
        <f t="shared" si="61"/>
        <v>8353.5400000000009</v>
      </c>
      <c r="X104" s="8">
        <f t="shared" si="62"/>
        <v>330.00000000000091</v>
      </c>
      <c r="Y104" s="8">
        <f t="shared" si="63"/>
        <v>8353.5400000000009</v>
      </c>
      <c r="Z104" s="8">
        <f t="shared" si="5"/>
        <v>99.67</v>
      </c>
      <c r="AA104" s="8">
        <f t="shared" si="64"/>
        <v>8453.2100000000009</v>
      </c>
      <c r="AB104" s="8">
        <f t="shared" si="65"/>
        <v>0</v>
      </c>
      <c r="AC104" s="8" cm="1">
        <f t="array" ref="AC104">IF(MOD(ROW()-36, 8) = 0, INDEX(AA:AA, ROW()), INDEX(AE:AE,ROW() - 1))</f>
        <v>8553.2100000000009</v>
      </c>
      <c r="AD104" s="8">
        <f t="shared" si="66"/>
        <v>25</v>
      </c>
      <c r="AE104" s="8">
        <f t="shared" si="67"/>
        <v>8578.2100000000009</v>
      </c>
      <c r="AF104" s="8">
        <f t="shared" si="68"/>
        <v>199.67000000000007</v>
      </c>
      <c r="AG104" s="8">
        <f t="shared" si="69"/>
        <v>1678.2100000000009</v>
      </c>
      <c r="AH104" s="8" t="str">
        <f t="shared" si="70"/>
        <v>NO</v>
      </c>
      <c r="AI104" s="8">
        <f t="shared" si="71"/>
        <v>1678.2100000000009</v>
      </c>
      <c r="AJ104" s="8" t="str">
        <f t="shared" si="72"/>
        <v>NO</v>
      </c>
    </row>
    <row r="105" spans="1:36">
      <c r="A105" s="8">
        <v>70</v>
      </c>
      <c r="B105" s="8">
        <f t="shared" si="43"/>
        <v>100</v>
      </c>
      <c r="C105" s="8">
        <f t="shared" si="44"/>
        <v>7000</v>
      </c>
      <c r="D105" s="8">
        <f t="shared" si="45"/>
        <v>7690</v>
      </c>
      <c r="E105" s="8">
        <f t="shared" si="46"/>
        <v>50</v>
      </c>
      <c r="F105" s="8">
        <f t="shared" si="47"/>
        <v>7740</v>
      </c>
      <c r="G105" s="8">
        <f t="shared" si="48"/>
        <v>740</v>
      </c>
      <c r="H105" s="8">
        <f t="shared" si="49"/>
        <v>7740</v>
      </c>
      <c r="I105" s="8">
        <f t="shared" si="50"/>
        <v>60</v>
      </c>
      <c r="J105" s="8">
        <f t="shared" si="51"/>
        <v>7800</v>
      </c>
      <c r="K105" s="8">
        <f t="shared" si="52"/>
        <v>0</v>
      </c>
      <c r="L105" s="8">
        <f t="shared" si="53"/>
        <v>7800</v>
      </c>
      <c r="M105" s="8">
        <f t="shared" si="54"/>
        <v>93.54</v>
      </c>
      <c r="N105" s="8">
        <f t="shared" si="55"/>
        <v>7893.54</v>
      </c>
      <c r="O105" s="8">
        <f t="shared" si="56"/>
        <v>0</v>
      </c>
      <c r="P105" s="8">
        <f t="shared" si="57"/>
        <v>7893.54</v>
      </c>
      <c r="Q105" s="8">
        <f t="shared" si="58"/>
        <v>100</v>
      </c>
      <c r="R105" s="8">
        <f t="shared" si="59"/>
        <v>20</v>
      </c>
      <c r="S105" s="8">
        <f t="shared" si="60"/>
        <v>8013.54</v>
      </c>
      <c r="T105" s="8">
        <f t="shared" si="42"/>
        <v>100</v>
      </c>
      <c r="U105" s="8" cm="1">
        <f t="array" ref="U105">INDEX(S:S, 43 + (INT((ROW(A70)-1)/8)*8))</f>
        <v>8233.5400000000009</v>
      </c>
      <c r="V105" s="8">
        <f t="shared" si="1"/>
        <v>120</v>
      </c>
      <c r="W105" s="8">
        <f t="shared" si="61"/>
        <v>8353.5400000000009</v>
      </c>
      <c r="X105" s="8">
        <f t="shared" si="62"/>
        <v>220.00000000000091</v>
      </c>
      <c r="Y105" s="8">
        <f t="shared" si="63"/>
        <v>8353.5400000000009</v>
      </c>
      <c r="Z105" s="8">
        <f t="shared" si="5"/>
        <v>99.67</v>
      </c>
      <c r="AA105" s="8">
        <f t="shared" si="64"/>
        <v>8453.2100000000009</v>
      </c>
      <c r="AB105" s="8">
        <f t="shared" si="65"/>
        <v>0</v>
      </c>
      <c r="AC105" s="8" cm="1">
        <f t="array" ref="AC105">IF(MOD(ROW()-36, 8) = 0, INDEX(AA:AA, ROW()), INDEX(AE:AE,ROW() - 1))</f>
        <v>8578.2100000000009</v>
      </c>
      <c r="AD105" s="8">
        <f t="shared" si="66"/>
        <v>25</v>
      </c>
      <c r="AE105" s="8">
        <f t="shared" si="67"/>
        <v>8603.2100000000009</v>
      </c>
      <c r="AF105" s="8">
        <f t="shared" si="68"/>
        <v>224.67000000000007</v>
      </c>
      <c r="AG105" s="8">
        <f t="shared" si="69"/>
        <v>1603.2100000000009</v>
      </c>
      <c r="AH105" s="8" t="str">
        <f t="shared" si="70"/>
        <v>NO</v>
      </c>
      <c r="AI105" s="8">
        <f t="shared" si="71"/>
        <v>1603.2100000000009</v>
      </c>
      <c r="AJ105" s="8" t="str">
        <f t="shared" si="72"/>
        <v>NO</v>
      </c>
    </row>
    <row r="106" spans="1:36">
      <c r="A106" s="8">
        <v>71</v>
      </c>
      <c r="B106" s="8">
        <f t="shared" si="43"/>
        <v>100</v>
      </c>
      <c r="C106" s="8">
        <f t="shared" si="44"/>
        <v>7100</v>
      </c>
      <c r="D106" s="8">
        <f t="shared" si="45"/>
        <v>7800</v>
      </c>
      <c r="E106" s="8">
        <f t="shared" si="46"/>
        <v>50</v>
      </c>
      <c r="F106" s="8">
        <f t="shared" si="47"/>
        <v>7850</v>
      </c>
      <c r="G106" s="8">
        <f t="shared" si="48"/>
        <v>750</v>
      </c>
      <c r="H106" s="8">
        <f t="shared" si="49"/>
        <v>7850</v>
      </c>
      <c r="I106" s="8">
        <f t="shared" si="50"/>
        <v>60</v>
      </c>
      <c r="J106" s="8">
        <f t="shared" si="51"/>
        <v>7910</v>
      </c>
      <c r="K106" s="8">
        <f t="shared" si="52"/>
        <v>0</v>
      </c>
      <c r="L106" s="8">
        <f t="shared" si="53"/>
        <v>7910</v>
      </c>
      <c r="M106" s="8">
        <f t="shared" si="54"/>
        <v>93.54</v>
      </c>
      <c r="N106" s="8">
        <f t="shared" si="55"/>
        <v>8003.54</v>
      </c>
      <c r="O106" s="8">
        <f t="shared" si="56"/>
        <v>0</v>
      </c>
      <c r="P106" s="8">
        <f t="shared" si="57"/>
        <v>8003.54</v>
      </c>
      <c r="Q106" s="8">
        <f t="shared" si="58"/>
        <v>100</v>
      </c>
      <c r="R106" s="8">
        <f t="shared" si="59"/>
        <v>20</v>
      </c>
      <c r="S106" s="8">
        <f t="shared" si="60"/>
        <v>8123.54</v>
      </c>
      <c r="T106" s="8">
        <f t="shared" si="42"/>
        <v>100</v>
      </c>
      <c r="U106" s="8" cm="1">
        <f t="array" ref="U106">INDEX(S:S, 43 + (INT((ROW(A71)-1)/8)*8))</f>
        <v>8233.5400000000009</v>
      </c>
      <c r="V106" s="8">
        <f t="shared" si="1"/>
        <v>120</v>
      </c>
      <c r="W106" s="8">
        <f t="shared" si="61"/>
        <v>8353.5400000000009</v>
      </c>
      <c r="X106" s="8">
        <f t="shared" si="62"/>
        <v>110.00000000000091</v>
      </c>
      <c r="Y106" s="8">
        <f t="shared" si="63"/>
        <v>8353.5400000000009</v>
      </c>
      <c r="Z106" s="8">
        <f t="shared" si="5"/>
        <v>99.67</v>
      </c>
      <c r="AA106" s="8">
        <f t="shared" si="64"/>
        <v>8453.2100000000009</v>
      </c>
      <c r="AB106" s="8">
        <f t="shared" si="65"/>
        <v>0</v>
      </c>
      <c r="AC106" s="8" cm="1">
        <f t="array" ref="AC106">IF(MOD(ROW()-36, 8) = 0, INDEX(AA:AA, ROW()), INDEX(AE:AE,ROW() - 1))</f>
        <v>8603.2100000000009</v>
      </c>
      <c r="AD106" s="8">
        <f t="shared" si="66"/>
        <v>25</v>
      </c>
      <c r="AE106" s="8">
        <f t="shared" si="67"/>
        <v>8628.2100000000009</v>
      </c>
      <c r="AF106" s="8">
        <f t="shared" si="68"/>
        <v>249.67000000000007</v>
      </c>
      <c r="AG106" s="8">
        <f t="shared" si="69"/>
        <v>1528.2100000000009</v>
      </c>
      <c r="AH106" s="8" t="str">
        <f t="shared" si="70"/>
        <v>NO</v>
      </c>
      <c r="AI106" s="8">
        <f t="shared" si="71"/>
        <v>1528.2100000000009</v>
      </c>
      <c r="AJ106" s="8" t="str">
        <f t="shared" si="72"/>
        <v>NO</v>
      </c>
    </row>
    <row r="107" spans="1:36" s="5" customFormat="1">
      <c r="A107" s="17">
        <v>72</v>
      </c>
      <c r="B107" s="17">
        <f t="shared" si="43"/>
        <v>100</v>
      </c>
      <c r="C107" s="17">
        <f t="shared" si="44"/>
        <v>7200</v>
      </c>
      <c r="D107" s="17">
        <f t="shared" si="45"/>
        <v>7910</v>
      </c>
      <c r="E107" s="17">
        <f t="shared" si="46"/>
        <v>50</v>
      </c>
      <c r="F107" s="17">
        <f t="shared" si="47"/>
        <v>7960</v>
      </c>
      <c r="G107" s="17">
        <f t="shared" si="48"/>
        <v>760</v>
      </c>
      <c r="H107" s="17">
        <f t="shared" si="49"/>
        <v>7960</v>
      </c>
      <c r="I107" s="17">
        <f t="shared" si="50"/>
        <v>60</v>
      </c>
      <c r="J107" s="17">
        <f t="shared" si="51"/>
        <v>8020</v>
      </c>
      <c r="K107" s="17">
        <f t="shared" si="52"/>
        <v>0</v>
      </c>
      <c r="L107" s="17">
        <f t="shared" si="53"/>
        <v>8020</v>
      </c>
      <c r="M107" s="17">
        <f t="shared" si="54"/>
        <v>93.54</v>
      </c>
      <c r="N107" s="17">
        <f t="shared" si="55"/>
        <v>8113.54</v>
      </c>
      <c r="O107" s="17">
        <f t="shared" si="56"/>
        <v>0</v>
      </c>
      <c r="P107" s="17">
        <f t="shared" si="57"/>
        <v>8113.54</v>
      </c>
      <c r="Q107" s="17">
        <f t="shared" si="58"/>
        <v>100</v>
      </c>
      <c r="R107" s="17">
        <f t="shared" si="59"/>
        <v>20</v>
      </c>
      <c r="S107" s="17">
        <f t="shared" si="60"/>
        <v>8233.5400000000009</v>
      </c>
      <c r="T107" s="8">
        <f t="shared" si="42"/>
        <v>100.00000000000091</v>
      </c>
      <c r="U107" s="17" cm="1">
        <f t="array" ref="U107">INDEX(S:S, 43 + (INT((ROW(A72)-1)/8)*8))</f>
        <v>8233.5400000000009</v>
      </c>
      <c r="V107" s="17">
        <f t="shared" si="1"/>
        <v>120</v>
      </c>
      <c r="W107" s="17">
        <f t="shared" si="61"/>
        <v>8353.5400000000009</v>
      </c>
      <c r="X107" s="17">
        <f t="shared" si="62"/>
        <v>0</v>
      </c>
      <c r="Y107" s="17">
        <f t="shared" si="63"/>
        <v>8353.5400000000009</v>
      </c>
      <c r="Z107" s="17">
        <f t="shared" si="5"/>
        <v>99.67</v>
      </c>
      <c r="AA107" s="17">
        <f t="shared" si="64"/>
        <v>8453.2100000000009</v>
      </c>
      <c r="AB107" s="17">
        <f t="shared" si="65"/>
        <v>0</v>
      </c>
      <c r="AC107" s="17" cm="1">
        <f t="array" ref="AC107">IF(MOD(ROW()-36, 8) = 0, INDEX(AA:AA, ROW()), INDEX(AE:AE,ROW() - 1))</f>
        <v>8628.2100000000009</v>
      </c>
      <c r="AD107" s="17">
        <f t="shared" si="66"/>
        <v>25</v>
      </c>
      <c r="AE107" s="17">
        <f t="shared" si="67"/>
        <v>8653.2100000000009</v>
      </c>
      <c r="AF107" s="17">
        <f t="shared" si="68"/>
        <v>274.67000000000007</v>
      </c>
      <c r="AG107" s="17">
        <f t="shared" si="69"/>
        <v>1453.2100000000009</v>
      </c>
      <c r="AH107" s="17" t="str">
        <f t="shared" si="70"/>
        <v>NO</v>
      </c>
      <c r="AI107" s="17">
        <f t="shared" si="71"/>
        <v>1453.2100000000009</v>
      </c>
      <c r="AJ107" s="17" t="str">
        <f t="shared" si="72"/>
        <v>NO</v>
      </c>
    </row>
    <row r="108" spans="1:36">
      <c r="A108" s="8">
        <v>73</v>
      </c>
      <c r="B108" s="8">
        <f t="shared" si="43"/>
        <v>100</v>
      </c>
      <c r="C108" s="8">
        <f t="shared" si="44"/>
        <v>7300</v>
      </c>
      <c r="D108" s="8">
        <f t="shared" si="45"/>
        <v>8020</v>
      </c>
      <c r="E108" s="8">
        <f t="shared" si="46"/>
        <v>50</v>
      </c>
      <c r="F108" s="8">
        <f t="shared" si="47"/>
        <v>8070</v>
      </c>
      <c r="G108" s="8">
        <f t="shared" si="48"/>
        <v>770</v>
      </c>
      <c r="H108" s="8">
        <f t="shared" si="49"/>
        <v>8070</v>
      </c>
      <c r="I108" s="8">
        <f t="shared" si="50"/>
        <v>60</v>
      </c>
      <c r="J108" s="8">
        <f t="shared" si="51"/>
        <v>8130</v>
      </c>
      <c r="K108" s="8">
        <f t="shared" si="52"/>
        <v>0</v>
      </c>
      <c r="L108" s="8">
        <f t="shared" si="53"/>
        <v>8130</v>
      </c>
      <c r="M108" s="8">
        <f t="shared" si="54"/>
        <v>93.54</v>
      </c>
      <c r="N108" s="8">
        <f t="shared" si="55"/>
        <v>8223.5400000000009</v>
      </c>
      <c r="O108" s="8">
        <f t="shared" si="56"/>
        <v>0</v>
      </c>
      <c r="P108" s="8">
        <f t="shared" si="57"/>
        <v>8223.5400000000009</v>
      </c>
      <c r="Q108" s="8">
        <f t="shared" si="58"/>
        <v>100</v>
      </c>
      <c r="R108" s="8">
        <f t="shared" si="59"/>
        <v>20</v>
      </c>
      <c r="S108" s="8">
        <f t="shared" si="60"/>
        <v>8343.5400000000009</v>
      </c>
      <c r="T108" s="8">
        <f t="shared" si="42"/>
        <v>100</v>
      </c>
      <c r="U108" s="8" cm="1">
        <f t="array" ref="U108">INDEX(S:S, 43 + (INT((ROW(A73)-1)/8)*8))</f>
        <v>9113.5400000000009</v>
      </c>
      <c r="V108" s="8">
        <f t="shared" si="1"/>
        <v>120</v>
      </c>
      <c r="W108" s="8">
        <f t="shared" si="61"/>
        <v>9233.5400000000009</v>
      </c>
      <c r="X108" s="8">
        <f t="shared" si="62"/>
        <v>770</v>
      </c>
      <c r="Y108" s="8">
        <f t="shared" si="63"/>
        <v>9233.5400000000009</v>
      </c>
      <c r="Z108" s="8">
        <f t="shared" si="5"/>
        <v>99.67</v>
      </c>
      <c r="AA108" s="8">
        <f t="shared" si="64"/>
        <v>9333.2100000000009</v>
      </c>
      <c r="AB108" s="8">
        <f t="shared" si="65"/>
        <v>0</v>
      </c>
      <c r="AC108" s="8" cm="1">
        <f t="array" ref="AC108">IF(MOD(ROW()-36, 8) = 0, INDEX(AA:AA, ROW()), INDEX(AE:AE,ROW() - 1))</f>
        <v>9333.2100000000009</v>
      </c>
      <c r="AD108" s="8">
        <f t="shared" si="66"/>
        <v>25</v>
      </c>
      <c r="AE108" s="8">
        <f t="shared" si="67"/>
        <v>9358.2100000000009</v>
      </c>
      <c r="AF108" s="8">
        <f t="shared" si="68"/>
        <v>99.670000000000073</v>
      </c>
      <c r="AG108" s="8">
        <f t="shared" si="69"/>
        <v>2058.2100000000009</v>
      </c>
      <c r="AH108" s="8" t="str">
        <f t="shared" si="70"/>
        <v>NO</v>
      </c>
      <c r="AI108" s="8">
        <f t="shared" si="71"/>
        <v>2058.2100000000009</v>
      </c>
      <c r="AJ108" s="8" t="str">
        <f t="shared" si="72"/>
        <v>NO</v>
      </c>
    </row>
    <row r="109" spans="1:36">
      <c r="A109" s="8">
        <v>74</v>
      </c>
      <c r="B109" s="8">
        <f t="shared" si="43"/>
        <v>100</v>
      </c>
      <c r="C109" s="8">
        <f t="shared" si="44"/>
        <v>7400</v>
      </c>
      <c r="D109" s="8">
        <f t="shared" si="45"/>
        <v>8130</v>
      </c>
      <c r="E109" s="8">
        <f t="shared" si="46"/>
        <v>50</v>
      </c>
      <c r="F109" s="8">
        <f t="shared" si="47"/>
        <v>8180</v>
      </c>
      <c r="G109" s="8">
        <f t="shared" si="48"/>
        <v>780</v>
      </c>
      <c r="H109" s="8">
        <f t="shared" si="49"/>
        <v>8180</v>
      </c>
      <c r="I109" s="8">
        <f t="shared" si="50"/>
        <v>60</v>
      </c>
      <c r="J109" s="8">
        <f t="shared" si="51"/>
        <v>8240</v>
      </c>
      <c r="K109" s="8">
        <f t="shared" si="52"/>
        <v>0</v>
      </c>
      <c r="L109" s="8">
        <f t="shared" si="53"/>
        <v>8240</v>
      </c>
      <c r="M109" s="8">
        <f t="shared" si="54"/>
        <v>93.54</v>
      </c>
      <c r="N109" s="8">
        <f t="shared" si="55"/>
        <v>8333.5400000000009</v>
      </c>
      <c r="O109" s="8">
        <f t="shared" si="56"/>
        <v>0</v>
      </c>
      <c r="P109" s="8">
        <f t="shared" si="57"/>
        <v>8333.5400000000009</v>
      </c>
      <c r="Q109" s="8">
        <f t="shared" si="58"/>
        <v>100</v>
      </c>
      <c r="R109" s="8">
        <f t="shared" si="59"/>
        <v>20</v>
      </c>
      <c r="S109" s="8">
        <f t="shared" si="60"/>
        <v>8453.5400000000009</v>
      </c>
      <c r="T109" s="8">
        <f t="shared" si="42"/>
        <v>100</v>
      </c>
      <c r="U109" s="8" cm="1">
        <f t="array" ref="U109">INDEX(S:S, 43 + (INT((ROW(A74)-1)/8)*8))</f>
        <v>9113.5400000000009</v>
      </c>
      <c r="V109" s="8">
        <f t="shared" si="1"/>
        <v>120</v>
      </c>
      <c r="W109" s="8">
        <f t="shared" si="61"/>
        <v>9233.5400000000009</v>
      </c>
      <c r="X109" s="8">
        <f t="shared" si="62"/>
        <v>660</v>
      </c>
      <c r="Y109" s="8">
        <f t="shared" si="63"/>
        <v>9233.5400000000009</v>
      </c>
      <c r="Z109" s="8">
        <f t="shared" si="5"/>
        <v>99.67</v>
      </c>
      <c r="AA109" s="8">
        <f t="shared" si="64"/>
        <v>9333.2100000000009</v>
      </c>
      <c r="AB109" s="8">
        <f t="shared" si="65"/>
        <v>0</v>
      </c>
      <c r="AC109" s="8" cm="1">
        <f t="array" ref="AC109">IF(MOD(ROW()-36, 8) = 0, INDEX(AA:AA, ROW()), INDEX(AE:AE,ROW() - 1))</f>
        <v>9358.2100000000009</v>
      </c>
      <c r="AD109" s="8">
        <f t="shared" si="66"/>
        <v>25</v>
      </c>
      <c r="AE109" s="8">
        <f t="shared" si="67"/>
        <v>9383.2100000000009</v>
      </c>
      <c r="AF109" s="8">
        <f t="shared" si="68"/>
        <v>124.67000000000007</v>
      </c>
      <c r="AG109" s="8">
        <f t="shared" si="69"/>
        <v>1983.2100000000009</v>
      </c>
      <c r="AH109" s="8" t="str">
        <f t="shared" si="70"/>
        <v>NO</v>
      </c>
      <c r="AI109" s="8">
        <f t="shared" si="71"/>
        <v>1983.2100000000009</v>
      </c>
      <c r="AJ109" s="8" t="str">
        <f t="shared" si="72"/>
        <v>NO</v>
      </c>
    </row>
    <row r="110" spans="1:36">
      <c r="A110" s="8">
        <v>75</v>
      </c>
      <c r="B110" s="8">
        <f t="shared" si="43"/>
        <v>100</v>
      </c>
      <c r="C110" s="8">
        <f t="shared" si="44"/>
        <v>7500</v>
      </c>
      <c r="D110" s="8">
        <f t="shared" si="45"/>
        <v>8240</v>
      </c>
      <c r="E110" s="8">
        <f t="shared" si="46"/>
        <v>50</v>
      </c>
      <c r="F110" s="8">
        <f t="shared" si="47"/>
        <v>8290</v>
      </c>
      <c r="G110" s="8">
        <f t="shared" si="48"/>
        <v>790</v>
      </c>
      <c r="H110" s="8">
        <f t="shared" si="49"/>
        <v>8290</v>
      </c>
      <c r="I110" s="8">
        <f t="shared" si="50"/>
        <v>60</v>
      </c>
      <c r="J110" s="8">
        <f t="shared" si="51"/>
        <v>8350</v>
      </c>
      <c r="K110" s="8">
        <f t="shared" si="52"/>
        <v>0</v>
      </c>
      <c r="L110" s="8">
        <f t="shared" si="53"/>
        <v>8350</v>
      </c>
      <c r="M110" s="8">
        <f t="shared" si="54"/>
        <v>93.54</v>
      </c>
      <c r="N110" s="8">
        <f t="shared" si="55"/>
        <v>8443.5400000000009</v>
      </c>
      <c r="O110" s="8">
        <f t="shared" si="56"/>
        <v>0</v>
      </c>
      <c r="P110" s="8">
        <f t="shared" si="57"/>
        <v>8443.5400000000009</v>
      </c>
      <c r="Q110" s="8">
        <f t="shared" si="58"/>
        <v>100</v>
      </c>
      <c r="R110" s="8">
        <f t="shared" si="59"/>
        <v>20</v>
      </c>
      <c r="S110" s="8">
        <f t="shared" si="60"/>
        <v>8563.5400000000009</v>
      </c>
      <c r="T110" s="8">
        <f t="shared" si="42"/>
        <v>100</v>
      </c>
      <c r="U110" s="8" cm="1">
        <f t="array" ref="U110">INDEX(S:S, 43 + (INT((ROW(A75)-1)/8)*8))</f>
        <v>9113.5400000000009</v>
      </c>
      <c r="V110" s="8">
        <f t="shared" si="1"/>
        <v>120</v>
      </c>
      <c r="W110" s="8">
        <f t="shared" si="61"/>
        <v>9233.5400000000009</v>
      </c>
      <c r="X110" s="8">
        <f t="shared" si="62"/>
        <v>550</v>
      </c>
      <c r="Y110" s="8">
        <f t="shared" si="63"/>
        <v>9233.5400000000009</v>
      </c>
      <c r="Z110" s="8">
        <f t="shared" si="5"/>
        <v>99.67</v>
      </c>
      <c r="AA110" s="8">
        <f t="shared" si="64"/>
        <v>9333.2100000000009</v>
      </c>
      <c r="AB110" s="8">
        <f t="shared" si="65"/>
        <v>0</v>
      </c>
      <c r="AC110" s="8" cm="1">
        <f t="array" ref="AC110">IF(MOD(ROW()-36, 8) = 0, INDEX(AA:AA, ROW()), INDEX(AE:AE,ROW() - 1))</f>
        <v>9383.2100000000009</v>
      </c>
      <c r="AD110" s="8">
        <f t="shared" si="66"/>
        <v>25</v>
      </c>
      <c r="AE110" s="8">
        <f t="shared" si="67"/>
        <v>9408.2100000000009</v>
      </c>
      <c r="AF110" s="8">
        <f t="shared" si="68"/>
        <v>149.67000000000007</v>
      </c>
      <c r="AG110" s="8">
        <f t="shared" si="69"/>
        <v>1908.2100000000009</v>
      </c>
      <c r="AH110" s="8" t="str">
        <f t="shared" si="70"/>
        <v>NO</v>
      </c>
      <c r="AI110" s="8">
        <f t="shared" si="71"/>
        <v>1908.2100000000009</v>
      </c>
      <c r="AJ110" s="8" t="str">
        <f t="shared" si="72"/>
        <v>NO</v>
      </c>
    </row>
    <row r="111" spans="1:36">
      <c r="A111" s="8">
        <v>76</v>
      </c>
      <c r="B111" s="8">
        <f t="shared" si="43"/>
        <v>100</v>
      </c>
      <c r="C111" s="8">
        <f t="shared" si="44"/>
        <v>7600</v>
      </c>
      <c r="D111" s="8">
        <f t="shared" si="45"/>
        <v>8350</v>
      </c>
      <c r="E111" s="8">
        <f t="shared" si="46"/>
        <v>50</v>
      </c>
      <c r="F111" s="8">
        <f t="shared" si="47"/>
        <v>8400</v>
      </c>
      <c r="G111" s="8">
        <f t="shared" si="48"/>
        <v>800</v>
      </c>
      <c r="H111" s="8">
        <f t="shared" si="49"/>
        <v>8400</v>
      </c>
      <c r="I111" s="8">
        <f t="shared" si="50"/>
        <v>60</v>
      </c>
      <c r="J111" s="8">
        <f t="shared" si="51"/>
        <v>8460</v>
      </c>
      <c r="K111" s="8">
        <f t="shared" si="52"/>
        <v>0</v>
      </c>
      <c r="L111" s="8">
        <f t="shared" si="53"/>
        <v>8460</v>
      </c>
      <c r="M111" s="8">
        <f t="shared" si="54"/>
        <v>93.54</v>
      </c>
      <c r="N111" s="8">
        <f t="shared" si="55"/>
        <v>8553.5400000000009</v>
      </c>
      <c r="O111" s="8">
        <f t="shared" si="56"/>
        <v>0</v>
      </c>
      <c r="P111" s="8">
        <f t="shared" si="57"/>
        <v>8553.5400000000009</v>
      </c>
      <c r="Q111" s="8">
        <f t="shared" si="58"/>
        <v>100</v>
      </c>
      <c r="R111" s="8">
        <f t="shared" si="59"/>
        <v>20</v>
      </c>
      <c r="S111" s="8">
        <f t="shared" si="60"/>
        <v>8673.5400000000009</v>
      </c>
      <c r="T111" s="8">
        <f t="shared" si="42"/>
        <v>100</v>
      </c>
      <c r="U111" s="8" cm="1">
        <f t="array" ref="U111">INDEX(S:S, 43 + (INT((ROW(A76)-1)/8)*8))</f>
        <v>9113.5400000000009</v>
      </c>
      <c r="V111" s="8">
        <f t="shared" si="1"/>
        <v>120</v>
      </c>
      <c r="W111" s="8">
        <f t="shared" si="61"/>
        <v>9233.5400000000009</v>
      </c>
      <c r="X111" s="8">
        <f t="shared" si="62"/>
        <v>440</v>
      </c>
      <c r="Y111" s="8">
        <f t="shared" si="63"/>
        <v>9233.5400000000009</v>
      </c>
      <c r="Z111" s="8">
        <f t="shared" si="5"/>
        <v>99.67</v>
      </c>
      <c r="AA111" s="8">
        <f t="shared" si="64"/>
        <v>9333.2100000000009</v>
      </c>
      <c r="AB111" s="8">
        <f t="shared" si="65"/>
        <v>0</v>
      </c>
      <c r="AC111" s="8" cm="1">
        <f t="array" ref="AC111">IF(MOD(ROW()-36, 8) = 0, INDEX(AA:AA, ROW()), INDEX(AE:AE,ROW() - 1))</f>
        <v>9408.2100000000009</v>
      </c>
      <c r="AD111" s="8">
        <f t="shared" si="66"/>
        <v>25</v>
      </c>
      <c r="AE111" s="8">
        <f t="shared" si="67"/>
        <v>9433.2100000000009</v>
      </c>
      <c r="AF111" s="8">
        <f t="shared" si="68"/>
        <v>174.67000000000007</v>
      </c>
      <c r="AG111" s="8">
        <f t="shared" si="69"/>
        <v>1833.2100000000009</v>
      </c>
      <c r="AH111" s="8" t="str">
        <f t="shared" si="70"/>
        <v>NO</v>
      </c>
      <c r="AI111" s="8">
        <f t="shared" si="71"/>
        <v>1833.2100000000009</v>
      </c>
      <c r="AJ111" s="8" t="str">
        <f t="shared" si="72"/>
        <v>NO</v>
      </c>
    </row>
    <row r="112" spans="1:36">
      <c r="A112" s="8">
        <v>77</v>
      </c>
      <c r="B112" s="8">
        <f t="shared" si="43"/>
        <v>100</v>
      </c>
      <c r="C112" s="8">
        <f t="shared" si="44"/>
        <v>7700</v>
      </c>
      <c r="D112" s="8">
        <f t="shared" si="45"/>
        <v>8460</v>
      </c>
      <c r="E112" s="8">
        <f t="shared" si="46"/>
        <v>50</v>
      </c>
      <c r="F112" s="8">
        <f t="shared" si="47"/>
        <v>8510</v>
      </c>
      <c r="G112" s="8">
        <f t="shared" si="48"/>
        <v>810</v>
      </c>
      <c r="H112" s="8">
        <f t="shared" si="49"/>
        <v>8510</v>
      </c>
      <c r="I112" s="8">
        <f t="shared" si="50"/>
        <v>60</v>
      </c>
      <c r="J112" s="8">
        <f t="shared" si="51"/>
        <v>8570</v>
      </c>
      <c r="K112" s="8">
        <f t="shared" si="52"/>
        <v>0</v>
      </c>
      <c r="L112" s="8">
        <f t="shared" si="53"/>
        <v>8570</v>
      </c>
      <c r="M112" s="8">
        <f t="shared" si="54"/>
        <v>93.54</v>
      </c>
      <c r="N112" s="8">
        <f t="shared" si="55"/>
        <v>8663.5400000000009</v>
      </c>
      <c r="O112" s="8">
        <f t="shared" si="56"/>
        <v>0</v>
      </c>
      <c r="P112" s="8">
        <f t="shared" si="57"/>
        <v>8663.5400000000009</v>
      </c>
      <c r="Q112" s="8">
        <f t="shared" si="58"/>
        <v>100</v>
      </c>
      <c r="R112" s="8">
        <f t="shared" si="59"/>
        <v>20</v>
      </c>
      <c r="S112" s="8">
        <f t="shared" si="60"/>
        <v>8783.5400000000009</v>
      </c>
      <c r="T112" s="8">
        <f t="shared" si="42"/>
        <v>100</v>
      </c>
      <c r="U112" s="8" cm="1">
        <f t="array" ref="U112">INDEX(S:S, 43 + (INT((ROW(A77)-1)/8)*8))</f>
        <v>9113.5400000000009</v>
      </c>
      <c r="V112" s="8">
        <f t="shared" si="1"/>
        <v>120</v>
      </c>
      <c r="W112" s="8">
        <f t="shared" si="61"/>
        <v>9233.5400000000009</v>
      </c>
      <c r="X112" s="8">
        <f t="shared" si="62"/>
        <v>330</v>
      </c>
      <c r="Y112" s="8">
        <f t="shared" si="63"/>
        <v>9233.5400000000009</v>
      </c>
      <c r="Z112" s="8">
        <f t="shared" si="5"/>
        <v>99.67</v>
      </c>
      <c r="AA112" s="8">
        <f t="shared" si="64"/>
        <v>9333.2100000000009</v>
      </c>
      <c r="AB112" s="8">
        <f t="shared" si="65"/>
        <v>0</v>
      </c>
      <c r="AC112" s="8" cm="1">
        <f t="array" ref="AC112">IF(MOD(ROW()-36, 8) = 0, INDEX(AA:AA, ROW()), INDEX(AE:AE,ROW() - 1))</f>
        <v>9433.2100000000009</v>
      </c>
      <c r="AD112" s="8">
        <f t="shared" si="66"/>
        <v>25</v>
      </c>
      <c r="AE112" s="8">
        <f t="shared" si="67"/>
        <v>9458.2100000000009</v>
      </c>
      <c r="AF112" s="8">
        <f t="shared" si="68"/>
        <v>199.67000000000007</v>
      </c>
      <c r="AG112" s="8">
        <f t="shared" si="69"/>
        <v>1758.2100000000009</v>
      </c>
      <c r="AH112" s="8" t="str">
        <f t="shared" si="70"/>
        <v>NO</v>
      </c>
      <c r="AI112" s="8">
        <f t="shared" si="71"/>
        <v>1758.2100000000009</v>
      </c>
      <c r="AJ112" s="8" t="str">
        <f t="shared" si="72"/>
        <v>NO</v>
      </c>
    </row>
    <row r="113" spans="1:36">
      <c r="A113" s="8">
        <v>78</v>
      </c>
      <c r="B113" s="8">
        <f t="shared" si="43"/>
        <v>100</v>
      </c>
      <c r="C113" s="8">
        <f t="shared" si="44"/>
        <v>7800</v>
      </c>
      <c r="D113" s="8">
        <f t="shared" si="45"/>
        <v>8570</v>
      </c>
      <c r="E113" s="8">
        <f t="shared" si="46"/>
        <v>50</v>
      </c>
      <c r="F113" s="8">
        <f t="shared" si="47"/>
        <v>8620</v>
      </c>
      <c r="G113" s="8">
        <f t="shared" si="48"/>
        <v>820</v>
      </c>
      <c r="H113" s="8">
        <f t="shared" si="49"/>
        <v>8620</v>
      </c>
      <c r="I113" s="8">
        <f t="shared" si="50"/>
        <v>60</v>
      </c>
      <c r="J113" s="8">
        <f t="shared" si="51"/>
        <v>8680</v>
      </c>
      <c r="K113" s="8">
        <f t="shared" si="52"/>
        <v>0</v>
      </c>
      <c r="L113" s="8">
        <f t="shared" si="53"/>
        <v>8680</v>
      </c>
      <c r="M113" s="8">
        <f t="shared" si="54"/>
        <v>93.54</v>
      </c>
      <c r="N113" s="8">
        <f t="shared" si="55"/>
        <v>8773.5400000000009</v>
      </c>
      <c r="O113" s="8">
        <f t="shared" si="56"/>
        <v>0</v>
      </c>
      <c r="P113" s="8">
        <f t="shared" si="57"/>
        <v>8773.5400000000009</v>
      </c>
      <c r="Q113" s="8">
        <f t="shared" si="58"/>
        <v>100</v>
      </c>
      <c r="R113" s="8">
        <f t="shared" si="59"/>
        <v>20</v>
      </c>
      <c r="S113" s="8">
        <f t="shared" si="60"/>
        <v>8893.5400000000009</v>
      </c>
      <c r="T113" s="8">
        <f t="shared" si="42"/>
        <v>100</v>
      </c>
      <c r="U113" s="8" cm="1">
        <f t="array" ref="U113">INDEX(S:S, 43 + (INT((ROW(A78)-1)/8)*8))</f>
        <v>9113.5400000000009</v>
      </c>
      <c r="V113" s="8">
        <f t="shared" si="1"/>
        <v>120</v>
      </c>
      <c r="W113" s="8">
        <f t="shared" si="61"/>
        <v>9233.5400000000009</v>
      </c>
      <c r="X113" s="8">
        <f t="shared" si="62"/>
        <v>220</v>
      </c>
      <c r="Y113" s="8">
        <f t="shared" si="63"/>
        <v>9233.5400000000009</v>
      </c>
      <c r="Z113" s="8">
        <f t="shared" si="5"/>
        <v>99.67</v>
      </c>
      <c r="AA113" s="8">
        <f t="shared" si="64"/>
        <v>9333.2100000000009</v>
      </c>
      <c r="AB113" s="8">
        <f t="shared" si="65"/>
        <v>0</v>
      </c>
      <c r="AC113" s="8" cm="1">
        <f t="array" ref="AC113">IF(MOD(ROW()-36, 8) = 0, INDEX(AA:AA, ROW()), INDEX(AE:AE,ROW() - 1))</f>
        <v>9458.2100000000009</v>
      </c>
      <c r="AD113" s="8">
        <f t="shared" si="66"/>
        <v>25</v>
      </c>
      <c r="AE113" s="8">
        <f t="shared" si="67"/>
        <v>9483.2100000000009</v>
      </c>
      <c r="AF113" s="8">
        <f t="shared" si="68"/>
        <v>224.67000000000007</v>
      </c>
      <c r="AG113" s="8">
        <f t="shared" si="69"/>
        <v>1683.2100000000009</v>
      </c>
      <c r="AH113" s="8" t="str">
        <f t="shared" si="70"/>
        <v>NO</v>
      </c>
      <c r="AI113" s="8">
        <f t="shared" si="71"/>
        <v>1683.2100000000009</v>
      </c>
      <c r="AJ113" s="8" t="str">
        <f t="shared" si="72"/>
        <v>NO</v>
      </c>
    </row>
    <row r="114" spans="1:36">
      <c r="A114" s="8">
        <v>79</v>
      </c>
      <c r="B114" s="8">
        <f t="shared" si="43"/>
        <v>100</v>
      </c>
      <c r="C114" s="8">
        <f t="shared" si="44"/>
        <v>7900</v>
      </c>
      <c r="D114" s="8">
        <f t="shared" si="45"/>
        <v>8680</v>
      </c>
      <c r="E114" s="8">
        <f t="shared" si="46"/>
        <v>50</v>
      </c>
      <c r="F114" s="8">
        <f t="shared" si="47"/>
        <v>8730</v>
      </c>
      <c r="G114" s="8">
        <f t="shared" si="48"/>
        <v>830</v>
      </c>
      <c r="H114" s="8">
        <f t="shared" si="49"/>
        <v>8730</v>
      </c>
      <c r="I114" s="8">
        <f t="shared" si="50"/>
        <v>60</v>
      </c>
      <c r="J114" s="8">
        <f t="shared" si="51"/>
        <v>8790</v>
      </c>
      <c r="K114" s="8">
        <f t="shared" si="52"/>
        <v>0</v>
      </c>
      <c r="L114" s="8">
        <f t="shared" si="53"/>
        <v>8790</v>
      </c>
      <c r="M114" s="8">
        <f t="shared" si="54"/>
        <v>93.54</v>
      </c>
      <c r="N114" s="8">
        <f t="shared" si="55"/>
        <v>8883.5400000000009</v>
      </c>
      <c r="O114" s="8">
        <f t="shared" si="56"/>
        <v>0</v>
      </c>
      <c r="P114" s="8">
        <f t="shared" si="57"/>
        <v>8883.5400000000009</v>
      </c>
      <c r="Q114" s="8">
        <f t="shared" si="58"/>
        <v>100</v>
      </c>
      <c r="R114" s="8">
        <f t="shared" si="59"/>
        <v>20</v>
      </c>
      <c r="S114" s="8">
        <f t="shared" si="60"/>
        <v>9003.5400000000009</v>
      </c>
      <c r="T114" s="8">
        <f t="shared" si="42"/>
        <v>100</v>
      </c>
      <c r="U114" s="8" cm="1">
        <f t="array" ref="U114">INDEX(S:S, 43 + (INT((ROW(A79)-1)/8)*8))</f>
        <v>9113.5400000000009</v>
      </c>
      <c r="V114" s="8">
        <f t="shared" si="1"/>
        <v>120</v>
      </c>
      <c r="W114" s="8">
        <f t="shared" si="61"/>
        <v>9233.5400000000009</v>
      </c>
      <c r="X114" s="8">
        <f t="shared" si="62"/>
        <v>110</v>
      </c>
      <c r="Y114" s="8">
        <f t="shared" si="63"/>
        <v>9233.5400000000009</v>
      </c>
      <c r="Z114" s="8">
        <f t="shared" si="5"/>
        <v>99.67</v>
      </c>
      <c r="AA114" s="8">
        <f t="shared" si="64"/>
        <v>9333.2100000000009</v>
      </c>
      <c r="AB114" s="8">
        <f t="shared" si="65"/>
        <v>0</v>
      </c>
      <c r="AC114" s="8" cm="1">
        <f t="array" ref="AC114">IF(MOD(ROW()-36, 8) = 0, INDEX(AA:AA, ROW()), INDEX(AE:AE,ROW() - 1))</f>
        <v>9483.2100000000009</v>
      </c>
      <c r="AD114" s="8">
        <f t="shared" si="66"/>
        <v>25</v>
      </c>
      <c r="AE114" s="8">
        <f t="shared" si="67"/>
        <v>9508.2100000000009</v>
      </c>
      <c r="AF114" s="8">
        <f t="shared" si="68"/>
        <v>249.67000000000007</v>
      </c>
      <c r="AG114" s="8">
        <f t="shared" si="69"/>
        <v>1608.2100000000009</v>
      </c>
      <c r="AH114" s="8" t="str">
        <f t="shared" si="70"/>
        <v>NO</v>
      </c>
      <c r="AI114" s="8">
        <f t="shared" si="71"/>
        <v>1608.2100000000009</v>
      </c>
      <c r="AJ114" s="8" t="str">
        <f t="shared" si="72"/>
        <v>NO</v>
      </c>
    </row>
    <row r="115" spans="1:36" s="3" customFormat="1">
      <c r="A115" s="18">
        <v>80</v>
      </c>
      <c r="B115" s="18">
        <f t="shared" si="43"/>
        <v>100</v>
      </c>
      <c r="C115" s="18">
        <f t="shared" si="44"/>
        <v>8000</v>
      </c>
      <c r="D115" s="18">
        <f t="shared" si="45"/>
        <v>8790</v>
      </c>
      <c r="E115" s="18">
        <f t="shared" si="46"/>
        <v>50</v>
      </c>
      <c r="F115" s="18">
        <f t="shared" si="47"/>
        <v>8840</v>
      </c>
      <c r="G115" s="18">
        <f t="shared" si="48"/>
        <v>840</v>
      </c>
      <c r="H115" s="18">
        <f t="shared" si="49"/>
        <v>8840</v>
      </c>
      <c r="I115" s="18">
        <f t="shared" si="50"/>
        <v>60</v>
      </c>
      <c r="J115" s="18">
        <f t="shared" si="51"/>
        <v>8900</v>
      </c>
      <c r="K115" s="18">
        <f t="shared" si="52"/>
        <v>0</v>
      </c>
      <c r="L115" s="18">
        <f t="shared" si="53"/>
        <v>8900</v>
      </c>
      <c r="M115" s="18">
        <f t="shared" si="54"/>
        <v>93.54</v>
      </c>
      <c r="N115" s="18">
        <f t="shared" si="55"/>
        <v>8993.5400000000009</v>
      </c>
      <c r="O115" s="18">
        <f t="shared" si="56"/>
        <v>0</v>
      </c>
      <c r="P115" s="18">
        <f t="shared" si="57"/>
        <v>8993.5400000000009</v>
      </c>
      <c r="Q115" s="18">
        <f t="shared" si="58"/>
        <v>100</v>
      </c>
      <c r="R115" s="18">
        <f t="shared" si="59"/>
        <v>20</v>
      </c>
      <c r="S115" s="18">
        <f t="shared" si="60"/>
        <v>9113.5400000000009</v>
      </c>
      <c r="T115" s="8">
        <f t="shared" si="42"/>
        <v>100</v>
      </c>
      <c r="U115" s="18" cm="1">
        <f t="array" ref="U115">INDEX(S:S, 43 + (INT((ROW(A80)-1)/8)*8))</f>
        <v>9113.5400000000009</v>
      </c>
      <c r="V115" s="18">
        <f t="shared" si="1"/>
        <v>120</v>
      </c>
      <c r="W115" s="18">
        <f t="shared" si="61"/>
        <v>9233.5400000000009</v>
      </c>
      <c r="X115" s="18">
        <f t="shared" si="62"/>
        <v>0</v>
      </c>
      <c r="Y115" s="18">
        <f t="shared" si="63"/>
        <v>9233.5400000000009</v>
      </c>
      <c r="Z115" s="18">
        <f t="shared" si="5"/>
        <v>99.67</v>
      </c>
      <c r="AA115" s="18">
        <f t="shared" si="64"/>
        <v>9333.2100000000009</v>
      </c>
      <c r="AB115" s="18">
        <f t="shared" si="65"/>
        <v>0</v>
      </c>
      <c r="AC115" s="18" cm="1">
        <f t="array" ref="AC115">IF(MOD(ROW()-36, 8) = 0, INDEX(AA:AA, ROW()), INDEX(AE:AE,ROW() - 1))</f>
        <v>9508.2100000000009</v>
      </c>
      <c r="AD115" s="18">
        <f t="shared" si="66"/>
        <v>25</v>
      </c>
      <c r="AE115" s="18">
        <f t="shared" si="67"/>
        <v>9533.2100000000009</v>
      </c>
      <c r="AF115" s="18">
        <f t="shared" si="68"/>
        <v>274.67000000000007</v>
      </c>
      <c r="AG115" s="18">
        <f t="shared" si="69"/>
        <v>1533.2100000000009</v>
      </c>
      <c r="AH115" s="18" t="str">
        <f t="shared" si="70"/>
        <v>NO</v>
      </c>
      <c r="AI115" s="18">
        <f t="shared" si="71"/>
        <v>1533.2100000000009</v>
      </c>
      <c r="AJ115" s="18" t="str">
        <f t="shared" si="72"/>
        <v>NO</v>
      </c>
    </row>
    <row r="116" spans="1:36">
      <c r="A116" s="8">
        <v>81</v>
      </c>
      <c r="B116" s="8">
        <f t="shared" si="43"/>
        <v>100</v>
      </c>
      <c r="C116" s="8">
        <f t="shared" si="44"/>
        <v>8100</v>
      </c>
      <c r="D116" s="8">
        <f t="shared" si="45"/>
        <v>8900</v>
      </c>
      <c r="E116" s="8">
        <f t="shared" si="46"/>
        <v>50</v>
      </c>
      <c r="F116" s="8">
        <f t="shared" si="47"/>
        <v>8950</v>
      </c>
      <c r="G116" s="8">
        <f t="shared" si="48"/>
        <v>850</v>
      </c>
      <c r="H116" s="8">
        <f t="shared" si="49"/>
        <v>8950</v>
      </c>
      <c r="I116" s="8">
        <f t="shared" si="50"/>
        <v>60</v>
      </c>
      <c r="J116" s="8">
        <f t="shared" si="51"/>
        <v>9010</v>
      </c>
      <c r="K116" s="8">
        <f t="shared" si="52"/>
        <v>0</v>
      </c>
      <c r="L116" s="8">
        <f t="shared" si="53"/>
        <v>9010</v>
      </c>
      <c r="M116" s="8">
        <f t="shared" si="54"/>
        <v>93.54</v>
      </c>
      <c r="N116" s="8">
        <f t="shared" si="55"/>
        <v>9103.5400000000009</v>
      </c>
      <c r="O116" s="8">
        <f t="shared" si="56"/>
        <v>0</v>
      </c>
      <c r="P116" s="8">
        <f t="shared" si="57"/>
        <v>9103.5400000000009</v>
      </c>
      <c r="Q116" s="8">
        <f t="shared" si="58"/>
        <v>100</v>
      </c>
      <c r="R116" s="8">
        <f t="shared" si="59"/>
        <v>20</v>
      </c>
      <c r="S116" s="8">
        <f t="shared" si="60"/>
        <v>9223.5400000000009</v>
      </c>
      <c r="T116" s="8">
        <f t="shared" si="42"/>
        <v>100</v>
      </c>
      <c r="U116" s="8" cm="1">
        <f t="array" ref="U116">INDEX(S:S, 43 + (INT((ROW(A81)-1)/8)*8))</f>
        <v>9993.5400000000009</v>
      </c>
      <c r="V116" s="8">
        <f t="shared" si="1"/>
        <v>120</v>
      </c>
      <c r="W116" s="8">
        <f t="shared" si="61"/>
        <v>10113.540000000001</v>
      </c>
      <c r="X116" s="8">
        <f t="shared" si="62"/>
        <v>770</v>
      </c>
      <c r="Y116" s="8">
        <f t="shared" si="63"/>
        <v>10113.540000000001</v>
      </c>
      <c r="Z116" s="8">
        <f t="shared" si="5"/>
        <v>99.67</v>
      </c>
      <c r="AA116" s="8">
        <f t="shared" si="64"/>
        <v>10213.210000000001</v>
      </c>
      <c r="AB116" s="8">
        <f t="shared" si="65"/>
        <v>0</v>
      </c>
      <c r="AC116" s="8" cm="1">
        <f t="array" ref="AC116">IF(MOD(ROW()-36, 8) = 0, INDEX(AA:AA, ROW()), INDEX(AE:AE,ROW() - 1))</f>
        <v>10213.210000000001</v>
      </c>
      <c r="AD116" s="8">
        <f t="shared" si="66"/>
        <v>25</v>
      </c>
      <c r="AE116" s="8">
        <f t="shared" si="67"/>
        <v>10238.210000000001</v>
      </c>
      <c r="AF116" s="8">
        <f t="shared" si="68"/>
        <v>99.670000000000073</v>
      </c>
      <c r="AG116" s="8">
        <f t="shared" si="69"/>
        <v>2138.2100000000009</v>
      </c>
      <c r="AH116" s="8" t="str">
        <f t="shared" si="70"/>
        <v>ONE WEEK REACHED</v>
      </c>
      <c r="AI116" s="8">
        <f t="shared" si="71"/>
        <v>0</v>
      </c>
      <c r="AJ116" s="8" t="str">
        <f t="shared" si="72"/>
        <v>NO</v>
      </c>
    </row>
    <row r="117" spans="1:36">
      <c r="A117" s="8">
        <v>82</v>
      </c>
      <c r="B117" s="8">
        <f t="shared" si="43"/>
        <v>100</v>
      </c>
      <c r="C117" s="8">
        <f t="shared" si="44"/>
        <v>8200</v>
      </c>
      <c r="D117" s="8">
        <f t="shared" si="45"/>
        <v>9010</v>
      </c>
      <c r="E117" s="8">
        <f t="shared" si="46"/>
        <v>50</v>
      </c>
      <c r="F117" s="8">
        <f t="shared" si="47"/>
        <v>9060</v>
      </c>
      <c r="G117" s="8">
        <f t="shared" si="48"/>
        <v>860</v>
      </c>
      <c r="H117" s="8">
        <f t="shared" si="49"/>
        <v>9060</v>
      </c>
      <c r="I117" s="8">
        <f t="shared" si="50"/>
        <v>60</v>
      </c>
      <c r="J117" s="8">
        <f t="shared" si="51"/>
        <v>9120</v>
      </c>
      <c r="K117" s="8">
        <f t="shared" si="52"/>
        <v>0</v>
      </c>
      <c r="L117" s="8">
        <f t="shared" si="53"/>
        <v>9120</v>
      </c>
      <c r="M117" s="8">
        <f t="shared" si="54"/>
        <v>93.54</v>
      </c>
      <c r="N117" s="8">
        <f t="shared" si="55"/>
        <v>9213.5400000000009</v>
      </c>
      <c r="O117" s="8">
        <f t="shared" si="56"/>
        <v>0</v>
      </c>
      <c r="P117" s="8">
        <f t="shared" si="57"/>
        <v>9213.5400000000009</v>
      </c>
      <c r="Q117" s="8">
        <f t="shared" si="58"/>
        <v>100</v>
      </c>
      <c r="R117" s="8">
        <f t="shared" si="59"/>
        <v>20</v>
      </c>
      <c r="S117" s="8">
        <f t="shared" si="60"/>
        <v>9333.5400000000009</v>
      </c>
      <c r="T117" s="8">
        <f t="shared" si="42"/>
        <v>100</v>
      </c>
      <c r="U117" s="8" cm="1">
        <f t="array" ref="U117">INDEX(S:S, 43 + (INT((ROW(A82)-1)/8)*8))</f>
        <v>9993.5400000000009</v>
      </c>
      <c r="V117" s="8">
        <f t="shared" si="1"/>
        <v>120</v>
      </c>
      <c r="W117" s="8">
        <f t="shared" si="61"/>
        <v>10113.540000000001</v>
      </c>
      <c r="X117" s="8">
        <f t="shared" si="62"/>
        <v>660</v>
      </c>
      <c r="Y117" s="8">
        <f t="shared" si="63"/>
        <v>10113.540000000001</v>
      </c>
      <c r="Z117" s="8">
        <f t="shared" si="5"/>
        <v>99.67</v>
      </c>
      <c r="AA117" s="8">
        <f t="shared" si="64"/>
        <v>10213.210000000001</v>
      </c>
      <c r="AB117" s="8">
        <f t="shared" si="65"/>
        <v>0</v>
      </c>
      <c r="AC117" s="8" cm="1">
        <f t="array" ref="AC117">IF(MOD(ROW()-36, 8) = 0, INDEX(AA:AA, ROW()), INDEX(AE:AE,ROW() - 1))</f>
        <v>10238.210000000001</v>
      </c>
      <c r="AD117" s="8">
        <f t="shared" si="66"/>
        <v>25</v>
      </c>
      <c r="AE117" s="8">
        <f t="shared" si="67"/>
        <v>10263.210000000001</v>
      </c>
      <c r="AF117" s="8">
        <f t="shared" si="68"/>
        <v>124.67000000000007</v>
      </c>
      <c r="AG117" s="8">
        <f t="shared" si="69"/>
        <v>2063.2100000000009</v>
      </c>
      <c r="AH117" s="8" t="str">
        <f t="shared" si="70"/>
        <v>ONE WEEK REACHED</v>
      </c>
      <c r="AI117" s="8">
        <f t="shared" si="71"/>
        <v>0</v>
      </c>
      <c r="AJ117" s="8" t="str">
        <f t="shared" si="72"/>
        <v>NO</v>
      </c>
    </row>
    <row r="118" spans="1:36">
      <c r="A118" s="8">
        <v>83</v>
      </c>
      <c r="B118" s="8">
        <f t="shared" si="43"/>
        <v>100</v>
      </c>
      <c r="C118" s="8">
        <f t="shared" si="44"/>
        <v>8300</v>
      </c>
      <c r="D118" s="8">
        <f t="shared" si="45"/>
        <v>9120</v>
      </c>
      <c r="E118" s="8">
        <f t="shared" si="46"/>
        <v>50</v>
      </c>
      <c r="F118" s="8">
        <f t="shared" si="47"/>
        <v>9170</v>
      </c>
      <c r="G118" s="8">
        <f t="shared" si="48"/>
        <v>870</v>
      </c>
      <c r="H118" s="8">
        <f t="shared" si="49"/>
        <v>9170</v>
      </c>
      <c r="I118" s="8">
        <f t="shared" si="50"/>
        <v>60</v>
      </c>
      <c r="J118" s="8">
        <f t="shared" si="51"/>
        <v>9230</v>
      </c>
      <c r="K118" s="8">
        <f t="shared" si="52"/>
        <v>0</v>
      </c>
      <c r="L118" s="8">
        <f t="shared" si="53"/>
        <v>9230</v>
      </c>
      <c r="M118" s="8">
        <f t="shared" si="54"/>
        <v>93.54</v>
      </c>
      <c r="N118" s="8">
        <f t="shared" si="55"/>
        <v>9323.5400000000009</v>
      </c>
      <c r="O118" s="8">
        <f t="shared" si="56"/>
        <v>0</v>
      </c>
      <c r="P118" s="8">
        <f t="shared" si="57"/>
        <v>9323.5400000000009</v>
      </c>
      <c r="Q118" s="8">
        <f t="shared" si="58"/>
        <v>100</v>
      </c>
      <c r="R118" s="8">
        <f t="shared" si="59"/>
        <v>20</v>
      </c>
      <c r="S118" s="8">
        <f t="shared" si="60"/>
        <v>9443.5400000000009</v>
      </c>
      <c r="T118" s="8">
        <f t="shared" si="42"/>
        <v>100</v>
      </c>
      <c r="U118" s="8" cm="1">
        <f t="array" ref="U118">INDEX(S:S, 43 + (INT((ROW(A83)-1)/8)*8))</f>
        <v>9993.5400000000009</v>
      </c>
      <c r="V118" s="8">
        <f t="shared" si="1"/>
        <v>120</v>
      </c>
      <c r="W118" s="8">
        <f t="shared" si="61"/>
        <v>10113.540000000001</v>
      </c>
      <c r="X118" s="8">
        <f t="shared" si="62"/>
        <v>550</v>
      </c>
      <c r="Y118" s="8">
        <f t="shared" si="63"/>
        <v>10113.540000000001</v>
      </c>
      <c r="Z118" s="8">
        <f t="shared" si="5"/>
        <v>99.67</v>
      </c>
      <c r="AA118" s="8">
        <f t="shared" si="64"/>
        <v>10213.210000000001</v>
      </c>
      <c r="AB118" s="8">
        <f t="shared" si="65"/>
        <v>0</v>
      </c>
      <c r="AC118" s="8" cm="1">
        <f t="array" ref="AC118">IF(MOD(ROW()-36, 8) = 0, INDEX(AA:AA, ROW()), INDEX(AE:AE,ROW() - 1))</f>
        <v>10263.210000000001</v>
      </c>
      <c r="AD118" s="8">
        <f t="shared" si="66"/>
        <v>25</v>
      </c>
      <c r="AE118" s="8">
        <f t="shared" si="67"/>
        <v>10288.210000000001</v>
      </c>
      <c r="AF118" s="8">
        <f t="shared" si="68"/>
        <v>149.67000000000007</v>
      </c>
      <c r="AG118" s="8">
        <f t="shared" si="69"/>
        <v>1988.2100000000009</v>
      </c>
      <c r="AH118" s="8" t="str">
        <f t="shared" si="70"/>
        <v>ONE WEEK REACHED</v>
      </c>
      <c r="AI118" s="8">
        <f t="shared" si="71"/>
        <v>0</v>
      </c>
      <c r="AJ118" s="8" t="str">
        <f t="shared" si="72"/>
        <v>NO</v>
      </c>
    </row>
    <row r="119" spans="1:36">
      <c r="A119" s="8">
        <v>84</v>
      </c>
      <c r="B119" s="8">
        <f t="shared" si="43"/>
        <v>100</v>
      </c>
      <c r="C119" s="8">
        <f t="shared" si="44"/>
        <v>8400</v>
      </c>
      <c r="D119" s="8">
        <f t="shared" si="45"/>
        <v>9230</v>
      </c>
      <c r="E119" s="8">
        <f t="shared" si="46"/>
        <v>50</v>
      </c>
      <c r="F119" s="8">
        <f t="shared" si="47"/>
        <v>9280</v>
      </c>
      <c r="G119" s="8">
        <f t="shared" si="48"/>
        <v>880</v>
      </c>
      <c r="H119" s="8">
        <f t="shared" si="49"/>
        <v>9280</v>
      </c>
      <c r="I119" s="8">
        <f t="shared" si="50"/>
        <v>60</v>
      </c>
      <c r="J119" s="8">
        <f t="shared" si="51"/>
        <v>9340</v>
      </c>
      <c r="K119" s="8">
        <f t="shared" si="52"/>
        <v>0</v>
      </c>
      <c r="L119" s="8">
        <f t="shared" si="53"/>
        <v>9340</v>
      </c>
      <c r="M119" s="8">
        <f t="shared" si="54"/>
        <v>93.54</v>
      </c>
      <c r="N119" s="8">
        <f t="shared" si="55"/>
        <v>9433.5400000000009</v>
      </c>
      <c r="O119" s="8">
        <f t="shared" si="56"/>
        <v>0</v>
      </c>
      <c r="P119" s="8">
        <f t="shared" si="57"/>
        <v>9433.5400000000009</v>
      </c>
      <c r="Q119" s="8">
        <f t="shared" si="58"/>
        <v>100</v>
      </c>
      <c r="R119" s="8">
        <f t="shared" si="59"/>
        <v>20</v>
      </c>
      <c r="S119" s="8">
        <f t="shared" si="60"/>
        <v>9553.5400000000009</v>
      </c>
      <c r="T119" s="8">
        <f t="shared" si="42"/>
        <v>100</v>
      </c>
      <c r="U119" s="8" cm="1">
        <f t="array" ref="U119">INDEX(S:S, 43 + (INT((ROW(A84)-1)/8)*8))</f>
        <v>9993.5400000000009</v>
      </c>
      <c r="V119" s="8">
        <f t="shared" si="1"/>
        <v>120</v>
      </c>
      <c r="W119" s="8">
        <f t="shared" si="61"/>
        <v>10113.540000000001</v>
      </c>
      <c r="X119" s="8">
        <f t="shared" si="62"/>
        <v>440</v>
      </c>
      <c r="Y119" s="8">
        <f t="shared" si="63"/>
        <v>10113.540000000001</v>
      </c>
      <c r="Z119" s="8">
        <f t="shared" si="5"/>
        <v>99.67</v>
      </c>
      <c r="AA119" s="8">
        <f t="shared" si="64"/>
        <v>10213.210000000001</v>
      </c>
      <c r="AB119" s="8">
        <f t="shared" si="65"/>
        <v>0</v>
      </c>
      <c r="AC119" s="8" cm="1">
        <f t="array" ref="AC119">IF(MOD(ROW()-36, 8) = 0, INDEX(AA:AA, ROW()), INDEX(AE:AE,ROW() - 1))</f>
        <v>10288.210000000001</v>
      </c>
      <c r="AD119" s="8">
        <f t="shared" si="66"/>
        <v>25</v>
      </c>
      <c r="AE119" s="8">
        <f t="shared" si="67"/>
        <v>10313.210000000001</v>
      </c>
      <c r="AF119" s="8">
        <f t="shared" si="68"/>
        <v>174.67000000000007</v>
      </c>
      <c r="AG119" s="8">
        <f t="shared" si="69"/>
        <v>1913.2100000000009</v>
      </c>
      <c r="AH119" s="8" t="str">
        <f t="shared" si="70"/>
        <v>ONE WEEK REACHED</v>
      </c>
      <c r="AI119" s="8">
        <f t="shared" si="71"/>
        <v>0</v>
      </c>
      <c r="AJ119" s="8" t="str">
        <f t="shared" si="72"/>
        <v>NO</v>
      </c>
    </row>
    <row r="120" spans="1:36">
      <c r="A120" s="8">
        <v>85</v>
      </c>
      <c r="B120" s="8">
        <f t="shared" si="43"/>
        <v>100</v>
      </c>
      <c r="C120" s="8">
        <f t="shared" si="44"/>
        <v>8500</v>
      </c>
      <c r="D120" s="8">
        <f t="shared" si="45"/>
        <v>9340</v>
      </c>
      <c r="E120" s="8">
        <f t="shared" si="46"/>
        <v>50</v>
      </c>
      <c r="F120" s="8">
        <f t="shared" si="47"/>
        <v>9390</v>
      </c>
      <c r="G120" s="8">
        <f t="shared" si="48"/>
        <v>890</v>
      </c>
      <c r="H120" s="8">
        <f t="shared" si="49"/>
        <v>9390</v>
      </c>
      <c r="I120" s="8">
        <f t="shared" si="50"/>
        <v>60</v>
      </c>
      <c r="J120" s="8">
        <f t="shared" si="51"/>
        <v>9450</v>
      </c>
      <c r="K120" s="8">
        <f t="shared" si="52"/>
        <v>0</v>
      </c>
      <c r="L120" s="8">
        <f t="shared" si="53"/>
        <v>9450</v>
      </c>
      <c r="M120" s="8">
        <f t="shared" si="54"/>
        <v>93.54</v>
      </c>
      <c r="N120" s="8">
        <f t="shared" si="55"/>
        <v>9543.5400000000009</v>
      </c>
      <c r="O120" s="8">
        <f t="shared" si="56"/>
        <v>0</v>
      </c>
      <c r="P120" s="8">
        <f t="shared" si="57"/>
        <v>9543.5400000000009</v>
      </c>
      <c r="Q120" s="8">
        <f t="shared" si="58"/>
        <v>100</v>
      </c>
      <c r="R120" s="8">
        <f t="shared" si="59"/>
        <v>20</v>
      </c>
      <c r="S120" s="8">
        <f t="shared" si="60"/>
        <v>9663.5400000000009</v>
      </c>
      <c r="T120" s="8">
        <f t="shared" si="42"/>
        <v>100</v>
      </c>
      <c r="U120" s="8" cm="1">
        <f t="array" ref="U120">INDEX(S:S, 43 + (INT((ROW(A85)-1)/8)*8))</f>
        <v>9993.5400000000009</v>
      </c>
      <c r="V120" s="8">
        <f t="shared" si="1"/>
        <v>120</v>
      </c>
      <c r="W120" s="8">
        <f t="shared" si="61"/>
        <v>10113.540000000001</v>
      </c>
      <c r="X120" s="8">
        <f t="shared" si="62"/>
        <v>330</v>
      </c>
      <c r="Y120" s="8">
        <f t="shared" si="63"/>
        <v>10113.540000000001</v>
      </c>
      <c r="Z120" s="8">
        <f t="shared" si="5"/>
        <v>99.67</v>
      </c>
      <c r="AA120" s="8">
        <f t="shared" si="64"/>
        <v>10213.210000000001</v>
      </c>
      <c r="AB120" s="8">
        <f t="shared" si="65"/>
        <v>0</v>
      </c>
      <c r="AC120" s="8" cm="1">
        <f t="array" ref="AC120">IF(MOD(ROW()-36, 8) = 0, INDEX(AA:AA, ROW()), INDEX(AE:AE,ROW() - 1))</f>
        <v>10313.210000000001</v>
      </c>
      <c r="AD120" s="8">
        <f t="shared" si="66"/>
        <v>25</v>
      </c>
      <c r="AE120" s="8">
        <f t="shared" si="67"/>
        <v>10338.210000000001</v>
      </c>
      <c r="AF120" s="8">
        <f t="shared" si="68"/>
        <v>199.67000000000007</v>
      </c>
      <c r="AG120" s="8">
        <f t="shared" si="69"/>
        <v>1838.2100000000009</v>
      </c>
      <c r="AH120" s="8" t="str">
        <f t="shared" si="70"/>
        <v>ONE WEEK REACHED</v>
      </c>
      <c r="AI120" s="8">
        <f t="shared" si="71"/>
        <v>0</v>
      </c>
      <c r="AJ120" s="8" t="str">
        <f t="shared" si="72"/>
        <v>NO</v>
      </c>
    </row>
    <row r="121" spans="1:36">
      <c r="A121" s="8">
        <v>86</v>
      </c>
      <c r="B121" s="8">
        <f t="shared" si="43"/>
        <v>100</v>
      </c>
      <c r="C121" s="8">
        <f t="shared" si="44"/>
        <v>8600</v>
      </c>
      <c r="D121" s="8">
        <f t="shared" si="45"/>
        <v>9450</v>
      </c>
      <c r="E121" s="8">
        <f t="shared" si="46"/>
        <v>50</v>
      </c>
      <c r="F121" s="8">
        <f t="shared" si="47"/>
        <v>9500</v>
      </c>
      <c r="G121" s="8">
        <f t="shared" si="48"/>
        <v>900</v>
      </c>
      <c r="H121" s="8">
        <f t="shared" si="49"/>
        <v>9500</v>
      </c>
      <c r="I121" s="8">
        <f t="shared" si="50"/>
        <v>60</v>
      </c>
      <c r="J121" s="8">
        <f t="shared" si="51"/>
        <v>9560</v>
      </c>
      <c r="K121" s="8">
        <f t="shared" si="52"/>
        <v>0</v>
      </c>
      <c r="L121" s="8">
        <f t="shared" si="53"/>
        <v>9560</v>
      </c>
      <c r="M121" s="8">
        <f t="shared" si="54"/>
        <v>93.54</v>
      </c>
      <c r="N121" s="8">
        <f t="shared" si="55"/>
        <v>9653.5400000000009</v>
      </c>
      <c r="O121" s="8">
        <f t="shared" si="56"/>
        <v>0</v>
      </c>
      <c r="P121" s="8">
        <f t="shared" si="57"/>
        <v>9653.5400000000009</v>
      </c>
      <c r="Q121" s="8">
        <f t="shared" si="58"/>
        <v>100</v>
      </c>
      <c r="R121" s="8">
        <f t="shared" si="59"/>
        <v>20</v>
      </c>
      <c r="S121" s="8">
        <f t="shared" si="60"/>
        <v>9773.5400000000009</v>
      </c>
      <c r="T121" s="8">
        <f t="shared" si="42"/>
        <v>100</v>
      </c>
      <c r="U121" s="8" cm="1">
        <f t="array" ref="U121">INDEX(S:S, 43 + (INT((ROW(A86)-1)/8)*8))</f>
        <v>9993.5400000000009</v>
      </c>
      <c r="V121" s="8">
        <f t="shared" si="1"/>
        <v>120</v>
      </c>
      <c r="W121" s="8">
        <f t="shared" si="61"/>
        <v>10113.540000000001</v>
      </c>
      <c r="X121" s="8">
        <f t="shared" si="62"/>
        <v>220</v>
      </c>
      <c r="Y121" s="8">
        <f t="shared" si="63"/>
        <v>10113.540000000001</v>
      </c>
      <c r="Z121" s="8">
        <f t="shared" si="5"/>
        <v>99.67</v>
      </c>
      <c r="AA121" s="8">
        <f t="shared" si="64"/>
        <v>10213.210000000001</v>
      </c>
      <c r="AB121" s="8">
        <f t="shared" si="65"/>
        <v>0</v>
      </c>
      <c r="AC121" s="8" cm="1">
        <f t="array" ref="AC121">IF(MOD(ROW()-36, 8) = 0, INDEX(AA:AA, ROW()), INDEX(AE:AE,ROW() - 1))</f>
        <v>10338.210000000001</v>
      </c>
      <c r="AD121" s="8">
        <f t="shared" si="66"/>
        <v>25</v>
      </c>
      <c r="AE121" s="8">
        <f t="shared" si="67"/>
        <v>10363.210000000001</v>
      </c>
      <c r="AF121" s="8">
        <f t="shared" si="68"/>
        <v>224.67000000000007</v>
      </c>
      <c r="AG121" s="8">
        <f t="shared" si="69"/>
        <v>1763.2100000000009</v>
      </c>
      <c r="AH121" s="8" t="str">
        <f t="shared" si="70"/>
        <v>ONE WEEK REACHED</v>
      </c>
      <c r="AI121" s="8">
        <f t="shared" si="71"/>
        <v>0</v>
      </c>
      <c r="AJ121" s="8" t="str">
        <f t="shared" si="72"/>
        <v>NO</v>
      </c>
    </row>
    <row r="122" spans="1:36">
      <c r="A122" s="8">
        <v>87</v>
      </c>
      <c r="B122" s="8">
        <f t="shared" si="43"/>
        <v>100</v>
      </c>
      <c r="C122" s="8">
        <f t="shared" si="44"/>
        <v>8700</v>
      </c>
      <c r="D122" s="8">
        <f t="shared" si="45"/>
        <v>9560</v>
      </c>
      <c r="E122" s="8">
        <f t="shared" si="46"/>
        <v>50</v>
      </c>
      <c r="F122" s="8">
        <f t="shared" si="47"/>
        <v>9610</v>
      </c>
      <c r="G122" s="8">
        <f t="shared" si="48"/>
        <v>910</v>
      </c>
      <c r="H122" s="8">
        <f t="shared" si="49"/>
        <v>9610</v>
      </c>
      <c r="I122" s="8">
        <f t="shared" si="50"/>
        <v>60</v>
      </c>
      <c r="J122" s="8">
        <f t="shared" si="51"/>
        <v>9670</v>
      </c>
      <c r="K122" s="8">
        <f t="shared" si="52"/>
        <v>0</v>
      </c>
      <c r="L122" s="8">
        <f t="shared" si="53"/>
        <v>9670</v>
      </c>
      <c r="M122" s="8">
        <f t="shared" si="54"/>
        <v>93.54</v>
      </c>
      <c r="N122" s="8">
        <f t="shared" si="55"/>
        <v>9763.5400000000009</v>
      </c>
      <c r="O122" s="8">
        <f t="shared" si="56"/>
        <v>0</v>
      </c>
      <c r="P122" s="8">
        <f t="shared" si="57"/>
        <v>9763.5400000000009</v>
      </c>
      <c r="Q122" s="8">
        <f t="shared" si="58"/>
        <v>100</v>
      </c>
      <c r="R122" s="8">
        <f t="shared" si="59"/>
        <v>20</v>
      </c>
      <c r="S122" s="8">
        <f t="shared" si="60"/>
        <v>9883.5400000000009</v>
      </c>
      <c r="T122" s="8">
        <f t="shared" si="42"/>
        <v>100</v>
      </c>
      <c r="U122" s="8" cm="1">
        <f t="array" ref="U122">INDEX(S:S, 43 + (INT((ROW(A87)-1)/8)*8))</f>
        <v>9993.5400000000009</v>
      </c>
      <c r="V122" s="8">
        <f t="shared" si="1"/>
        <v>120</v>
      </c>
      <c r="W122" s="8">
        <f t="shared" si="61"/>
        <v>10113.540000000001</v>
      </c>
      <c r="X122" s="8">
        <f t="shared" si="62"/>
        <v>110</v>
      </c>
      <c r="Y122" s="8">
        <f t="shared" si="63"/>
        <v>10113.540000000001</v>
      </c>
      <c r="Z122" s="8">
        <f t="shared" si="5"/>
        <v>99.67</v>
      </c>
      <c r="AA122" s="8">
        <f t="shared" si="64"/>
        <v>10213.210000000001</v>
      </c>
      <c r="AB122" s="8">
        <f t="shared" si="65"/>
        <v>0</v>
      </c>
      <c r="AC122" s="8" cm="1">
        <f t="array" ref="AC122">IF(MOD(ROW()-36, 8) = 0, INDEX(AA:AA, ROW()), INDEX(AE:AE,ROW() - 1))</f>
        <v>10363.210000000001</v>
      </c>
      <c r="AD122" s="8">
        <f t="shared" si="66"/>
        <v>25</v>
      </c>
      <c r="AE122" s="8">
        <f t="shared" si="67"/>
        <v>10388.210000000001</v>
      </c>
      <c r="AF122" s="8">
        <f t="shared" si="68"/>
        <v>249.67000000000007</v>
      </c>
      <c r="AG122" s="8">
        <f t="shared" si="69"/>
        <v>1688.2100000000009</v>
      </c>
      <c r="AH122" s="8" t="str">
        <f t="shared" si="70"/>
        <v>ONE WEEK REACHED</v>
      </c>
      <c r="AI122" s="8">
        <f t="shared" si="71"/>
        <v>0</v>
      </c>
      <c r="AJ122" s="8" t="str">
        <f t="shared" si="72"/>
        <v>NO</v>
      </c>
    </row>
    <row r="123" spans="1:36">
      <c r="A123" s="8">
        <v>88</v>
      </c>
      <c r="B123" s="8">
        <f t="shared" si="43"/>
        <v>100</v>
      </c>
      <c r="C123" s="8">
        <f t="shared" si="44"/>
        <v>8800</v>
      </c>
      <c r="D123" s="8">
        <f t="shared" si="45"/>
        <v>9670</v>
      </c>
      <c r="E123" s="8">
        <f t="shared" si="46"/>
        <v>50</v>
      </c>
      <c r="F123" s="8">
        <f t="shared" si="47"/>
        <v>9720</v>
      </c>
      <c r="G123" s="8">
        <f t="shared" si="48"/>
        <v>920</v>
      </c>
      <c r="H123" s="8">
        <f t="shared" si="49"/>
        <v>9720</v>
      </c>
      <c r="I123" s="8">
        <f t="shared" si="50"/>
        <v>60</v>
      </c>
      <c r="J123" s="8">
        <f t="shared" si="51"/>
        <v>9780</v>
      </c>
      <c r="K123" s="8">
        <f t="shared" si="52"/>
        <v>0</v>
      </c>
      <c r="L123" s="8">
        <f t="shared" si="53"/>
        <v>9780</v>
      </c>
      <c r="M123" s="8">
        <f t="shared" si="54"/>
        <v>93.54</v>
      </c>
      <c r="N123" s="8">
        <f t="shared" si="55"/>
        <v>9873.5400000000009</v>
      </c>
      <c r="O123" s="8">
        <f t="shared" si="56"/>
        <v>0</v>
      </c>
      <c r="P123" s="8">
        <f t="shared" si="57"/>
        <v>9873.5400000000009</v>
      </c>
      <c r="Q123" s="8">
        <f t="shared" si="58"/>
        <v>100</v>
      </c>
      <c r="R123" s="8">
        <f t="shared" si="59"/>
        <v>20</v>
      </c>
      <c r="S123" s="8">
        <f t="shared" si="60"/>
        <v>9993.5400000000009</v>
      </c>
      <c r="T123" s="8">
        <f t="shared" si="42"/>
        <v>100</v>
      </c>
      <c r="U123" s="8" cm="1">
        <f t="array" ref="U123">INDEX(S:S, 43 + (INT((ROW(A88)-1)/8)*8))</f>
        <v>9993.5400000000009</v>
      </c>
      <c r="V123" s="8">
        <f t="shared" si="1"/>
        <v>120</v>
      </c>
      <c r="W123" s="8">
        <f t="shared" si="61"/>
        <v>10113.540000000001</v>
      </c>
      <c r="X123" s="8">
        <f t="shared" si="62"/>
        <v>0</v>
      </c>
      <c r="Y123" s="8">
        <f t="shared" si="63"/>
        <v>10113.540000000001</v>
      </c>
      <c r="Z123" s="8">
        <f t="shared" si="5"/>
        <v>99.67</v>
      </c>
      <c r="AA123" s="8">
        <f t="shared" si="64"/>
        <v>10213.210000000001</v>
      </c>
      <c r="AB123" s="8">
        <f t="shared" si="65"/>
        <v>0</v>
      </c>
      <c r="AC123" s="8" cm="1">
        <f t="array" ref="AC123">IF(MOD(ROW()-36, 8) = 0, INDEX(AA:AA, ROW()), INDEX(AE:AE,ROW() - 1))</f>
        <v>10388.210000000001</v>
      </c>
      <c r="AD123" s="8">
        <f t="shared" si="66"/>
        <v>25</v>
      </c>
      <c r="AE123" s="8">
        <f t="shared" si="67"/>
        <v>10413.210000000001</v>
      </c>
      <c r="AF123" s="8">
        <f t="shared" si="68"/>
        <v>274.67000000000007</v>
      </c>
      <c r="AG123" s="8">
        <f t="shared" si="69"/>
        <v>1613.2100000000009</v>
      </c>
      <c r="AH123" s="8" t="str">
        <f t="shared" si="70"/>
        <v>ONE WEEK REACHED</v>
      </c>
      <c r="AI123" s="8">
        <f t="shared" si="71"/>
        <v>0</v>
      </c>
      <c r="AJ123" s="8" t="str">
        <f t="shared" si="72"/>
        <v>NO</v>
      </c>
    </row>
    <row r="124" spans="1:36">
      <c r="A124" s="8">
        <v>89</v>
      </c>
      <c r="B124" s="8">
        <f t="shared" si="43"/>
        <v>100</v>
      </c>
      <c r="C124" s="8">
        <f t="shared" si="44"/>
        <v>8900</v>
      </c>
      <c r="D124" s="8">
        <f t="shared" si="45"/>
        <v>9780</v>
      </c>
      <c r="E124" s="8">
        <f t="shared" si="46"/>
        <v>50</v>
      </c>
      <c r="F124" s="8">
        <f t="shared" si="47"/>
        <v>9830</v>
      </c>
      <c r="G124" s="8">
        <f t="shared" si="48"/>
        <v>930</v>
      </c>
      <c r="H124" s="8">
        <f t="shared" si="49"/>
        <v>9830</v>
      </c>
      <c r="I124" s="8">
        <f t="shared" si="50"/>
        <v>60</v>
      </c>
      <c r="J124" s="8">
        <f t="shared" si="51"/>
        <v>9890</v>
      </c>
      <c r="K124" s="8">
        <f t="shared" si="52"/>
        <v>0</v>
      </c>
      <c r="L124" s="8">
        <f t="shared" si="53"/>
        <v>9890</v>
      </c>
      <c r="M124" s="8">
        <f t="shared" si="54"/>
        <v>93.54</v>
      </c>
      <c r="N124" s="8">
        <f t="shared" si="55"/>
        <v>9983.5400000000009</v>
      </c>
      <c r="O124" s="8">
        <f t="shared" si="56"/>
        <v>0</v>
      </c>
      <c r="P124" s="8">
        <f t="shared" si="57"/>
        <v>9983.5400000000009</v>
      </c>
      <c r="Q124" s="8">
        <f t="shared" si="58"/>
        <v>100</v>
      </c>
      <c r="R124" s="8">
        <f t="shared" si="59"/>
        <v>20</v>
      </c>
      <c r="S124" s="8">
        <f t="shared" si="60"/>
        <v>10103.540000000001</v>
      </c>
      <c r="T124" s="8">
        <f t="shared" si="42"/>
        <v>100</v>
      </c>
      <c r="U124" s="8" cm="1">
        <f t="array" ref="U124">INDEX(S:S, 43 + (INT((ROW(A89)-1)/8)*8))</f>
        <v>10873.54</v>
      </c>
      <c r="V124" s="8">
        <f t="shared" si="1"/>
        <v>120</v>
      </c>
      <c r="W124" s="8">
        <f t="shared" si="61"/>
        <v>10993.54</v>
      </c>
      <c r="X124" s="8">
        <f t="shared" si="62"/>
        <v>770</v>
      </c>
      <c r="Y124" s="8">
        <f t="shared" si="63"/>
        <v>10993.54</v>
      </c>
      <c r="Z124" s="8">
        <f t="shared" si="5"/>
        <v>99.67</v>
      </c>
      <c r="AA124" s="8">
        <f t="shared" si="64"/>
        <v>11093.210000000001</v>
      </c>
      <c r="AB124" s="8">
        <f t="shared" si="65"/>
        <v>0</v>
      </c>
      <c r="AC124" s="8" cm="1">
        <f t="array" ref="AC124">IF(MOD(ROW()-36, 8) = 0, INDEX(AA:AA, ROW()), INDEX(AE:AE,ROW() - 1))</f>
        <v>11093.210000000001</v>
      </c>
      <c r="AD124" s="8">
        <f t="shared" si="66"/>
        <v>25</v>
      </c>
      <c r="AE124" s="8">
        <f t="shared" si="67"/>
        <v>11118.210000000001</v>
      </c>
      <c r="AF124" s="8">
        <f t="shared" si="68"/>
        <v>99.670000000000073</v>
      </c>
      <c r="AG124" s="8">
        <f t="shared" si="69"/>
        <v>2218.2100000000009</v>
      </c>
      <c r="AH124" s="8" t="str">
        <f t="shared" si="70"/>
        <v>ONE WEEK REACHED</v>
      </c>
      <c r="AI124" s="8">
        <f t="shared" si="71"/>
        <v>0</v>
      </c>
      <c r="AJ124" s="8" t="str">
        <f t="shared" si="72"/>
        <v>NO</v>
      </c>
    </row>
    <row r="125" spans="1:36">
      <c r="A125" s="8">
        <v>90</v>
      </c>
      <c r="B125" s="8">
        <f t="shared" si="43"/>
        <v>100</v>
      </c>
      <c r="C125" s="8">
        <f t="shared" si="44"/>
        <v>9000</v>
      </c>
      <c r="D125" s="8">
        <f t="shared" si="45"/>
        <v>9890</v>
      </c>
      <c r="E125" s="8">
        <f t="shared" si="46"/>
        <v>50</v>
      </c>
      <c r="F125" s="8">
        <f t="shared" si="47"/>
        <v>9940</v>
      </c>
      <c r="G125" s="8">
        <f t="shared" si="48"/>
        <v>940</v>
      </c>
      <c r="H125" s="8">
        <f t="shared" si="49"/>
        <v>9940</v>
      </c>
      <c r="I125" s="8">
        <f t="shared" si="50"/>
        <v>60</v>
      </c>
      <c r="J125" s="8">
        <f t="shared" si="51"/>
        <v>10000</v>
      </c>
      <c r="K125" s="8">
        <f t="shared" si="52"/>
        <v>0</v>
      </c>
      <c r="L125" s="8">
        <f t="shared" si="53"/>
        <v>10000</v>
      </c>
      <c r="M125" s="8">
        <f t="shared" si="54"/>
        <v>93.54</v>
      </c>
      <c r="N125" s="8">
        <f t="shared" si="55"/>
        <v>10093.540000000001</v>
      </c>
      <c r="O125" s="8">
        <f t="shared" si="56"/>
        <v>0</v>
      </c>
      <c r="P125" s="8">
        <f t="shared" si="57"/>
        <v>10093.540000000001</v>
      </c>
      <c r="Q125" s="8">
        <f t="shared" si="58"/>
        <v>100</v>
      </c>
      <c r="R125" s="8">
        <f t="shared" si="59"/>
        <v>20</v>
      </c>
      <c r="S125" s="8">
        <f t="shared" si="60"/>
        <v>10213.540000000001</v>
      </c>
      <c r="T125" s="8">
        <f t="shared" si="42"/>
        <v>100</v>
      </c>
      <c r="U125" s="8" cm="1">
        <f t="array" ref="U125">INDEX(S:S, 43 + (INT((ROW(A90)-1)/8)*8))</f>
        <v>10873.54</v>
      </c>
      <c r="V125" s="8">
        <f t="shared" si="1"/>
        <v>120</v>
      </c>
      <c r="W125" s="8">
        <f t="shared" si="61"/>
        <v>10993.54</v>
      </c>
      <c r="X125" s="8">
        <f t="shared" si="62"/>
        <v>660</v>
      </c>
      <c r="Y125" s="8">
        <f t="shared" si="63"/>
        <v>10993.54</v>
      </c>
      <c r="Z125" s="8">
        <f t="shared" si="5"/>
        <v>99.67</v>
      </c>
      <c r="AA125" s="8">
        <f t="shared" si="64"/>
        <v>11093.210000000001</v>
      </c>
      <c r="AB125" s="8">
        <f t="shared" si="65"/>
        <v>0</v>
      </c>
      <c r="AC125" s="8" cm="1">
        <f t="array" ref="AC125">IF(MOD(ROW()-36, 8) = 0, INDEX(AA:AA, ROW()), INDEX(AE:AE,ROW() - 1))</f>
        <v>11118.210000000001</v>
      </c>
      <c r="AD125" s="8">
        <f t="shared" si="66"/>
        <v>25</v>
      </c>
      <c r="AE125" s="8">
        <f t="shared" si="67"/>
        <v>11143.210000000001</v>
      </c>
      <c r="AF125" s="8">
        <f t="shared" si="68"/>
        <v>124.67000000000007</v>
      </c>
      <c r="AG125" s="8">
        <f t="shared" si="69"/>
        <v>2143.2100000000009</v>
      </c>
      <c r="AH125" s="8" t="str">
        <f t="shared" si="70"/>
        <v>ONE WEEK REACHED</v>
      </c>
      <c r="AI125" s="8">
        <f t="shared" si="71"/>
        <v>0</v>
      </c>
      <c r="AJ125" s="8" t="str">
        <f t="shared" si="72"/>
        <v>NO</v>
      </c>
    </row>
    <row r="126" spans="1:36">
      <c r="A126" s="8">
        <v>91</v>
      </c>
      <c r="B126" s="8">
        <f t="shared" si="43"/>
        <v>100</v>
      </c>
      <c r="C126" s="8">
        <f t="shared" si="44"/>
        <v>9100</v>
      </c>
      <c r="D126" s="8">
        <f t="shared" si="45"/>
        <v>10000</v>
      </c>
      <c r="E126" s="8">
        <f t="shared" si="46"/>
        <v>50</v>
      </c>
      <c r="F126" s="8">
        <f t="shared" si="47"/>
        <v>10050</v>
      </c>
      <c r="G126" s="8">
        <f t="shared" si="48"/>
        <v>950</v>
      </c>
      <c r="H126" s="8">
        <f t="shared" si="49"/>
        <v>10050</v>
      </c>
      <c r="I126" s="8">
        <f t="shared" si="50"/>
        <v>60</v>
      </c>
      <c r="J126" s="8">
        <f t="shared" si="51"/>
        <v>10110</v>
      </c>
      <c r="K126" s="8">
        <f t="shared" si="52"/>
        <v>0</v>
      </c>
      <c r="L126" s="8">
        <f t="shared" si="53"/>
        <v>10110</v>
      </c>
      <c r="M126" s="8">
        <f t="shared" si="54"/>
        <v>93.54</v>
      </c>
      <c r="N126" s="8">
        <f t="shared" si="55"/>
        <v>10203.540000000001</v>
      </c>
      <c r="O126" s="8">
        <f t="shared" si="56"/>
        <v>0</v>
      </c>
      <c r="P126" s="8">
        <f t="shared" si="57"/>
        <v>10203.540000000001</v>
      </c>
      <c r="Q126" s="8">
        <f t="shared" si="58"/>
        <v>100</v>
      </c>
      <c r="R126" s="8">
        <f t="shared" si="59"/>
        <v>20</v>
      </c>
      <c r="S126" s="8">
        <f t="shared" si="60"/>
        <v>10323.540000000001</v>
      </c>
      <c r="T126" s="8">
        <f t="shared" si="42"/>
        <v>100</v>
      </c>
      <c r="U126" s="8" cm="1">
        <f t="array" ref="U126">INDEX(S:S, 43 + (INT((ROW(A91)-1)/8)*8))</f>
        <v>10873.54</v>
      </c>
      <c r="V126" s="8">
        <f t="shared" si="1"/>
        <v>120</v>
      </c>
      <c r="W126" s="8">
        <f t="shared" si="61"/>
        <v>10993.54</v>
      </c>
      <c r="X126" s="8">
        <f t="shared" si="62"/>
        <v>550</v>
      </c>
      <c r="Y126" s="8">
        <f t="shared" si="63"/>
        <v>10993.54</v>
      </c>
      <c r="Z126" s="8">
        <f t="shared" si="5"/>
        <v>99.67</v>
      </c>
      <c r="AA126" s="8">
        <f t="shared" si="64"/>
        <v>11093.210000000001</v>
      </c>
      <c r="AB126" s="8">
        <f t="shared" si="65"/>
        <v>0</v>
      </c>
      <c r="AC126" s="8" cm="1">
        <f t="array" ref="AC126">IF(MOD(ROW()-36, 8) = 0, INDEX(AA:AA, ROW()), INDEX(AE:AE,ROW() - 1))</f>
        <v>11143.210000000001</v>
      </c>
      <c r="AD126" s="8">
        <f t="shared" si="66"/>
        <v>25</v>
      </c>
      <c r="AE126" s="8">
        <f t="shared" si="67"/>
        <v>11168.210000000001</v>
      </c>
      <c r="AF126" s="8">
        <f t="shared" si="68"/>
        <v>149.67000000000007</v>
      </c>
      <c r="AG126" s="8">
        <f t="shared" si="69"/>
        <v>2068.2100000000009</v>
      </c>
      <c r="AH126" s="8" t="str">
        <f t="shared" si="70"/>
        <v>ONE WEEK REACHED</v>
      </c>
      <c r="AI126" s="8">
        <f t="shared" si="71"/>
        <v>0</v>
      </c>
      <c r="AJ126" s="8" t="str">
        <f t="shared" si="72"/>
        <v>NO</v>
      </c>
    </row>
    <row r="127" spans="1:36">
      <c r="A127" s="8">
        <v>92</v>
      </c>
      <c r="B127" s="8">
        <f t="shared" si="43"/>
        <v>100</v>
      </c>
      <c r="C127" s="8">
        <f t="shared" si="44"/>
        <v>9200</v>
      </c>
      <c r="D127" s="8">
        <f t="shared" si="45"/>
        <v>10110</v>
      </c>
      <c r="E127" s="8">
        <f t="shared" si="46"/>
        <v>50</v>
      </c>
      <c r="F127" s="8">
        <f t="shared" si="47"/>
        <v>10160</v>
      </c>
      <c r="G127" s="8">
        <f t="shared" si="48"/>
        <v>960</v>
      </c>
      <c r="H127" s="8">
        <f t="shared" si="49"/>
        <v>10160</v>
      </c>
      <c r="I127" s="8">
        <f t="shared" si="50"/>
        <v>60</v>
      </c>
      <c r="J127" s="8">
        <f t="shared" si="51"/>
        <v>10220</v>
      </c>
      <c r="K127" s="8">
        <f t="shared" si="52"/>
        <v>0</v>
      </c>
      <c r="L127" s="8">
        <f t="shared" si="53"/>
        <v>10220</v>
      </c>
      <c r="M127" s="8">
        <f t="shared" si="54"/>
        <v>93.54</v>
      </c>
      <c r="N127" s="8">
        <f t="shared" si="55"/>
        <v>10313.540000000001</v>
      </c>
      <c r="O127" s="8">
        <f t="shared" si="56"/>
        <v>0</v>
      </c>
      <c r="P127" s="8">
        <f t="shared" si="57"/>
        <v>10313.540000000001</v>
      </c>
      <c r="Q127" s="8">
        <f t="shared" si="58"/>
        <v>100</v>
      </c>
      <c r="R127" s="8">
        <f t="shared" si="59"/>
        <v>20</v>
      </c>
      <c r="S127" s="8">
        <f t="shared" si="60"/>
        <v>10433.540000000001</v>
      </c>
      <c r="T127" s="8">
        <f t="shared" si="42"/>
        <v>100</v>
      </c>
      <c r="U127" s="8" cm="1">
        <f t="array" ref="U127">INDEX(S:S, 43 + (INT((ROW(A92)-1)/8)*8))</f>
        <v>10873.54</v>
      </c>
      <c r="V127" s="8">
        <f t="shared" si="1"/>
        <v>120</v>
      </c>
      <c r="W127" s="8">
        <f t="shared" si="61"/>
        <v>10993.54</v>
      </c>
      <c r="X127" s="8">
        <f t="shared" si="62"/>
        <v>440</v>
      </c>
      <c r="Y127" s="8">
        <f t="shared" si="63"/>
        <v>10993.54</v>
      </c>
      <c r="Z127" s="8">
        <f t="shared" si="5"/>
        <v>99.67</v>
      </c>
      <c r="AA127" s="8">
        <f t="shared" si="64"/>
        <v>11093.210000000001</v>
      </c>
      <c r="AB127" s="8">
        <f t="shared" si="65"/>
        <v>0</v>
      </c>
      <c r="AC127" s="8" cm="1">
        <f t="array" ref="AC127">IF(MOD(ROW()-36, 8) = 0, INDEX(AA:AA, ROW()), INDEX(AE:AE,ROW() - 1))</f>
        <v>11168.210000000001</v>
      </c>
      <c r="AD127" s="8">
        <f t="shared" si="66"/>
        <v>25</v>
      </c>
      <c r="AE127" s="8">
        <f t="shared" si="67"/>
        <v>11193.210000000001</v>
      </c>
      <c r="AF127" s="8">
        <f t="shared" si="68"/>
        <v>174.67000000000007</v>
      </c>
      <c r="AG127" s="8">
        <f t="shared" si="69"/>
        <v>1993.2100000000009</v>
      </c>
      <c r="AH127" s="8" t="str">
        <f t="shared" si="70"/>
        <v>ONE WEEK REACHED</v>
      </c>
      <c r="AI127" s="8">
        <f t="shared" si="71"/>
        <v>0</v>
      </c>
      <c r="AJ127" s="8" t="str">
        <f t="shared" si="72"/>
        <v>NO</v>
      </c>
    </row>
    <row r="128" spans="1:36">
      <c r="A128" s="8">
        <v>93</v>
      </c>
      <c r="B128" s="8">
        <f t="shared" si="43"/>
        <v>100</v>
      </c>
      <c r="C128" s="8">
        <f t="shared" si="44"/>
        <v>9300</v>
      </c>
      <c r="D128" s="8">
        <f t="shared" si="45"/>
        <v>10220</v>
      </c>
      <c r="E128" s="8">
        <f t="shared" si="46"/>
        <v>50</v>
      </c>
      <c r="F128" s="8">
        <f t="shared" si="47"/>
        <v>10270</v>
      </c>
      <c r="G128" s="8">
        <f t="shared" si="48"/>
        <v>970</v>
      </c>
      <c r="H128" s="8">
        <f t="shared" si="49"/>
        <v>10270</v>
      </c>
      <c r="I128" s="8">
        <f t="shared" si="50"/>
        <v>60</v>
      </c>
      <c r="J128" s="8">
        <f t="shared" si="51"/>
        <v>10330</v>
      </c>
      <c r="K128" s="8">
        <f t="shared" si="52"/>
        <v>0</v>
      </c>
      <c r="L128" s="8">
        <f t="shared" si="53"/>
        <v>10330</v>
      </c>
      <c r="M128" s="8">
        <f t="shared" si="54"/>
        <v>93.54</v>
      </c>
      <c r="N128" s="8">
        <f t="shared" si="55"/>
        <v>10423.540000000001</v>
      </c>
      <c r="O128" s="8">
        <f t="shared" si="56"/>
        <v>0</v>
      </c>
      <c r="P128" s="8">
        <f t="shared" si="57"/>
        <v>10423.540000000001</v>
      </c>
      <c r="Q128" s="8">
        <f t="shared" si="58"/>
        <v>100</v>
      </c>
      <c r="R128" s="8">
        <f t="shared" si="59"/>
        <v>20</v>
      </c>
      <c r="S128" s="8">
        <f t="shared" si="60"/>
        <v>10543.54</v>
      </c>
      <c r="T128" s="8">
        <f t="shared" si="42"/>
        <v>100</v>
      </c>
      <c r="U128" s="8" cm="1">
        <f t="array" ref="U128">INDEX(S:S, 43 + (INT((ROW(A93)-1)/8)*8))</f>
        <v>10873.54</v>
      </c>
      <c r="V128" s="8">
        <f t="shared" si="1"/>
        <v>120</v>
      </c>
      <c r="W128" s="8">
        <f t="shared" si="61"/>
        <v>10993.54</v>
      </c>
      <c r="X128" s="8">
        <f t="shared" si="62"/>
        <v>330</v>
      </c>
      <c r="Y128" s="8">
        <f t="shared" si="63"/>
        <v>10993.54</v>
      </c>
      <c r="Z128" s="8">
        <f t="shared" si="5"/>
        <v>99.67</v>
      </c>
      <c r="AA128" s="8">
        <f t="shared" si="64"/>
        <v>11093.210000000001</v>
      </c>
      <c r="AB128" s="8">
        <f t="shared" si="65"/>
        <v>0</v>
      </c>
      <c r="AC128" s="8" cm="1">
        <f t="array" ref="AC128">IF(MOD(ROW()-36, 8) = 0, INDEX(AA:AA, ROW()), INDEX(AE:AE,ROW() - 1))</f>
        <v>11193.210000000001</v>
      </c>
      <c r="AD128" s="8">
        <f t="shared" si="66"/>
        <v>25</v>
      </c>
      <c r="AE128" s="8">
        <f t="shared" si="67"/>
        <v>11218.210000000001</v>
      </c>
      <c r="AF128" s="8">
        <f t="shared" si="68"/>
        <v>199.67000000000007</v>
      </c>
      <c r="AG128" s="8">
        <f t="shared" si="69"/>
        <v>1918.2100000000009</v>
      </c>
      <c r="AH128" s="8" t="str">
        <f t="shared" si="70"/>
        <v>ONE WEEK REACHED</v>
      </c>
      <c r="AI128" s="8">
        <f t="shared" si="71"/>
        <v>0</v>
      </c>
      <c r="AJ128" s="8" t="str">
        <f t="shared" si="72"/>
        <v>NO</v>
      </c>
    </row>
    <row r="129" spans="1:36">
      <c r="A129" s="8">
        <v>94</v>
      </c>
      <c r="B129" s="8">
        <f t="shared" si="43"/>
        <v>100</v>
      </c>
      <c r="C129" s="8">
        <f t="shared" si="44"/>
        <v>9400</v>
      </c>
      <c r="D129" s="8">
        <f t="shared" si="45"/>
        <v>10330</v>
      </c>
      <c r="E129" s="8">
        <f t="shared" si="46"/>
        <v>50</v>
      </c>
      <c r="F129" s="8">
        <f t="shared" si="47"/>
        <v>10380</v>
      </c>
      <c r="G129" s="8">
        <f t="shared" si="48"/>
        <v>980</v>
      </c>
      <c r="H129" s="8">
        <f t="shared" si="49"/>
        <v>10380</v>
      </c>
      <c r="I129" s="8">
        <f t="shared" si="50"/>
        <v>60</v>
      </c>
      <c r="J129" s="8">
        <f t="shared" si="51"/>
        <v>10440</v>
      </c>
      <c r="K129" s="8">
        <f t="shared" si="52"/>
        <v>0</v>
      </c>
      <c r="L129" s="8">
        <f t="shared" si="53"/>
        <v>10440</v>
      </c>
      <c r="M129" s="8">
        <f t="shared" si="54"/>
        <v>93.54</v>
      </c>
      <c r="N129" s="8">
        <f t="shared" si="55"/>
        <v>10533.54</v>
      </c>
      <c r="O129" s="8">
        <f t="shared" si="56"/>
        <v>0</v>
      </c>
      <c r="P129" s="8">
        <f t="shared" si="57"/>
        <v>10533.54</v>
      </c>
      <c r="Q129" s="8">
        <f t="shared" si="58"/>
        <v>100</v>
      </c>
      <c r="R129" s="8">
        <f t="shared" si="59"/>
        <v>20</v>
      </c>
      <c r="S129" s="8">
        <f t="shared" si="60"/>
        <v>10653.54</v>
      </c>
      <c r="T129" s="8">
        <f t="shared" si="42"/>
        <v>100</v>
      </c>
      <c r="U129" s="8" cm="1">
        <f t="array" ref="U129">INDEX(S:S, 43 + (INT((ROW(A94)-1)/8)*8))</f>
        <v>10873.54</v>
      </c>
      <c r="V129" s="8">
        <f t="shared" si="1"/>
        <v>120</v>
      </c>
      <c r="W129" s="8">
        <f t="shared" si="61"/>
        <v>10993.54</v>
      </c>
      <c r="X129" s="8">
        <f t="shared" si="62"/>
        <v>220</v>
      </c>
      <c r="Y129" s="8">
        <f t="shared" si="63"/>
        <v>10993.54</v>
      </c>
      <c r="Z129" s="8">
        <f t="shared" si="5"/>
        <v>99.67</v>
      </c>
      <c r="AA129" s="8">
        <f t="shared" si="64"/>
        <v>11093.210000000001</v>
      </c>
      <c r="AB129" s="8">
        <f t="shared" si="65"/>
        <v>0</v>
      </c>
      <c r="AC129" s="8" cm="1">
        <f t="array" ref="AC129">IF(MOD(ROW()-36, 8) = 0, INDEX(AA:AA, ROW()), INDEX(AE:AE,ROW() - 1))</f>
        <v>11218.210000000001</v>
      </c>
      <c r="AD129" s="8">
        <f t="shared" si="66"/>
        <v>25</v>
      </c>
      <c r="AE129" s="8">
        <f t="shared" si="67"/>
        <v>11243.210000000001</v>
      </c>
      <c r="AF129" s="8">
        <f t="shared" si="68"/>
        <v>224.67000000000007</v>
      </c>
      <c r="AG129" s="8">
        <f t="shared" si="69"/>
        <v>1843.2100000000009</v>
      </c>
      <c r="AH129" s="8" t="str">
        <f t="shared" si="70"/>
        <v>ONE WEEK REACHED</v>
      </c>
      <c r="AI129" s="8">
        <f t="shared" si="71"/>
        <v>0</v>
      </c>
      <c r="AJ129" s="8" t="str">
        <f t="shared" si="72"/>
        <v>NO</v>
      </c>
    </row>
    <row r="130" spans="1:36">
      <c r="A130" s="8">
        <v>95</v>
      </c>
      <c r="B130" s="8">
        <f t="shared" si="43"/>
        <v>100</v>
      </c>
      <c r="C130" s="8">
        <f t="shared" si="44"/>
        <v>9500</v>
      </c>
      <c r="D130" s="8">
        <f t="shared" si="45"/>
        <v>10440</v>
      </c>
      <c r="E130" s="8">
        <f t="shared" si="46"/>
        <v>50</v>
      </c>
      <c r="F130" s="8">
        <f t="shared" si="47"/>
        <v>10490</v>
      </c>
      <c r="G130" s="8">
        <f t="shared" si="48"/>
        <v>990</v>
      </c>
      <c r="H130" s="8">
        <f t="shared" si="49"/>
        <v>10490</v>
      </c>
      <c r="I130" s="8">
        <f t="shared" si="50"/>
        <v>60</v>
      </c>
      <c r="J130" s="8">
        <f t="shared" si="51"/>
        <v>10550</v>
      </c>
      <c r="K130" s="8">
        <f t="shared" si="52"/>
        <v>0</v>
      </c>
      <c r="L130" s="8">
        <f t="shared" si="53"/>
        <v>10550</v>
      </c>
      <c r="M130" s="8">
        <f t="shared" si="54"/>
        <v>93.54</v>
      </c>
      <c r="N130" s="8">
        <f t="shared" si="55"/>
        <v>10643.54</v>
      </c>
      <c r="O130" s="8">
        <f t="shared" si="56"/>
        <v>0</v>
      </c>
      <c r="P130" s="8">
        <f t="shared" si="57"/>
        <v>10643.54</v>
      </c>
      <c r="Q130" s="8">
        <f t="shared" si="58"/>
        <v>100</v>
      </c>
      <c r="R130" s="8">
        <f t="shared" si="59"/>
        <v>20</v>
      </c>
      <c r="S130" s="8">
        <f t="shared" si="60"/>
        <v>10763.54</v>
      </c>
      <c r="T130" s="8">
        <f t="shared" si="42"/>
        <v>100</v>
      </c>
      <c r="U130" s="8" cm="1">
        <f t="array" ref="U130">INDEX(S:S, 43 + (INT((ROW(A95)-1)/8)*8))</f>
        <v>10873.54</v>
      </c>
      <c r="V130" s="8">
        <f t="shared" si="1"/>
        <v>120</v>
      </c>
      <c r="W130" s="8">
        <f t="shared" si="61"/>
        <v>10993.54</v>
      </c>
      <c r="X130" s="8">
        <f t="shared" si="62"/>
        <v>110</v>
      </c>
      <c r="Y130" s="8">
        <f t="shared" si="63"/>
        <v>10993.54</v>
      </c>
      <c r="Z130" s="8">
        <f t="shared" si="5"/>
        <v>99.67</v>
      </c>
      <c r="AA130" s="8">
        <f t="shared" si="64"/>
        <v>11093.210000000001</v>
      </c>
      <c r="AB130" s="8">
        <f t="shared" si="65"/>
        <v>0</v>
      </c>
      <c r="AC130" s="8" cm="1">
        <f t="array" ref="AC130">IF(MOD(ROW()-36, 8) = 0, INDEX(AA:AA, ROW()), INDEX(AE:AE,ROW() - 1))</f>
        <v>11243.210000000001</v>
      </c>
      <c r="AD130" s="8">
        <f t="shared" si="66"/>
        <v>25</v>
      </c>
      <c r="AE130" s="8">
        <f t="shared" si="67"/>
        <v>11268.210000000001</v>
      </c>
      <c r="AF130" s="8">
        <f t="shared" si="68"/>
        <v>249.67000000000007</v>
      </c>
      <c r="AG130" s="8">
        <f t="shared" si="69"/>
        <v>1768.2100000000009</v>
      </c>
      <c r="AH130" s="8" t="str">
        <f t="shared" si="70"/>
        <v>ONE WEEK REACHED</v>
      </c>
      <c r="AI130" s="8">
        <f t="shared" si="71"/>
        <v>0</v>
      </c>
      <c r="AJ130" s="8" t="str">
        <f t="shared" si="72"/>
        <v>NO</v>
      </c>
    </row>
    <row r="131" spans="1:36">
      <c r="A131" s="8">
        <v>96</v>
      </c>
      <c r="B131" s="8">
        <f t="shared" si="43"/>
        <v>100</v>
      </c>
      <c r="C131" s="8">
        <f t="shared" si="44"/>
        <v>9600</v>
      </c>
      <c r="D131" s="8">
        <f t="shared" si="45"/>
        <v>10550</v>
      </c>
      <c r="E131" s="8">
        <f t="shared" si="46"/>
        <v>50</v>
      </c>
      <c r="F131" s="8">
        <f t="shared" si="47"/>
        <v>10600</v>
      </c>
      <c r="G131" s="8">
        <f t="shared" si="48"/>
        <v>1000</v>
      </c>
      <c r="H131" s="8">
        <f t="shared" si="49"/>
        <v>10600</v>
      </c>
      <c r="I131" s="8">
        <f t="shared" si="50"/>
        <v>60</v>
      </c>
      <c r="J131" s="8">
        <f t="shared" si="51"/>
        <v>10660</v>
      </c>
      <c r="K131" s="8">
        <f t="shared" si="52"/>
        <v>0</v>
      </c>
      <c r="L131" s="8">
        <f t="shared" si="53"/>
        <v>10660</v>
      </c>
      <c r="M131" s="8">
        <f t="shared" si="54"/>
        <v>93.54</v>
      </c>
      <c r="N131" s="8">
        <f t="shared" si="55"/>
        <v>10753.54</v>
      </c>
      <c r="O131" s="8">
        <f t="shared" si="56"/>
        <v>0</v>
      </c>
      <c r="P131" s="8">
        <f t="shared" si="57"/>
        <v>10753.54</v>
      </c>
      <c r="Q131" s="8">
        <f t="shared" si="58"/>
        <v>100</v>
      </c>
      <c r="R131" s="8">
        <f t="shared" si="59"/>
        <v>20</v>
      </c>
      <c r="S131" s="8">
        <f t="shared" si="60"/>
        <v>10873.54</v>
      </c>
      <c r="T131" s="8">
        <f t="shared" si="42"/>
        <v>100</v>
      </c>
      <c r="U131" s="8" cm="1">
        <f t="array" ref="U131">INDEX(S:S, 43 + (INT((ROW(A96)-1)/8)*8))</f>
        <v>10873.54</v>
      </c>
      <c r="V131" s="8">
        <f t="shared" si="1"/>
        <v>120</v>
      </c>
      <c r="W131" s="8">
        <f t="shared" si="61"/>
        <v>10993.54</v>
      </c>
      <c r="X131" s="8">
        <f t="shared" si="62"/>
        <v>0</v>
      </c>
      <c r="Y131" s="8">
        <f t="shared" si="63"/>
        <v>10993.54</v>
      </c>
      <c r="Z131" s="8">
        <f t="shared" si="5"/>
        <v>99.67</v>
      </c>
      <c r="AA131" s="8">
        <f t="shared" si="64"/>
        <v>11093.210000000001</v>
      </c>
      <c r="AB131" s="8">
        <f t="shared" si="65"/>
        <v>0</v>
      </c>
      <c r="AC131" s="8" cm="1">
        <f t="array" ref="AC131">IF(MOD(ROW()-36, 8) = 0, INDEX(AA:AA, ROW()), INDEX(AE:AE,ROW() - 1))</f>
        <v>11268.210000000001</v>
      </c>
      <c r="AD131" s="8">
        <f t="shared" si="66"/>
        <v>25</v>
      </c>
      <c r="AE131" s="8">
        <f t="shared" si="67"/>
        <v>11293.210000000001</v>
      </c>
      <c r="AF131" s="8">
        <f t="shared" si="68"/>
        <v>274.67000000000007</v>
      </c>
      <c r="AG131" s="8">
        <f t="shared" si="69"/>
        <v>1693.2100000000009</v>
      </c>
      <c r="AH131" s="8" t="str">
        <f t="shared" si="70"/>
        <v>ONE WEEK REACHED</v>
      </c>
      <c r="AI131" s="8">
        <f t="shared" si="71"/>
        <v>0</v>
      </c>
      <c r="AJ131" s="8" t="str">
        <f t="shared" si="72"/>
        <v>NO</v>
      </c>
    </row>
    <row r="132" spans="1:36">
      <c r="A132" s="8">
        <v>97</v>
      </c>
      <c r="B132" s="8">
        <f t="shared" si="43"/>
        <v>100</v>
      </c>
      <c r="C132" s="8">
        <f t="shared" si="44"/>
        <v>9700</v>
      </c>
      <c r="D132" s="8">
        <f t="shared" si="45"/>
        <v>10660</v>
      </c>
      <c r="E132" s="8">
        <f t="shared" si="46"/>
        <v>50</v>
      </c>
      <c r="F132" s="8">
        <f t="shared" si="47"/>
        <v>10710</v>
      </c>
      <c r="G132" s="8">
        <f t="shared" si="48"/>
        <v>1010</v>
      </c>
      <c r="H132" s="8">
        <f t="shared" si="49"/>
        <v>10710</v>
      </c>
      <c r="I132" s="8">
        <f t="shared" si="50"/>
        <v>60</v>
      </c>
      <c r="J132" s="8">
        <f t="shared" si="51"/>
        <v>10770</v>
      </c>
      <c r="K132" s="8">
        <f t="shared" si="52"/>
        <v>0</v>
      </c>
      <c r="L132" s="8">
        <f t="shared" si="53"/>
        <v>10770</v>
      </c>
      <c r="M132" s="8">
        <f t="shared" si="54"/>
        <v>93.54</v>
      </c>
      <c r="N132" s="8">
        <f t="shared" si="55"/>
        <v>10863.54</v>
      </c>
      <c r="O132" s="8">
        <f t="shared" si="56"/>
        <v>0</v>
      </c>
      <c r="P132" s="8">
        <f t="shared" si="57"/>
        <v>10863.54</v>
      </c>
      <c r="Q132" s="8">
        <f t="shared" si="58"/>
        <v>100</v>
      </c>
      <c r="R132" s="8">
        <f t="shared" si="59"/>
        <v>20</v>
      </c>
      <c r="S132" s="8">
        <f t="shared" si="60"/>
        <v>10983.54</v>
      </c>
      <c r="T132" s="8">
        <f t="shared" si="42"/>
        <v>100</v>
      </c>
      <c r="U132" s="8" cm="1">
        <f t="array" ref="U132">INDEX(S:S, 43 + (INT((ROW(A97)-1)/8)*8))</f>
        <v>11753.54</v>
      </c>
      <c r="V132" s="8">
        <f t="shared" si="1"/>
        <v>120</v>
      </c>
      <c r="W132" s="8">
        <f t="shared" si="61"/>
        <v>11873.54</v>
      </c>
      <c r="X132" s="8">
        <f t="shared" si="62"/>
        <v>770</v>
      </c>
      <c r="Y132" s="8">
        <f t="shared" si="63"/>
        <v>11873.54</v>
      </c>
      <c r="Z132" s="8">
        <f t="shared" si="5"/>
        <v>99.67</v>
      </c>
      <c r="AA132" s="8">
        <f t="shared" si="64"/>
        <v>11973.210000000001</v>
      </c>
      <c r="AB132" s="8">
        <f t="shared" si="65"/>
        <v>0</v>
      </c>
      <c r="AC132" s="8" cm="1">
        <f t="array" ref="AC132">IF(MOD(ROW()-36, 8) = 0, INDEX(AA:AA, ROW()), INDEX(AE:AE,ROW() - 1))</f>
        <v>11973.210000000001</v>
      </c>
      <c r="AD132" s="8">
        <f t="shared" si="66"/>
        <v>25</v>
      </c>
      <c r="AE132" s="8">
        <f t="shared" si="67"/>
        <v>11998.210000000001</v>
      </c>
      <c r="AF132" s="8">
        <f t="shared" si="68"/>
        <v>99.670000000000073</v>
      </c>
      <c r="AG132" s="8">
        <f t="shared" si="69"/>
        <v>2298.2100000000009</v>
      </c>
      <c r="AH132" s="8" t="str">
        <f t="shared" si="70"/>
        <v>ONE WEEK REACHED</v>
      </c>
      <c r="AI132" s="8">
        <f t="shared" si="71"/>
        <v>0</v>
      </c>
      <c r="AJ132" s="8" t="str">
        <f t="shared" si="72"/>
        <v>NO</v>
      </c>
    </row>
    <row r="133" spans="1:36">
      <c r="A133" s="8">
        <v>98</v>
      </c>
      <c r="B133" s="8">
        <f t="shared" si="43"/>
        <v>100</v>
      </c>
      <c r="C133" s="8">
        <f t="shared" si="44"/>
        <v>9800</v>
      </c>
      <c r="D133" s="8">
        <f t="shared" si="45"/>
        <v>10770</v>
      </c>
      <c r="E133" s="8">
        <f t="shared" si="46"/>
        <v>50</v>
      </c>
      <c r="F133" s="8">
        <f t="shared" si="47"/>
        <v>10820</v>
      </c>
      <c r="G133" s="8">
        <f t="shared" si="48"/>
        <v>1020</v>
      </c>
      <c r="H133" s="8">
        <f t="shared" si="49"/>
        <v>10820</v>
      </c>
      <c r="I133" s="8">
        <f t="shared" si="50"/>
        <v>60</v>
      </c>
      <c r="J133" s="8">
        <f t="shared" si="51"/>
        <v>10880</v>
      </c>
      <c r="K133" s="8">
        <f t="shared" si="52"/>
        <v>0</v>
      </c>
      <c r="L133" s="8">
        <f t="shared" si="53"/>
        <v>10880</v>
      </c>
      <c r="M133" s="8">
        <f t="shared" si="54"/>
        <v>93.54</v>
      </c>
      <c r="N133" s="8">
        <f t="shared" si="55"/>
        <v>10973.54</v>
      </c>
      <c r="O133" s="8">
        <f t="shared" si="56"/>
        <v>0</v>
      </c>
      <c r="P133" s="8">
        <f t="shared" si="57"/>
        <v>10973.54</v>
      </c>
      <c r="Q133" s="8">
        <f t="shared" si="58"/>
        <v>100</v>
      </c>
      <c r="R133" s="8">
        <f t="shared" si="59"/>
        <v>20</v>
      </c>
      <c r="S133" s="8">
        <f t="shared" si="60"/>
        <v>11093.54</v>
      </c>
      <c r="T133" s="8">
        <f t="shared" si="42"/>
        <v>100</v>
      </c>
      <c r="U133" s="8" cm="1">
        <f t="array" ref="U133">INDEX(S:S, 43 + (INT((ROW(A98)-1)/8)*8))</f>
        <v>11753.54</v>
      </c>
      <c r="V133" s="8">
        <f t="shared" si="1"/>
        <v>120</v>
      </c>
      <c r="W133" s="8">
        <f t="shared" si="61"/>
        <v>11873.54</v>
      </c>
      <c r="X133" s="8">
        <f t="shared" si="62"/>
        <v>660</v>
      </c>
      <c r="Y133" s="8">
        <f t="shared" si="63"/>
        <v>11873.54</v>
      </c>
      <c r="Z133" s="8">
        <f t="shared" si="5"/>
        <v>99.67</v>
      </c>
      <c r="AA133" s="8">
        <f t="shared" si="64"/>
        <v>11973.210000000001</v>
      </c>
      <c r="AB133" s="8">
        <f t="shared" si="65"/>
        <v>0</v>
      </c>
      <c r="AC133" s="8" cm="1">
        <f t="array" ref="AC133">IF(MOD(ROW()-36, 8) = 0, INDEX(AA:AA, ROW()), INDEX(AE:AE,ROW() - 1))</f>
        <v>11998.210000000001</v>
      </c>
      <c r="AD133" s="8">
        <f t="shared" si="66"/>
        <v>25</v>
      </c>
      <c r="AE133" s="8">
        <f t="shared" si="67"/>
        <v>12023.210000000001</v>
      </c>
      <c r="AF133" s="8">
        <f t="shared" si="68"/>
        <v>124.67000000000007</v>
      </c>
      <c r="AG133" s="8">
        <f t="shared" si="69"/>
        <v>2223.2100000000009</v>
      </c>
      <c r="AH133" s="8" t="str">
        <f t="shared" si="70"/>
        <v>ONE WEEK REACHED</v>
      </c>
      <c r="AI133" s="8">
        <f t="shared" si="71"/>
        <v>0</v>
      </c>
      <c r="AJ133" s="8" t="str">
        <f t="shared" si="72"/>
        <v>NO</v>
      </c>
    </row>
    <row r="134" spans="1:36">
      <c r="A134" s="8">
        <v>99</v>
      </c>
      <c r="B134" s="8">
        <f t="shared" si="43"/>
        <v>100</v>
      </c>
      <c r="C134" s="8">
        <f t="shared" si="44"/>
        <v>9900</v>
      </c>
      <c r="D134" s="8">
        <f t="shared" si="45"/>
        <v>10880</v>
      </c>
      <c r="E134" s="8">
        <f t="shared" si="46"/>
        <v>50</v>
      </c>
      <c r="F134" s="8">
        <f t="shared" si="47"/>
        <v>10930</v>
      </c>
      <c r="G134" s="8">
        <f t="shared" si="48"/>
        <v>1030</v>
      </c>
      <c r="H134" s="8">
        <f t="shared" si="49"/>
        <v>10930</v>
      </c>
      <c r="I134" s="8">
        <f t="shared" si="50"/>
        <v>60</v>
      </c>
      <c r="J134" s="8">
        <f t="shared" si="51"/>
        <v>10990</v>
      </c>
      <c r="K134" s="8">
        <f t="shared" si="52"/>
        <v>0</v>
      </c>
      <c r="L134" s="8">
        <f t="shared" si="53"/>
        <v>10990</v>
      </c>
      <c r="M134" s="8">
        <f t="shared" si="54"/>
        <v>93.54</v>
      </c>
      <c r="N134" s="8">
        <f t="shared" si="55"/>
        <v>11083.54</v>
      </c>
      <c r="O134" s="8">
        <f t="shared" si="56"/>
        <v>0</v>
      </c>
      <c r="P134" s="8">
        <f t="shared" si="57"/>
        <v>11083.54</v>
      </c>
      <c r="Q134" s="8">
        <f t="shared" si="58"/>
        <v>100</v>
      </c>
      <c r="R134" s="8">
        <f t="shared" si="59"/>
        <v>20</v>
      </c>
      <c r="S134" s="8">
        <f t="shared" si="60"/>
        <v>11203.54</v>
      </c>
      <c r="T134" s="8">
        <f t="shared" si="42"/>
        <v>100</v>
      </c>
      <c r="U134" s="8" cm="1">
        <f t="array" ref="U134">INDEX(S:S, 43 + (INT((ROW(A99)-1)/8)*8))</f>
        <v>11753.54</v>
      </c>
      <c r="V134" s="8">
        <f t="shared" si="1"/>
        <v>120</v>
      </c>
      <c r="W134" s="8">
        <f t="shared" si="61"/>
        <v>11873.54</v>
      </c>
      <c r="X134" s="8">
        <f t="shared" si="62"/>
        <v>550</v>
      </c>
      <c r="Y134" s="8">
        <f t="shared" si="63"/>
        <v>11873.54</v>
      </c>
      <c r="Z134" s="8">
        <f t="shared" si="5"/>
        <v>99.67</v>
      </c>
      <c r="AA134" s="8">
        <f t="shared" si="64"/>
        <v>11973.210000000001</v>
      </c>
      <c r="AB134" s="8">
        <f t="shared" si="65"/>
        <v>0</v>
      </c>
      <c r="AC134" s="8" cm="1">
        <f t="array" ref="AC134">IF(MOD(ROW()-36, 8) = 0, INDEX(AA:AA, ROW()), INDEX(AE:AE,ROW() - 1))</f>
        <v>12023.210000000001</v>
      </c>
      <c r="AD134" s="8">
        <f t="shared" si="66"/>
        <v>25</v>
      </c>
      <c r="AE134" s="8">
        <f t="shared" si="67"/>
        <v>12048.210000000001</v>
      </c>
      <c r="AF134" s="8">
        <f t="shared" si="68"/>
        <v>149.67000000000007</v>
      </c>
      <c r="AG134" s="8">
        <f t="shared" si="69"/>
        <v>2148.2100000000009</v>
      </c>
      <c r="AH134" s="8" t="str">
        <f t="shared" si="70"/>
        <v>ONE WEEK REACHED</v>
      </c>
      <c r="AI134" s="8">
        <f t="shared" si="71"/>
        <v>0</v>
      </c>
      <c r="AJ134" s="8" t="str">
        <f t="shared" si="72"/>
        <v>NO</v>
      </c>
    </row>
    <row r="135" spans="1:36">
      <c r="A135" s="8">
        <v>100</v>
      </c>
      <c r="B135" s="8">
        <f t="shared" si="43"/>
        <v>100</v>
      </c>
      <c r="C135" s="8">
        <f t="shared" si="44"/>
        <v>10000</v>
      </c>
      <c r="D135" s="8">
        <f t="shared" si="45"/>
        <v>10990</v>
      </c>
      <c r="E135" s="8">
        <f t="shared" si="46"/>
        <v>50</v>
      </c>
      <c r="F135" s="8">
        <f t="shared" si="47"/>
        <v>11040</v>
      </c>
      <c r="G135" s="8">
        <f t="shared" si="48"/>
        <v>1040</v>
      </c>
      <c r="H135" s="8">
        <f t="shared" si="49"/>
        <v>11040</v>
      </c>
      <c r="I135" s="8">
        <f t="shared" si="50"/>
        <v>60</v>
      </c>
      <c r="J135" s="8">
        <f t="shared" si="51"/>
        <v>11100</v>
      </c>
      <c r="K135" s="8">
        <f t="shared" si="52"/>
        <v>0</v>
      </c>
      <c r="L135" s="8">
        <f t="shared" si="53"/>
        <v>11100</v>
      </c>
      <c r="M135" s="8">
        <f t="shared" si="54"/>
        <v>93.54</v>
      </c>
      <c r="N135" s="8">
        <f t="shared" si="55"/>
        <v>11193.54</v>
      </c>
      <c r="O135" s="8">
        <f t="shared" si="56"/>
        <v>0</v>
      </c>
      <c r="P135" s="8">
        <f t="shared" si="57"/>
        <v>11193.54</v>
      </c>
      <c r="Q135" s="8">
        <f t="shared" si="58"/>
        <v>100</v>
      </c>
      <c r="R135" s="8">
        <f t="shared" si="59"/>
        <v>20</v>
      </c>
      <c r="S135" s="8">
        <f t="shared" si="60"/>
        <v>11313.54</v>
      </c>
      <c r="T135" s="8">
        <f t="shared" si="42"/>
        <v>100</v>
      </c>
      <c r="U135" s="8" cm="1">
        <f t="array" ref="U135">INDEX(S:S, 43 + (INT((ROW(A100)-1)/8)*8))</f>
        <v>11753.54</v>
      </c>
      <c r="V135" s="8">
        <f t="shared" si="1"/>
        <v>120</v>
      </c>
      <c r="W135" s="8">
        <f t="shared" si="61"/>
        <v>11873.54</v>
      </c>
      <c r="X135" s="8">
        <f t="shared" si="62"/>
        <v>440</v>
      </c>
      <c r="Y135" s="8">
        <f t="shared" si="63"/>
        <v>11873.54</v>
      </c>
      <c r="Z135" s="8">
        <f t="shared" si="5"/>
        <v>99.67</v>
      </c>
      <c r="AA135" s="8">
        <f t="shared" si="64"/>
        <v>11973.210000000001</v>
      </c>
      <c r="AB135" s="8">
        <f t="shared" si="65"/>
        <v>0</v>
      </c>
      <c r="AC135" s="8" cm="1">
        <f t="array" ref="AC135">IF(MOD(ROW()-36, 8) = 0, INDEX(AA:AA, ROW()), INDEX(AE:AE,ROW() - 1))</f>
        <v>12048.210000000001</v>
      </c>
      <c r="AD135" s="8">
        <f t="shared" si="66"/>
        <v>25</v>
      </c>
      <c r="AE135" s="8">
        <f t="shared" si="67"/>
        <v>12073.210000000001</v>
      </c>
      <c r="AF135" s="8">
        <f t="shared" si="68"/>
        <v>174.67000000000007</v>
      </c>
      <c r="AG135" s="8">
        <f t="shared" si="69"/>
        <v>2073.2100000000009</v>
      </c>
      <c r="AH135" s="8" t="str">
        <f t="shared" si="70"/>
        <v>ONE WEEK REACHED</v>
      </c>
      <c r="AI135" s="8">
        <f t="shared" si="71"/>
        <v>0</v>
      </c>
      <c r="AJ135" s="8" t="str">
        <f t="shared" si="72"/>
        <v>NO</v>
      </c>
    </row>
    <row r="136" spans="1:36">
      <c r="A136" s="8">
        <v>101</v>
      </c>
      <c r="B136" s="8">
        <f t="shared" si="43"/>
        <v>100</v>
      </c>
      <c r="C136" s="8">
        <f t="shared" si="44"/>
        <v>10100</v>
      </c>
      <c r="D136" s="8">
        <f t="shared" si="45"/>
        <v>11100</v>
      </c>
      <c r="E136" s="8">
        <f t="shared" si="46"/>
        <v>50</v>
      </c>
      <c r="F136" s="8">
        <f t="shared" si="47"/>
        <v>11150</v>
      </c>
      <c r="G136" s="8">
        <f t="shared" si="48"/>
        <v>1050</v>
      </c>
      <c r="H136" s="8">
        <f t="shared" si="49"/>
        <v>11150</v>
      </c>
      <c r="I136" s="8">
        <f t="shared" si="50"/>
        <v>60</v>
      </c>
      <c r="J136" s="8">
        <f t="shared" si="51"/>
        <v>11210</v>
      </c>
      <c r="K136" s="8">
        <f t="shared" si="52"/>
        <v>0</v>
      </c>
      <c r="L136" s="8">
        <f t="shared" si="53"/>
        <v>11210</v>
      </c>
      <c r="M136" s="8">
        <f t="shared" si="54"/>
        <v>93.54</v>
      </c>
      <c r="N136" s="8">
        <f t="shared" si="55"/>
        <v>11303.54</v>
      </c>
      <c r="O136" s="8">
        <f t="shared" si="56"/>
        <v>0</v>
      </c>
      <c r="P136" s="8">
        <f t="shared" si="57"/>
        <v>11303.54</v>
      </c>
      <c r="Q136" s="8">
        <f t="shared" si="58"/>
        <v>100</v>
      </c>
      <c r="R136" s="8">
        <f t="shared" si="59"/>
        <v>20</v>
      </c>
      <c r="S136" s="8">
        <f t="shared" si="60"/>
        <v>11423.54</v>
      </c>
      <c r="T136" s="8">
        <f t="shared" si="42"/>
        <v>100</v>
      </c>
      <c r="U136" s="8" cm="1">
        <f t="array" ref="U136">INDEX(S:S, 43 + (INT((ROW(A101)-1)/8)*8))</f>
        <v>11753.54</v>
      </c>
      <c r="V136" s="8">
        <f t="shared" si="1"/>
        <v>120</v>
      </c>
      <c r="W136" s="8">
        <f t="shared" si="61"/>
        <v>11873.54</v>
      </c>
      <c r="X136" s="8">
        <f t="shared" si="62"/>
        <v>330</v>
      </c>
      <c r="Y136" s="8">
        <f t="shared" si="63"/>
        <v>11873.54</v>
      </c>
      <c r="Z136" s="8">
        <f t="shared" si="5"/>
        <v>99.67</v>
      </c>
      <c r="AA136" s="8">
        <f t="shared" si="64"/>
        <v>11973.210000000001</v>
      </c>
      <c r="AB136" s="8">
        <f t="shared" si="65"/>
        <v>0</v>
      </c>
      <c r="AC136" s="8" cm="1">
        <f t="array" ref="AC136">IF(MOD(ROW()-36, 8) = 0, INDEX(AA:AA, ROW()), INDEX(AE:AE,ROW() - 1))</f>
        <v>12073.210000000001</v>
      </c>
      <c r="AD136" s="8">
        <f t="shared" si="66"/>
        <v>25</v>
      </c>
      <c r="AE136" s="8">
        <f t="shared" si="67"/>
        <v>12098.210000000001</v>
      </c>
      <c r="AF136" s="8">
        <f t="shared" si="68"/>
        <v>199.67000000000007</v>
      </c>
      <c r="AG136" s="8">
        <f t="shared" si="69"/>
        <v>1998.2100000000009</v>
      </c>
      <c r="AH136" s="8" t="str">
        <f t="shared" si="70"/>
        <v>ONE WEEK REACHED</v>
      </c>
      <c r="AI136" s="8">
        <f t="shared" si="71"/>
        <v>0</v>
      </c>
      <c r="AJ136" s="8" t="str">
        <f t="shared" si="72"/>
        <v>NO</v>
      </c>
    </row>
    <row r="137" spans="1:36">
      <c r="A137" s="8">
        <v>102</v>
      </c>
      <c r="B137" s="8">
        <f t="shared" si="43"/>
        <v>100</v>
      </c>
      <c r="C137" s="8">
        <f t="shared" si="44"/>
        <v>10200</v>
      </c>
      <c r="D137" s="8">
        <f t="shared" si="45"/>
        <v>11210</v>
      </c>
      <c r="E137" s="8">
        <f t="shared" si="46"/>
        <v>50</v>
      </c>
      <c r="F137" s="8">
        <f t="shared" si="47"/>
        <v>11260</v>
      </c>
      <c r="G137" s="8">
        <f t="shared" si="48"/>
        <v>1060</v>
      </c>
      <c r="H137" s="8">
        <f t="shared" si="49"/>
        <v>11260</v>
      </c>
      <c r="I137" s="8">
        <f t="shared" si="50"/>
        <v>60</v>
      </c>
      <c r="J137" s="8">
        <f t="shared" si="51"/>
        <v>11320</v>
      </c>
      <c r="K137" s="8">
        <f t="shared" si="52"/>
        <v>0</v>
      </c>
      <c r="L137" s="8">
        <f t="shared" si="53"/>
        <v>11320</v>
      </c>
      <c r="M137" s="8">
        <f t="shared" si="54"/>
        <v>93.54</v>
      </c>
      <c r="N137" s="8">
        <f t="shared" si="55"/>
        <v>11413.54</v>
      </c>
      <c r="O137" s="8">
        <f t="shared" si="56"/>
        <v>0</v>
      </c>
      <c r="P137" s="8">
        <f t="shared" si="57"/>
        <v>11413.54</v>
      </c>
      <c r="Q137" s="8">
        <f t="shared" si="58"/>
        <v>100</v>
      </c>
      <c r="R137" s="8">
        <f t="shared" si="59"/>
        <v>20</v>
      </c>
      <c r="S137" s="8">
        <f t="shared" si="60"/>
        <v>11533.54</v>
      </c>
      <c r="T137" s="8">
        <f t="shared" si="42"/>
        <v>100</v>
      </c>
      <c r="U137" s="8" cm="1">
        <f t="array" ref="U137">INDEX(S:S, 43 + (INT((ROW(A102)-1)/8)*8))</f>
        <v>11753.54</v>
      </c>
      <c r="V137" s="8">
        <f t="shared" si="1"/>
        <v>120</v>
      </c>
      <c r="W137" s="8">
        <f t="shared" si="61"/>
        <v>11873.54</v>
      </c>
      <c r="X137" s="8">
        <f t="shared" si="62"/>
        <v>220</v>
      </c>
      <c r="Y137" s="8">
        <f t="shared" si="63"/>
        <v>11873.54</v>
      </c>
      <c r="Z137" s="8">
        <f t="shared" si="5"/>
        <v>99.67</v>
      </c>
      <c r="AA137" s="8">
        <f t="shared" si="64"/>
        <v>11973.210000000001</v>
      </c>
      <c r="AB137" s="8">
        <f t="shared" si="65"/>
        <v>0</v>
      </c>
      <c r="AC137" s="8" cm="1">
        <f t="array" ref="AC137">IF(MOD(ROW()-36, 8) = 0, INDEX(AA:AA, ROW()), INDEX(AE:AE,ROW() - 1))</f>
        <v>12098.210000000001</v>
      </c>
      <c r="AD137" s="8">
        <f t="shared" si="66"/>
        <v>25</v>
      </c>
      <c r="AE137" s="8">
        <f t="shared" si="67"/>
        <v>12123.210000000001</v>
      </c>
      <c r="AF137" s="8">
        <f t="shared" si="68"/>
        <v>224.67000000000007</v>
      </c>
      <c r="AG137" s="8">
        <f t="shared" si="69"/>
        <v>1923.2100000000009</v>
      </c>
      <c r="AH137" s="8" t="str">
        <f t="shared" si="70"/>
        <v>ONE WEEK REACHED</v>
      </c>
      <c r="AI137" s="8">
        <f t="shared" si="71"/>
        <v>0</v>
      </c>
      <c r="AJ137" s="8" t="str">
        <f t="shared" si="72"/>
        <v>NO</v>
      </c>
    </row>
    <row r="138" spans="1:36">
      <c r="A138" s="8">
        <v>103</v>
      </c>
      <c r="B138" s="8">
        <f t="shared" si="43"/>
        <v>100</v>
      </c>
      <c r="C138" s="8">
        <f t="shared" si="44"/>
        <v>10300</v>
      </c>
      <c r="D138" s="8">
        <f t="shared" si="45"/>
        <v>11320</v>
      </c>
      <c r="E138" s="8">
        <f t="shared" si="46"/>
        <v>50</v>
      </c>
      <c r="F138" s="8">
        <f t="shared" si="47"/>
        <v>11370</v>
      </c>
      <c r="G138" s="8">
        <f t="shared" si="48"/>
        <v>1070</v>
      </c>
      <c r="H138" s="8">
        <f t="shared" si="49"/>
        <v>11370</v>
      </c>
      <c r="I138" s="8">
        <f t="shared" si="50"/>
        <v>60</v>
      </c>
      <c r="J138" s="8">
        <f t="shared" si="51"/>
        <v>11430</v>
      </c>
      <c r="K138" s="8">
        <f t="shared" si="52"/>
        <v>0</v>
      </c>
      <c r="L138" s="8">
        <f t="shared" si="53"/>
        <v>11430</v>
      </c>
      <c r="M138" s="8">
        <f t="shared" si="54"/>
        <v>93.54</v>
      </c>
      <c r="N138" s="8">
        <f t="shared" si="55"/>
        <v>11523.54</v>
      </c>
      <c r="O138" s="8">
        <f t="shared" si="56"/>
        <v>0</v>
      </c>
      <c r="P138" s="8">
        <f t="shared" si="57"/>
        <v>11523.54</v>
      </c>
      <c r="Q138" s="8">
        <f t="shared" si="58"/>
        <v>100</v>
      </c>
      <c r="R138" s="8">
        <f t="shared" si="59"/>
        <v>20</v>
      </c>
      <c r="S138" s="8">
        <f t="shared" si="60"/>
        <v>11643.54</v>
      </c>
      <c r="T138" s="8">
        <f t="shared" si="42"/>
        <v>100</v>
      </c>
      <c r="U138" s="8" cm="1">
        <f t="array" ref="U138">INDEX(S:S, 43 + (INT((ROW(A103)-1)/8)*8))</f>
        <v>11753.54</v>
      </c>
      <c r="V138" s="8">
        <f t="shared" si="1"/>
        <v>120</v>
      </c>
      <c r="W138" s="8">
        <f t="shared" si="61"/>
        <v>11873.54</v>
      </c>
      <c r="X138" s="8">
        <f t="shared" si="62"/>
        <v>110</v>
      </c>
      <c r="Y138" s="8">
        <f t="shared" si="63"/>
        <v>11873.54</v>
      </c>
      <c r="Z138" s="8">
        <f t="shared" si="5"/>
        <v>99.67</v>
      </c>
      <c r="AA138" s="8">
        <f t="shared" si="64"/>
        <v>11973.210000000001</v>
      </c>
      <c r="AB138" s="8">
        <f t="shared" si="65"/>
        <v>0</v>
      </c>
      <c r="AC138" s="8" cm="1">
        <f t="array" ref="AC138">IF(MOD(ROW()-36, 8) = 0, INDEX(AA:AA, ROW()), INDEX(AE:AE,ROW() - 1))</f>
        <v>12123.210000000001</v>
      </c>
      <c r="AD138" s="8">
        <f t="shared" si="66"/>
        <v>25</v>
      </c>
      <c r="AE138" s="8">
        <f t="shared" si="67"/>
        <v>12148.210000000001</v>
      </c>
      <c r="AF138" s="8">
        <f t="shared" si="68"/>
        <v>249.67000000000007</v>
      </c>
      <c r="AG138" s="8">
        <f t="shared" si="69"/>
        <v>1848.2100000000009</v>
      </c>
      <c r="AH138" s="8" t="str">
        <f t="shared" si="70"/>
        <v>ONE WEEK REACHED</v>
      </c>
      <c r="AI138" s="8">
        <f t="shared" si="71"/>
        <v>0</v>
      </c>
      <c r="AJ138" s="8" t="str">
        <f t="shared" si="72"/>
        <v>NO</v>
      </c>
    </row>
    <row r="139" spans="1:36">
      <c r="A139" s="8">
        <v>104</v>
      </c>
      <c r="B139" s="8">
        <f t="shared" si="43"/>
        <v>100</v>
      </c>
      <c r="C139" s="8">
        <f t="shared" si="44"/>
        <v>10400</v>
      </c>
      <c r="D139" s="8">
        <f t="shared" si="45"/>
        <v>11430</v>
      </c>
      <c r="E139" s="8">
        <f t="shared" si="46"/>
        <v>50</v>
      </c>
      <c r="F139" s="8">
        <f t="shared" si="47"/>
        <v>11480</v>
      </c>
      <c r="G139" s="8">
        <f t="shared" si="48"/>
        <v>1080</v>
      </c>
      <c r="H139" s="8">
        <f t="shared" si="49"/>
        <v>11480</v>
      </c>
      <c r="I139" s="8">
        <f t="shared" si="50"/>
        <v>60</v>
      </c>
      <c r="J139" s="8">
        <f t="shared" si="51"/>
        <v>11540</v>
      </c>
      <c r="K139" s="8">
        <f t="shared" si="52"/>
        <v>0</v>
      </c>
      <c r="L139" s="8">
        <f t="shared" si="53"/>
        <v>11540</v>
      </c>
      <c r="M139" s="8">
        <f t="shared" si="54"/>
        <v>93.54</v>
      </c>
      <c r="N139" s="8">
        <f t="shared" si="55"/>
        <v>11633.54</v>
      </c>
      <c r="O139" s="8">
        <f t="shared" si="56"/>
        <v>0</v>
      </c>
      <c r="P139" s="8">
        <f t="shared" si="57"/>
        <v>11633.54</v>
      </c>
      <c r="Q139" s="8">
        <f t="shared" si="58"/>
        <v>100</v>
      </c>
      <c r="R139" s="8">
        <f t="shared" si="59"/>
        <v>20</v>
      </c>
      <c r="S139" s="8">
        <f t="shared" si="60"/>
        <v>11753.54</v>
      </c>
      <c r="T139" s="8">
        <f t="shared" si="42"/>
        <v>100</v>
      </c>
      <c r="U139" s="8" cm="1">
        <f t="array" ref="U139">INDEX(S:S, 43 + (INT((ROW(A104)-1)/8)*8))</f>
        <v>11753.54</v>
      </c>
      <c r="V139" s="8">
        <f t="shared" si="1"/>
        <v>120</v>
      </c>
      <c r="W139" s="8">
        <f t="shared" si="61"/>
        <v>11873.54</v>
      </c>
      <c r="X139" s="8">
        <f t="shared" si="62"/>
        <v>0</v>
      </c>
      <c r="Y139" s="8">
        <f t="shared" si="63"/>
        <v>11873.54</v>
      </c>
      <c r="Z139" s="8">
        <f t="shared" si="5"/>
        <v>99.67</v>
      </c>
      <c r="AA139" s="8">
        <f t="shared" si="64"/>
        <v>11973.210000000001</v>
      </c>
      <c r="AB139" s="8">
        <f t="shared" si="65"/>
        <v>0</v>
      </c>
      <c r="AC139" s="8" cm="1">
        <f t="array" ref="AC139">IF(MOD(ROW()-36, 8) = 0, INDEX(AA:AA, ROW()), INDEX(AE:AE,ROW() - 1))</f>
        <v>12148.210000000001</v>
      </c>
      <c r="AD139" s="8">
        <f t="shared" si="66"/>
        <v>25</v>
      </c>
      <c r="AE139" s="8">
        <f t="shared" si="67"/>
        <v>12173.210000000001</v>
      </c>
      <c r="AF139" s="8">
        <f t="shared" si="68"/>
        <v>274.67000000000007</v>
      </c>
      <c r="AG139" s="8">
        <f t="shared" si="69"/>
        <v>1773.2100000000009</v>
      </c>
      <c r="AH139" s="8" t="str">
        <f t="shared" si="70"/>
        <v>ONE WEEK REACHED</v>
      </c>
      <c r="AI139" s="8">
        <f t="shared" si="71"/>
        <v>0</v>
      </c>
      <c r="AJ139" s="8" t="str">
        <f t="shared" si="72"/>
        <v>NO</v>
      </c>
    </row>
    <row r="140" spans="1:36">
      <c r="A140" s="8">
        <v>105</v>
      </c>
      <c r="B140" s="8">
        <f t="shared" si="43"/>
        <v>100</v>
      </c>
      <c r="C140" s="8">
        <f t="shared" si="44"/>
        <v>10500</v>
      </c>
      <c r="D140" s="8">
        <f t="shared" si="45"/>
        <v>11540</v>
      </c>
      <c r="E140" s="8">
        <f t="shared" si="46"/>
        <v>50</v>
      </c>
      <c r="F140" s="8">
        <f t="shared" si="47"/>
        <v>11590</v>
      </c>
      <c r="G140" s="8">
        <f t="shared" si="48"/>
        <v>1090</v>
      </c>
      <c r="H140" s="8">
        <f t="shared" si="49"/>
        <v>11590</v>
      </c>
      <c r="I140" s="8">
        <f t="shared" si="50"/>
        <v>60</v>
      </c>
      <c r="J140" s="8">
        <f t="shared" si="51"/>
        <v>11650</v>
      </c>
      <c r="K140" s="8">
        <f t="shared" si="52"/>
        <v>0</v>
      </c>
      <c r="L140" s="8">
        <f t="shared" si="53"/>
        <v>11650</v>
      </c>
      <c r="M140" s="8">
        <f t="shared" si="54"/>
        <v>93.54</v>
      </c>
      <c r="N140" s="8">
        <f t="shared" si="55"/>
        <v>11743.54</v>
      </c>
      <c r="O140" s="8">
        <f t="shared" si="56"/>
        <v>0</v>
      </c>
      <c r="P140" s="8">
        <f t="shared" si="57"/>
        <v>11743.54</v>
      </c>
      <c r="Q140" s="8">
        <f t="shared" si="58"/>
        <v>100</v>
      </c>
      <c r="R140" s="8">
        <f t="shared" si="59"/>
        <v>20</v>
      </c>
      <c r="S140" s="8">
        <f t="shared" si="60"/>
        <v>11863.54</v>
      </c>
      <c r="T140" s="8">
        <f t="shared" si="42"/>
        <v>100</v>
      </c>
      <c r="U140" s="8" cm="1">
        <f t="array" ref="U140">INDEX(S:S, 43 + (INT((ROW(A105)-1)/8)*8))</f>
        <v>12633.54</v>
      </c>
      <c r="V140" s="8">
        <f t="shared" si="1"/>
        <v>120</v>
      </c>
      <c r="W140" s="8">
        <f t="shared" si="61"/>
        <v>12753.54</v>
      </c>
      <c r="X140" s="8">
        <f t="shared" si="62"/>
        <v>770</v>
      </c>
      <c r="Y140" s="8">
        <f t="shared" si="63"/>
        <v>12753.54</v>
      </c>
      <c r="Z140" s="8">
        <f t="shared" si="5"/>
        <v>99.67</v>
      </c>
      <c r="AA140" s="8">
        <f t="shared" si="64"/>
        <v>12853.210000000001</v>
      </c>
      <c r="AB140" s="8">
        <f t="shared" si="65"/>
        <v>0</v>
      </c>
      <c r="AC140" s="8" cm="1">
        <f t="array" ref="AC140">IF(MOD(ROW()-36, 8) = 0, INDEX(AA:AA, ROW()), INDEX(AE:AE,ROW() - 1))</f>
        <v>12853.210000000001</v>
      </c>
      <c r="AD140" s="8">
        <f t="shared" si="66"/>
        <v>25</v>
      </c>
      <c r="AE140" s="8">
        <f t="shared" si="67"/>
        <v>12878.210000000001</v>
      </c>
      <c r="AF140" s="8">
        <f t="shared" si="68"/>
        <v>99.670000000000073</v>
      </c>
      <c r="AG140" s="8">
        <f t="shared" si="69"/>
        <v>2378.2100000000009</v>
      </c>
      <c r="AH140" s="8" t="str">
        <f t="shared" si="70"/>
        <v>ONE WEEK REACHED</v>
      </c>
      <c r="AI140" s="8">
        <f t="shared" si="71"/>
        <v>0</v>
      </c>
      <c r="AJ140" s="8" t="str">
        <f t="shared" si="72"/>
        <v>NO</v>
      </c>
    </row>
    <row r="141" spans="1:36">
      <c r="A141" s="8">
        <v>106</v>
      </c>
      <c r="B141" s="8">
        <f t="shared" si="43"/>
        <v>100</v>
      </c>
      <c r="C141" s="8">
        <f t="shared" si="44"/>
        <v>10600</v>
      </c>
      <c r="D141" s="8">
        <f t="shared" si="45"/>
        <v>11650</v>
      </c>
      <c r="E141" s="8">
        <f t="shared" si="46"/>
        <v>50</v>
      </c>
      <c r="F141" s="8">
        <f t="shared" si="47"/>
        <v>11700</v>
      </c>
      <c r="G141" s="8">
        <f t="shared" si="48"/>
        <v>1100</v>
      </c>
      <c r="H141" s="8">
        <f t="shared" si="49"/>
        <v>11700</v>
      </c>
      <c r="I141" s="8">
        <f t="shared" si="50"/>
        <v>60</v>
      </c>
      <c r="J141" s="8">
        <f t="shared" si="51"/>
        <v>11760</v>
      </c>
      <c r="K141" s="8">
        <f t="shared" si="52"/>
        <v>0</v>
      </c>
      <c r="L141" s="8">
        <f t="shared" si="53"/>
        <v>11760</v>
      </c>
      <c r="M141" s="8">
        <f t="shared" si="54"/>
        <v>93.54</v>
      </c>
      <c r="N141" s="8">
        <f t="shared" si="55"/>
        <v>11853.54</v>
      </c>
      <c r="O141" s="8">
        <f t="shared" si="56"/>
        <v>0</v>
      </c>
      <c r="P141" s="8">
        <f t="shared" si="57"/>
        <v>11853.54</v>
      </c>
      <c r="Q141" s="8">
        <f t="shared" si="58"/>
        <v>100</v>
      </c>
      <c r="R141" s="8">
        <f t="shared" si="59"/>
        <v>20</v>
      </c>
      <c r="S141" s="8">
        <f t="shared" si="60"/>
        <v>11973.54</v>
      </c>
      <c r="T141" s="8">
        <f t="shared" si="42"/>
        <v>100</v>
      </c>
      <c r="U141" s="8" cm="1">
        <f t="array" ref="U141">INDEX(S:S, 43 + (INT((ROW(A106)-1)/8)*8))</f>
        <v>12633.54</v>
      </c>
      <c r="V141" s="8">
        <f t="shared" si="1"/>
        <v>120</v>
      </c>
      <c r="W141" s="8">
        <f t="shared" si="61"/>
        <v>12753.54</v>
      </c>
      <c r="X141" s="8">
        <f t="shared" si="62"/>
        <v>660</v>
      </c>
      <c r="Y141" s="8">
        <f t="shared" si="63"/>
        <v>12753.54</v>
      </c>
      <c r="Z141" s="8">
        <f t="shared" si="5"/>
        <v>99.67</v>
      </c>
      <c r="AA141" s="8">
        <f t="shared" si="64"/>
        <v>12853.210000000001</v>
      </c>
      <c r="AB141" s="8">
        <f t="shared" si="65"/>
        <v>0</v>
      </c>
      <c r="AC141" s="8" cm="1">
        <f t="array" ref="AC141">IF(MOD(ROW()-36, 8) = 0, INDEX(AA:AA, ROW()), INDEX(AE:AE,ROW() - 1))</f>
        <v>12878.210000000001</v>
      </c>
      <c r="AD141" s="8">
        <f t="shared" si="66"/>
        <v>25</v>
      </c>
      <c r="AE141" s="8">
        <f t="shared" si="67"/>
        <v>12903.210000000001</v>
      </c>
      <c r="AF141" s="8">
        <f t="shared" si="68"/>
        <v>124.67000000000007</v>
      </c>
      <c r="AG141" s="8">
        <f t="shared" si="69"/>
        <v>2303.2100000000009</v>
      </c>
      <c r="AH141" s="8" t="str">
        <f t="shared" si="70"/>
        <v>ONE WEEK REACHED</v>
      </c>
      <c r="AI141" s="8">
        <f t="shared" si="71"/>
        <v>0</v>
      </c>
      <c r="AJ141" s="8" t="str">
        <f t="shared" si="72"/>
        <v>NO</v>
      </c>
    </row>
    <row r="142" spans="1:36">
      <c r="A142" s="8">
        <v>107</v>
      </c>
      <c r="B142" s="8">
        <f t="shared" si="43"/>
        <v>100</v>
      </c>
      <c r="C142" s="8">
        <f t="shared" si="44"/>
        <v>10700</v>
      </c>
      <c r="D142" s="8">
        <f t="shared" si="45"/>
        <v>11760</v>
      </c>
      <c r="E142" s="8">
        <f t="shared" si="46"/>
        <v>50</v>
      </c>
      <c r="F142" s="8">
        <f t="shared" si="47"/>
        <v>11810</v>
      </c>
      <c r="G142" s="8">
        <f t="shared" si="48"/>
        <v>1110</v>
      </c>
      <c r="H142" s="8">
        <f t="shared" si="49"/>
        <v>11810</v>
      </c>
      <c r="I142" s="8">
        <f t="shared" si="50"/>
        <v>60</v>
      </c>
      <c r="J142" s="8">
        <f t="shared" si="51"/>
        <v>11870</v>
      </c>
      <c r="K142" s="8">
        <f t="shared" si="52"/>
        <v>0</v>
      </c>
      <c r="L142" s="8">
        <f t="shared" si="53"/>
        <v>11870</v>
      </c>
      <c r="M142" s="8">
        <f t="shared" si="54"/>
        <v>93.54</v>
      </c>
      <c r="N142" s="8">
        <f t="shared" si="55"/>
        <v>11963.54</v>
      </c>
      <c r="O142" s="8">
        <f t="shared" si="56"/>
        <v>0</v>
      </c>
      <c r="P142" s="8">
        <f t="shared" si="57"/>
        <v>11963.54</v>
      </c>
      <c r="Q142" s="8">
        <f t="shared" si="58"/>
        <v>100</v>
      </c>
      <c r="R142" s="8">
        <f t="shared" si="59"/>
        <v>20</v>
      </c>
      <c r="S142" s="8">
        <f t="shared" si="60"/>
        <v>12083.54</v>
      </c>
      <c r="T142" s="8">
        <f t="shared" si="42"/>
        <v>100</v>
      </c>
      <c r="U142" s="8" cm="1">
        <f t="array" ref="U142">INDEX(S:S, 43 + (INT((ROW(A107)-1)/8)*8))</f>
        <v>12633.54</v>
      </c>
      <c r="V142" s="8">
        <f t="shared" si="1"/>
        <v>120</v>
      </c>
      <c r="W142" s="8">
        <f t="shared" si="61"/>
        <v>12753.54</v>
      </c>
      <c r="X142" s="8">
        <f t="shared" si="62"/>
        <v>550</v>
      </c>
      <c r="Y142" s="8">
        <f t="shared" si="63"/>
        <v>12753.54</v>
      </c>
      <c r="Z142" s="8">
        <f t="shared" si="5"/>
        <v>99.67</v>
      </c>
      <c r="AA142" s="8">
        <f t="shared" si="64"/>
        <v>12853.210000000001</v>
      </c>
      <c r="AB142" s="8">
        <f t="shared" si="65"/>
        <v>0</v>
      </c>
      <c r="AC142" s="8" cm="1">
        <f t="array" ref="AC142">IF(MOD(ROW()-36, 8) = 0, INDEX(AA:AA, ROW()), INDEX(AE:AE,ROW() - 1))</f>
        <v>12903.210000000001</v>
      </c>
      <c r="AD142" s="8">
        <f t="shared" si="66"/>
        <v>25</v>
      </c>
      <c r="AE142" s="8">
        <f t="shared" si="67"/>
        <v>12928.210000000001</v>
      </c>
      <c r="AF142" s="8">
        <f t="shared" si="68"/>
        <v>149.67000000000007</v>
      </c>
      <c r="AG142" s="8">
        <f t="shared" si="69"/>
        <v>2228.2100000000009</v>
      </c>
      <c r="AH142" s="8" t="str">
        <f t="shared" si="70"/>
        <v>ONE WEEK REACHED</v>
      </c>
      <c r="AI142" s="8">
        <f t="shared" si="71"/>
        <v>0</v>
      </c>
      <c r="AJ142" s="8" t="str">
        <f t="shared" si="72"/>
        <v>NO</v>
      </c>
    </row>
    <row r="143" spans="1:36">
      <c r="A143" s="8">
        <v>108</v>
      </c>
      <c r="B143" s="8">
        <f t="shared" si="43"/>
        <v>100</v>
      </c>
      <c r="C143" s="8">
        <f t="shared" si="44"/>
        <v>10800</v>
      </c>
      <c r="D143" s="8">
        <f t="shared" si="45"/>
        <v>11870</v>
      </c>
      <c r="E143" s="8">
        <f t="shared" si="46"/>
        <v>50</v>
      </c>
      <c r="F143" s="8">
        <f t="shared" si="47"/>
        <v>11920</v>
      </c>
      <c r="G143" s="8">
        <f t="shared" si="48"/>
        <v>1120</v>
      </c>
      <c r="H143" s="8">
        <f t="shared" si="49"/>
        <v>11920</v>
      </c>
      <c r="I143" s="8">
        <f t="shared" si="50"/>
        <v>60</v>
      </c>
      <c r="J143" s="8">
        <f t="shared" si="51"/>
        <v>11980</v>
      </c>
      <c r="K143" s="8">
        <f t="shared" si="52"/>
        <v>0</v>
      </c>
      <c r="L143" s="8">
        <f t="shared" si="53"/>
        <v>11980</v>
      </c>
      <c r="M143" s="8">
        <f t="shared" si="54"/>
        <v>93.54</v>
      </c>
      <c r="N143" s="8">
        <f t="shared" si="55"/>
        <v>12073.54</v>
      </c>
      <c r="O143" s="8">
        <f t="shared" si="56"/>
        <v>0</v>
      </c>
      <c r="P143" s="8">
        <f t="shared" si="57"/>
        <v>12073.54</v>
      </c>
      <c r="Q143" s="8">
        <f t="shared" si="58"/>
        <v>100</v>
      </c>
      <c r="R143" s="8">
        <f t="shared" si="59"/>
        <v>20</v>
      </c>
      <c r="S143" s="8">
        <f t="shared" si="60"/>
        <v>12193.54</v>
      </c>
      <c r="T143" s="8">
        <f t="shared" si="42"/>
        <v>100</v>
      </c>
      <c r="U143" s="8" cm="1">
        <f t="array" ref="U143">INDEX(S:S, 43 + (INT((ROW(A108)-1)/8)*8))</f>
        <v>12633.54</v>
      </c>
      <c r="V143" s="8">
        <f t="shared" si="1"/>
        <v>120</v>
      </c>
      <c r="W143" s="8">
        <f t="shared" si="61"/>
        <v>12753.54</v>
      </c>
      <c r="X143" s="8">
        <f t="shared" si="62"/>
        <v>440</v>
      </c>
      <c r="Y143" s="8">
        <f t="shared" si="63"/>
        <v>12753.54</v>
      </c>
      <c r="Z143" s="8">
        <f t="shared" si="5"/>
        <v>99.67</v>
      </c>
      <c r="AA143" s="8">
        <f t="shared" si="64"/>
        <v>12853.210000000001</v>
      </c>
      <c r="AB143" s="8">
        <f t="shared" si="65"/>
        <v>0</v>
      </c>
      <c r="AC143" s="8" cm="1">
        <f t="array" ref="AC143">IF(MOD(ROW()-36, 8) = 0, INDEX(AA:AA, ROW()), INDEX(AE:AE,ROW() - 1))</f>
        <v>12928.210000000001</v>
      </c>
      <c r="AD143" s="8">
        <f t="shared" si="66"/>
        <v>25</v>
      </c>
      <c r="AE143" s="8">
        <f t="shared" si="67"/>
        <v>12953.210000000001</v>
      </c>
      <c r="AF143" s="8">
        <f t="shared" si="68"/>
        <v>174.67000000000007</v>
      </c>
      <c r="AG143" s="8">
        <f t="shared" si="69"/>
        <v>2153.2100000000009</v>
      </c>
      <c r="AH143" s="8" t="str">
        <f t="shared" si="70"/>
        <v>ONE WEEK REACHED</v>
      </c>
      <c r="AI143" s="8">
        <f t="shared" si="71"/>
        <v>0</v>
      </c>
      <c r="AJ143" s="8" t="str">
        <f t="shared" si="72"/>
        <v>NO</v>
      </c>
    </row>
    <row r="144" spans="1:36">
      <c r="A144" s="8">
        <v>109</v>
      </c>
      <c r="B144" s="8">
        <f t="shared" si="43"/>
        <v>100</v>
      </c>
      <c r="C144" s="8">
        <f t="shared" si="44"/>
        <v>10900</v>
      </c>
      <c r="D144" s="8">
        <f t="shared" si="45"/>
        <v>11980</v>
      </c>
      <c r="E144" s="8">
        <f t="shared" si="46"/>
        <v>50</v>
      </c>
      <c r="F144" s="8">
        <f t="shared" si="47"/>
        <v>12030</v>
      </c>
      <c r="G144" s="8">
        <f t="shared" si="48"/>
        <v>1130</v>
      </c>
      <c r="H144" s="8">
        <f t="shared" si="49"/>
        <v>12030</v>
      </c>
      <c r="I144" s="8">
        <f t="shared" si="50"/>
        <v>60</v>
      </c>
      <c r="J144" s="8">
        <f t="shared" si="51"/>
        <v>12090</v>
      </c>
      <c r="K144" s="8">
        <f t="shared" si="52"/>
        <v>0</v>
      </c>
      <c r="L144" s="8">
        <f t="shared" si="53"/>
        <v>12090</v>
      </c>
      <c r="M144" s="8">
        <f t="shared" si="54"/>
        <v>93.54</v>
      </c>
      <c r="N144" s="8">
        <f t="shared" si="55"/>
        <v>12183.54</v>
      </c>
      <c r="O144" s="8">
        <f t="shared" si="56"/>
        <v>0</v>
      </c>
      <c r="P144" s="8">
        <f t="shared" si="57"/>
        <v>12183.54</v>
      </c>
      <c r="Q144" s="8">
        <f t="shared" si="58"/>
        <v>100</v>
      </c>
      <c r="R144" s="8">
        <f t="shared" si="59"/>
        <v>20</v>
      </c>
      <c r="S144" s="8">
        <f t="shared" si="60"/>
        <v>12303.54</v>
      </c>
      <c r="T144" s="8">
        <f t="shared" si="42"/>
        <v>100</v>
      </c>
      <c r="U144" s="8" cm="1">
        <f t="array" ref="U144">INDEX(S:S, 43 + (INT((ROW(A109)-1)/8)*8))</f>
        <v>12633.54</v>
      </c>
      <c r="V144" s="8">
        <f t="shared" si="1"/>
        <v>120</v>
      </c>
      <c r="W144" s="8">
        <f t="shared" si="61"/>
        <v>12753.54</v>
      </c>
      <c r="X144" s="8">
        <f t="shared" si="62"/>
        <v>330</v>
      </c>
      <c r="Y144" s="8">
        <f t="shared" si="63"/>
        <v>12753.54</v>
      </c>
      <c r="Z144" s="8">
        <f t="shared" si="5"/>
        <v>99.67</v>
      </c>
      <c r="AA144" s="8">
        <f t="shared" si="64"/>
        <v>12853.210000000001</v>
      </c>
      <c r="AB144" s="8">
        <f t="shared" si="65"/>
        <v>0</v>
      </c>
      <c r="AC144" s="8" cm="1">
        <f t="array" ref="AC144">IF(MOD(ROW()-36, 8) = 0, INDEX(AA:AA, ROW()), INDEX(AE:AE,ROW() - 1))</f>
        <v>12953.210000000001</v>
      </c>
      <c r="AD144" s="8">
        <f t="shared" si="66"/>
        <v>25</v>
      </c>
      <c r="AE144" s="8">
        <f t="shared" si="67"/>
        <v>12978.210000000001</v>
      </c>
      <c r="AF144" s="8">
        <f t="shared" si="68"/>
        <v>199.67000000000007</v>
      </c>
      <c r="AG144" s="8">
        <f t="shared" si="69"/>
        <v>2078.2100000000009</v>
      </c>
      <c r="AH144" s="8" t="str">
        <f t="shared" si="70"/>
        <v>ONE WEEK REACHED</v>
      </c>
      <c r="AI144" s="8">
        <f t="shared" si="71"/>
        <v>0</v>
      </c>
      <c r="AJ144" s="8" t="str">
        <f t="shared" si="72"/>
        <v>NO</v>
      </c>
    </row>
    <row r="145" spans="1:36">
      <c r="A145" s="8">
        <v>110</v>
      </c>
      <c r="B145" s="8">
        <f t="shared" si="43"/>
        <v>100</v>
      </c>
      <c r="C145" s="8">
        <f t="shared" si="44"/>
        <v>11000</v>
      </c>
      <c r="D145" s="8">
        <f t="shared" si="45"/>
        <v>12090</v>
      </c>
      <c r="E145" s="8">
        <f t="shared" si="46"/>
        <v>50</v>
      </c>
      <c r="F145" s="8">
        <f t="shared" si="47"/>
        <v>12140</v>
      </c>
      <c r="G145" s="8">
        <f t="shared" si="48"/>
        <v>1140</v>
      </c>
      <c r="H145" s="8">
        <f t="shared" si="49"/>
        <v>12140</v>
      </c>
      <c r="I145" s="8">
        <f t="shared" si="50"/>
        <v>60</v>
      </c>
      <c r="J145" s="8">
        <f t="shared" si="51"/>
        <v>12200</v>
      </c>
      <c r="K145" s="8">
        <f t="shared" si="52"/>
        <v>0</v>
      </c>
      <c r="L145" s="8">
        <f t="shared" si="53"/>
        <v>12200</v>
      </c>
      <c r="M145" s="8">
        <f t="shared" si="54"/>
        <v>93.54</v>
      </c>
      <c r="N145" s="8">
        <f t="shared" si="55"/>
        <v>12293.54</v>
      </c>
      <c r="O145" s="8">
        <f t="shared" si="56"/>
        <v>0</v>
      </c>
      <c r="P145" s="8">
        <f t="shared" si="57"/>
        <v>12293.54</v>
      </c>
      <c r="Q145" s="8">
        <f t="shared" si="58"/>
        <v>100</v>
      </c>
      <c r="R145" s="8">
        <f t="shared" si="59"/>
        <v>20</v>
      </c>
      <c r="S145" s="8">
        <f t="shared" si="60"/>
        <v>12413.54</v>
      </c>
      <c r="T145" s="8">
        <f t="shared" si="42"/>
        <v>100</v>
      </c>
      <c r="U145" s="8" cm="1">
        <f t="array" ref="U145">INDEX(S:S, 43 + (INT((ROW(A110)-1)/8)*8))</f>
        <v>12633.54</v>
      </c>
      <c r="V145" s="8">
        <f t="shared" si="1"/>
        <v>120</v>
      </c>
      <c r="W145" s="8">
        <f t="shared" si="61"/>
        <v>12753.54</v>
      </c>
      <c r="X145" s="8">
        <f t="shared" si="62"/>
        <v>220</v>
      </c>
      <c r="Y145" s="8">
        <f t="shared" si="63"/>
        <v>12753.54</v>
      </c>
      <c r="Z145" s="8">
        <f t="shared" si="5"/>
        <v>99.67</v>
      </c>
      <c r="AA145" s="8">
        <f t="shared" si="64"/>
        <v>12853.210000000001</v>
      </c>
      <c r="AB145" s="8">
        <f t="shared" si="65"/>
        <v>0</v>
      </c>
      <c r="AC145" s="8" cm="1">
        <f t="array" ref="AC145">IF(MOD(ROW()-36, 8) = 0, INDEX(AA:AA, ROW()), INDEX(AE:AE,ROW() - 1))</f>
        <v>12978.210000000001</v>
      </c>
      <c r="AD145" s="8">
        <f t="shared" si="66"/>
        <v>25</v>
      </c>
      <c r="AE145" s="8">
        <f t="shared" si="67"/>
        <v>13003.210000000001</v>
      </c>
      <c r="AF145" s="8">
        <f t="shared" si="68"/>
        <v>224.67000000000007</v>
      </c>
      <c r="AG145" s="8">
        <f t="shared" si="69"/>
        <v>2003.2100000000009</v>
      </c>
      <c r="AH145" s="8" t="str">
        <f t="shared" si="70"/>
        <v>ONE WEEK REACHED</v>
      </c>
      <c r="AI145" s="8">
        <f t="shared" si="71"/>
        <v>0</v>
      </c>
      <c r="AJ145" s="8" t="str">
        <f t="shared" si="72"/>
        <v>NO</v>
      </c>
    </row>
    <row r="146" spans="1:36">
      <c r="A146" s="8">
        <v>111</v>
      </c>
      <c r="B146" s="8">
        <f t="shared" si="43"/>
        <v>100</v>
      </c>
      <c r="C146" s="8">
        <f t="shared" si="44"/>
        <v>11100</v>
      </c>
      <c r="D146" s="8">
        <f t="shared" si="45"/>
        <v>12200</v>
      </c>
      <c r="E146" s="8">
        <f t="shared" si="46"/>
        <v>50</v>
      </c>
      <c r="F146" s="8">
        <f t="shared" si="47"/>
        <v>12250</v>
      </c>
      <c r="G146" s="8">
        <f t="shared" si="48"/>
        <v>1150</v>
      </c>
      <c r="H146" s="8">
        <f t="shared" si="49"/>
        <v>12250</v>
      </c>
      <c r="I146" s="8">
        <f t="shared" si="50"/>
        <v>60</v>
      </c>
      <c r="J146" s="8">
        <f t="shared" si="51"/>
        <v>12310</v>
      </c>
      <c r="K146" s="8">
        <f t="shared" si="52"/>
        <v>0</v>
      </c>
      <c r="L146" s="8">
        <f t="shared" si="53"/>
        <v>12310</v>
      </c>
      <c r="M146" s="8">
        <f t="shared" si="54"/>
        <v>93.54</v>
      </c>
      <c r="N146" s="8">
        <f t="shared" si="55"/>
        <v>12403.54</v>
      </c>
      <c r="O146" s="8">
        <f t="shared" si="56"/>
        <v>0</v>
      </c>
      <c r="P146" s="8">
        <f t="shared" si="57"/>
        <v>12403.54</v>
      </c>
      <c r="Q146" s="8">
        <f t="shared" si="58"/>
        <v>100</v>
      </c>
      <c r="R146" s="8">
        <f t="shared" si="59"/>
        <v>20</v>
      </c>
      <c r="S146" s="8">
        <f t="shared" si="60"/>
        <v>12523.54</v>
      </c>
      <c r="T146" s="8">
        <f t="shared" si="42"/>
        <v>100</v>
      </c>
      <c r="U146" s="8" cm="1">
        <f t="array" ref="U146">INDEX(S:S, 43 + (INT((ROW(A111)-1)/8)*8))</f>
        <v>12633.54</v>
      </c>
      <c r="V146" s="8">
        <f t="shared" si="1"/>
        <v>120</v>
      </c>
      <c r="W146" s="8">
        <f t="shared" si="61"/>
        <v>12753.54</v>
      </c>
      <c r="X146" s="8">
        <f t="shared" si="62"/>
        <v>110</v>
      </c>
      <c r="Y146" s="8">
        <f t="shared" si="63"/>
        <v>12753.54</v>
      </c>
      <c r="Z146" s="8">
        <f t="shared" si="5"/>
        <v>99.67</v>
      </c>
      <c r="AA146" s="8">
        <f t="shared" si="64"/>
        <v>12853.210000000001</v>
      </c>
      <c r="AB146" s="8">
        <f t="shared" si="65"/>
        <v>0</v>
      </c>
      <c r="AC146" s="8" cm="1">
        <f t="array" ref="AC146">IF(MOD(ROW()-36, 8) = 0, INDEX(AA:AA, ROW()), INDEX(AE:AE,ROW() - 1))</f>
        <v>13003.210000000001</v>
      </c>
      <c r="AD146" s="8">
        <f t="shared" si="66"/>
        <v>25</v>
      </c>
      <c r="AE146" s="8">
        <f t="shared" si="67"/>
        <v>13028.210000000001</v>
      </c>
      <c r="AF146" s="8">
        <f t="shared" si="68"/>
        <v>249.67000000000007</v>
      </c>
      <c r="AG146" s="8">
        <f t="shared" si="69"/>
        <v>1928.2100000000009</v>
      </c>
      <c r="AH146" s="8" t="str">
        <f t="shared" si="70"/>
        <v>ONE WEEK REACHED</v>
      </c>
      <c r="AI146" s="8">
        <f t="shared" si="71"/>
        <v>0</v>
      </c>
      <c r="AJ146" s="8" t="str">
        <f t="shared" si="72"/>
        <v>NO</v>
      </c>
    </row>
    <row r="147" spans="1:36">
      <c r="A147" s="8">
        <v>112</v>
      </c>
      <c r="B147" s="8">
        <f t="shared" si="43"/>
        <v>100</v>
      </c>
      <c r="C147" s="8">
        <f t="shared" si="44"/>
        <v>11200</v>
      </c>
      <c r="D147" s="8">
        <f t="shared" si="45"/>
        <v>12310</v>
      </c>
      <c r="E147" s="8">
        <f t="shared" si="46"/>
        <v>50</v>
      </c>
      <c r="F147" s="8">
        <f t="shared" si="47"/>
        <v>12360</v>
      </c>
      <c r="G147" s="8">
        <f t="shared" si="48"/>
        <v>1160</v>
      </c>
      <c r="H147" s="8">
        <f t="shared" si="49"/>
        <v>12360</v>
      </c>
      <c r="I147" s="8">
        <f t="shared" si="50"/>
        <v>60</v>
      </c>
      <c r="J147" s="8">
        <f t="shared" si="51"/>
        <v>12420</v>
      </c>
      <c r="K147" s="8">
        <f t="shared" si="52"/>
        <v>0</v>
      </c>
      <c r="L147" s="8">
        <f t="shared" si="53"/>
        <v>12420</v>
      </c>
      <c r="M147" s="8">
        <f t="shared" si="54"/>
        <v>93.54</v>
      </c>
      <c r="N147" s="8">
        <f t="shared" si="55"/>
        <v>12513.54</v>
      </c>
      <c r="O147" s="8">
        <f t="shared" si="56"/>
        <v>0</v>
      </c>
      <c r="P147" s="8">
        <f t="shared" si="57"/>
        <v>12513.54</v>
      </c>
      <c r="Q147" s="8">
        <f t="shared" si="58"/>
        <v>100</v>
      </c>
      <c r="R147" s="8">
        <f t="shared" si="59"/>
        <v>20</v>
      </c>
      <c r="S147" s="8">
        <f t="shared" si="60"/>
        <v>12633.54</v>
      </c>
      <c r="T147" s="8">
        <f t="shared" si="42"/>
        <v>100</v>
      </c>
      <c r="U147" s="8" cm="1">
        <f t="array" ref="U147">INDEX(S:S, 43 + (INT((ROW(A112)-1)/8)*8))</f>
        <v>12633.54</v>
      </c>
      <c r="V147" s="8">
        <f t="shared" si="1"/>
        <v>120</v>
      </c>
      <c r="W147" s="8">
        <f t="shared" si="61"/>
        <v>12753.54</v>
      </c>
      <c r="X147" s="8">
        <f t="shared" si="62"/>
        <v>0</v>
      </c>
      <c r="Y147" s="8">
        <f t="shared" si="63"/>
        <v>12753.54</v>
      </c>
      <c r="Z147" s="8">
        <f t="shared" si="5"/>
        <v>99.67</v>
      </c>
      <c r="AA147" s="8">
        <f t="shared" si="64"/>
        <v>12853.210000000001</v>
      </c>
      <c r="AB147" s="8">
        <f t="shared" si="65"/>
        <v>0</v>
      </c>
      <c r="AC147" s="8" cm="1">
        <f t="array" ref="AC147">IF(MOD(ROW()-36, 8) = 0, INDEX(AA:AA, ROW()), INDEX(AE:AE,ROW() - 1))</f>
        <v>13028.210000000001</v>
      </c>
      <c r="AD147" s="8">
        <f t="shared" si="66"/>
        <v>25</v>
      </c>
      <c r="AE147" s="8">
        <f t="shared" si="67"/>
        <v>13053.210000000001</v>
      </c>
      <c r="AF147" s="8">
        <f t="shared" si="68"/>
        <v>274.67000000000007</v>
      </c>
      <c r="AG147" s="8">
        <f t="shared" si="69"/>
        <v>1853.2100000000009</v>
      </c>
      <c r="AH147" s="8" t="str">
        <f t="shared" si="70"/>
        <v>ONE WEEK REACHED</v>
      </c>
      <c r="AI147" s="8">
        <f t="shared" si="71"/>
        <v>0</v>
      </c>
      <c r="AJ147" s="8" t="str">
        <f t="shared" si="72"/>
        <v>NO</v>
      </c>
    </row>
    <row r="148" spans="1:36">
      <c r="A148" s="8">
        <v>113</v>
      </c>
      <c r="B148" s="8">
        <f t="shared" si="43"/>
        <v>100</v>
      </c>
      <c r="C148" s="8">
        <f t="shared" si="44"/>
        <v>11300</v>
      </c>
      <c r="D148" s="8">
        <f t="shared" si="45"/>
        <v>12420</v>
      </c>
      <c r="E148" s="8">
        <f t="shared" si="46"/>
        <v>50</v>
      </c>
      <c r="F148" s="8">
        <f t="shared" si="47"/>
        <v>12470</v>
      </c>
      <c r="G148" s="8">
        <f t="shared" si="48"/>
        <v>1170</v>
      </c>
      <c r="H148" s="8">
        <f t="shared" si="49"/>
        <v>12470</v>
      </c>
      <c r="I148" s="8">
        <f t="shared" si="50"/>
        <v>60</v>
      </c>
      <c r="J148" s="8">
        <f t="shared" si="51"/>
        <v>12530</v>
      </c>
      <c r="K148" s="8">
        <f t="shared" si="52"/>
        <v>0</v>
      </c>
      <c r="L148" s="8">
        <f t="shared" si="53"/>
        <v>12530</v>
      </c>
      <c r="M148" s="8">
        <f t="shared" si="54"/>
        <v>93.54</v>
      </c>
      <c r="N148" s="8">
        <f t="shared" si="55"/>
        <v>12623.54</v>
      </c>
      <c r="O148" s="8">
        <f t="shared" si="56"/>
        <v>0</v>
      </c>
      <c r="P148" s="8">
        <f t="shared" si="57"/>
        <v>12623.54</v>
      </c>
      <c r="Q148" s="8">
        <f t="shared" si="58"/>
        <v>100</v>
      </c>
      <c r="R148" s="8">
        <f t="shared" si="59"/>
        <v>20</v>
      </c>
      <c r="S148" s="8">
        <f t="shared" si="60"/>
        <v>12743.54</v>
      </c>
      <c r="T148" s="8">
        <f t="shared" si="42"/>
        <v>100</v>
      </c>
      <c r="U148" s="8" cm="1">
        <f t="array" ref="U148">INDEX(S:S, 43 + (INT((ROW(A113)-1)/8)*8))</f>
        <v>13513.54</v>
      </c>
      <c r="V148" s="8">
        <f t="shared" si="1"/>
        <v>120</v>
      </c>
      <c r="W148" s="8">
        <f t="shared" si="61"/>
        <v>13633.54</v>
      </c>
      <c r="X148" s="8">
        <f t="shared" si="62"/>
        <v>770</v>
      </c>
      <c r="Y148" s="8">
        <f t="shared" si="63"/>
        <v>13633.54</v>
      </c>
      <c r="Z148" s="8">
        <f t="shared" si="5"/>
        <v>99.67</v>
      </c>
      <c r="AA148" s="8">
        <f t="shared" si="64"/>
        <v>13733.210000000001</v>
      </c>
      <c r="AB148" s="8">
        <f t="shared" si="65"/>
        <v>0</v>
      </c>
      <c r="AC148" s="8" cm="1">
        <f t="array" ref="AC148">IF(MOD(ROW()-36, 8) = 0, INDEX(AA:AA, ROW()), INDEX(AE:AE,ROW() - 1))</f>
        <v>13733.210000000001</v>
      </c>
      <c r="AD148" s="8">
        <f t="shared" si="66"/>
        <v>25</v>
      </c>
      <c r="AE148" s="8">
        <f t="shared" si="67"/>
        <v>13758.210000000001</v>
      </c>
      <c r="AF148" s="8">
        <f t="shared" si="68"/>
        <v>99.670000000000073</v>
      </c>
      <c r="AG148" s="8">
        <f t="shared" si="69"/>
        <v>2458.2100000000009</v>
      </c>
      <c r="AH148" s="8" t="str">
        <f t="shared" si="70"/>
        <v>ONE WEEK REACHED</v>
      </c>
      <c r="AI148" s="8">
        <f t="shared" si="71"/>
        <v>0</v>
      </c>
      <c r="AJ148" s="8" t="str">
        <f t="shared" si="72"/>
        <v>NO</v>
      </c>
    </row>
    <row r="149" spans="1:36">
      <c r="A149" s="8">
        <v>114</v>
      </c>
      <c r="B149" s="8">
        <f t="shared" si="43"/>
        <v>100</v>
      </c>
      <c r="C149" s="8">
        <f t="shared" si="44"/>
        <v>11400</v>
      </c>
      <c r="D149" s="8">
        <f t="shared" si="45"/>
        <v>12530</v>
      </c>
      <c r="E149" s="8">
        <f t="shared" si="46"/>
        <v>50</v>
      </c>
      <c r="F149" s="8">
        <f t="shared" si="47"/>
        <v>12580</v>
      </c>
      <c r="G149" s="8">
        <f t="shared" si="48"/>
        <v>1180</v>
      </c>
      <c r="H149" s="8">
        <f t="shared" si="49"/>
        <v>12580</v>
      </c>
      <c r="I149" s="8">
        <f t="shared" si="50"/>
        <v>60</v>
      </c>
      <c r="J149" s="8">
        <f t="shared" si="51"/>
        <v>12640</v>
      </c>
      <c r="K149" s="8">
        <f t="shared" si="52"/>
        <v>0</v>
      </c>
      <c r="L149" s="8">
        <f t="shared" si="53"/>
        <v>12640</v>
      </c>
      <c r="M149" s="8">
        <f t="shared" si="54"/>
        <v>93.54</v>
      </c>
      <c r="N149" s="8">
        <f t="shared" si="55"/>
        <v>12733.54</v>
      </c>
      <c r="O149" s="8">
        <f t="shared" si="56"/>
        <v>0</v>
      </c>
      <c r="P149" s="8">
        <f t="shared" si="57"/>
        <v>12733.54</v>
      </c>
      <c r="Q149" s="8">
        <f t="shared" si="58"/>
        <v>100</v>
      </c>
      <c r="R149" s="8">
        <f t="shared" si="59"/>
        <v>20</v>
      </c>
      <c r="S149" s="8">
        <f t="shared" si="60"/>
        <v>12853.54</v>
      </c>
      <c r="T149" s="8">
        <f t="shared" si="42"/>
        <v>100</v>
      </c>
      <c r="U149" s="8" cm="1">
        <f t="array" ref="U149">INDEX(S:S, 43 + (INT((ROW(A114)-1)/8)*8))</f>
        <v>13513.54</v>
      </c>
      <c r="V149" s="8">
        <f t="shared" si="1"/>
        <v>120</v>
      </c>
      <c r="W149" s="8">
        <f t="shared" si="61"/>
        <v>13633.54</v>
      </c>
      <c r="X149" s="8">
        <f t="shared" si="62"/>
        <v>660</v>
      </c>
      <c r="Y149" s="8">
        <f t="shared" si="63"/>
        <v>13633.54</v>
      </c>
      <c r="Z149" s="8">
        <f t="shared" si="5"/>
        <v>99.67</v>
      </c>
      <c r="AA149" s="8">
        <f t="shared" si="64"/>
        <v>13733.210000000001</v>
      </c>
      <c r="AB149" s="8">
        <f t="shared" si="65"/>
        <v>0</v>
      </c>
      <c r="AC149" s="8" cm="1">
        <f t="array" ref="AC149">IF(MOD(ROW()-36, 8) = 0, INDEX(AA:AA, ROW()), INDEX(AE:AE,ROW() - 1))</f>
        <v>13758.210000000001</v>
      </c>
      <c r="AD149" s="8">
        <f t="shared" si="66"/>
        <v>25</v>
      </c>
      <c r="AE149" s="8">
        <f t="shared" si="67"/>
        <v>13783.210000000001</v>
      </c>
      <c r="AF149" s="8">
        <f t="shared" si="68"/>
        <v>124.67000000000007</v>
      </c>
      <c r="AG149" s="8">
        <f t="shared" si="69"/>
        <v>2383.2100000000009</v>
      </c>
      <c r="AH149" s="8" t="str">
        <f t="shared" si="70"/>
        <v>ONE WEEK REACHED</v>
      </c>
      <c r="AI149" s="8">
        <f t="shared" si="71"/>
        <v>0</v>
      </c>
      <c r="AJ149" s="8" t="str">
        <f t="shared" si="72"/>
        <v>NO</v>
      </c>
    </row>
    <row r="150" spans="1:36">
      <c r="A150" s="8">
        <v>115</v>
      </c>
      <c r="B150" s="8">
        <f t="shared" si="43"/>
        <v>100</v>
      </c>
      <c r="C150" s="8">
        <f t="shared" si="44"/>
        <v>11500</v>
      </c>
      <c r="D150" s="8">
        <f t="shared" si="45"/>
        <v>12640</v>
      </c>
      <c r="E150" s="8">
        <f t="shared" si="46"/>
        <v>50</v>
      </c>
      <c r="F150" s="8">
        <f t="shared" si="47"/>
        <v>12690</v>
      </c>
      <c r="G150" s="8">
        <f t="shared" si="48"/>
        <v>1190</v>
      </c>
      <c r="H150" s="8">
        <f t="shared" si="49"/>
        <v>12690</v>
      </c>
      <c r="I150" s="8">
        <f t="shared" si="50"/>
        <v>60</v>
      </c>
      <c r="J150" s="8">
        <f t="shared" si="51"/>
        <v>12750</v>
      </c>
      <c r="K150" s="8">
        <f t="shared" si="52"/>
        <v>0</v>
      </c>
      <c r="L150" s="8">
        <f t="shared" si="53"/>
        <v>12750</v>
      </c>
      <c r="M150" s="8">
        <f t="shared" si="54"/>
        <v>93.54</v>
      </c>
      <c r="N150" s="8">
        <f t="shared" si="55"/>
        <v>12843.54</v>
      </c>
      <c r="O150" s="8">
        <f t="shared" si="56"/>
        <v>0</v>
      </c>
      <c r="P150" s="8">
        <f t="shared" si="57"/>
        <v>12843.54</v>
      </c>
      <c r="Q150" s="8">
        <f t="shared" si="58"/>
        <v>100</v>
      </c>
      <c r="R150" s="8">
        <f t="shared" si="59"/>
        <v>20</v>
      </c>
      <c r="S150" s="8">
        <f t="shared" si="60"/>
        <v>12963.54</v>
      </c>
      <c r="T150" s="8">
        <f t="shared" si="42"/>
        <v>100</v>
      </c>
      <c r="U150" s="8" cm="1">
        <f t="array" ref="U150">INDEX(S:S, 43 + (INT((ROW(A115)-1)/8)*8))</f>
        <v>13513.54</v>
      </c>
      <c r="V150" s="8">
        <f t="shared" si="1"/>
        <v>120</v>
      </c>
      <c r="W150" s="8">
        <f t="shared" si="61"/>
        <v>13633.54</v>
      </c>
      <c r="X150" s="8">
        <f t="shared" si="62"/>
        <v>550</v>
      </c>
      <c r="Y150" s="8">
        <f t="shared" si="63"/>
        <v>13633.54</v>
      </c>
      <c r="Z150" s="8">
        <f t="shared" si="5"/>
        <v>99.67</v>
      </c>
      <c r="AA150" s="8">
        <f t="shared" si="64"/>
        <v>13733.210000000001</v>
      </c>
      <c r="AB150" s="8">
        <f t="shared" si="65"/>
        <v>0</v>
      </c>
      <c r="AC150" s="8" cm="1">
        <f t="array" ref="AC150">IF(MOD(ROW()-36, 8) = 0, INDEX(AA:AA, ROW()), INDEX(AE:AE,ROW() - 1))</f>
        <v>13783.210000000001</v>
      </c>
      <c r="AD150" s="8">
        <f t="shared" si="66"/>
        <v>25</v>
      </c>
      <c r="AE150" s="8">
        <f t="shared" si="67"/>
        <v>13808.210000000001</v>
      </c>
      <c r="AF150" s="8">
        <f t="shared" si="68"/>
        <v>149.67000000000007</v>
      </c>
      <c r="AG150" s="8">
        <f t="shared" si="69"/>
        <v>2308.2100000000009</v>
      </c>
      <c r="AH150" s="8" t="str">
        <f t="shared" si="70"/>
        <v>ONE WEEK REACHED</v>
      </c>
      <c r="AI150" s="8">
        <f t="shared" si="71"/>
        <v>0</v>
      </c>
      <c r="AJ150" s="8" t="str">
        <f t="shared" si="72"/>
        <v>NO</v>
      </c>
    </row>
    <row r="151" spans="1:36">
      <c r="A151" s="8">
        <v>116</v>
      </c>
      <c r="B151" s="8">
        <f t="shared" si="43"/>
        <v>100</v>
      </c>
      <c r="C151" s="8">
        <f t="shared" si="44"/>
        <v>11600</v>
      </c>
      <c r="D151" s="8">
        <f t="shared" si="45"/>
        <v>12750</v>
      </c>
      <c r="E151" s="8">
        <f t="shared" si="46"/>
        <v>50</v>
      </c>
      <c r="F151" s="8">
        <f t="shared" si="47"/>
        <v>12800</v>
      </c>
      <c r="G151" s="8">
        <f t="shared" si="48"/>
        <v>1200</v>
      </c>
      <c r="H151" s="8">
        <f t="shared" si="49"/>
        <v>12800</v>
      </c>
      <c r="I151" s="8">
        <f t="shared" si="50"/>
        <v>60</v>
      </c>
      <c r="J151" s="8">
        <f t="shared" si="51"/>
        <v>12860</v>
      </c>
      <c r="K151" s="8">
        <f t="shared" si="52"/>
        <v>0</v>
      </c>
      <c r="L151" s="8">
        <f t="shared" si="53"/>
        <v>12860</v>
      </c>
      <c r="M151" s="8">
        <f t="shared" si="54"/>
        <v>93.54</v>
      </c>
      <c r="N151" s="8">
        <f t="shared" si="55"/>
        <v>12953.54</v>
      </c>
      <c r="O151" s="8">
        <f t="shared" si="56"/>
        <v>0</v>
      </c>
      <c r="P151" s="8">
        <f t="shared" si="57"/>
        <v>12953.54</v>
      </c>
      <c r="Q151" s="8">
        <f t="shared" si="58"/>
        <v>100</v>
      </c>
      <c r="R151" s="8">
        <f t="shared" si="59"/>
        <v>20</v>
      </c>
      <c r="S151" s="8">
        <f t="shared" si="60"/>
        <v>13073.54</v>
      </c>
      <c r="T151" s="8">
        <f t="shared" si="42"/>
        <v>100</v>
      </c>
      <c r="U151" s="8" cm="1">
        <f t="array" ref="U151">INDEX(S:S, 43 + (INT((ROW(A116)-1)/8)*8))</f>
        <v>13513.54</v>
      </c>
      <c r="V151" s="8">
        <f t="shared" si="1"/>
        <v>120</v>
      </c>
      <c r="W151" s="8">
        <f t="shared" si="61"/>
        <v>13633.54</v>
      </c>
      <c r="X151" s="8">
        <f t="shared" si="62"/>
        <v>440</v>
      </c>
      <c r="Y151" s="8">
        <f t="shared" si="63"/>
        <v>13633.54</v>
      </c>
      <c r="Z151" s="8">
        <f t="shared" si="5"/>
        <v>99.67</v>
      </c>
      <c r="AA151" s="8">
        <f t="shared" si="64"/>
        <v>13733.210000000001</v>
      </c>
      <c r="AB151" s="8">
        <f t="shared" si="65"/>
        <v>0</v>
      </c>
      <c r="AC151" s="8" cm="1">
        <f t="array" ref="AC151">IF(MOD(ROW()-36, 8) = 0, INDEX(AA:AA, ROW()), INDEX(AE:AE,ROW() - 1))</f>
        <v>13808.210000000001</v>
      </c>
      <c r="AD151" s="8">
        <f t="shared" si="66"/>
        <v>25</v>
      </c>
      <c r="AE151" s="8">
        <f t="shared" si="67"/>
        <v>13833.210000000001</v>
      </c>
      <c r="AF151" s="8">
        <f t="shared" si="68"/>
        <v>174.67000000000007</v>
      </c>
      <c r="AG151" s="8">
        <f t="shared" si="69"/>
        <v>2233.2100000000009</v>
      </c>
      <c r="AH151" s="8" t="str">
        <f t="shared" si="70"/>
        <v>ONE WEEK REACHED</v>
      </c>
      <c r="AI151" s="8">
        <f t="shared" si="71"/>
        <v>0</v>
      </c>
      <c r="AJ151" s="8" t="str">
        <f t="shared" si="72"/>
        <v>NO</v>
      </c>
    </row>
    <row r="152" spans="1:36">
      <c r="A152" s="8">
        <v>117</v>
      </c>
      <c r="B152" s="8">
        <f t="shared" si="43"/>
        <v>100</v>
      </c>
      <c r="C152" s="8">
        <f t="shared" si="44"/>
        <v>11700</v>
      </c>
      <c r="D152" s="8">
        <f t="shared" si="45"/>
        <v>12860</v>
      </c>
      <c r="E152" s="8">
        <f t="shared" si="46"/>
        <v>50</v>
      </c>
      <c r="F152" s="8">
        <f t="shared" si="47"/>
        <v>12910</v>
      </c>
      <c r="G152" s="8">
        <f t="shared" si="48"/>
        <v>1210</v>
      </c>
      <c r="H152" s="8">
        <f t="shared" si="49"/>
        <v>12910</v>
      </c>
      <c r="I152" s="8">
        <f t="shared" si="50"/>
        <v>60</v>
      </c>
      <c r="J152" s="8">
        <f t="shared" si="51"/>
        <v>12970</v>
      </c>
      <c r="K152" s="8">
        <f t="shared" si="52"/>
        <v>0</v>
      </c>
      <c r="L152" s="8">
        <f t="shared" si="53"/>
        <v>12970</v>
      </c>
      <c r="M152" s="8">
        <f t="shared" si="54"/>
        <v>93.54</v>
      </c>
      <c r="N152" s="8">
        <f t="shared" si="55"/>
        <v>13063.54</v>
      </c>
      <c r="O152" s="8">
        <f t="shared" si="56"/>
        <v>0</v>
      </c>
      <c r="P152" s="8">
        <f t="shared" si="57"/>
        <v>13063.54</v>
      </c>
      <c r="Q152" s="8">
        <f t="shared" si="58"/>
        <v>100</v>
      </c>
      <c r="R152" s="8">
        <f t="shared" si="59"/>
        <v>20</v>
      </c>
      <c r="S152" s="8">
        <f t="shared" si="60"/>
        <v>13183.54</v>
      </c>
      <c r="T152" s="8">
        <f t="shared" si="42"/>
        <v>100</v>
      </c>
      <c r="U152" s="8" cm="1">
        <f t="array" ref="U152">INDEX(S:S, 43 + (INT((ROW(A117)-1)/8)*8))</f>
        <v>13513.54</v>
      </c>
      <c r="V152" s="8">
        <f t="shared" si="1"/>
        <v>120</v>
      </c>
      <c r="W152" s="8">
        <f t="shared" si="61"/>
        <v>13633.54</v>
      </c>
      <c r="X152" s="8">
        <f t="shared" si="62"/>
        <v>330</v>
      </c>
      <c r="Y152" s="8">
        <f t="shared" si="63"/>
        <v>13633.54</v>
      </c>
      <c r="Z152" s="8">
        <f t="shared" si="5"/>
        <v>99.67</v>
      </c>
      <c r="AA152" s="8">
        <f t="shared" si="64"/>
        <v>13733.210000000001</v>
      </c>
      <c r="AB152" s="8">
        <f t="shared" si="65"/>
        <v>0</v>
      </c>
      <c r="AC152" s="8" cm="1">
        <f t="array" ref="AC152">IF(MOD(ROW()-36, 8) = 0, INDEX(AA:AA, ROW()), INDEX(AE:AE,ROW() - 1))</f>
        <v>13833.210000000001</v>
      </c>
      <c r="AD152" s="8">
        <f t="shared" si="66"/>
        <v>25</v>
      </c>
      <c r="AE152" s="8">
        <f t="shared" si="67"/>
        <v>13858.210000000001</v>
      </c>
      <c r="AF152" s="8">
        <f t="shared" si="68"/>
        <v>199.67000000000007</v>
      </c>
      <c r="AG152" s="8">
        <f t="shared" si="69"/>
        <v>2158.2100000000009</v>
      </c>
      <c r="AH152" s="8" t="str">
        <f t="shared" si="70"/>
        <v>ONE WEEK REACHED</v>
      </c>
      <c r="AI152" s="8">
        <f t="shared" si="71"/>
        <v>0</v>
      </c>
      <c r="AJ152" s="8" t="str">
        <f t="shared" si="72"/>
        <v>NO</v>
      </c>
    </row>
    <row r="153" spans="1:36">
      <c r="A153" s="8">
        <v>118</v>
      </c>
      <c r="B153" s="8">
        <f t="shared" si="43"/>
        <v>100</v>
      </c>
      <c r="C153" s="8">
        <f t="shared" si="44"/>
        <v>11800</v>
      </c>
      <c r="D153" s="8">
        <f t="shared" si="45"/>
        <v>12970</v>
      </c>
      <c r="E153" s="8">
        <f t="shared" si="46"/>
        <v>50</v>
      </c>
      <c r="F153" s="8">
        <f t="shared" si="47"/>
        <v>13020</v>
      </c>
      <c r="G153" s="8">
        <f t="shared" si="48"/>
        <v>1220</v>
      </c>
      <c r="H153" s="8">
        <f t="shared" si="49"/>
        <v>13020</v>
      </c>
      <c r="I153" s="8">
        <f t="shared" si="50"/>
        <v>60</v>
      </c>
      <c r="J153" s="8">
        <f t="shared" si="51"/>
        <v>13080</v>
      </c>
      <c r="K153" s="8">
        <f t="shared" si="52"/>
        <v>0</v>
      </c>
      <c r="L153" s="8">
        <f t="shared" si="53"/>
        <v>13080</v>
      </c>
      <c r="M153" s="8">
        <f t="shared" si="54"/>
        <v>93.54</v>
      </c>
      <c r="N153" s="8">
        <f t="shared" si="55"/>
        <v>13173.54</v>
      </c>
      <c r="O153" s="8">
        <f t="shared" si="56"/>
        <v>0</v>
      </c>
      <c r="P153" s="8">
        <f t="shared" si="57"/>
        <v>13173.54</v>
      </c>
      <c r="Q153" s="8">
        <f t="shared" si="58"/>
        <v>100</v>
      </c>
      <c r="R153" s="8">
        <f t="shared" si="59"/>
        <v>20</v>
      </c>
      <c r="S153" s="8">
        <f t="shared" si="60"/>
        <v>13293.54</v>
      </c>
      <c r="T153" s="8">
        <f t="shared" si="42"/>
        <v>100</v>
      </c>
      <c r="U153" s="8" cm="1">
        <f t="array" ref="U153">INDEX(S:S, 43 + (INT((ROW(A118)-1)/8)*8))</f>
        <v>13513.54</v>
      </c>
      <c r="V153" s="8">
        <f t="shared" si="1"/>
        <v>120</v>
      </c>
      <c r="W153" s="8">
        <f t="shared" si="61"/>
        <v>13633.54</v>
      </c>
      <c r="X153" s="8">
        <f t="shared" si="62"/>
        <v>220</v>
      </c>
      <c r="Y153" s="8">
        <f t="shared" si="63"/>
        <v>13633.54</v>
      </c>
      <c r="Z153" s="8">
        <f t="shared" si="5"/>
        <v>99.67</v>
      </c>
      <c r="AA153" s="8">
        <f t="shared" si="64"/>
        <v>13733.210000000001</v>
      </c>
      <c r="AB153" s="8">
        <f t="shared" si="65"/>
        <v>0</v>
      </c>
      <c r="AC153" s="8" cm="1">
        <f t="array" ref="AC153">IF(MOD(ROW()-36, 8) = 0, INDEX(AA:AA, ROW()), INDEX(AE:AE,ROW() - 1))</f>
        <v>13858.210000000001</v>
      </c>
      <c r="AD153" s="8">
        <f t="shared" si="66"/>
        <v>25</v>
      </c>
      <c r="AE153" s="8">
        <f t="shared" si="67"/>
        <v>13883.210000000001</v>
      </c>
      <c r="AF153" s="8">
        <f t="shared" si="68"/>
        <v>224.67000000000007</v>
      </c>
      <c r="AG153" s="8">
        <f t="shared" si="69"/>
        <v>2083.2100000000009</v>
      </c>
      <c r="AH153" s="8" t="str">
        <f t="shared" si="70"/>
        <v>ONE WEEK REACHED</v>
      </c>
      <c r="AI153" s="8">
        <f t="shared" si="71"/>
        <v>0</v>
      </c>
      <c r="AJ153" s="8" t="str">
        <f t="shared" si="72"/>
        <v>NO</v>
      </c>
    </row>
    <row r="154" spans="1:36">
      <c r="A154" s="8">
        <v>119</v>
      </c>
      <c r="B154" s="8">
        <f t="shared" si="43"/>
        <v>100</v>
      </c>
      <c r="C154" s="8">
        <f t="shared" si="44"/>
        <v>11900</v>
      </c>
      <c r="D154" s="8">
        <f t="shared" si="45"/>
        <v>13080</v>
      </c>
      <c r="E154" s="8">
        <f t="shared" si="46"/>
        <v>50</v>
      </c>
      <c r="F154" s="8">
        <f t="shared" si="47"/>
        <v>13130</v>
      </c>
      <c r="G154" s="8">
        <f t="shared" si="48"/>
        <v>1230</v>
      </c>
      <c r="H154" s="8">
        <f t="shared" si="49"/>
        <v>13130</v>
      </c>
      <c r="I154" s="8">
        <f t="shared" si="50"/>
        <v>60</v>
      </c>
      <c r="J154" s="8">
        <f t="shared" si="51"/>
        <v>13190</v>
      </c>
      <c r="K154" s="8">
        <f t="shared" si="52"/>
        <v>0</v>
      </c>
      <c r="L154" s="8">
        <f t="shared" si="53"/>
        <v>13190</v>
      </c>
      <c r="M154" s="8">
        <f t="shared" si="54"/>
        <v>93.54</v>
      </c>
      <c r="N154" s="8">
        <f t="shared" si="55"/>
        <v>13283.54</v>
      </c>
      <c r="O154" s="8">
        <f t="shared" si="56"/>
        <v>0</v>
      </c>
      <c r="P154" s="8">
        <f t="shared" si="57"/>
        <v>13283.54</v>
      </c>
      <c r="Q154" s="8">
        <f t="shared" si="58"/>
        <v>100</v>
      </c>
      <c r="R154" s="8">
        <f t="shared" si="59"/>
        <v>20</v>
      </c>
      <c r="S154" s="8">
        <f t="shared" si="60"/>
        <v>13403.54</v>
      </c>
      <c r="T154" s="8">
        <f t="shared" si="42"/>
        <v>100</v>
      </c>
      <c r="U154" s="8" cm="1">
        <f t="array" ref="U154">INDEX(S:S, 43 + (INT((ROW(A119)-1)/8)*8))</f>
        <v>13513.54</v>
      </c>
      <c r="V154" s="8">
        <f t="shared" si="1"/>
        <v>120</v>
      </c>
      <c r="W154" s="8">
        <f t="shared" si="61"/>
        <v>13633.54</v>
      </c>
      <c r="X154" s="8">
        <f t="shared" si="62"/>
        <v>110</v>
      </c>
      <c r="Y154" s="8">
        <f t="shared" si="63"/>
        <v>13633.54</v>
      </c>
      <c r="Z154" s="8">
        <f t="shared" si="5"/>
        <v>99.67</v>
      </c>
      <c r="AA154" s="8">
        <f t="shared" si="64"/>
        <v>13733.210000000001</v>
      </c>
      <c r="AB154" s="8">
        <f t="shared" si="65"/>
        <v>0</v>
      </c>
      <c r="AC154" s="8" cm="1">
        <f t="array" ref="AC154">IF(MOD(ROW()-36, 8) = 0, INDEX(AA:AA, ROW()), INDEX(AE:AE,ROW() - 1))</f>
        <v>13883.210000000001</v>
      </c>
      <c r="AD154" s="8">
        <f t="shared" si="66"/>
        <v>25</v>
      </c>
      <c r="AE154" s="8">
        <f t="shared" si="67"/>
        <v>13908.210000000001</v>
      </c>
      <c r="AF154" s="8">
        <f t="shared" si="68"/>
        <v>249.67000000000007</v>
      </c>
      <c r="AG154" s="8">
        <f t="shared" si="69"/>
        <v>2008.2100000000009</v>
      </c>
      <c r="AH154" s="8" t="str">
        <f t="shared" si="70"/>
        <v>ONE WEEK REACHED</v>
      </c>
      <c r="AI154" s="8">
        <f t="shared" si="71"/>
        <v>0</v>
      </c>
      <c r="AJ154" s="8" t="str">
        <f t="shared" si="72"/>
        <v>NO</v>
      </c>
    </row>
    <row r="155" spans="1:36">
      <c r="A155" s="8">
        <v>120</v>
      </c>
      <c r="B155" s="8">
        <f t="shared" si="43"/>
        <v>100</v>
      </c>
      <c r="C155" s="8">
        <f t="shared" si="44"/>
        <v>12000</v>
      </c>
      <c r="D155" s="8">
        <f t="shared" si="45"/>
        <v>13190</v>
      </c>
      <c r="E155" s="8">
        <f t="shared" si="46"/>
        <v>50</v>
      </c>
      <c r="F155" s="8">
        <f t="shared" si="47"/>
        <v>13240</v>
      </c>
      <c r="G155" s="8">
        <f t="shared" si="48"/>
        <v>1240</v>
      </c>
      <c r="H155" s="8">
        <f t="shared" si="49"/>
        <v>13240</v>
      </c>
      <c r="I155" s="8">
        <f t="shared" si="50"/>
        <v>60</v>
      </c>
      <c r="J155" s="8">
        <f t="shared" si="51"/>
        <v>13300</v>
      </c>
      <c r="K155" s="8">
        <f t="shared" si="52"/>
        <v>0</v>
      </c>
      <c r="L155" s="8">
        <f t="shared" si="53"/>
        <v>13300</v>
      </c>
      <c r="M155" s="8">
        <f t="shared" si="54"/>
        <v>93.54</v>
      </c>
      <c r="N155" s="8">
        <f t="shared" si="55"/>
        <v>13393.54</v>
      </c>
      <c r="O155" s="8">
        <f t="shared" si="56"/>
        <v>0</v>
      </c>
      <c r="P155" s="8">
        <f t="shared" si="57"/>
        <v>13393.54</v>
      </c>
      <c r="Q155" s="8">
        <f t="shared" si="58"/>
        <v>100</v>
      </c>
      <c r="R155" s="8">
        <f t="shared" si="59"/>
        <v>20</v>
      </c>
      <c r="S155" s="8">
        <f t="shared" si="60"/>
        <v>13513.54</v>
      </c>
      <c r="T155" s="8">
        <f t="shared" si="42"/>
        <v>100</v>
      </c>
      <c r="U155" s="8" cm="1">
        <f t="array" ref="U155">INDEX(S:S, 43 + (INT((ROW(A120)-1)/8)*8))</f>
        <v>13513.54</v>
      </c>
      <c r="V155" s="8">
        <f t="shared" si="1"/>
        <v>120</v>
      </c>
      <c r="W155" s="8">
        <f t="shared" si="61"/>
        <v>13633.54</v>
      </c>
      <c r="X155" s="8">
        <f t="shared" si="62"/>
        <v>0</v>
      </c>
      <c r="Y155" s="8">
        <f t="shared" si="63"/>
        <v>13633.54</v>
      </c>
      <c r="Z155" s="8">
        <f t="shared" si="5"/>
        <v>99.67</v>
      </c>
      <c r="AA155" s="8">
        <f t="shared" si="64"/>
        <v>13733.210000000001</v>
      </c>
      <c r="AB155" s="8">
        <f t="shared" si="65"/>
        <v>0</v>
      </c>
      <c r="AC155" s="8" cm="1">
        <f t="array" ref="AC155">IF(MOD(ROW()-36, 8) = 0, INDEX(AA:AA, ROW()), INDEX(AE:AE,ROW() - 1))</f>
        <v>13908.210000000001</v>
      </c>
      <c r="AD155" s="8">
        <f t="shared" si="66"/>
        <v>25</v>
      </c>
      <c r="AE155" s="8">
        <f t="shared" si="67"/>
        <v>13933.210000000001</v>
      </c>
      <c r="AF155" s="8">
        <f t="shared" si="68"/>
        <v>274.67000000000007</v>
      </c>
      <c r="AG155" s="8">
        <f t="shared" si="69"/>
        <v>1933.2100000000009</v>
      </c>
      <c r="AH155" s="8" t="str">
        <f t="shared" si="70"/>
        <v>ONE WEEK REACHED</v>
      </c>
      <c r="AI155" s="8">
        <f t="shared" si="71"/>
        <v>0</v>
      </c>
      <c r="AJ155" s="8" t="str">
        <f t="shared" si="72"/>
        <v>NO</v>
      </c>
    </row>
    <row r="159" spans="1:36">
      <c r="A159" s="7" t="s">
        <v>135</v>
      </c>
      <c r="B159" s="8"/>
      <c r="C159" s="7" t="s">
        <v>136</v>
      </c>
    </row>
    <row r="160" spans="1:36">
      <c r="A160" s="8" t="s">
        <v>137</v>
      </c>
      <c r="B160" s="8">
        <f>COUNTIF(AH36:AH155,"NO")</f>
        <v>80</v>
      </c>
      <c r="C160" s="8" t="s">
        <v>138</v>
      </c>
    </row>
    <row r="161" spans="1:3">
      <c r="A161" s="8" t="s">
        <v>139</v>
      </c>
      <c r="B161" s="8">
        <f>_xlfn.CEILING.MATH(B120*$B$25)</f>
        <v>2</v>
      </c>
      <c r="C161" s="8" t="s">
        <v>138</v>
      </c>
    </row>
    <row r="162" spans="1:3">
      <c r="A162" s="8" t="s">
        <v>140</v>
      </c>
      <c r="B162" s="9">
        <f>SUM(AI36:AI155)/B160</f>
        <v>1435.7100000000019</v>
      </c>
      <c r="C162" s="8" t="s">
        <v>141</v>
      </c>
    </row>
    <row r="163" spans="1:3">
      <c r="A163" s="8" t="s">
        <v>142</v>
      </c>
      <c r="B163" s="9">
        <f>((COUNTIF(AJ36:AJ155,"YES"))/B160)*100</f>
        <v>51.249999999999993</v>
      </c>
      <c r="C163" s="8" t="s">
        <v>143</v>
      </c>
    </row>
  </sheetData>
  <mergeCells count="10">
    <mergeCell ref="J7:O7"/>
    <mergeCell ref="J8:K8"/>
    <mergeCell ref="J10:K10"/>
    <mergeCell ref="AC34:AF34"/>
    <mergeCell ref="D34:G34"/>
    <mergeCell ref="H34:K34"/>
    <mergeCell ref="L34:O34"/>
    <mergeCell ref="P34:S34"/>
    <mergeCell ref="U34:X34"/>
    <mergeCell ref="Y34:AB34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3164-57B3-4547-A783-B449C7F673C6}">
  <dimension ref="A1:AN167"/>
  <sheetViews>
    <sheetView zoomScaleNormal="100" workbookViewId="0">
      <selection activeCell="AD36" sqref="AD36"/>
    </sheetView>
  </sheetViews>
  <sheetFormatPr defaultRowHeight="15"/>
  <cols>
    <col min="1" max="1" width="62.42578125" customWidth="1"/>
    <col min="2" max="2" width="16" customWidth="1"/>
    <col min="3" max="4" width="14.85546875" customWidth="1"/>
    <col min="5" max="5" width="15.5703125" customWidth="1"/>
    <col min="6" max="6" width="12.28515625" customWidth="1"/>
    <col min="7" max="7" width="12.42578125" customWidth="1"/>
    <col min="8" max="8" width="20.42578125" customWidth="1"/>
    <col min="9" max="9" width="13.42578125" customWidth="1"/>
    <col min="11" max="11" width="10.7109375" customWidth="1"/>
    <col min="13" max="13" width="13.7109375" customWidth="1"/>
    <col min="15" max="15" width="12.42578125" customWidth="1"/>
    <col min="17" max="17" width="15.5703125" customWidth="1"/>
    <col min="18" max="18" width="13.7109375" customWidth="1"/>
    <col min="20" max="20" width="12.85546875" customWidth="1"/>
    <col min="22" max="22" width="13.85546875" customWidth="1"/>
    <col min="24" max="24" width="12.5703125" customWidth="1"/>
    <col min="26" max="26" width="14.140625" customWidth="1"/>
    <col min="30" max="30" width="13.140625" customWidth="1"/>
    <col min="32" max="32" width="12.5703125" customWidth="1"/>
    <col min="33" max="33" width="16.5703125" customWidth="1"/>
    <col min="34" max="34" width="21" customWidth="1"/>
    <col min="35" max="35" width="35.140625" customWidth="1"/>
    <col min="36" max="36" width="37.7109375" customWidth="1"/>
    <col min="37" max="37" width="40.42578125" customWidth="1"/>
    <col min="38" max="38" width="33.7109375" customWidth="1"/>
    <col min="39" max="39" width="24" customWidth="1"/>
    <col min="40" max="40" width="32.5703125" customWidth="1"/>
  </cols>
  <sheetData>
    <row r="1" spans="1:15">
      <c r="A1" s="1" t="s">
        <v>48</v>
      </c>
    </row>
    <row r="3" spans="1:15">
      <c r="A3" s="1" t="s">
        <v>49</v>
      </c>
    </row>
    <row r="4" spans="1:1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</row>
    <row r="5" spans="1:15">
      <c r="A5" t="s">
        <v>58</v>
      </c>
      <c r="B5" t="s">
        <v>59</v>
      </c>
      <c r="F5" t="s">
        <v>60</v>
      </c>
    </row>
    <row r="6" spans="1:15">
      <c r="B6">
        <f>1/100</f>
        <v>0.01</v>
      </c>
      <c r="F6" cm="1">
        <f t="array" aca="1" ref="F6" ca="1">_xll.RiskGamma(1,100)</f>
        <v>100</v>
      </c>
      <c r="G6" t="s">
        <v>61</v>
      </c>
      <c r="H6" s="2" t="s">
        <v>62</v>
      </c>
    </row>
    <row r="7" spans="1:1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J7" s="32" t="s">
        <v>69</v>
      </c>
      <c r="K7" s="32"/>
      <c r="L7" s="32"/>
      <c r="M7" s="32"/>
      <c r="N7" s="32"/>
      <c r="O7" s="32"/>
    </row>
    <row r="8" spans="1:15">
      <c r="B8">
        <v>40</v>
      </c>
      <c r="C8">
        <v>50</v>
      </c>
      <c r="D8">
        <f>(6*C8-B8-E8)/4</f>
        <v>47.5</v>
      </c>
      <c r="E8">
        <v>70</v>
      </c>
      <c r="F8" cm="1">
        <f t="array" aca="1" ref="F8" ca="1">_xll.RiskPert(40,47.5,70)</f>
        <v>50</v>
      </c>
      <c r="G8" t="s">
        <v>61</v>
      </c>
      <c r="H8" s="2" t="s">
        <v>70</v>
      </c>
      <c r="J8" s="32" t="s">
        <v>71</v>
      </c>
      <c r="K8" s="32"/>
      <c r="L8" t="s">
        <v>72</v>
      </c>
      <c r="M8" t="s">
        <v>73</v>
      </c>
    </row>
    <row r="9" spans="1:15">
      <c r="A9" t="s">
        <v>74</v>
      </c>
      <c r="B9" t="s">
        <v>64</v>
      </c>
      <c r="C9" t="s">
        <v>67</v>
      </c>
      <c r="F9" t="s">
        <v>75</v>
      </c>
      <c r="M9" t="s">
        <v>76</v>
      </c>
    </row>
    <row r="10" spans="1:15">
      <c r="B10">
        <v>50</v>
      </c>
      <c r="C10">
        <v>70</v>
      </c>
      <c r="F10" cm="1">
        <f t="array" aca="1" ref="F10" ca="1">_xll.RiskUniform(50,70)</f>
        <v>60</v>
      </c>
      <c r="G10" t="s">
        <v>61</v>
      </c>
      <c r="H10" s="2" t="s">
        <v>77</v>
      </c>
      <c r="J10" s="32" t="s">
        <v>78</v>
      </c>
      <c r="K10" s="32"/>
      <c r="M10" t="s">
        <v>79</v>
      </c>
    </row>
    <row r="11" spans="1:15">
      <c r="A11" t="s">
        <v>80</v>
      </c>
      <c r="B11" t="s">
        <v>81</v>
      </c>
      <c r="C11" t="s">
        <v>82</v>
      </c>
      <c r="F11" t="s">
        <v>83</v>
      </c>
      <c r="M11" t="s">
        <v>84</v>
      </c>
    </row>
    <row r="12" spans="1:15">
      <c r="B12">
        <v>7</v>
      </c>
      <c r="C12">
        <v>100</v>
      </c>
      <c r="F12" s="4" cm="1">
        <f t="array" aca="1" ref="F12" ca="1">_xll.RiskWeibull(7,100)</f>
        <v>93.543756289254645</v>
      </c>
      <c r="G12" t="s">
        <v>61</v>
      </c>
      <c r="H12" s="2" t="s">
        <v>85</v>
      </c>
    </row>
    <row r="13" spans="1:15">
      <c r="A13" t="s">
        <v>86</v>
      </c>
      <c r="B13" t="s">
        <v>87</v>
      </c>
      <c r="C13" t="s">
        <v>59</v>
      </c>
      <c r="F13" t="s">
        <v>88</v>
      </c>
    </row>
    <row r="14" spans="1:15">
      <c r="B14">
        <v>5</v>
      </c>
      <c r="C14">
        <f>1/20</f>
        <v>0.05</v>
      </c>
      <c r="F14" cm="1">
        <f t="array" aca="1" ref="F14" ca="1">_xll.RiskGamma(5,20)</f>
        <v>100</v>
      </c>
      <c r="G14" t="s">
        <v>61</v>
      </c>
      <c r="H14" s="2" t="s">
        <v>89</v>
      </c>
    </row>
    <row r="15" spans="1:15">
      <c r="A15" t="s">
        <v>90</v>
      </c>
      <c r="B15" t="s">
        <v>64</v>
      </c>
      <c r="C15" t="s">
        <v>67</v>
      </c>
      <c r="F15" t="s">
        <v>91</v>
      </c>
    </row>
    <row r="16" spans="1:15">
      <c r="B16">
        <v>15</v>
      </c>
      <c r="C16">
        <v>25</v>
      </c>
      <c r="F16" cm="1">
        <f t="array" aca="1" ref="F16" ca="1">_xll.RiskUniform(15,25)</f>
        <v>20</v>
      </c>
      <c r="G16" t="s">
        <v>61</v>
      </c>
      <c r="H16" s="2" t="s">
        <v>92</v>
      </c>
    </row>
    <row r="17" spans="1:8">
      <c r="A17" t="s">
        <v>93</v>
      </c>
      <c r="F17" t="s">
        <v>94</v>
      </c>
    </row>
    <row r="18" spans="1:8">
      <c r="F18">
        <v>120</v>
      </c>
      <c r="G18" t="s">
        <v>61</v>
      </c>
    </row>
    <row r="19" spans="1:8">
      <c r="A19" t="s">
        <v>95</v>
      </c>
      <c r="B19" t="s">
        <v>64</v>
      </c>
      <c r="C19" t="s">
        <v>96</v>
      </c>
      <c r="D19" t="s">
        <v>67</v>
      </c>
      <c r="F19" t="s">
        <v>97</v>
      </c>
    </row>
    <row r="20" spans="1:8">
      <c r="B20">
        <v>75</v>
      </c>
      <c r="C20">
        <v>97</v>
      </c>
      <c r="D20">
        <v>135</v>
      </c>
      <c r="F20" s="4" cm="1">
        <f t="array" aca="1" ref="F20" ca="1">_xll.RiskPert(75,97,135)</f>
        <v>99.666666666666671</v>
      </c>
      <c r="G20" t="s">
        <v>61</v>
      </c>
      <c r="H20" s="2" t="s">
        <v>98</v>
      </c>
    </row>
    <row r="21" spans="1:8">
      <c r="A21" t="s">
        <v>99</v>
      </c>
      <c r="B21" t="s">
        <v>64</v>
      </c>
      <c r="C21" t="s">
        <v>67</v>
      </c>
      <c r="F21" t="s">
        <v>100</v>
      </c>
    </row>
    <row r="22" spans="1:8">
      <c r="B22">
        <v>20</v>
      </c>
      <c r="C22">
        <v>30</v>
      </c>
      <c r="F22" cm="1">
        <f t="array" aca="1" ref="F22" ca="1">_xll.RiskUniform(20,30)</f>
        <v>25</v>
      </c>
      <c r="G22" t="s">
        <v>61</v>
      </c>
      <c r="H22" s="2" t="s">
        <v>101</v>
      </c>
    </row>
    <row r="25" spans="1:8">
      <c r="A25" t="s">
        <v>102</v>
      </c>
      <c r="B25">
        <v>0.02</v>
      </c>
    </row>
    <row r="26" spans="1:8">
      <c r="A26" t="s">
        <v>103</v>
      </c>
      <c r="B26">
        <f>24*60*7</f>
        <v>10080</v>
      </c>
      <c r="C26" t="s">
        <v>61</v>
      </c>
    </row>
    <row r="27" spans="1:8">
      <c r="A27" t="s">
        <v>104</v>
      </c>
      <c r="B27">
        <f>24*60</f>
        <v>1440</v>
      </c>
      <c r="C27" t="s">
        <v>61</v>
      </c>
    </row>
    <row r="32" spans="1:8">
      <c r="A32" s="1" t="s">
        <v>144</v>
      </c>
    </row>
    <row r="34" spans="1:40">
      <c r="A34" s="8"/>
      <c r="B34" s="8"/>
      <c r="C34" s="8"/>
      <c r="D34" s="34" t="s">
        <v>106</v>
      </c>
      <c r="E34" s="34"/>
      <c r="F34" s="34"/>
      <c r="G34" s="34"/>
      <c r="H34" s="35" t="s">
        <v>107</v>
      </c>
      <c r="I34" s="35"/>
      <c r="J34" s="35"/>
      <c r="K34" s="35"/>
      <c r="L34" s="36" t="s">
        <v>108</v>
      </c>
      <c r="M34" s="36"/>
      <c r="N34" s="36"/>
      <c r="O34" s="36"/>
      <c r="P34" s="37" t="s">
        <v>109</v>
      </c>
      <c r="Q34" s="37"/>
      <c r="R34" s="37"/>
      <c r="S34" s="37"/>
      <c r="T34" s="13"/>
      <c r="U34" s="38" t="s">
        <v>110</v>
      </c>
      <c r="V34" s="38"/>
      <c r="W34" s="38"/>
      <c r="X34" s="38"/>
      <c r="Y34" s="39" t="s">
        <v>111</v>
      </c>
      <c r="Z34" s="39"/>
      <c r="AA34" s="39"/>
      <c r="AB34" s="39"/>
      <c r="AC34" s="40" t="s">
        <v>112</v>
      </c>
      <c r="AD34" s="40"/>
      <c r="AE34" s="40"/>
      <c r="AF34" s="40"/>
      <c r="AG34" s="8"/>
      <c r="AH34" s="8"/>
      <c r="AI34" s="8"/>
      <c r="AJ34" s="8"/>
      <c r="AK34" s="8"/>
      <c r="AL34" s="8"/>
      <c r="AM34" s="8"/>
      <c r="AN34" s="8"/>
    </row>
    <row r="35" spans="1:40">
      <c r="A35" s="7" t="s">
        <v>113</v>
      </c>
      <c r="B35" s="7" t="s">
        <v>114</v>
      </c>
      <c r="C35" s="7" t="s">
        <v>115</v>
      </c>
      <c r="D35" s="10" t="s">
        <v>116</v>
      </c>
      <c r="E35" s="10" t="s">
        <v>117</v>
      </c>
      <c r="F35" s="10" t="s">
        <v>118</v>
      </c>
      <c r="G35" s="10" t="s">
        <v>119</v>
      </c>
      <c r="H35" s="11" t="s">
        <v>116</v>
      </c>
      <c r="I35" s="11" t="s">
        <v>120</v>
      </c>
      <c r="J35" s="11" t="s">
        <v>118</v>
      </c>
      <c r="K35" s="11" t="s">
        <v>121</v>
      </c>
      <c r="L35" s="12" t="s">
        <v>116</v>
      </c>
      <c r="M35" s="12" t="s">
        <v>122</v>
      </c>
      <c r="N35" s="12" t="s">
        <v>118</v>
      </c>
      <c r="O35" s="12" t="s">
        <v>121</v>
      </c>
      <c r="P35" s="13" t="s">
        <v>116</v>
      </c>
      <c r="Q35" s="13" t="s">
        <v>123</v>
      </c>
      <c r="R35" s="13" t="s">
        <v>124</v>
      </c>
      <c r="S35" s="13" t="s">
        <v>118</v>
      </c>
      <c r="T35" s="13" t="s">
        <v>125</v>
      </c>
      <c r="U35" s="14" t="s">
        <v>116</v>
      </c>
      <c r="V35" s="14" t="s">
        <v>126</v>
      </c>
      <c r="W35" s="14" t="s">
        <v>118</v>
      </c>
      <c r="X35" s="14" t="s">
        <v>127</v>
      </c>
      <c r="Y35" s="15" t="s">
        <v>116</v>
      </c>
      <c r="Z35" s="15" t="s">
        <v>128</v>
      </c>
      <c r="AA35" s="15" t="s">
        <v>118</v>
      </c>
      <c r="AB35" s="15" t="s">
        <v>121</v>
      </c>
      <c r="AC35" s="16" t="s">
        <v>116</v>
      </c>
      <c r="AD35" s="16" t="s">
        <v>129</v>
      </c>
      <c r="AE35" s="16" t="s">
        <v>118</v>
      </c>
      <c r="AF35" s="16" t="s">
        <v>130</v>
      </c>
      <c r="AG35" s="7" t="s">
        <v>131</v>
      </c>
      <c r="AH35" s="7" t="s">
        <v>132</v>
      </c>
      <c r="AI35" s="7" t="s">
        <v>145</v>
      </c>
      <c r="AJ35" s="7" t="s">
        <v>146</v>
      </c>
      <c r="AK35" s="7" t="s">
        <v>147</v>
      </c>
      <c r="AL35" s="7" t="s">
        <v>148</v>
      </c>
      <c r="AM35" s="7" t="s">
        <v>133</v>
      </c>
      <c r="AN35" s="7" t="s">
        <v>149</v>
      </c>
    </row>
    <row r="36" spans="1:40">
      <c r="A36" s="8">
        <v>1</v>
      </c>
      <c r="B36" s="8" cm="1">
        <f t="array" aca="1" ref="B36" ca="1">_xll.RiskGamma(1,1/$B$6)</f>
        <v>100</v>
      </c>
      <c r="C36" s="8">
        <f ca="1">B36</f>
        <v>100</v>
      </c>
      <c r="D36" s="8">
        <f ca="1">C36</f>
        <v>100</v>
      </c>
      <c r="E36" s="8" cm="1">
        <f t="array" aca="1" ref="E36" ca="1">_xll.RiskPert($B$8,$D$8,$E$8)</f>
        <v>50</v>
      </c>
      <c r="F36" s="8">
        <f ca="1">D36+E36</f>
        <v>150</v>
      </c>
      <c r="G36" s="8">
        <f ca="1">F36-C36</f>
        <v>50</v>
      </c>
      <c r="H36" s="8">
        <f ca="1">F36</f>
        <v>150</v>
      </c>
      <c r="I36" s="8" cm="1">
        <f t="array" aca="1" ref="I36" ca="1">_xll.RiskUniform($B$10,$C$10)</f>
        <v>60</v>
      </c>
      <c r="J36" s="8">
        <f ca="1">H36+I36</f>
        <v>210</v>
      </c>
      <c r="K36" s="8">
        <f ca="1">H36-F36</f>
        <v>0</v>
      </c>
      <c r="L36" s="8">
        <f ca="1">J36</f>
        <v>210</v>
      </c>
      <c r="M36" s="19" cm="1">
        <f t="array" aca="1" ref="M36" ca="1">_xll.RiskWeibull($B$12,$C$12)</f>
        <v>93.543756289254645</v>
      </c>
      <c r="N36" s="19">
        <f ca="1">L36+M36</f>
        <v>303.54375628925465</v>
      </c>
      <c r="O36" s="8">
        <f ca="1">L36-J36</f>
        <v>0</v>
      </c>
      <c r="P36" s="19">
        <f ca="1">N36</f>
        <v>303.54375628925465</v>
      </c>
      <c r="Q36" s="8" cm="1">
        <f t="array" aca="1" ref="Q36" ca="1">_xll.RiskGamma($B$14,1/$C$14)</f>
        <v>100</v>
      </c>
      <c r="R36" s="8" cm="1">
        <f t="array" aca="1" ref="R36" ca="1">_xll.RiskUniform($B$16,$C$16)</f>
        <v>20</v>
      </c>
      <c r="S36" s="19">
        <f ca="1">P36+Q36+R36</f>
        <v>423.54375628925465</v>
      </c>
      <c r="T36" s="9">
        <f ca="1">P36+Q36-N36</f>
        <v>100</v>
      </c>
      <c r="U36" s="19" cm="1">
        <f t="array" aca="1" ref="U36" ca="1">INDEX(S:S, 43 + (INT((ROW(A1)-1)/8)*8))</f>
        <v>1193.5437562892546</v>
      </c>
      <c r="V36" s="8">
        <f>$F$18</f>
        <v>120</v>
      </c>
      <c r="W36" s="19">
        <f ca="1">U36+V36</f>
        <v>1313.5437562892546</v>
      </c>
      <c r="X36" s="8">
        <f ca="1">U36-S36</f>
        <v>770</v>
      </c>
      <c r="Y36" s="19">
        <f ca="1">W36</f>
        <v>1313.5437562892546</v>
      </c>
      <c r="Z36" s="19" cm="1">
        <f t="array" aca="1" ref="Z36" ca="1">_xll.RiskPert($B$20,$C$20,$D$20)</f>
        <v>99.666666666666671</v>
      </c>
      <c r="AA36" s="8">
        <f ca="1">Y36+Z36</f>
        <v>1413.2104229559213</v>
      </c>
      <c r="AB36" s="8">
        <f ca="1">Y36-W36</f>
        <v>0</v>
      </c>
      <c r="AC36" s="8" cm="1">
        <f t="array" aca="1" ref="AC36" ca="1">IF(MOD(ROW()-36, 8) = 0, INDEX(AA:AA, ROW()), INDEX(AE:AE,ROW() - 1))</f>
        <v>1413.2104229559213</v>
      </c>
      <c r="AD36" s="8" cm="1">
        <f t="array" aca="1" ref="AD36" ca="1">_xll.RiskUniform($B$22,$C$22)</f>
        <v>25</v>
      </c>
      <c r="AE36" s="8">
        <f ca="1">AC36+AD36</f>
        <v>1438.2104229559213</v>
      </c>
      <c r="AF36" s="19">
        <f ca="1">AC36-W36</f>
        <v>99.666666666666742</v>
      </c>
      <c r="AG36" s="19">
        <f ca="1">AE36-C36</f>
        <v>1338.2104229559213</v>
      </c>
      <c r="AH36" s="8" t="str">
        <f ca="1">IF(AE36&gt;$B$26,"ONE WEEK REACHED","NO")</f>
        <v>NO</v>
      </c>
      <c r="AI36" s="8">
        <f ca="1">IF(AH36="NO",G36,0)</f>
        <v>50</v>
      </c>
      <c r="AJ36" s="8">
        <f ca="1">IF(AH36="NO",T36,0)</f>
        <v>100</v>
      </c>
      <c r="AK36" s="8">
        <f ca="1">IF(AH36="NO",X36,0)</f>
        <v>770</v>
      </c>
      <c r="AL36" s="19">
        <f ca="1">IF(AH36="NO",AF36,0)</f>
        <v>99.666666666666742</v>
      </c>
      <c r="AM36" s="19">
        <f ca="1">IF(AH36="NO",AG36,0)</f>
        <v>1338.2104229559213</v>
      </c>
      <c r="AN36" s="8" t="str">
        <f ca="1">IF(AND(AG36&lt;$B$27,AH36="NO"),"YES","NO")</f>
        <v>YES</v>
      </c>
    </row>
    <row r="37" spans="1:40">
      <c r="A37" s="8">
        <v>2</v>
      </c>
      <c r="B37" s="8" cm="1">
        <f t="array" aca="1" ref="B37" ca="1">_xll.RiskGamma(1,1/$B$6)</f>
        <v>100</v>
      </c>
      <c r="C37" s="8">
        <f ca="1">C36+B37</f>
        <v>200</v>
      </c>
      <c r="D37" s="8">
        <f ca="1">MAX(J36,C37)</f>
        <v>210</v>
      </c>
      <c r="E37" s="8" cm="1">
        <f t="array" aca="1" ref="E37" ca="1">_xll.RiskPert($B$8,$D$8,$E$8)</f>
        <v>50</v>
      </c>
      <c r="F37" s="8">
        <f ca="1">D37+E37</f>
        <v>260</v>
      </c>
      <c r="G37" s="8">
        <f ca="1">F37-C37</f>
        <v>60</v>
      </c>
      <c r="H37" s="8">
        <f ca="1">F37</f>
        <v>260</v>
      </c>
      <c r="I37" s="8" cm="1">
        <f t="array" aca="1" ref="I37" ca="1">_xll.RiskUniform($B$10,$C$10)</f>
        <v>60</v>
      </c>
      <c r="J37" s="8">
        <f ca="1">H37+I37</f>
        <v>320</v>
      </c>
      <c r="K37" s="8">
        <f ca="1">H37-F37</f>
        <v>0</v>
      </c>
      <c r="L37" s="8">
        <f ca="1">J37</f>
        <v>320</v>
      </c>
      <c r="M37" s="19" cm="1">
        <f t="array" aca="1" ref="M37" ca="1">_xll.RiskWeibull($B$12,$C$12)</f>
        <v>93.543756289254645</v>
      </c>
      <c r="N37" s="19">
        <f ca="1">L37+M37</f>
        <v>413.54375628925465</v>
      </c>
      <c r="O37" s="8">
        <f ca="1">L37-J37</f>
        <v>0</v>
      </c>
      <c r="P37" s="19">
        <f ca="1">N37</f>
        <v>413.54375628925465</v>
      </c>
      <c r="Q37" s="8" cm="1">
        <f t="array" aca="1" ref="Q37" ca="1">_xll.RiskGamma($B$14,1/$C$14)</f>
        <v>100</v>
      </c>
      <c r="R37" s="8" cm="1">
        <f t="array" aca="1" ref="R37" ca="1">_xll.RiskUniform($B$16,$C$16)</f>
        <v>20</v>
      </c>
      <c r="S37" s="19">
        <f ca="1">P37+Q37+R37</f>
        <v>533.54375628925459</v>
      </c>
      <c r="T37" s="9">
        <f t="shared" ref="T37:T100" ca="1" si="0">P37+Q37-N37</f>
        <v>99.999999999999943</v>
      </c>
      <c r="U37" s="19" cm="1">
        <f t="array" aca="1" ref="U37" ca="1">INDEX(S:S, 43 + (INT((ROW(A2)-1)/8)*8))</f>
        <v>1193.5437562892546</v>
      </c>
      <c r="V37" s="8">
        <f t="shared" ref="V37:V155" si="1">$F$18</f>
        <v>120</v>
      </c>
      <c r="W37" s="19">
        <f t="shared" ref="W37" ca="1" si="2">U37+V37</f>
        <v>1313.5437562892546</v>
      </c>
      <c r="X37" s="8">
        <f t="shared" ref="X37" ca="1" si="3">U37-S37</f>
        <v>660</v>
      </c>
      <c r="Y37" s="19">
        <f t="shared" ref="Y37" ca="1" si="4">W37</f>
        <v>1313.5437562892546</v>
      </c>
      <c r="Z37" s="19" cm="1">
        <f t="array" aca="1" ref="Z37" ca="1">_xll.RiskPert($B$20,$C$20,$D$20)</f>
        <v>99.666666666666671</v>
      </c>
      <c r="AA37" s="8">
        <f t="shared" ref="AA37" ca="1" si="5">Y37+Z37</f>
        <v>1413.2104229559213</v>
      </c>
      <c r="AB37" s="8">
        <f t="shared" ref="AB37" ca="1" si="6">Y37-W37</f>
        <v>0</v>
      </c>
      <c r="AC37" s="8" cm="1">
        <f t="array" aca="1" ref="AC37" ca="1">IF(MOD(ROW()-36, 8) = 0, INDEX(AA:AA, ROW()), INDEX(AE:AE,ROW() - 1))</f>
        <v>1438.2104229559213</v>
      </c>
      <c r="AD37" s="8" cm="1">
        <f t="array" aca="1" ref="AD37" ca="1">_xll.RiskUniform($B$22,$C$22)</f>
        <v>25</v>
      </c>
      <c r="AE37" s="8">
        <f ca="1">AC37+AD37</f>
        <v>1463.2104229559213</v>
      </c>
      <c r="AF37" s="19">
        <f t="shared" ref="AF37" ca="1" si="7">AC37-W37</f>
        <v>124.66666666666674</v>
      </c>
      <c r="AG37" s="19">
        <f ca="1">AE37-C37</f>
        <v>1263.2104229559213</v>
      </c>
      <c r="AH37" s="8" t="str">
        <f t="shared" ref="AH37" ca="1" si="8">IF(AE37&gt;$B$26,"ONE WEEK REACHED","NO")</f>
        <v>NO</v>
      </c>
      <c r="AI37" s="8">
        <f t="shared" ref="AI37:AI100" ca="1" si="9">IF(AH37="NO",G37,0)</f>
        <v>60</v>
      </c>
      <c r="AJ37" s="8">
        <f t="shared" ref="AJ37:AJ100" ca="1" si="10">IF(AH37="NO",T37,0)</f>
        <v>99.999999999999943</v>
      </c>
      <c r="AK37" s="8">
        <f t="shared" ref="AK37:AK100" ca="1" si="11">IF(AH37="NO",X37,0)</f>
        <v>660</v>
      </c>
      <c r="AL37" s="19">
        <f t="shared" ref="AL37:AL100" ca="1" si="12">IF(AH37="NO",AF37,0)</f>
        <v>124.66666666666674</v>
      </c>
      <c r="AM37" s="19">
        <f t="shared" ref="AM37:AM100" ca="1" si="13">IF(AH37="NO",AG37,0)</f>
        <v>1263.2104229559213</v>
      </c>
      <c r="AN37" s="8" t="str">
        <f t="shared" ref="AN37:AN100" ca="1" si="14">IF(AND(AG37&lt;$B$27,AH37="NO"),"YES","NO")</f>
        <v>YES</v>
      </c>
    </row>
    <row r="38" spans="1:40">
      <c r="A38" s="8">
        <v>3</v>
      </c>
      <c r="B38" s="8" cm="1">
        <f t="array" aca="1" ref="B38" ca="1">_xll.RiskGamma(1,1/$B$6)</f>
        <v>100</v>
      </c>
      <c r="C38" s="8">
        <f t="shared" ref="C38:C101" ca="1" si="15">C37+B38</f>
        <v>300</v>
      </c>
      <c r="D38" s="8">
        <f t="shared" ref="D38:D101" ca="1" si="16">MAX(J37,C38)</f>
        <v>320</v>
      </c>
      <c r="E38" s="8" cm="1">
        <f t="array" aca="1" ref="E38" ca="1">_xll.RiskPert($B$8,$D$8,$E$8)</f>
        <v>50</v>
      </c>
      <c r="F38" s="8">
        <f t="shared" ref="F38:F101" ca="1" si="17">D38+E38</f>
        <v>370</v>
      </c>
      <c r="G38" s="8">
        <f t="shared" ref="G38:G101" ca="1" si="18">F38-C38</f>
        <v>70</v>
      </c>
      <c r="H38" s="8">
        <f t="shared" ref="H38:H101" ca="1" si="19">F38</f>
        <v>370</v>
      </c>
      <c r="I38" s="8" cm="1">
        <f t="array" aca="1" ref="I38" ca="1">_xll.RiskUniform($B$10,$C$10)</f>
        <v>60</v>
      </c>
      <c r="J38" s="8">
        <f t="shared" ref="J38:J101" ca="1" si="20">H38+I38</f>
        <v>430</v>
      </c>
      <c r="K38" s="8">
        <f t="shared" ref="K38:K101" ca="1" si="21">H38-F38</f>
        <v>0</v>
      </c>
      <c r="L38" s="8">
        <f t="shared" ref="L38:L101" ca="1" si="22">J38</f>
        <v>430</v>
      </c>
      <c r="M38" s="19" cm="1">
        <f t="array" aca="1" ref="M38" ca="1">_xll.RiskWeibull($B$12,$C$12)</f>
        <v>93.543756289254645</v>
      </c>
      <c r="N38" s="19">
        <f t="shared" ref="N38:N101" ca="1" si="23">L38+M38</f>
        <v>523.54375628925459</v>
      </c>
      <c r="O38" s="8">
        <f t="shared" ref="O38:O101" ca="1" si="24">L38-J38</f>
        <v>0</v>
      </c>
      <c r="P38" s="19">
        <f t="shared" ref="P38:P101" ca="1" si="25">N38</f>
        <v>523.54375628925459</v>
      </c>
      <c r="Q38" s="8" cm="1">
        <f t="array" aca="1" ref="Q38" ca="1">_xll.RiskGamma($B$14,1/$C$14)</f>
        <v>100</v>
      </c>
      <c r="R38" s="8" cm="1">
        <f t="array" aca="1" ref="R38" ca="1">_xll.RiskUniform($B$16,$C$16)</f>
        <v>20</v>
      </c>
      <c r="S38" s="19">
        <f t="shared" ref="S38:S101" ca="1" si="26">P38+Q38+R38</f>
        <v>643.54375628925459</v>
      </c>
      <c r="T38" s="9">
        <f t="shared" ca="1" si="0"/>
        <v>100</v>
      </c>
      <c r="U38" s="19" cm="1">
        <f t="array" aca="1" ref="U38" ca="1">INDEX(S:S, 43 + (INT((ROW(A3)-1)/8)*8))</f>
        <v>1193.5437562892546</v>
      </c>
      <c r="V38" s="8">
        <f t="shared" si="1"/>
        <v>120</v>
      </c>
      <c r="W38" s="19">
        <f t="shared" ref="W38:W101" ca="1" si="27">U38+V38</f>
        <v>1313.5437562892546</v>
      </c>
      <c r="X38" s="8">
        <f t="shared" ref="X38:X101" ca="1" si="28">U38-S38</f>
        <v>550</v>
      </c>
      <c r="Y38" s="19">
        <f t="shared" ref="Y38:Y101" ca="1" si="29">W38</f>
        <v>1313.5437562892546</v>
      </c>
      <c r="Z38" s="19" cm="1">
        <f t="array" aca="1" ref="Z38" ca="1">_xll.RiskPert($B$20,$C$20,$D$20)</f>
        <v>99.666666666666671</v>
      </c>
      <c r="AA38" s="8">
        <f t="shared" ref="AA38:AA101" ca="1" si="30">Y38+Z38</f>
        <v>1413.2104229559213</v>
      </c>
      <c r="AB38" s="8">
        <f t="shared" ref="AB38:AB101" ca="1" si="31">Y38-W38</f>
        <v>0</v>
      </c>
      <c r="AC38" s="8" cm="1">
        <f t="array" aca="1" ref="AC38" ca="1">IF(MOD(ROW()-36, 8) = 0, INDEX(AA:AA, ROW()), INDEX(AE:AE,ROW() - 1))</f>
        <v>1463.2104229559213</v>
      </c>
      <c r="AD38" s="8" cm="1">
        <f t="array" aca="1" ref="AD38" ca="1">_xll.RiskUniform($B$22,$C$22)</f>
        <v>25</v>
      </c>
      <c r="AE38" s="8">
        <f t="shared" ref="AE38:AE101" ca="1" si="32">AC38+AD38</f>
        <v>1488.2104229559213</v>
      </c>
      <c r="AF38" s="19">
        <f t="shared" ref="AF38:AF101" ca="1" si="33">AC38-W38</f>
        <v>149.66666666666674</v>
      </c>
      <c r="AG38" s="19">
        <f t="shared" ref="AG38:AG101" ca="1" si="34">AE38-C38</f>
        <v>1188.2104229559213</v>
      </c>
      <c r="AH38" s="8" t="str">
        <f t="shared" ref="AH38:AH101" ca="1" si="35">IF(AE38&gt;$B$26,"ONE WEEK REACHED","NO")</f>
        <v>NO</v>
      </c>
      <c r="AI38" s="8">
        <f t="shared" ca="1" si="9"/>
        <v>70</v>
      </c>
      <c r="AJ38" s="8">
        <f t="shared" ca="1" si="10"/>
        <v>100</v>
      </c>
      <c r="AK38" s="8">
        <f t="shared" ca="1" si="11"/>
        <v>550</v>
      </c>
      <c r="AL38" s="19">
        <f t="shared" ca="1" si="12"/>
        <v>149.66666666666674</v>
      </c>
      <c r="AM38" s="19">
        <f t="shared" ca="1" si="13"/>
        <v>1188.2104229559213</v>
      </c>
      <c r="AN38" s="8" t="str">
        <f t="shared" ca="1" si="14"/>
        <v>YES</v>
      </c>
    </row>
    <row r="39" spans="1:40">
      <c r="A39" s="8">
        <v>4</v>
      </c>
      <c r="B39" s="8" cm="1">
        <f t="array" aca="1" ref="B39" ca="1">_xll.RiskGamma(1,1/$B$6)</f>
        <v>100</v>
      </c>
      <c r="C39" s="8">
        <f t="shared" ca="1" si="15"/>
        <v>400</v>
      </c>
      <c r="D39" s="8">
        <f t="shared" ca="1" si="16"/>
        <v>430</v>
      </c>
      <c r="E39" s="8" cm="1">
        <f t="array" aca="1" ref="E39" ca="1">_xll.RiskPert($B$8,$D$8,$E$8)</f>
        <v>50</v>
      </c>
      <c r="F39" s="8">
        <f t="shared" ca="1" si="17"/>
        <v>480</v>
      </c>
      <c r="G39" s="8">
        <f t="shared" ca="1" si="18"/>
        <v>80</v>
      </c>
      <c r="H39" s="8">
        <f t="shared" ca="1" si="19"/>
        <v>480</v>
      </c>
      <c r="I39" s="8" cm="1">
        <f t="array" aca="1" ref="I39" ca="1">_xll.RiskUniform($B$10,$C$10)</f>
        <v>60</v>
      </c>
      <c r="J39" s="8">
        <f t="shared" ca="1" si="20"/>
        <v>540</v>
      </c>
      <c r="K39" s="8">
        <f t="shared" ca="1" si="21"/>
        <v>0</v>
      </c>
      <c r="L39" s="8">
        <f t="shared" ca="1" si="22"/>
        <v>540</v>
      </c>
      <c r="M39" s="19" cm="1">
        <f t="array" aca="1" ref="M39" ca="1">_xll.RiskWeibull($B$12,$C$12)</f>
        <v>93.543756289254645</v>
      </c>
      <c r="N39" s="19">
        <f t="shared" ca="1" si="23"/>
        <v>633.54375628925459</v>
      </c>
      <c r="O39" s="8">
        <f t="shared" ca="1" si="24"/>
        <v>0</v>
      </c>
      <c r="P39" s="19">
        <f t="shared" ca="1" si="25"/>
        <v>633.54375628925459</v>
      </c>
      <c r="Q39" s="8" cm="1">
        <f t="array" aca="1" ref="Q39" ca="1">_xll.RiskGamma($B$14,1/$C$14)</f>
        <v>100</v>
      </c>
      <c r="R39" s="8" cm="1">
        <f t="array" aca="1" ref="R39" ca="1">_xll.RiskUniform($B$16,$C$16)</f>
        <v>20</v>
      </c>
      <c r="S39" s="19">
        <f t="shared" ca="1" si="26"/>
        <v>753.54375628925459</v>
      </c>
      <c r="T39" s="9">
        <f t="shared" ca="1" si="0"/>
        <v>100</v>
      </c>
      <c r="U39" s="19" cm="1">
        <f t="array" aca="1" ref="U39" ca="1">INDEX(S:S, 43 + (INT((ROW(A4)-1)/8)*8))</f>
        <v>1193.5437562892546</v>
      </c>
      <c r="V39" s="8">
        <f t="shared" si="1"/>
        <v>120</v>
      </c>
      <c r="W39" s="19">
        <f t="shared" ca="1" si="27"/>
        <v>1313.5437562892546</v>
      </c>
      <c r="X39" s="8">
        <f t="shared" ca="1" si="28"/>
        <v>440</v>
      </c>
      <c r="Y39" s="19">
        <f t="shared" ca="1" si="29"/>
        <v>1313.5437562892546</v>
      </c>
      <c r="Z39" s="19" cm="1">
        <f t="array" aca="1" ref="Z39" ca="1">_xll.RiskPert($B$20,$C$20,$D$20)</f>
        <v>99.666666666666671</v>
      </c>
      <c r="AA39" s="8">
        <f t="shared" ca="1" si="30"/>
        <v>1413.2104229559213</v>
      </c>
      <c r="AB39" s="8">
        <f t="shared" ca="1" si="31"/>
        <v>0</v>
      </c>
      <c r="AC39" s="8" cm="1">
        <f t="array" aca="1" ref="AC39" ca="1">IF(MOD(ROW()-36, 8) = 0, INDEX(AA:AA, ROW()), INDEX(AE:AE,ROW() - 1))</f>
        <v>1488.2104229559213</v>
      </c>
      <c r="AD39" s="8" cm="1">
        <f t="array" aca="1" ref="AD39" ca="1">_xll.RiskUniform($B$22,$C$22)</f>
        <v>25</v>
      </c>
      <c r="AE39" s="8">
        <f t="shared" ca="1" si="32"/>
        <v>1513.2104229559213</v>
      </c>
      <c r="AF39" s="19">
        <f t="shared" ca="1" si="33"/>
        <v>174.66666666666674</v>
      </c>
      <c r="AG39" s="19" cm="1">
        <f t="array" aca="1" ref="AG39" ca="1">_xll.RiskOutput()+AE39-C39</f>
        <v>1113.2104229559213</v>
      </c>
      <c r="AH39" s="8" t="str">
        <f t="shared" ca="1" si="35"/>
        <v>NO</v>
      </c>
      <c r="AI39" s="8">
        <f t="shared" ca="1" si="9"/>
        <v>80</v>
      </c>
      <c r="AJ39" s="8">
        <f t="shared" ca="1" si="10"/>
        <v>100</v>
      </c>
      <c r="AK39" s="8">
        <f t="shared" ca="1" si="11"/>
        <v>440</v>
      </c>
      <c r="AL39" s="19">
        <f t="shared" ca="1" si="12"/>
        <v>174.66666666666674</v>
      </c>
      <c r="AM39" s="19">
        <f t="shared" ca="1" si="13"/>
        <v>1113.2104229559213</v>
      </c>
      <c r="AN39" s="8" t="str">
        <f t="shared" ca="1" si="14"/>
        <v>YES</v>
      </c>
    </row>
    <row r="40" spans="1:40">
      <c r="A40" s="8">
        <v>5</v>
      </c>
      <c r="B40" s="8" cm="1">
        <f t="array" aca="1" ref="B40" ca="1">_xll.RiskGamma(1,1/$B$6)</f>
        <v>100</v>
      </c>
      <c r="C40" s="8">
        <f t="shared" ca="1" si="15"/>
        <v>500</v>
      </c>
      <c r="D40" s="8">
        <f t="shared" ca="1" si="16"/>
        <v>540</v>
      </c>
      <c r="E40" s="8" cm="1">
        <f t="array" aca="1" ref="E40" ca="1">_xll.RiskPert($B$8,$D$8,$E$8)</f>
        <v>50</v>
      </c>
      <c r="F40" s="8">
        <f t="shared" ca="1" si="17"/>
        <v>590</v>
      </c>
      <c r="G40" s="8">
        <f t="shared" ca="1" si="18"/>
        <v>90</v>
      </c>
      <c r="H40" s="8">
        <f t="shared" ca="1" si="19"/>
        <v>590</v>
      </c>
      <c r="I40" s="8" cm="1">
        <f t="array" aca="1" ref="I40" ca="1">_xll.RiskUniform($B$10,$C$10)</f>
        <v>60</v>
      </c>
      <c r="J40" s="8">
        <f t="shared" ca="1" si="20"/>
        <v>650</v>
      </c>
      <c r="K40" s="8">
        <f t="shared" ca="1" si="21"/>
        <v>0</v>
      </c>
      <c r="L40" s="8">
        <f t="shared" ca="1" si="22"/>
        <v>650</v>
      </c>
      <c r="M40" s="19" cm="1">
        <f t="array" aca="1" ref="M40" ca="1">_xll.RiskWeibull($B$12,$C$12)</f>
        <v>93.543756289254645</v>
      </c>
      <c r="N40" s="19">
        <f t="shared" ca="1" si="23"/>
        <v>743.54375628925459</v>
      </c>
      <c r="O40" s="8">
        <f t="shared" ca="1" si="24"/>
        <v>0</v>
      </c>
      <c r="P40" s="19">
        <f t="shared" ca="1" si="25"/>
        <v>743.54375628925459</v>
      </c>
      <c r="Q40" s="8" cm="1">
        <f t="array" aca="1" ref="Q40" ca="1">_xll.RiskGamma($B$14,1/$C$14)</f>
        <v>100</v>
      </c>
      <c r="R40" s="8" cm="1">
        <f t="array" aca="1" ref="R40" ca="1">_xll.RiskUniform($B$16,$C$16)</f>
        <v>20</v>
      </c>
      <c r="S40" s="19">
        <f t="shared" ca="1" si="26"/>
        <v>863.54375628925459</v>
      </c>
      <c r="T40" s="9">
        <f t="shared" ca="1" si="0"/>
        <v>100</v>
      </c>
      <c r="U40" s="19" cm="1">
        <f t="array" aca="1" ref="U40" ca="1">INDEX(S:S, 43 + (INT((ROW(A5)-1)/8)*8))</f>
        <v>1193.5437562892546</v>
      </c>
      <c r="V40" s="8">
        <f t="shared" si="1"/>
        <v>120</v>
      </c>
      <c r="W40" s="19">
        <f t="shared" ca="1" si="27"/>
        <v>1313.5437562892546</v>
      </c>
      <c r="X40" s="8">
        <f t="shared" ca="1" si="28"/>
        <v>330</v>
      </c>
      <c r="Y40" s="19">
        <f t="shared" ca="1" si="29"/>
        <v>1313.5437562892546</v>
      </c>
      <c r="Z40" s="19" cm="1">
        <f t="array" aca="1" ref="Z40" ca="1">_xll.RiskPert($B$20,$C$20,$D$20)</f>
        <v>99.666666666666671</v>
      </c>
      <c r="AA40" s="8">
        <f t="shared" ca="1" si="30"/>
        <v>1413.2104229559213</v>
      </c>
      <c r="AB40" s="8">
        <f t="shared" ca="1" si="31"/>
        <v>0</v>
      </c>
      <c r="AC40" s="8" cm="1">
        <f t="array" aca="1" ref="AC40" ca="1">IF(MOD(ROW()-36, 8) = 0, INDEX(AA:AA, ROW()), INDEX(AE:AE,ROW() - 1))</f>
        <v>1513.2104229559213</v>
      </c>
      <c r="AD40" s="8" cm="1">
        <f t="array" aca="1" ref="AD40" ca="1">_xll.RiskUniform($B$22,$C$22)</f>
        <v>25</v>
      </c>
      <c r="AE40" s="8">
        <f t="shared" ca="1" si="32"/>
        <v>1538.2104229559213</v>
      </c>
      <c r="AF40" s="19">
        <f t="shared" ca="1" si="33"/>
        <v>199.66666666666674</v>
      </c>
      <c r="AG40" s="19">
        <f t="shared" ca="1" si="34"/>
        <v>1038.2104229559213</v>
      </c>
      <c r="AH40" s="8" t="str">
        <f t="shared" ca="1" si="35"/>
        <v>NO</v>
      </c>
      <c r="AI40" s="8">
        <f t="shared" ca="1" si="9"/>
        <v>90</v>
      </c>
      <c r="AJ40" s="8">
        <f t="shared" ca="1" si="10"/>
        <v>100</v>
      </c>
      <c r="AK40" s="8">
        <f t="shared" ca="1" si="11"/>
        <v>330</v>
      </c>
      <c r="AL40" s="19">
        <f t="shared" ca="1" si="12"/>
        <v>199.66666666666674</v>
      </c>
      <c r="AM40" s="19">
        <f t="shared" ca="1" si="13"/>
        <v>1038.2104229559213</v>
      </c>
      <c r="AN40" s="8" t="str">
        <f t="shared" ca="1" si="14"/>
        <v>YES</v>
      </c>
    </row>
    <row r="41" spans="1:40">
      <c r="A41" s="8">
        <v>6</v>
      </c>
      <c r="B41" s="8" cm="1">
        <f t="array" aca="1" ref="B41" ca="1">_xll.RiskGamma(1,1/$B$6)</f>
        <v>100</v>
      </c>
      <c r="C41" s="8">
        <f t="shared" ca="1" si="15"/>
        <v>600</v>
      </c>
      <c r="D41" s="8">
        <f t="shared" ca="1" si="16"/>
        <v>650</v>
      </c>
      <c r="E41" s="8" cm="1">
        <f t="array" aca="1" ref="E41" ca="1">_xll.RiskPert($B$8,$D$8,$E$8)</f>
        <v>50</v>
      </c>
      <c r="F41" s="8">
        <f t="shared" ca="1" si="17"/>
        <v>700</v>
      </c>
      <c r="G41" s="8">
        <f t="shared" ca="1" si="18"/>
        <v>100</v>
      </c>
      <c r="H41" s="8">
        <f t="shared" ca="1" si="19"/>
        <v>700</v>
      </c>
      <c r="I41" s="8" cm="1">
        <f t="array" aca="1" ref="I41" ca="1">_xll.RiskUniform($B$10,$C$10)</f>
        <v>60</v>
      </c>
      <c r="J41" s="8">
        <f t="shared" ca="1" si="20"/>
        <v>760</v>
      </c>
      <c r="K41" s="8">
        <f t="shared" ca="1" si="21"/>
        <v>0</v>
      </c>
      <c r="L41" s="8">
        <f t="shared" ca="1" si="22"/>
        <v>760</v>
      </c>
      <c r="M41" s="19" cm="1">
        <f t="array" aca="1" ref="M41" ca="1">_xll.RiskWeibull($B$12,$C$12)</f>
        <v>93.543756289254645</v>
      </c>
      <c r="N41" s="19">
        <f t="shared" ca="1" si="23"/>
        <v>853.54375628925459</v>
      </c>
      <c r="O41" s="8">
        <f t="shared" ca="1" si="24"/>
        <v>0</v>
      </c>
      <c r="P41" s="19">
        <f t="shared" ca="1" si="25"/>
        <v>853.54375628925459</v>
      </c>
      <c r="Q41" s="8" cm="1">
        <f t="array" aca="1" ref="Q41" ca="1">_xll.RiskGamma($B$14,1/$C$14)</f>
        <v>100</v>
      </c>
      <c r="R41" s="8" cm="1">
        <f t="array" aca="1" ref="R41" ca="1">_xll.RiskUniform($B$16,$C$16)</f>
        <v>20</v>
      </c>
      <c r="S41" s="19">
        <f t="shared" ca="1" si="26"/>
        <v>973.54375628925459</v>
      </c>
      <c r="T41" s="9">
        <f t="shared" ca="1" si="0"/>
        <v>100</v>
      </c>
      <c r="U41" s="19" cm="1">
        <f t="array" aca="1" ref="U41" ca="1">INDEX(S:S, 43 + (INT((ROW(A6)-1)/8)*8))</f>
        <v>1193.5437562892546</v>
      </c>
      <c r="V41" s="8">
        <f t="shared" si="1"/>
        <v>120</v>
      </c>
      <c r="W41" s="19">
        <f t="shared" ca="1" si="27"/>
        <v>1313.5437562892546</v>
      </c>
      <c r="X41" s="8">
        <f t="shared" ca="1" si="28"/>
        <v>220</v>
      </c>
      <c r="Y41" s="19">
        <f t="shared" ca="1" si="29"/>
        <v>1313.5437562892546</v>
      </c>
      <c r="Z41" s="19" cm="1">
        <f t="array" aca="1" ref="Z41" ca="1">_xll.RiskPert($B$20,$C$20,$D$20)</f>
        <v>99.666666666666671</v>
      </c>
      <c r="AA41" s="8">
        <f t="shared" ca="1" si="30"/>
        <v>1413.2104229559213</v>
      </c>
      <c r="AB41" s="8">
        <f t="shared" ca="1" si="31"/>
        <v>0</v>
      </c>
      <c r="AC41" s="8" cm="1">
        <f t="array" aca="1" ref="AC41" ca="1">IF(MOD(ROW()-36, 8) = 0, INDEX(AA:AA, ROW()), INDEX(AE:AE,ROW() - 1))</f>
        <v>1538.2104229559213</v>
      </c>
      <c r="AD41" s="8" cm="1">
        <f t="array" aca="1" ref="AD41" ca="1">_xll.RiskUniform($B$22,$C$22)</f>
        <v>25</v>
      </c>
      <c r="AE41" s="8">
        <f t="shared" ca="1" si="32"/>
        <v>1563.2104229559213</v>
      </c>
      <c r="AF41" s="19">
        <f t="shared" ca="1" si="33"/>
        <v>224.66666666666674</v>
      </c>
      <c r="AG41" s="19">
        <f t="shared" ca="1" si="34"/>
        <v>963.21042295592133</v>
      </c>
      <c r="AH41" s="8" t="str">
        <f t="shared" ca="1" si="35"/>
        <v>NO</v>
      </c>
      <c r="AI41" s="8">
        <f t="shared" ca="1" si="9"/>
        <v>100</v>
      </c>
      <c r="AJ41" s="8">
        <f t="shared" ca="1" si="10"/>
        <v>100</v>
      </c>
      <c r="AK41" s="8">
        <f t="shared" ca="1" si="11"/>
        <v>220</v>
      </c>
      <c r="AL41" s="19">
        <f t="shared" ca="1" si="12"/>
        <v>224.66666666666674</v>
      </c>
      <c r="AM41" s="19">
        <f t="shared" ca="1" si="13"/>
        <v>963.21042295592133</v>
      </c>
      <c r="AN41" s="8" t="str">
        <f t="shared" ca="1" si="14"/>
        <v>YES</v>
      </c>
    </row>
    <row r="42" spans="1:40">
      <c r="A42" s="8">
        <v>7</v>
      </c>
      <c r="B42" s="8" cm="1">
        <f t="array" aca="1" ref="B42" ca="1">_xll.RiskGamma(1,1/$B$6)</f>
        <v>100</v>
      </c>
      <c r="C42" s="8">
        <f t="shared" ca="1" si="15"/>
        <v>700</v>
      </c>
      <c r="D42" s="8">
        <f t="shared" ca="1" si="16"/>
        <v>760</v>
      </c>
      <c r="E42" s="8" cm="1">
        <f t="array" aca="1" ref="E42" ca="1">_xll.RiskPert($B$8,$D$8,$E$8)</f>
        <v>50</v>
      </c>
      <c r="F42" s="8">
        <f t="shared" ca="1" si="17"/>
        <v>810</v>
      </c>
      <c r="G42" s="8">
        <f t="shared" ca="1" si="18"/>
        <v>110</v>
      </c>
      <c r="H42" s="8">
        <f t="shared" ca="1" si="19"/>
        <v>810</v>
      </c>
      <c r="I42" s="8" cm="1">
        <f t="array" aca="1" ref="I42" ca="1">_xll.RiskUniform($B$10,$C$10)</f>
        <v>60</v>
      </c>
      <c r="J42" s="8">
        <f t="shared" ca="1" si="20"/>
        <v>870</v>
      </c>
      <c r="K42" s="8">
        <f t="shared" ca="1" si="21"/>
        <v>0</v>
      </c>
      <c r="L42" s="8">
        <f t="shared" ca="1" si="22"/>
        <v>870</v>
      </c>
      <c r="M42" s="19" cm="1">
        <f t="array" aca="1" ref="M42" ca="1">_xll.RiskWeibull($B$12,$C$12)</f>
        <v>93.543756289254645</v>
      </c>
      <c r="N42" s="19">
        <f t="shared" ca="1" si="23"/>
        <v>963.54375628925459</v>
      </c>
      <c r="O42" s="8">
        <f t="shared" ca="1" si="24"/>
        <v>0</v>
      </c>
      <c r="P42" s="19">
        <f t="shared" ca="1" si="25"/>
        <v>963.54375628925459</v>
      </c>
      <c r="Q42" s="8" cm="1">
        <f t="array" aca="1" ref="Q42" ca="1">_xll.RiskGamma($B$14,1/$C$14)</f>
        <v>100</v>
      </c>
      <c r="R42" s="8" cm="1">
        <f t="array" aca="1" ref="R42" ca="1">_xll.RiskUniform($B$16,$C$16)</f>
        <v>20</v>
      </c>
      <c r="S42" s="19">
        <f t="shared" ca="1" si="26"/>
        <v>1083.5437562892546</v>
      </c>
      <c r="T42" s="9">
        <f t="shared" ca="1" si="0"/>
        <v>100</v>
      </c>
      <c r="U42" s="19" cm="1">
        <f t="array" aca="1" ref="U42" ca="1">INDEX(S:S, 43 + (INT((ROW(A7)-1)/8)*8))</f>
        <v>1193.5437562892546</v>
      </c>
      <c r="V42" s="8">
        <f t="shared" si="1"/>
        <v>120</v>
      </c>
      <c r="W42" s="19">
        <f t="shared" ca="1" si="27"/>
        <v>1313.5437562892546</v>
      </c>
      <c r="X42" s="8">
        <f t="shared" ca="1" si="28"/>
        <v>110</v>
      </c>
      <c r="Y42" s="19">
        <f t="shared" ca="1" si="29"/>
        <v>1313.5437562892546</v>
      </c>
      <c r="Z42" s="19" cm="1">
        <f t="array" aca="1" ref="Z42" ca="1">_xll.RiskPert($B$20,$C$20,$D$20)</f>
        <v>99.666666666666671</v>
      </c>
      <c r="AA42" s="8">
        <f t="shared" ca="1" si="30"/>
        <v>1413.2104229559213</v>
      </c>
      <c r="AB42" s="8">
        <f t="shared" ca="1" si="31"/>
        <v>0</v>
      </c>
      <c r="AC42" s="8" cm="1">
        <f t="array" aca="1" ref="AC42" ca="1">IF(MOD(ROW()-36, 8) = 0, INDEX(AA:AA, ROW()), INDEX(AE:AE,ROW() - 1))</f>
        <v>1563.2104229559213</v>
      </c>
      <c r="AD42" s="8" cm="1">
        <f t="array" aca="1" ref="AD42" ca="1">_xll.RiskUniform($B$22,$C$22)</f>
        <v>25</v>
      </c>
      <c r="AE42" s="8">
        <f t="shared" ca="1" si="32"/>
        <v>1588.2104229559213</v>
      </c>
      <c r="AF42" s="19">
        <f t="shared" ca="1" si="33"/>
        <v>249.66666666666674</v>
      </c>
      <c r="AG42" s="19">
        <f t="shared" ca="1" si="34"/>
        <v>888.21042295592133</v>
      </c>
      <c r="AH42" s="8" t="str">
        <f t="shared" ca="1" si="35"/>
        <v>NO</v>
      </c>
      <c r="AI42" s="8">
        <f t="shared" ca="1" si="9"/>
        <v>110</v>
      </c>
      <c r="AJ42" s="8">
        <f t="shared" ca="1" si="10"/>
        <v>100</v>
      </c>
      <c r="AK42" s="8">
        <f t="shared" ca="1" si="11"/>
        <v>110</v>
      </c>
      <c r="AL42" s="19">
        <f t="shared" ca="1" si="12"/>
        <v>249.66666666666674</v>
      </c>
      <c r="AM42" s="19">
        <f t="shared" ca="1" si="13"/>
        <v>888.21042295592133</v>
      </c>
      <c r="AN42" s="8" t="str">
        <f t="shared" ca="1" si="14"/>
        <v>YES</v>
      </c>
    </row>
    <row r="43" spans="1:40">
      <c r="A43" s="8">
        <v>8</v>
      </c>
      <c r="B43" s="8" cm="1">
        <f t="array" aca="1" ref="B43" ca="1">_xll.RiskGamma(1,1/$B$6)</f>
        <v>100</v>
      </c>
      <c r="C43" s="8">
        <f t="shared" ca="1" si="15"/>
        <v>800</v>
      </c>
      <c r="D43" s="8">
        <f t="shared" ca="1" si="16"/>
        <v>870</v>
      </c>
      <c r="E43" s="8" cm="1">
        <f t="array" aca="1" ref="E43" ca="1">_xll.RiskPert($B$8,$D$8,$E$8)</f>
        <v>50</v>
      </c>
      <c r="F43" s="8">
        <f t="shared" ca="1" si="17"/>
        <v>920</v>
      </c>
      <c r="G43" s="8">
        <f t="shared" ca="1" si="18"/>
        <v>120</v>
      </c>
      <c r="H43" s="8">
        <f t="shared" ca="1" si="19"/>
        <v>920</v>
      </c>
      <c r="I43" s="8" cm="1">
        <f t="array" aca="1" ref="I43" ca="1">_xll.RiskUniform($B$10,$C$10)</f>
        <v>60</v>
      </c>
      <c r="J43" s="8">
        <f t="shared" ca="1" si="20"/>
        <v>980</v>
      </c>
      <c r="K43" s="8">
        <f t="shared" ca="1" si="21"/>
        <v>0</v>
      </c>
      <c r="L43" s="8">
        <f t="shared" ca="1" si="22"/>
        <v>980</v>
      </c>
      <c r="M43" s="19" cm="1">
        <f t="array" aca="1" ref="M43" ca="1">_xll.RiskWeibull($B$12,$C$12)</f>
        <v>93.543756289254645</v>
      </c>
      <c r="N43" s="19">
        <f t="shared" ca="1" si="23"/>
        <v>1073.5437562892546</v>
      </c>
      <c r="O43" s="8">
        <f t="shared" ca="1" si="24"/>
        <v>0</v>
      </c>
      <c r="P43" s="19">
        <f t="shared" ca="1" si="25"/>
        <v>1073.5437562892546</v>
      </c>
      <c r="Q43" s="8" cm="1">
        <f t="array" aca="1" ref="Q43" ca="1">_xll.RiskGamma($B$14,1/$C$14)</f>
        <v>100</v>
      </c>
      <c r="R43" s="8" cm="1">
        <f t="array" aca="1" ref="R43" ca="1">_xll.RiskUniform($B$16,$C$16)</f>
        <v>20</v>
      </c>
      <c r="S43" s="19">
        <f t="shared" ca="1" si="26"/>
        <v>1193.5437562892546</v>
      </c>
      <c r="T43" s="9">
        <f t="shared" ca="1" si="0"/>
        <v>100</v>
      </c>
      <c r="U43" s="19" cm="1">
        <f t="array" aca="1" ref="U43" ca="1">INDEX(S:S, 43 + (INT((ROW(A8)-1)/8)*8))</f>
        <v>1193.5437562892546</v>
      </c>
      <c r="V43" s="8">
        <f t="shared" si="1"/>
        <v>120</v>
      </c>
      <c r="W43" s="19">
        <f t="shared" ca="1" si="27"/>
        <v>1313.5437562892546</v>
      </c>
      <c r="X43" s="8">
        <f t="shared" ca="1" si="28"/>
        <v>0</v>
      </c>
      <c r="Y43" s="19">
        <f t="shared" ca="1" si="29"/>
        <v>1313.5437562892546</v>
      </c>
      <c r="Z43" s="19" cm="1">
        <f t="array" aca="1" ref="Z43" ca="1">_xll.RiskPert($B$20,$C$20,$D$20)</f>
        <v>99.666666666666671</v>
      </c>
      <c r="AA43" s="8">
        <f t="shared" ca="1" si="30"/>
        <v>1413.2104229559213</v>
      </c>
      <c r="AB43" s="8">
        <f t="shared" ca="1" si="31"/>
        <v>0</v>
      </c>
      <c r="AC43" s="8" cm="1">
        <f t="array" aca="1" ref="AC43" ca="1">IF(MOD(ROW()-36, 8) = 0, INDEX(AA:AA, ROW()), INDEX(AE:AE,ROW() - 1))</f>
        <v>1588.2104229559213</v>
      </c>
      <c r="AD43" s="8" cm="1">
        <f t="array" aca="1" ref="AD43" ca="1">_xll.RiskUniform($B$22,$C$22)</f>
        <v>25</v>
      </c>
      <c r="AE43" s="8">
        <f t="shared" ca="1" si="32"/>
        <v>1613.2104229559213</v>
      </c>
      <c r="AF43" s="19">
        <f t="shared" ca="1" si="33"/>
        <v>274.66666666666674</v>
      </c>
      <c r="AG43" s="19">
        <f t="shared" ca="1" si="34"/>
        <v>813.21042295592133</v>
      </c>
      <c r="AH43" s="8" t="str">
        <f t="shared" ca="1" si="35"/>
        <v>NO</v>
      </c>
      <c r="AI43" s="8">
        <f t="shared" ca="1" si="9"/>
        <v>120</v>
      </c>
      <c r="AJ43" s="8">
        <f t="shared" ca="1" si="10"/>
        <v>100</v>
      </c>
      <c r="AK43" s="8">
        <f t="shared" ca="1" si="11"/>
        <v>0</v>
      </c>
      <c r="AL43" s="19">
        <f t="shared" ca="1" si="12"/>
        <v>274.66666666666674</v>
      </c>
      <c r="AM43" s="19">
        <f t="shared" ca="1" si="13"/>
        <v>813.21042295592133</v>
      </c>
      <c r="AN43" s="8" t="str">
        <f t="shared" ca="1" si="14"/>
        <v>YES</v>
      </c>
    </row>
    <row r="44" spans="1:40">
      <c r="A44" s="8">
        <v>9</v>
      </c>
      <c r="B44" s="8" cm="1">
        <f t="array" aca="1" ref="B44" ca="1">_xll.RiskGamma(1,1/$B$6)</f>
        <v>100</v>
      </c>
      <c r="C44" s="8">
        <f t="shared" ca="1" si="15"/>
        <v>900</v>
      </c>
      <c r="D44" s="8">
        <f t="shared" ca="1" si="16"/>
        <v>980</v>
      </c>
      <c r="E44" s="8" cm="1">
        <f t="array" aca="1" ref="E44" ca="1">_xll.RiskPert($B$8,$D$8,$E$8)</f>
        <v>50</v>
      </c>
      <c r="F44" s="8">
        <f t="shared" ca="1" si="17"/>
        <v>1030</v>
      </c>
      <c r="G44" s="8">
        <f t="shared" ca="1" si="18"/>
        <v>130</v>
      </c>
      <c r="H44" s="8">
        <f t="shared" ca="1" si="19"/>
        <v>1030</v>
      </c>
      <c r="I44" s="8" cm="1">
        <f t="array" aca="1" ref="I44" ca="1">_xll.RiskUniform($B$10,$C$10)</f>
        <v>60</v>
      </c>
      <c r="J44" s="8">
        <f t="shared" ca="1" si="20"/>
        <v>1090</v>
      </c>
      <c r="K44" s="8">
        <f t="shared" ca="1" si="21"/>
        <v>0</v>
      </c>
      <c r="L44" s="8">
        <f t="shared" ca="1" si="22"/>
        <v>1090</v>
      </c>
      <c r="M44" s="19" cm="1">
        <f t="array" aca="1" ref="M44" ca="1">_xll.RiskWeibull($B$12,$C$12)</f>
        <v>93.543756289254645</v>
      </c>
      <c r="N44" s="19">
        <f t="shared" ca="1" si="23"/>
        <v>1183.5437562892546</v>
      </c>
      <c r="O44" s="8">
        <f t="shared" ca="1" si="24"/>
        <v>0</v>
      </c>
      <c r="P44" s="19">
        <f t="shared" ca="1" si="25"/>
        <v>1183.5437562892546</v>
      </c>
      <c r="Q44" s="8" cm="1">
        <f t="array" aca="1" ref="Q44" ca="1">_xll.RiskGamma($B$14,1/$C$14)</f>
        <v>100</v>
      </c>
      <c r="R44" s="8" cm="1">
        <f t="array" aca="1" ref="R44" ca="1">_xll.RiskUniform($B$16,$C$16)</f>
        <v>20</v>
      </c>
      <c r="S44" s="19">
        <f t="shared" ca="1" si="26"/>
        <v>1303.5437562892546</v>
      </c>
      <c r="T44" s="9">
        <f t="shared" ca="1" si="0"/>
        <v>100</v>
      </c>
      <c r="U44" s="19" cm="1">
        <f t="array" aca="1" ref="U44" ca="1">INDEX(S:S, 43 + (INT((ROW(A9)-1)/8)*8))</f>
        <v>2073.5437562892548</v>
      </c>
      <c r="V44" s="8">
        <f t="shared" si="1"/>
        <v>120</v>
      </c>
      <c r="W44" s="19">
        <f t="shared" ca="1" si="27"/>
        <v>2193.5437562892548</v>
      </c>
      <c r="X44" s="8">
        <f t="shared" ca="1" si="28"/>
        <v>770.00000000000023</v>
      </c>
      <c r="Y44" s="19">
        <f t="shared" ca="1" si="29"/>
        <v>2193.5437562892548</v>
      </c>
      <c r="Z44" s="19" cm="1">
        <f t="array" aca="1" ref="Z44" ca="1">_xll.RiskPert($B$20,$C$20,$D$20)</f>
        <v>99.666666666666671</v>
      </c>
      <c r="AA44" s="8">
        <f t="shared" ca="1" si="30"/>
        <v>2293.2104229559213</v>
      </c>
      <c r="AB44" s="8">
        <f t="shared" ca="1" si="31"/>
        <v>0</v>
      </c>
      <c r="AC44" s="8" cm="1">
        <f t="array" aca="1" ref="AC44" ca="1">IF(MOD(ROW()-36, 8) = 0, INDEX(AA:AA, ROW()), INDEX(AE:AE,ROW() - 1))</f>
        <v>2293.2104229559213</v>
      </c>
      <c r="AD44" s="8" cm="1">
        <f t="array" aca="1" ref="AD44" ca="1">_xll.RiskUniform($B$22,$C$22)</f>
        <v>25</v>
      </c>
      <c r="AE44" s="8">
        <f t="shared" ca="1" si="32"/>
        <v>2318.2104229559213</v>
      </c>
      <c r="AF44" s="19">
        <f t="shared" ca="1" si="33"/>
        <v>99.666666666666515</v>
      </c>
      <c r="AG44" s="19">
        <f t="shared" ca="1" si="34"/>
        <v>1418.2104229559213</v>
      </c>
      <c r="AH44" s="8" t="str">
        <f t="shared" ca="1" si="35"/>
        <v>NO</v>
      </c>
      <c r="AI44" s="8">
        <f t="shared" ca="1" si="9"/>
        <v>130</v>
      </c>
      <c r="AJ44" s="8">
        <f t="shared" ca="1" si="10"/>
        <v>100</v>
      </c>
      <c r="AK44" s="8">
        <f t="shared" ca="1" si="11"/>
        <v>770.00000000000023</v>
      </c>
      <c r="AL44" s="19">
        <f t="shared" ca="1" si="12"/>
        <v>99.666666666666515</v>
      </c>
      <c r="AM44" s="19">
        <f t="shared" ca="1" si="13"/>
        <v>1418.2104229559213</v>
      </c>
      <c r="AN44" s="8" t="str">
        <f t="shared" ca="1" si="14"/>
        <v>YES</v>
      </c>
    </row>
    <row r="45" spans="1:40">
      <c r="A45" s="8">
        <v>10</v>
      </c>
      <c r="B45" s="8" cm="1">
        <f t="array" aca="1" ref="B45" ca="1">_xll.RiskGamma(1,1/$B$6)</f>
        <v>100</v>
      </c>
      <c r="C45" s="8">
        <f t="shared" ca="1" si="15"/>
        <v>1000</v>
      </c>
      <c r="D45" s="8">
        <f t="shared" ca="1" si="16"/>
        <v>1090</v>
      </c>
      <c r="E45" s="8" cm="1">
        <f t="array" aca="1" ref="E45" ca="1">_xll.RiskPert($B$8,$D$8,$E$8)</f>
        <v>50</v>
      </c>
      <c r="F45" s="8">
        <f t="shared" ca="1" si="17"/>
        <v>1140</v>
      </c>
      <c r="G45" s="8">
        <f t="shared" ca="1" si="18"/>
        <v>140</v>
      </c>
      <c r="H45" s="8">
        <f t="shared" ca="1" si="19"/>
        <v>1140</v>
      </c>
      <c r="I45" s="8" cm="1">
        <f t="array" aca="1" ref="I45" ca="1">_xll.RiskUniform($B$10,$C$10)</f>
        <v>60</v>
      </c>
      <c r="J45" s="8">
        <f t="shared" ca="1" si="20"/>
        <v>1200</v>
      </c>
      <c r="K45" s="8">
        <f t="shared" ca="1" si="21"/>
        <v>0</v>
      </c>
      <c r="L45" s="8">
        <f t="shared" ca="1" si="22"/>
        <v>1200</v>
      </c>
      <c r="M45" s="19" cm="1">
        <f t="array" aca="1" ref="M45" ca="1">_xll.RiskWeibull($B$12,$C$12)</f>
        <v>93.543756289254645</v>
      </c>
      <c r="N45" s="19">
        <f t="shared" ca="1" si="23"/>
        <v>1293.5437562892546</v>
      </c>
      <c r="O45" s="8">
        <f t="shared" ca="1" si="24"/>
        <v>0</v>
      </c>
      <c r="P45" s="19">
        <f t="shared" ca="1" si="25"/>
        <v>1293.5437562892546</v>
      </c>
      <c r="Q45" s="8" cm="1">
        <f t="array" aca="1" ref="Q45" ca="1">_xll.RiskGamma($B$14,1/$C$14)</f>
        <v>100</v>
      </c>
      <c r="R45" s="8" cm="1">
        <f t="array" aca="1" ref="R45" ca="1">_xll.RiskUniform($B$16,$C$16)</f>
        <v>20</v>
      </c>
      <c r="S45" s="19">
        <f t="shared" ca="1" si="26"/>
        <v>1413.5437562892546</v>
      </c>
      <c r="T45" s="9">
        <f t="shared" ca="1" si="0"/>
        <v>100</v>
      </c>
      <c r="U45" s="19" cm="1">
        <f t="array" aca="1" ref="U45" ca="1">INDEX(S:S, 43 + (INT((ROW(A10)-1)/8)*8))</f>
        <v>2073.5437562892548</v>
      </c>
      <c r="V45" s="8">
        <f t="shared" si="1"/>
        <v>120</v>
      </c>
      <c r="W45" s="19">
        <f t="shared" ca="1" si="27"/>
        <v>2193.5437562892548</v>
      </c>
      <c r="X45" s="8">
        <f t="shared" ca="1" si="28"/>
        <v>660.00000000000023</v>
      </c>
      <c r="Y45" s="19">
        <f t="shared" ca="1" si="29"/>
        <v>2193.5437562892548</v>
      </c>
      <c r="Z45" s="19" cm="1">
        <f t="array" aca="1" ref="Z45" ca="1">_xll.RiskPert($B$20,$C$20,$D$20)</f>
        <v>99.666666666666671</v>
      </c>
      <c r="AA45" s="8">
        <f t="shared" ca="1" si="30"/>
        <v>2293.2104229559213</v>
      </c>
      <c r="AB45" s="8">
        <f t="shared" ca="1" si="31"/>
        <v>0</v>
      </c>
      <c r="AC45" s="8" cm="1">
        <f t="array" aca="1" ref="AC45" ca="1">IF(MOD(ROW()-36, 8) = 0, INDEX(AA:AA, ROW()), INDEX(AE:AE,ROW() - 1))</f>
        <v>2318.2104229559213</v>
      </c>
      <c r="AD45" s="8" cm="1">
        <f t="array" aca="1" ref="AD45" ca="1">_xll.RiskUniform($B$22,$C$22)</f>
        <v>25</v>
      </c>
      <c r="AE45" s="8">
        <f t="shared" ca="1" si="32"/>
        <v>2343.2104229559213</v>
      </c>
      <c r="AF45" s="19">
        <f t="shared" ca="1" si="33"/>
        <v>124.66666666666652</v>
      </c>
      <c r="AG45" s="19">
        <f t="shared" ca="1" si="34"/>
        <v>1343.2104229559213</v>
      </c>
      <c r="AH45" s="8" t="str">
        <f t="shared" ca="1" si="35"/>
        <v>NO</v>
      </c>
      <c r="AI45" s="8">
        <f t="shared" ca="1" si="9"/>
        <v>140</v>
      </c>
      <c r="AJ45" s="8">
        <f t="shared" ca="1" si="10"/>
        <v>100</v>
      </c>
      <c r="AK45" s="8">
        <f t="shared" ca="1" si="11"/>
        <v>660.00000000000023</v>
      </c>
      <c r="AL45" s="19">
        <f t="shared" ca="1" si="12"/>
        <v>124.66666666666652</v>
      </c>
      <c r="AM45" s="19">
        <f t="shared" ca="1" si="13"/>
        <v>1343.2104229559213</v>
      </c>
      <c r="AN45" s="8" t="str">
        <f t="shared" ca="1" si="14"/>
        <v>YES</v>
      </c>
    </row>
    <row r="46" spans="1:40">
      <c r="A46" s="8">
        <v>11</v>
      </c>
      <c r="B46" s="8" cm="1">
        <f t="array" aca="1" ref="B46" ca="1">_xll.RiskGamma(1,1/$B$6)</f>
        <v>100</v>
      </c>
      <c r="C46" s="8">
        <f t="shared" ca="1" si="15"/>
        <v>1100</v>
      </c>
      <c r="D46" s="8">
        <f t="shared" ca="1" si="16"/>
        <v>1200</v>
      </c>
      <c r="E46" s="8" cm="1">
        <f t="array" aca="1" ref="E46" ca="1">_xll.RiskPert($B$8,$D$8,$E$8)</f>
        <v>50</v>
      </c>
      <c r="F46" s="8">
        <f t="shared" ca="1" si="17"/>
        <v>1250</v>
      </c>
      <c r="G46" s="8">
        <f t="shared" ca="1" si="18"/>
        <v>150</v>
      </c>
      <c r="H46" s="8">
        <f t="shared" ca="1" si="19"/>
        <v>1250</v>
      </c>
      <c r="I46" s="8" cm="1">
        <f t="array" aca="1" ref="I46" ca="1">_xll.RiskUniform($B$10,$C$10)</f>
        <v>60</v>
      </c>
      <c r="J46" s="8">
        <f t="shared" ca="1" si="20"/>
        <v>1310</v>
      </c>
      <c r="K46" s="8">
        <f t="shared" ca="1" si="21"/>
        <v>0</v>
      </c>
      <c r="L46" s="8">
        <f t="shared" ca="1" si="22"/>
        <v>1310</v>
      </c>
      <c r="M46" s="19" cm="1">
        <f t="array" aca="1" ref="M46" ca="1">_xll.RiskWeibull($B$12,$C$12)</f>
        <v>93.543756289254645</v>
      </c>
      <c r="N46" s="19">
        <f t="shared" ca="1" si="23"/>
        <v>1403.5437562892546</v>
      </c>
      <c r="O46" s="8">
        <f t="shared" ca="1" si="24"/>
        <v>0</v>
      </c>
      <c r="P46" s="19">
        <f t="shared" ca="1" si="25"/>
        <v>1403.5437562892546</v>
      </c>
      <c r="Q46" s="8" cm="1">
        <f t="array" aca="1" ref="Q46" ca="1">_xll.RiskGamma($B$14,1/$C$14)</f>
        <v>100</v>
      </c>
      <c r="R46" s="8" cm="1">
        <f t="array" aca="1" ref="R46" ca="1">_xll.RiskUniform($B$16,$C$16)</f>
        <v>20</v>
      </c>
      <c r="S46" s="19">
        <f t="shared" ca="1" si="26"/>
        <v>1523.5437562892546</v>
      </c>
      <c r="T46" s="9">
        <f t="shared" ca="1" si="0"/>
        <v>100</v>
      </c>
      <c r="U46" s="19" cm="1">
        <f t="array" aca="1" ref="U46" ca="1">INDEX(S:S, 43 + (INT((ROW(A11)-1)/8)*8))</f>
        <v>2073.5437562892548</v>
      </c>
      <c r="V46" s="8">
        <f t="shared" si="1"/>
        <v>120</v>
      </c>
      <c r="W46" s="19">
        <f t="shared" ca="1" si="27"/>
        <v>2193.5437562892548</v>
      </c>
      <c r="X46" s="8">
        <f t="shared" ca="1" si="28"/>
        <v>550.00000000000023</v>
      </c>
      <c r="Y46" s="19">
        <f t="shared" ca="1" si="29"/>
        <v>2193.5437562892548</v>
      </c>
      <c r="Z46" s="19" cm="1">
        <f t="array" aca="1" ref="Z46" ca="1">_xll.RiskPert($B$20,$C$20,$D$20)</f>
        <v>99.666666666666671</v>
      </c>
      <c r="AA46" s="8">
        <f t="shared" ca="1" si="30"/>
        <v>2293.2104229559213</v>
      </c>
      <c r="AB46" s="8">
        <f t="shared" ca="1" si="31"/>
        <v>0</v>
      </c>
      <c r="AC46" s="8" cm="1">
        <f t="array" aca="1" ref="AC46" ca="1">IF(MOD(ROW()-36, 8) = 0, INDEX(AA:AA, ROW()), INDEX(AE:AE,ROW() - 1))</f>
        <v>2343.2104229559213</v>
      </c>
      <c r="AD46" s="8" cm="1">
        <f t="array" aca="1" ref="AD46" ca="1">_xll.RiskUniform($B$22,$C$22)</f>
        <v>25</v>
      </c>
      <c r="AE46" s="8">
        <f t="shared" ca="1" si="32"/>
        <v>2368.2104229559213</v>
      </c>
      <c r="AF46" s="19">
        <f t="shared" ca="1" si="33"/>
        <v>149.66666666666652</v>
      </c>
      <c r="AG46" s="19">
        <f t="shared" ca="1" si="34"/>
        <v>1268.2104229559213</v>
      </c>
      <c r="AH46" s="8" t="str">
        <f t="shared" ca="1" si="35"/>
        <v>NO</v>
      </c>
      <c r="AI46" s="8">
        <f t="shared" ca="1" si="9"/>
        <v>150</v>
      </c>
      <c r="AJ46" s="8">
        <f t="shared" ca="1" si="10"/>
        <v>100</v>
      </c>
      <c r="AK46" s="8">
        <f t="shared" ca="1" si="11"/>
        <v>550.00000000000023</v>
      </c>
      <c r="AL46" s="19">
        <f t="shared" ca="1" si="12"/>
        <v>149.66666666666652</v>
      </c>
      <c r="AM46" s="19">
        <f t="shared" ca="1" si="13"/>
        <v>1268.2104229559213</v>
      </c>
      <c r="AN46" s="8" t="str">
        <f t="shared" ca="1" si="14"/>
        <v>YES</v>
      </c>
    </row>
    <row r="47" spans="1:40">
      <c r="A47" s="8">
        <v>12</v>
      </c>
      <c r="B47" s="8" cm="1">
        <f t="array" aca="1" ref="B47" ca="1">_xll.RiskGamma(1,1/$B$6)</f>
        <v>100</v>
      </c>
      <c r="C47" s="8">
        <f t="shared" ca="1" si="15"/>
        <v>1200</v>
      </c>
      <c r="D47" s="8">
        <f t="shared" ca="1" si="16"/>
        <v>1310</v>
      </c>
      <c r="E47" s="8" cm="1">
        <f t="array" aca="1" ref="E47" ca="1">_xll.RiskPert($B$8,$D$8,$E$8)</f>
        <v>50</v>
      </c>
      <c r="F47" s="8">
        <f t="shared" ca="1" si="17"/>
        <v>1360</v>
      </c>
      <c r="G47" s="8">
        <f t="shared" ca="1" si="18"/>
        <v>160</v>
      </c>
      <c r="H47" s="8">
        <f t="shared" ca="1" si="19"/>
        <v>1360</v>
      </c>
      <c r="I47" s="8" cm="1">
        <f t="array" aca="1" ref="I47" ca="1">_xll.RiskUniform($B$10,$C$10)</f>
        <v>60</v>
      </c>
      <c r="J47" s="8">
        <f t="shared" ca="1" si="20"/>
        <v>1420</v>
      </c>
      <c r="K47" s="8">
        <f t="shared" ca="1" si="21"/>
        <v>0</v>
      </c>
      <c r="L47" s="8">
        <f t="shared" ca="1" si="22"/>
        <v>1420</v>
      </c>
      <c r="M47" s="19" cm="1">
        <f t="array" aca="1" ref="M47" ca="1">_xll.RiskWeibull($B$12,$C$12)</f>
        <v>93.543756289254645</v>
      </c>
      <c r="N47" s="19">
        <f t="shared" ca="1" si="23"/>
        <v>1513.5437562892546</v>
      </c>
      <c r="O47" s="8">
        <f t="shared" ca="1" si="24"/>
        <v>0</v>
      </c>
      <c r="P47" s="19">
        <f t="shared" ca="1" si="25"/>
        <v>1513.5437562892546</v>
      </c>
      <c r="Q47" s="8" cm="1">
        <f t="array" aca="1" ref="Q47" ca="1">_xll.RiskGamma($B$14,1/$C$14)</f>
        <v>100</v>
      </c>
      <c r="R47" s="8" cm="1">
        <f t="array" aca="1" ref="R47" ca="1">_xll.RiskUniform($B$16,$C$16)</f>
        <v>20</v>
      </c>
      <c r="S47" s="19">
        <f t="shared" ca="1" si="26"/>
        <v>1633.5437562892546</v>
      </c>
      <c r="T47" s="9">
        <f t="shared" ca="1" si="0"/>
        <v>100</v>
      </c>
      <c r="U47" s="19" cm="1">
        <f t="array" aca="1" ref="U47" ca="1">INDEX(S:S, 43 + (INT((ROW(A12)-1)/8)*8))</f>
        <v>2073.5437562892548</v>
      </c>
      <c r="V47" s="8">
        <f t="shared" si="1"/>
        <v>120</v>
      </c>
      <c r="W47" s="19">
        <f t="shared" ca="1" si="27"/>
        <v>2193.5437562892548</v>
      </c>
      <c r="X47" s="8">
        <f t="shared" ca="1" si="28"/>
        <v>440.00000000000023</v>
      </c>
      <c r="Y47" s="19">
        <f t="shared" ca="1" si="29"/>
        <v>2193.5437562892548</v>
      </c>
      <c r="Z47" s="19" cm="1">
        <f t="array" aca="1" ref="Z47" ca="1">_xll.RiskPert($B$20,$C$20,$D$20)</f>
        <v>99.666666666666671</v>
      </c>
      <c r="AA47" s="8">
        <f t="shared" ca="1" si="30"/>
        <v>2293.2104229559213</v>
      </c>
      <c r="AB47" s="8">
        <f t="shared" ca="1" si="31"/>
        <v>0</v>
      </c>
      <c r="AC47" s="8" cm="1">
        <f t="array" aca="1" ref="AC47" ca="1">IF(MOD(ROW()-36, 8) = 0, INDEX(AA:AA, ROW()), INDEX(AE:AE,ROW() - 1))</f>
        <v>2368.2104229559213</v>
      </c>
      <c r="AD47" s="8" cm="1">
        <f t="array" aca="1" ref="AD47" ca="1">_xll.RiskUniform($B$22,$C$22)</f>
        <v>25</v>
      </c>
      <c r="AE47" s="8">
        <f t="shared" ca="1" si="32"/>
        <v>2393.2104229559213</v>
      </c>
      <c r="AF47" s="19">
        <f t="shared" ca="1" si="33"/>
        <v>174.66666666666652</v>
      </c>
      <c r="AG47" s="19">
        <f t="shared" ca="1" si="34"/>
        <v>1193.2104229559213</v>
      </c>
      <c r="AH47" s="8" t="str">
        <f t="shared" ca="1" si="35"/>
        <v>NO</v>
      </c>
      <c r="AI47" s="8">
        <f t="shared" ca="1" si="9"/>
        <v>160</v>
      </c>
      <c r="AJ47" s="8">
        <f t="shared" ca="1" si="10"/>
        <v>100</v>
      </c>
      <c r="AK47" s="8">
        <f t="shared" ca="1" si="11"/>
        <v>440.00000000000023</v>
      </c>
      <c r="AL47" s="19">
        <f t="shared" ca="1" si="12"/>
        <v>174.66666666666652</v>
      </c>
      <c r="AM47" s="19">
        <f t="shared" ca="1" si="13"/>
        <v>1193.2104229559213</v>
      </c>
      <c r="AN47" s="8" t="str">
        <f t="shared" ca="1" si="14"/>
        <v>YES</v>
      </c>
    </row>
    <row r="48" spans="1:40">
      <c r="A48" s="8">
        <v>13</v>
      </c>
      <c r="B48" s="8" cm="1">
        <f t="array" aca="1" ref="B48" ca="1">_xll.RiskGamma(1,1/$B$6)</f>
        <v>100</v>
      </c>
      <c r="C48" s="8">
        <f t="shared" ca="1" si="15"/>
        <v>1300</v>
      </c>
      <c r="D48" s="8">
        <f t="shared" ca="1" si="16"/>
        <v>1420</v>
      </c>
      <c r="E48" s="8" cm="1">
        <f t="array" aca="1" ref="E48" ca="1">_xll.RiskPert($B$8,$D$8,$E$8)</f>
        <v>50</v>
      </c>
      <c r="F48" s="8">
        <f t="shared" ca="1" si="17"/>
        <v>1470</v>
      </c>
      <c r="G48" s="8">
        <f t="shared" ca="1" si="18"/>
        <v>170</v>
      </c>
      <c r="H48" s="8">
        <f t="shared" ca="1" si="19"/>
        <v>1470</v>
      </c>
      <c r="I48" s="8" cm="1">
        <f t="array" aca="1" ref="I48" ca="1">_xll.RiskUniform($B$10,$C$10)</f>
        <v>60</v>
      </c>
      <c r="J48" s="8">
        <f t="shared" ca="1" si="20"/>
        <v>1530</v>
      </c>
      <c r="K48" s="8">
        <f t="shared" ca="1" si="21"/>
        <v>0</v>
      </c>
      <c r="L48" s="8">
        <f t="shared" ca="1" si="22"/>
        <v>1530</v>
      </c>
      <c r="M48" s="19" cm="1">
        <f t="array" aca="1" ref="M48" ca="1">_xll.RiskWeibull($B$12,$C$12)</f>
        <v>93.543756289254645</v>
      </c>
      <c r="N48" s="19">
        <f t="shared" ca="1" si="23"/>
        <v>1623.5437562892546</v>
      </c>
      <c r="O48" s="8">
        <f t="shared" ca="1" si="24"/>
        <v>0</v>
      </c>
      <c r="P48" s="19">
        <f t="shared" ca="1" si="25"/>
        <v>1623.5437562892546</v>
      </c>
      <c r="Q48" s="8" cm="1">
        <f t="array" aca="1" ref="Q48" ca="1">_xll.RiskGamma($B$14,1/$C$14)</f>
        <v>100</v>
      </c>
      <c r="R48" s="8" cm="1">
        <f t="array" aca="1" ref="R48" ca="1">_xll.RiskUniform($B$16,$C$16)</f>
        <v>20</v>
      </c>
      <c r="S48" s="19">
        <f t="shared" ca="1" si="26"/>
        <v>1743.5437562892546</v>
      </c>
      <c r="T48" s="9">
        <f t="shared" ca="1" si="0"/>
        <v>100</v>
      </c>
      <c r="U48" s="19" cm="1">
        <f t="array" aca="1" ref="U48" ca="1">INDEX(S:S, 43 + (INT((ROW(A13)-1)/8)*8))</f>
        <v>2073.5437562892548</v>
      </c>
      <c r="V48" s="8">
        <f t="shared" si="1"/>
        <v>120</v>
      </c>
      <c r="W48" s="19">
        <f t="shared" ca="1" si="27"/>
        <v>2193.5437562892548</v>
      </c>
      <c r="X48" s="8">
        <f t="shared" ca="1" si="28"/>
        <v>330.00000000000023</v>
      </c>
      <c r="Y48" s="19">
        <f t="shared" ca="1" si="29"/>
        <v>2193.5437562892548</v>
      </c>
      <c r="Z48" s="19" cm="1">
        <f t="array" aca="1" ref="Z48" ca="1">_xll.RiskPert($B$20,$C$20,$D$20)</f>
        <v>99.666666666666671</v>
      </c>
      <c r="AA48" s="8">
        <f t="shared" ca="1" si="30"/>
        <v>2293.2104229559213</v>
      </c>
      <c r="AB48" s="8">
        <f t="shared" ca="1" si="31"/>
        <v>0</v>
      </c>
      <c r="AC48" s="8" cm="1">
        <f t="array" aca="1" ref="AC48" ca="1">IF(MOD(ROW()-36, 8) = 0, INDEX(AA:AA, ROW()), INDEX(AE:AE,ROW() - 1))</f>
        <v>2393.2104229559213</v>
      </c>
      <c r="AD48" s="8" cm="1">
        <f t="array" aca="1" ref="AD48" ca="1">_xll.RiskUniform($B$22,$C$22)</f>
        <v>25</v>
      </c>
      <c r="AE48" s="8">
        <f t="shared" ca="1" si="32"/>
        <v>2418.2104229559213</v>
      </c>
      <c r="AF48" s="19">
        <f t="shared" ca="1" si="33"/>
        <v>199.66666666666652</v>
      </c>
      <c r="AG48" s="19">
        <f t="shared" ca="1" si="34"/>
        <v>1118.2104229559213</v>
      </c>
      <c r="AH48" s="8" t="str">
        <f t="shared" ca="1" si="35"/>
        <v>NO</v>
      </c>
      <c r="AI48" s="8">
        <f t="shared" ca="1" si="9"/>
        <v>170</v>
      </c>
      <c r="AJ48" s="8">
        <f t="shared" ca="1" si="10"/>
        <v>100</v>
      </c>
      <c r="AK48" s="8">
        <f t="shared" ca="1" si="11"/>
        <v>330.00000000000023</v>
      </c>
      <c r="AL48" s="19">
        <f t="shared" ca="1" si="12"/>
        <v>199.66666666666652</v>
      </c>
      <c r="AM48" s="19">
        <f t="shared" ca="1" si="13"/>
        <v>1118.2104229559213</v>
      </c>
      <c r="AN48" s="8" t="str">
        <f t="shared" ca="1" si="14"/>
        <v>YES</v>
      </c>
    </row>
    <row r="49" spans="1:40">
      <c r="A49" s="8">
        <v>14</v>
      </c>
      <c r="B49" s="8" cm="1">
        <f t="array" aca="1" ref="B49" ca="1">_xll.RiskGamma(1,1/$B$6)</f>
        <v>100</v>
      </c>
      <c r="C49" s="8">
        <f t="shared" ca="1" si="15"/>
        <v>1400</v>
      </c>
      <c r="D49" s="8">
        <f t="shared" ca="1" si="16"/>
        <v>1530</v>
      </c>
      <c r="E49" s="8" cm="1">
        <f t="array" aca="1" ref="E49" ca="1">_xll.RiskPert($B$8,$D$8,$E$8)</f>
        <v>50</v>
      </c>
      <c r="F49" s="8">
        <f t="shared" ca="1" si="17"/>
        <v>1580</v>
      </c>
      <c r="G49" s="8">
        <f t="shared" ca="1" si="18"/>
        <v>180</v>
      </c>
      <c r="H49" s="8">
        <f t="shared" ca="1" si="19"/>
        <v>1580</v>
      </c>
      <c r="I49" s="8" cm="1">
        <f t="array" aca="1" ref="I49" ca="1">_xll.RiskUniform($B$10,$C$10)</f>
        <v>60</v>
      </c>
      <c r="J49" s="8">
        <f t="shared" ca="1" si="20"/>
        <v>1640</v>
      </c>
      <c r="K49" s="8">
        <f t="shared" ca="1" si="21"/>
        <v>0</v>
      </c>
      <c r="L49" s="8">
        <f t="shared" ca="1" si="22"/>
        <v>1640</v>
      </c>
      <c r="M49" s="19" cm="1">
        <f t="array" aca="1" ref="M49" ca="1">_xll.RiskWeibull($B$12,$C$12)</f>
        <v>93.543756289254645</v>
      </c>
      <c r="N49" s="19">
        <f t="shared" ca="1" si="23"/>
        <v>1733.5437562892546</v>
      </c>
      <c r="O49" s="8">
        <f t="shared" ca="1" si="24"/>
        <v>0</v>
      </c>
      <c r="P49" s="19">
        <f t="shared" ca="1" si="25"/>
        <v>1733.5437562892546</v>
      </c>
      <c r="Q49" s="8" cm="1">
        <f t="array" aca="1" ref="Q49" ca="1">_xll.RiskGamma($B$14,1/$C$14)</f>
        <v>100</v>
      </c>
      <c r="R49" s="8" cm="1">
        <f t="array" aca="1" ref="R49" ca="1">_xll.RiskUniform($B$16,$C$16)</f>
        <v>20</v>
      </c>
      <c r="S49" s="19">
        <f t="shared" ca="1" si="26"/>
        <v>1853.5437562892546</v>
      </c>
      <c r="T49" s="9">
        <f t="shared" ca="1" si="0"/>
        <v>100</v>
      </c>
      <c r="U49" s="19" cm="1">
        <f t="array" aca="1" ref="U49" ca="1">INDEX(S:S, 43 + (INT((ROW(A14)-1)/8)*8))</f>
        <v>2073.5437562892548</v>
      </c>
      <c r="V49" s="8">
        <f t="shared" si="1"/>
        <v>120</v>
      </c>
      <c r="W49" s="19">
        <f t="shared" ca="1" si="27"/>
        <v>2193.5437562892548</v>
      </c>
      <c r="X49" s="8">
        <f t="shared" ca="1" si="28"/>
        <v>220.00000000000023</v>
      </c>
      <c r="Y49" s="19">
        <f t="shared" ca="1" si="29"/>
        <v>2193.5437562892548</v>
      </c>
      <c r="Z49" s="19" cm="1">
        <f t="array" aca="1" ref="Z49" ca="1">_xll.RiskPert($B$20,$C$20,$D$20)</f>
        <v>99.666666666666671</v>
      </c>
      <c r="AA49" s="8">
        <f t="shared" ca="1" si="30"/>
        <v>2293.2104229559213</v>
      </c>
      <c r="AB49" s="8">
        <f t="shared" ca="1" si="31"/>
        <v>0</v>
      </c>
      <c r="AC49" s="8" cm="1">
        <f t="array" aca="1" ref="AC49" ca="1">IF(MOD(ROW()-36, 8) = 0, INDEX(AA:AA, ROW()), INDEX(AE:AE,ROW() - 1))</f>
        <v>2418.2104229559213</v>
      </c>
      <c r="AD49" s="8" cm="1">
        <f t="array" aca="1" ref="AD49" ca="1">_xll.RiskUniform($B$22,$C$22)</f>
        <v>25</v>
      </c>
      <c r="AE49" s="8">
        <f t="shared" ca="1" si="32"/>
        <v>2443.2104229559213</v>
      </c>
      <c r="AF49" s="19">
        <f t="shared" ca="1" si="33"/>
        <v>224.66666666666652</v>
      </c>
      <c r="AG49" s="19">
        <f t="shared" ca="1" si="34"/>
        <v>1043.2104229559213</v>
      </c>
      <c r="AH49" s="8" t="str">
        <f t="shared" ca="1" si="35"/>
        <v>NO</v>
      </c>
      <c r="AI49" s="8">
        <f t="shared" ca="1" si="9"/>
        <v>180</v>
      </c>
      <c r="AJ49" s="8">
        <f t="shared" ca="1" si="10"/>
        <v>100</v>
      </c>
      <c r="AK49" s="8">
        <f t="shared" ca="1" si="11"/>
        <v>220.00000000000023</v>
      </c>
      <c r="AL49" s="19">
        <f t="shared" ca="1" si="12"/>
        <v>224.66666666666652</v>
      </c>
      <c r="AM49" s="19">
        <f t="shared" ca="1" si="13"/>
        <v>1043.2104229559213</v>
      </c>
      <c r="AN49" s="8" t="str">
        <f t="shared" ca="1" si="14"/>
        <v>YES</v>
      </c>
    </row>
    <row r="50" spans="1:40">
      <c r="A50" s="8">
        <v>15</v>
      </c>
      <c r="B50" s="8" cm="1">
        <f t="array" aca="1" ref="B50" ca="1">_xll.RiskGamma(1,1/$B$6)</f>
        <v>100</v>
      </c>
      <c r="C50" s="8">
        <f t="shared" ca="1" si="15"/>
        <v>1500</v>
      </c>
      <c r="D50" s="8">
        <f t="shared" ca="1" si="16"/>
        <v>1640</v>
      </c>
      <c r="E50" s="8" cm="1">
        <f t="array" aca="1" ref="E50" ca="1">_xll.RiskPert($B$8,$D$8,$E$8)</f>
        <v>50</v>
      </c>
      <c r="F50" s="8">
        <f t="shared" ca="1" si="17"/>
        <v>1690</v>
      </c>
      <c r="G50" s="8">
        <f t="shared" ca="1" si="18"/>
        <v>190</v>
      </c>
      <c r="H50" s="8">
        <f t="shared" ca="1" si="19"/>
        <v>1690</v>
      </c>
      <c r="I50" s="8" cm="1">
        <f t="array" aca="1" ref="I50" ca="1">_xll.RiskUniform($B$10,$C$10)</f>
        <v>60</v>
      </c>
      <c r="J50" s="8">
        <f t="shared" ca="1" si="20"/>
        <v>1750</v>
      </c>
      <c r="K50" s="8">
        <f t="shared" ca="1" si="21"/>
        <v>0</v>
      </c>
      <c r="L50" s="8">
        <f t="shared" ca="1" si="22"/>
        <v>1750</v>
      </c>
      <c r="M50" s="19" cm="1">
        <f t="array" aca="1" ref="M50" ca="1">_xll.RiskWeibull($B$12,$C$12)</f>
        <v>93.543756289254645</v>
      </c>
      <c r="N50" s="19">
        <f t="shared" ca="1" si="23"/>
        <v>1843.5437562892546</v>
      </c>
      <c r="O50" s="8">
        <f t="shared" ca="1" si="24"/>
        <v>0</v>
      </c>
      <c r="P50" s="19">
        <f t="shared" ca="1" si="25"/>
        <v>1843.5437562892546</v>
      </c>
      <c r="Q50" s="8" cm="1">
        <f t="array" aca="1" ref="Q50" ca="1">_xll.RiskGamma($B$14,1/$C$14)</f>
        <v>100</v>
      </c>
      <c r="R50" s="8" cm="1">
        <f t="array" aca="1" ref="R50" ca="1">_xll.RiskUniform($B$16,$C$16)</f>
        <v>20</v>
      </c>
      <c r="S50" s="19">
        <f t="shared" ca="1" si="26"/>
        <v>1963.5437562892546</v>
      </c>
      <c r="T50" s="9">
        <f t="shared" ca="1" si="0"/>
        <v>100</v>
      </c>
      <c r="U50" s="19" cm="1">
        <f t="array" aca="1" ref="U50" ca="1">INDEX(S:S, 43 + (INT((ROW(A15)-1)/8)*8))</f>
        <v>2073.5437562892548</v>
      </c>
      <c r="V50" s="8">
        <f t="shared" si="1"/>
        <v>120</v>
      </c>
      <c r="W50" s="19">
        <f t="shared" ca="1" si="27"/>
        <v>2193.5437562892548</v>
      </c>
      <c r="X50" s="8">
        <f t="shared" ca="1" si="28"/>
        <v>110.00000000000023</v>
      </c>
      <c r="Y50" s="19">
        <f t="shared" ca="1" si="29"/>
        <v>2193.5437562892548</v>
      </c>
      <c r="Z50" s="19" cm="1">
        <f t="array" aca="1" ref="Z50" ca="1">_xll.RiskPert($B$20,$C$20,$D$20)</f>
        <v>99.666666666666671</v>
      </c>
      <c r="AA50" s="8">
        <f t="shared" ca="1" si="30"/>
        <v>2293.2104229559213</v>
      </c>
      <c r="AB50" s="8">
        <f t="shared" ca="1" si="31"/>
        <v>0</v>
      </c>
      <c r="AC50" s="8" cm="1">
        <f t="array" aca="1" ref="AC50" ca="1">IF(MOD(ROW()-36, 8) = 0, INDEX(AA:AA, ROW()), INDEX(AE:AE,ROW() - 1))</f>
        <v>2443.2104229559213</v>
      </c>
      <c r="AD50" s="8" cm="1">
        <f t="array" aca="1" ref="AD50" ca="1">_xll.RiskUniform($B$22,$C$22)</f>
        <v>25</v>
      </c>
      <c r="AE50" s="8">
        <f t="shared" ca="1" si="32"/>
        <v>2468.2104229559213</v>
      </c>
      <c r="AF50" s="19">
        <f t="shared" ca="1" si="33"/>
        <v>249.66666666666652</v>
      </c>
      <c r="AG50" s="19">
        <f t="shared" ca="1" si="34"/>
        <v>968.21042295592133</v>
      </c>
      <c r="AH50" s="8" t="str">
        <f t="shared" ca="1" si="35"/>
        <v>NO</v>
      </c>
      <c r="AI50" s="8">
        <f t="shared" ca="1" si="9"/>
        <v>190</v>
      </c>
      <c r="AJ50" s="8">
        <f t="shared" ca="1" si="10"/>
        <v>100</v>
      </c>
      <c r="AK50" s="8">
        <f t="shared" ca="1" si="11"/>
        <v>110.00000000000023</v>
      </c>
      <c r="AL50" s="19">
        <f t="shared" ca="1" si="12"/>
        <v>249.66666666666652</v>
      </c>
      <c r="AM50" s="19">
        <f t="shared" ca="1" si="13"/>
        <v>968.21042295592133</v>
      </c>
      <c r="AN50" s="8" t="str">
        <f t="shared" ca="1" si="14"/>
        <v>YES</v>
      </c>
    </row>
    <row r="51" spans="1:40">
      <c r="A51" s="8">
        <v>16</v>
      </c>
      <c r="B51" s="8" cm="1">
        <f t="array" aca="1" ref="B51" ca="1">_xll.RiskGamma(1,1/$B$6)</f>
        <v>100</v>
      </c>
      <c r="C51" s="8">
        <f t="shared" ca="1" si="15"/>
        <v>1600</v>
      </c>
      <c r="D51" s="8">
        <f t="shared" ca="1" si="16"/>
        <v>1750</v>
      </c>
      <c r="E51" s="8" cm="1">
        <f t="array" aca="1" ref="E51" ca="1">_xll.RiskPert($B$8,$D$8,$E$8)</f>
        <v>50</v>
      </c>
      <c r="F51" s="8">
        <f t="shared" ca="1" si="17"/>
        <v>1800</v>
      </c>
      <c r="G51" s="8">
        <f t="shared" ca="1" si="18"/>
        <v>200</v>
      </c>
      <c r="H51" s="8">
        <f t="shared" ca="1" si="19"/>
        <v>1800</v>
      </c>
      <c r="I51" s="8" cm="1">
        <f t="array" aca="1" ref="I51" ca="1">_xll.RiskUniform($B$10,$C$10)</f>
        <v>60</v>
      </c>
      <c r="J51" s="8">
        <f t="shared" ca="1" si="20"/>
        <v>1860</v>
      </c>
      <c r="K51" s="8">
        <f t="shared" ca="1" si="21"/>
        <v>0</v>
      </c>
      <c r="L51" s="8">
        <f t="shared" ca="1" si="22"/>
        <v>1860</v>
      </c>
      <c r="M51" s="19" cm="1">
        <f t="array" aca="1" ref="M51" ca="1">_xll.RiskWeibull($B$12,$C$12)</f>
        <v>93.543756289254645</v>
      </c>
      <c r="N51" s="19">
        <f t="shared" ca="1" si="23"/>
        <v>1953.5437562892546</v>
      </c>
      <c r="O51" s="8">
        <f t="shared" ca="1" si="24"/>
        <v>0</v>
      </c>
      <c r="P51" s="19">
        <f t="shared" ca="1" si="25"/>
        <v>1953.5437562892546</v>
      </c>
      <c r="Q51" s="8" cm="1">
        <f t="array" aca="1" ref="Q51" ca="1">_xll.RiskGamma($B$14,1/$C$14)</f>
        <v>100</v>
      </c>
      <c r="R51" s="8" cm="1">
        <f t="array" aca="1" ref="R51" ca="1">_xll.RiskUniform($B$16,$C$16)</f>
        <v>20</v>
      </c>
      <c r="S51" s="19">
        <f t="shared" ca="1" si="26"/>
        <v>2073.5437562892548</v>
      </c>
      <c r="T51" s="9">
        <f t="shared" ca="1" si="0"/>
        <v>100.00000000000023</v>
      </c>
      <c r="U51" s="19" cm="1">
        <f t="array" aca="1" ref="U51" ca="1">INDEX(S:S, 43 + (INT((ROW(A16)-1)/8)*8))</f>
        <v>2073.5437562892548</v>
      </c>
      <c r="V51" s="8">
        <f t="shared" si="1"/>
        <v>120</v>
      </c>
      <c r="W51" s="19">
        <f t="shared" ca="1" si="27"/>
        <v>2193.5437562892548</v>
      </c>
      <c r="X51" s="8">
        <f t="shared" ca="1" si="28"/>
        <v>0</v>
      </c>
      <c r="Y51" s="19">
        <f t="shared" ca="1" si="29"/>
        <v>2193.5437562892548</v>
      </c>
      <c r="Z51" s="19" cm="1">
        <f t="array" aca="1" ref="Z51" ca="1">_xll.RiskPert($B$20,$C$20,$D$20)</f>
        <v>99.666666666666671</v>
      </c>
      <c r="AA51" s="8">
        <f t="shared" ca="1" si="30"/>
        <v>2293.2104229559213</v>
      </c>
      <c r="AB51" s="8">
        <f t="shared" ca="1" si="31"/>
        <v>0</v>
      </c>
      <c r="AC51" s="8" cm="1">
        <f t="array" aca="1" ref="AC51" ca="1">IF(MOD(ROW()-36, 8) = 0, INDEX(AA:AA, ROW()), INDEX(AE:AE,ROW() - 1))</f>
        <v>2468.2104229559213</v>
      </c>
      <c r="AD51" s="8" cm="1">
        <f t="array" aca="1" ref="AD51" ca="1">_xll.RiskUniform($B$22,$C$22)</f>
        <v>25</v>
      </c>
      <c r="AE51" s="8">
        <f t="shared" ca="1" si="32"/>
        <v>2493.2104229559213</v>
      </c>
      <c r="AF51" s="19">
        <f t="shared" ca="1" si="33"/>
        <v>274.66666666666652</v>
      </c>
      <c r="AG51" s="19">
        <f t="shared" ca="1" si="34"/>
        <v>893.21042295592133</v>
      </c>
      <c r="AH51" s="8" t="str">
        <f t="shared" ca="1" si="35"/>
        <v>NO</v>
      </c>
      <c r="AI51" s="8">
        <f t="shared" ca="1" si="9"/>
        <v>200</v>
      </c>
      <c r="AJ51" s="8">
        <f t="shared" ca="1" si="10"/>
        <v>100.00000000000023</v>
      </c>
      <c r="AK51" s="8">
        <f t="shared" ca="1" si="11"/>
        <v>0</v>
      </c>
      <c r="AL51" s="19">
        <f t="shared" ca="1" si="12"/>
        <v>274.66666666666652</v>
      </c>
      <c r="AM51" s="19">
        <f t="shared" ca="1" si="13"/>
        <v>893.21042295592133</v>
      </c>
      <c r="AN51" s="8" t="str">
        <f t="shared" ca="1" si="14"/>
        <v>YES</v>
      </c>
    </row>
    <row r="52" spans="1:40">
      <c r="A52" s="8">
        <v>17</v>
      </c>
      <c r="B52" s="8" cm="1">
        <f t="array" aca="1" ref="B52" ca="1">_xll.RiskGamma(1,1/$B$6)</f>
        <v>100</v>
      </c>
      <c r="C52" s="8">
        <f t="shared" ca="1" si="15"/>
        <v>1700</v>
      </c>
      <c r="D52" s="8">
        <f t="shared" ca="1" si="16"/>
        <v>1860</v>
      </c>
      <c r="E52" s="8" cm="1">
        <f t="array" aca="1" ref="E52" ca="1">_xll.RiskPert($B$8,$D$8,$E$8)</f>
        <v>50</v>
      </c>
      <c r="F52" s="8">
        <f t="shared" ca="1" si="17"/>
        <v>1910</v>
      </c>
      <c r="G52" s="8">
        <f t="shared" ca="1" si="18"/>
        <v>210</v>
      </c>
      <c r="H52" s="8">
        <f t="shared" ca="1" si="19"/>
        <v>1910</v>
      </c>
      <c r="I52" s="8" cm="1">
        <f t="array" aca="1" ref="I52" ca="1">_xll.RiskUniform($B$10,$C$10)</f>
        <v>60</v>
      </c>
      <c r="J52" s="8">
        <f t="shared" ca="1" si="20"/>
        <v>1970</v>
      </c>
      <c r="K52" s="8">
        <f t="shared" ca="1" si="21"/>
        <v>0</v>
      </c>
      <c r="L52" s="8">
        <f t="shared" ca="1" si="22"/>
        <v>1970</v>
      </c>
      <c r="M52" s="19" cm="1">
        <f t="array" aca="1" ref="M52" ca="1">_xll.RiskWeibull($B$12,$C$12)</f>
        <v>93.543756289254645</v>
      </c>
      <c r="N52" s="19">
        <f t="shared" ca="1" si="23"/>
        <v>2063.5437562892548</v>
      </c>
      <c r="O52" s="8">
        <f t="shared" ca="1" si="24"/>
        <v>0</v>
      </c>
      <c r="P52" s="19">
        <f t="shared" ca="1" si="25"/>
        <v>2063.5437562892548</v>
      </c>
      <c r="Q52" s="8" cm="1">
        <f t="array" aca="1" ref="Q52" ca="1">_xll.RiskGamma($B$14,1/$C$14)</f>
        <v>100</v>
      </c>
      <c r="R52" s="8" cm="1">
        <f t="array" aca="1" ref="R52" ca="1">_xll.RiskUniform($B$16,$C$16)</f>
        <v>20</v>
      </c>
      <c r="S52" s="19">
        <f t="shared" ca="1" si="26"/>
        <v>2183.5437562892548</v>
      </c>
      <c r="T52" s="9">
        <f t="shared" ca="1" si="0"/>
        <v>100</v>
      </c>
      <c r="U52" s="19" cm="1">
        <f t="array" aca="1" ref="U52" ca="1">INDEX(S:S, 43 + (INT((ROW(A17)-1)/8)*8))</f>
        <v>2953.5437562892548</v>
      </c>
      <c r="V52" s="8">
        <f t="shared" si="1"/>
        <v>120</v>
      </c>
      <c r="W52" s="19">
        <f t="shared" ca="1" si="27"/>
        <v>3073.5437562892548</v>
      </c>
      <c r="X52" s="8">
        <f t="shared" ca="1" si="28"/>
        <v>770</v>
      </c>
      <c r="Y52" s="19">
        <f t="shared" ca="1" si="29"/>
        <v>3073.5437562892548</v>
      </c>
      <c r="Z52" s="19" cm="1">
        <f t="array" aca="1" ref="Z52" ca="1">_xll.RiskPert($B$20,$C$20,$D$20)</f>
        <v>99.666666666666671</v>
      </c>
      <c r="AA52" s="8">
        <f t="shared" ca="1" si="30"/>
        <v>3173.2104229559213</v>
      </c>
      <c r="AB52" s="8">
        <f t="shared" ca="1" si="31"/>
        <v>0</v>
      </c>
      <c r="AC52" s="8" cm="1">
        <f t="array" aca="1" ref="AC52" ca="1">IF(MOD(ROW()-36, 8) = 0, INDEX(AA:AA, ROW()), INDEX(AE:AE,ROW() - 1))</f>
        <v>3173.2104229559213</v>
      </c>
      <c r="AD52" s="8" cm="1">
        <f t="array" aca="1" ref="AD52" ca="1">_xll.RiskUniform($B$22,$C$22)</f>
        <v>25</v>
      </c>
      <c r="AE52" s="8">
        <f t="shared" ca="1" si="32"/>
        <v>3198.2104229559213</v>
      </c>
      <c r="AF52" s="19">
        <f t="shared" ca="1" si="33"/>
        <v>99.666666666666515</v>
      </c>
      <c r="AG52" s="19">
        <f t="shared" ca="1" si="34"/>
        <v>1498.2104229559213</v>
      </c>
      <c r="AH52" s="8" t="str">
        <f t="shared" ca="1" si="35"/>
        <v>NO</v>
      </c>
      <c r="AI52" s="8">
        <f t="shared" ca="1" si="9"/>
        <v>210</v>
      </c>
      <c r="AJ52" s="8">
        <f t="shared" ca="1" si="10"/>
        <v>100</v>
      </c>
      <c r="AK52" s="8">
        <f t="shared" ca="1" si="11"/>
        <v>770</v>
      </c>
      <c r="AL52" s="19">
        <f t="shared" ca="1" si="12"/>
        <v>99.666666666666515</v>
      </c>
      <c r="AM52" s="19">
        <f t="shared" ca="1" si="13"/>
        <v>1498.2104229559213</v>
      </c>
      <c r="AN52" s="8" t="str">
        <f t="shared" ca="1" si="14"/>
        <v>NO</v>
      </c>
    </row>
    <row r="53" spans="1:40">
      <c r="A53" s="8">
        <v>18</v>
      </c>
      <c r="B53" s="8" cm="1">
        <f t="array" aca="1" ref="B53" ca="1">_xll.RiskGamma(1,1/$B$6)</f>
        <v>100</v>
      </c>
      <c r="C53" s="8">
        <f t="shared" ca="1" si="15"/>
        <v>1800</v>
      </c>
      <c r="D53" s="8">
        <f t="shared" ca="1" si="16"/>
        <v>1970</v>
      </c>
      <c r="E53" s="8" cm="1">
        <f t="array" aca="1" ref="E53" ca="1">_xll.RiskPert($B$8,$D$8,$E$8)</f>
        <v>50</v>
      </c>
      <c r="F53" s="8">
        <f t="shared" ca="1" si="17"/>
        <v>2020</v>
      </c>
      <c r="G53" s="8">
        <f t="shared" ca="1" si="18"/>
        <v>220</v>
      </c>
      <c r="H53" s="8">
        <f t="shared" ca="1" si="19"/>
        <v>2020</v>
      </c>
      <c r="I53" s="8" cm="1">
        <f t="array" aca="1" ref="I53" ca="1">_xll.RiskUniform($B$10,$C$10)</f>
        <v>60</v>
      </c>
      <c r="J53" s="8">
        <f t="shared" ca="1" si="20"/>
        <v>2080</v>
      </c>
      <c r="K53" s="8">
        <f t="shared" ca="1" si="21"/>
        <v>0</v>
      </c>
      <c r="L53" s="8">
        <f t="shared" ca="1" si="22"/>
        <v>2080</v>
      </c>
      <c r="M53" s="19" cm="1">
        <f t="array" aca="1" ref="M53" ca="1">_xll.RiskWeibull($B$12,$C$12)</f>
        <v>93.543756289254645</v>
      </c>
      <c r="N53" s="19">
        <f t="shared" ca="1" si="23"/>
        <v>2173.5437562892548</v>
      </c>
      <c r="O53" s="8">
        <f t="shared" ca="1" si="24"/>
        <v>0</v>
      </c>
      <c r="P53" s="19">
        <f t="shared" ca="1" si="25"/>
        <v>2173.5437562892548</v>
      </c>
      <c r="Q53" s="8" cm="1">
        <f t="array" aca="1" ref="Q53" ca="1">_xll.RiskGamma($B$14,1/$C$14)</f>
        <v>100</v>
      </c>
      <c r="R53" s="8" cm="1">
        <f t="array" aca="1" ref="R53" ca="1">_xll.RiskUniform($B$16,$C$16)</f>
        <v>20</v>
      </c>
      <c r="S53" s="19">
        <f t="shared" ca="1" si="26"/>
        <v>2293.5437562892548</v>
      </c>
      <c r="T53" s="9">
        <f t="shared" ca="1" si="0"/>
        <v>100</v>
      </c>
      <c r="U53" s="19" cm="1">
        <f t="array" aca="1" ref="U53" ca="1">INDEX(S:S, 43 + (INT((ROW(A18)-1)/8)*8))</f>
        <v>2953.5437562892548</v>
      </c>
      <c r="V53" s="8">
        <f t="shared" si="1"/>
        <v>120</v>
      </c>
      <c r="W53" s="19">
        <f t="shared" ca="1" si="27"/>
        <v>3073.5437562892548</v>
      </c>
      <c r="X53" s="8">
        <f t="shared" ca="1" si="28"/>
        <v>660</v>
      </c>
      <c r="Y53" s="19">
        <f t="shared" ca="1" si="29"/>
        <v>3073.5437562892548</v>
      </c>
      <c r="Z53" s="19" cm="1">
        <f t="array" aca="1" ref="Z53" ca="1">_xll.RiskPert($B$20,$C$20,$D$20)</f>
        <v>99.666666666666671</v>
      </c>
      <c r="AA53" s="8">
        <f t="shared" ca="1" si="30"/>
        <v>3173.2104229559213</v>
      </c>
      <c r="AB53" s="8">
        <f t="shared" ca="1" si="31"/>
        <v>0</v>
      </c>
      <c r="AC53" s="8" cm="1">
        <f t="array" aca="1" ref="AC53" ca="1">IF(MOD(ROW()-36, 8) = 0, INDEX(AA:AA, ROW()), INDEX(AE:AE,ROW() - 1))</f>
        <v>3198.2104229559213</v>
      </c>
      <c r="AD53" s="8" cm="1">
        <f t="array" aca="1" ref="AD53" ca="1">_xll.RiskUniform($B$22,$C$22)</f>
        <v>25</v>
      </c>
      <c r="AE53" s="8">
        <f t="shared" ca="1" si="32"/>
        <v>3223.2104229559213</v>
      </c>
      <c r="AF53" s="19">
        <f t="shared" ca="1" si="33"/>
        <v>124.66666666666652</v>
      </c>
      <c r="AG53" s="19">
        <f t="shared" ca="1" si="34"/>
        <v>1423.2104229559213</v>
      </c>
      <c r="AH53" s="8" t="str">
        <f t="shared" ca="1" si="35"/>
        <v>NO</v>
      </c>
      <c r="AI53" s="8">
        <f t="shared" ca="1" si="9"/>
        <v>220</v>
      </c>
      <c r="AJ53" s="8">
        <f t="shared" ca="1" si="10"/>
        <v>100</v>
      </c>
      <c r="AK53" s="8">
        <f t="shared" ca="1" si="11"/>
        <v>660</v>
      </c>
      <c r="AL53" s="19">
        <f t="shared" ca="1" si="12"/>
        <v>124.66666666666652</v>
      </c>
      <c r="AM53" s="19">
        <f t="shared" ca="1" si="13"/>
        <v>1423.2104229559213</v>
      </c>
      <c r="AN53" s="8" t="str">
        <f t="shared" ca="1" si="14"/>
        <v>YES</v>
      </c>
    </row>
    <row r="54" spans="1:40">
      <c r="A54" s="8">
        <v>19</v>
      </c>
      <c r="B54" s="8" cm="1">
        <f t="array" aca="1" ref="B54" ca="1">_xll.RiskGamma(1,1/$B$6)</f>
        <v>100</v>
      </c>
      <c r="C54" s="8">
        <f t="shared" ca="1" si="15"/>
        <v>1900</v>
      </c>
      <c r="D54" s="8">
        <f t="shared" ca="1" si="16"/>
        <v>2080</v>
      </c>
      <c r="E54" s="8" cm="1">
        <f t="array" aca="1" ref="E54" ca="1">_xll.RiskPert($B$8,$D$8,$E$8)</f>
        <v>50</v>
      </c>
      <c r="F54" s="8">
        <f t="shared" ca="1" si="17"/>
        <v>2130</v>
      </c>
      <c r="G54" s="8">
        <f t="shared" ca="1" si="18"/>
        <v>230</v>
      </c>
      <c r="H54" s="8">
        <f t="shared" ca="1" si="19"/>
        <v>2130</v>
      </c>
      <c r="I54" s="8" cm="1">
        <f t="array" aca="1" ref="I54" ca="1">_xll.RiskUniform($B$10,$C$10)</f>
        <v>60</v>
      </c>
      <c r="J54" s="8">
        <f t="shared" ca="1" si="20"/>
        <v>2190</v>
      </c>
      <c r="K54" s="8">
        <f t="shared" ca="1" si="21"/>
        <v>0</v>
      </c>
      <c r="L54" s="8">
        <f t="shared" ca="1" si="22"/>
        <v>2190</v>
      </c>
      <c r="M54" s="19" cm="1">
        <f t="array" aca="1" ref="M54" ca="1">_xll.RiskWeibull($B$12,$C$12)</f>
        <v>93.543756289254645</v>
      </c>
      <c r="N54" s="19">
        <f t="shared" ca="1" si="23"/>
        <v>2283.5437562892548</v>
      </c>
      <c r="O54" s="8">
        <f t="shared" ca="1" si="24"/>
        <v>0</v>
      </c>
      <c r="P54" s="19">
        <f t="shared" ca="1" si="25"/>
        <v>2283.5437562892548</v>
      </c>
      <c r="Q54" s="8" cm="1">
        <f t="array" aca="1" ref="Q54" ca="1">_xll.RiskGamma($B$14,1/$C$14)</f>
        <v>100</v>
      </c>
      <c r="R54" s="8" cm="1">
        <f t="array" aca="1" ref="R54" ca="1">_xll.RiskUniform($B$16,$C$16)</f>
        <v>20</v>
      </c>
      <c r="S54" s="19">
        <f t="shared" ca="1" si="26"/>
        <v>2403.5437562892548</v>
      </c>
      <c r="T54" s="9">
        <f t="shared" ca="1" si="0"/>
        <v>100</v>
      </c>
      <c r="U54" s="19" cm="1">
        <f t="array" aca="1" ref="U54" ca="1">INDEX(S:S, 43 + (INT((ROW(A19)-1)/8)*8))</f>
        <v>2953.5437562892548</v>
      </c>
      <c r="V54" s="8">
        <f t="shared" si="1"/>
        <v>120</v>
      </c>
      <c r="W54" s="19">
        <f t="shared" ca="1" si="27"/>
        <v>3073.5437562892548</v>
      </c>
      <c r="X54" s="8">
        <f t="shared" ca="1" si="28"/>
        <v>550</v>
      </c>
      <c r="Y54" s="19">
        <f t="shared" ca="1" si="29"/>
        <v>3073.5437562892548</v>
      </c>
      <c r="Z54" s="19" cm="1">
        <f t="array" aca="1" ref="Z54" ca="1">_xll.RiskPert($B$20,$C$20,$D$20)</f>
        <v>99.666666666666671</v>
      </c>
      <c r="AA54" s="8">
        <f t="shared" ca="1" si="30"/>
        <v>3173.2104229559213</v>
      </c>
      <c r="AB54" s="8">
        <f t="shared" ca="1" si="31"/>
        <v>0</v>
      </c>
      <c r="AC54" s="8" cm="1">
        <f t="array" aca="1" ref="AC54" ca="1">IF(MOD(ROW()-36, 8) = 0, INDEX(AA:AA, ROW()), INDEX(AE:AE,ROW() - 1))</f>
        <v>3223.2104229559213</v>
      </c>
      <c r="AD54" s="8" cm="1">
        <f t="array" aca="1" ref="AD54" ca="1">_xll.RiskUniform($B$22,$C$22)</f>
        <v>25</v>
      </c>
      <c r="AE54" s="8">
        <f t="shared" ca="1" si="32"/>
        <v>3248.2104229559213</v>
      </c>
      <c r="AF54" s="19">
        <f t="shared" ca="1" si="33"/>
        <v>149.66666666666652</v>
      </c>
      <c r="AG54" s="19">
        <f t="shared" ca="1" si="34"/>
        <v>1348.2104229559213</v>
      </c>
      <c r="AH54" s="8" t="str">
        <f t="shared" ca="1" si="35"/>
        <v>NO</v>
      </c>
      <c r="AI54" s="8">
        <f t="shared" ca="1" si="9"/>
        <v>230</v>
      </c>
      <c r="AJ54" s="8">
        <f t="shared" ca="1" si="10"/>
        <v>100</v>
      </c>
      <c r="AK54" s="8">
        <f t="shared" ca="1" si="11"/>
        <v>550</v>
      </c>
      <c r="AL54" s="19">
        <f t="shared" ca="1" si="12"/>
        <v>149.66666666666652</v>
      </c>
      <c r="AM54" s="19">
        <f t="shared" ca="1" si="13"/>
        <v>1348.2104229559213</v>
      </c>
      <c r="AN54" s="8" t="str">
        <f t="shared" ca="1" si="14"/>
        <v>YES</v>
      </c>
    </row>
    <row r="55" spans="1:40">
      <c r="A55" s="8">
        <v>20</v>
      </c>
      <c r="B55" s="8" cm="1">
        <f t="array" aca="1" ref="B55" ca="1">_xll.RiskGamma(1,1/$B$6)</f>
        <v>100</v>
      </c>
      <c r="C55" s="8">
        <f t="shared" ca="1" si="15"/>
        <v>2000</v>
      </c>
      <c r="D55" s="8">
        <f t="shared" ca="1" si="16"/>
        <v>2190</v>
      </c>
      <c r="E55" s="8" cm="1">
        <f t="array" aca="1" ref="E55" ca="1">_xll.RiskPert($B$8,$D$8,$E$8)</f>
        <v>50</v>
      </c>
      <c r="F55" s="8">
        <f t="shared" ca="1" si="17"/>
        <v>2240</v>
      </c>
      <c r="G55" s="8">
        <f t="shared" ca="1" si="18"/>
        <v>240</v>
      </c>
      <c r="H55" s="8">
        <f t="shared" ca="1" si="19"/>
        <v>2240</v>
      </c>
      <c r="I55" s="8" cm="1">
        <f t="array" aca="1" ref="I55" ca="1">_xll.RiskUniform($B$10,$C$10)</f>
        <v>60</v>
      </c>
      <c r="J55" s="8">
        <f t="shared" ca="1" si="20"/>
        <v>2300</v>
      </c>
      <c r="K55" s="8">
        <f t="shared" ca="1" si="21"/>
        <v>0</v>
      </c>
      <c r="L55" s="8">
        <f t="shared" ca="1" si="22"/>
        <v>2300</v>
      </c>
      <c r="M55" s="19" cm="1">
        <f t="array" aca="1" ref="M55" ca="1">_xll.RiskWeibull($B$12,$C$12)</f>
        <v>93.543756289254645</v>
      </c>
      <c r="N55" s="19">
        <f t="shared" ca="1" si="23"/>
        <v>2393.5437562892548</v>
      </c>
      <c r="O55" s="8">
        <f t="shared" ca="1" si="24"/>
        <v>0</v>
      </c>
      <c r="P55" s="19">
        <f t="shared" ca="1" si="25"/>
        <v>2393.5437562892548</v>
      </c>
      <c r="Q55" s="8" cm="1">
        <f t="array" aca="1" ref="Q55" ca="1">_xll.RiskGamma($B$14,1/$C$14)</f>
        <v>100</v>
      </c>
      <c r="R55" s="8" cm="1">
        <f t="array" aca="1" ref="R55" ca="1">_xll.RiskUniform($B$16,$C$16)</f>
        <v>20</v>
      </c>
      <c r="S55" s="19">
        <f t="shared" ca="1" si="26"/>
        <v>2513.5437562892548</v>
      </c>
      <c r="T55" s="9">
        <f t="shared" ca="1" si="0"/>
        <v>100</v>
      </c>
      <c r="U55" s="19" cm="1">
        <f t="array" aca="1" ref="U55" ca="1">INDEX(S:S, 43 + (INT((ROW(A20)-1)/8)*8))</f>
        <v>2953.5437562892548</v>
      </c>
      <c r="V55" s="8">
        <f t="shared" si="1"/>
        <v>120</v>
      </c>
      <c r="W55" s="19">
        <f t="shared" ca="1" si="27"/>
        <v>3073.5437562892548</v>
      </c>
      <c r="X55" s="8">
        <f t="shared" ca="1" si="28"/>
        <v>440</v>
      </c>
      <c r="Y55" s="19">
        <f t="shared" ca="1" si="29"/>
        <v>3073.5437562892548</v>
      </c>
      <c r="Z55" s="19" cm="1">
        <f t="array" aca="1" ref="Z55" ca="1">_xll.RiskPert($B$20,$C$20,$D$20)</f>
        <v>99.666666666666671</v>
      </c>
      <c r="AA55" s="8">
        <f t="shared" ca="1" si="30"/>
        <v>3173.2104229559213</v>
      </c>
      <c r="AB55" s="8">
        <f t="shared" ca="1" si="31"/>
        <v>0</v>
      </c>
      <c r="AC55" s="8" cm="1">
        <f t="array" aca="1" ref="AC55" ca="1">IF(MOD(ROW()-36, 8) = 0, INDEX(AA:AA, ROW()), INDEX(AE:AE,ROW() - 1))</f>
        <v>3248.2104229559213</v>
      </c>
      <c r="AD55" s="8" cm="1">
        <f t="array" aca="1" ref="AD55" ca="1">_xll.RiskUniform($B$22,$C$22)</f>
        <v>25</v>
      </c>
      <c r="AE55" s="8">
        <f t="shared" ca="1" si="32"/>
        <v>3273.2104229559213</v>
      </c>
      <c r="AF55" s="19">
        <f t="shared" ca="1" si="33"/>
        <v>174.66666666666652</v>
      </c>
      <c r="AG55" s="19">
        <f t="shared" ca="1" si="34"/>
        <v>1273.2104229559213</v>
      </c>
      <c r="AH55" s="8" t="str">
        <f t="shared" ca="1" si="35"/>
        <v>NO</v>
      </c>
      <c r="AI55" s="8">
        <f t="shared" ca="1" si="9"/>
        <v>240</v>
      </c>
      <c r="AJ55" s="8">
        <f t="shared" ca="1" si="10"/>
        <v>100</v>
      </c>
      <c r="AK55" s="8">
        <f t="shared" ca="1" si="11"/>
        <v>440</v>
      </c>
      <c r="AL55" s="19">
        <f t="shared" ca="1" si="12"/>
        <v>174.66666666666652</v>
      </c>
      <c r="AM55" s="19">
        <f t="shared" ca="1" si="13"/>
        <v>1273.2104229559213</v>
      </c>
      <c r="AN55" s="8" t="str">
        <f t="shared" ca="1" si="14"/>
        <v>YES</v>
      </c>
    </row>
    <row r="56" spans="1:40">
      <c r="A56" s="8">
        <v>21</v>
      </c>
      <c r="B56" s="8" cm="1">
        <f t="array" aca="1" ref="B56" ca="1">_xll.RiskGamma(1,1/$B$6)</f>
        <v>100</v>
      </c>
      <c r="C56" s="8">
        <f t="shared" ca="1" si="15"/>
        <v>2100</v>
      </c>
      <c r="D56" s="8">
        <f t="shared" ca="1" si="16"/>
        <v>2300</v>
      </c>
      <c r="E56" s="8" cm="1">
        <f t="array" aca="1" ref="E56" ca="1">_xll.RiskPert($B$8,$D$8,$E$8)</f>
        <v>50</v>
      </c>
      <c r="F56" s="8">
        <f t="shared" ca="1" si="17"/>
        <v>2350</v>
      </c>
      <c r="G56" s="8">
        <f t="shared" ca="1" si="18"/>
        <v>250</v>
      </c>
      <c r="H56" s="8">
        <f t="shared" ca="1" si="19"/>
        <v>2350</v>
      </c>
      <c r="I56" s="8" cm="1">
        <f t="array" aca="1" ref="I56" ca="1">_xll.RiskUniform($B$10,$C$10)</f>
        <v>60</v>
      </c>
      <c r="J56" s="8">
        <f t="shared" ca="1" si="20"/>
        <v>2410</v>
      </c>
      <c r="K56" s="8">
        <f t="shared" ca="1" si="21"/>
        <v>0</v>
      </c>
      <c r="L56" s="8">
        <f t="shared" ca="1" si="22"/>
        <v>2410</v>
      </c>
      <c r="M56" s="19" cm="1">
        <f t="array" aca="1" ref="M56" ca="1">_xll.RiskWeibull($B$12,$C$12)</f>
        <v>93.543756289254645</v>
      </c>
      <c r="N56" s="19">
        <f t="shared" ca="1" si="23"/>
        <v>2503.5437562892548</v>
      </c>
      <c r="O56" s="8">
        <f t="shared" ca="1" si="24"/>
        <v>0</v>
      </c>
      <c r="P56" s="19">
        <f t="shared" ca="1" si="25"/>
        <v>2503.5437562892548</v>
      </c>
      <c r="Q56" s="8" cm="1">
        <f t="array" aca="1" ref="Q56" ca="1">_xll.RiskGamma($B$14,1/$C$14)</f>
        <v>100</v>
      </c>
      <c r="R56" s="8" cm="1">
        <f t="array" aca="1" ref="R56" ca="1">_xll.RiskUniform($B$16,$C$16)</f>
        <v>20</v>
      </c>
      <c r="S56" s="19">
        <f t="shared" ca="1" si="26"/>
        <v>2623.5437562892548</v>
      </c>
      <c r="T56" s="9">
        <f t="shared" ca="1" si="0"/>
        <v>100</v>
      </c>
      <c r="U56" s="19" cm="1">
        <f t="array" aca="1" ref="U56" ca="1">INDEX(S:S, 43 + (INT((ROW(A21)-1)/8)*8))</f>
        <v>2953.5437562892548</v>
      </c>
      <c r="V56" s="8">
        <f t="shared" si="1"/>
        <v>120</v>
      </c>
      <c r="W56" s="19">
        <f t="shared" ca="1" si="27"/>
        <v>3073.5437562892548</v>
      </c>
      <c r="X56" s="8">
        <f t="shared" ca="1" si="28"/>
        <v>330</v>
      </c>
      <c r="Y56" s="19">
        <f t="shared" ca="1" si="29"/>
        <v>3073.5437562892548</v>
      </c>
      <c r="Z56" s="19" cm="1">
        <f t="array" aca="1" ref="Z56" ca="1">_xll.RiskPert($B$20,$C$20,$D$20)</f>
        <v>99.666666666666671</v>
      </c>
      <c r="AA56" s="8">
        <f t="shared" ca="1" si="30"/>
        <v>3173.2104229559213</v>
      </c>
      <c r="AB56" s="8">
        <f t="shared" ca="1" si="31"/>
        <v>0</v>
      </c>
      <c r="AC56" s="8" cm="1">
        <f t="array" aca="1" ref="AC56" ca="1">IF(MOD(ROW()-36, 8) = 0, INDEX(AA:AA, ROW()), INDEX(AE:AE,ROW() - 1))</f>
        <v>3273.2104229559213</v>
      </c>
      <c r="AD56" s="8" cm="1">
        <f t="array" aca="1" ref="AD56" ca="1">_xll.RiskUniform($B$22,$C$22)</f>
        <v>25</v>
      </c>
      <c r="AE56" s="8">
        <f t="shared" ca="1" si="32"/>
        <v>3298.2104229559213</v>
      </c>
      <c r="AF56" s="19">
        <f t="shared" ca="1" si="33"/>
        <v>199.66666666666652</v>
      </c>
      <c r="AG56" s="19">
        <f t="shared" ca="1" si="34"/>
        <v>1198.2104229559213</v>
      </c>
      <c r="AH56" s="8" t="str">
        <f t="shared" ca="1" si="35"/>
        <v>NO</v>
      </c>
      <c r="AI56" s="8">
        <f t="shared" ca="1" si="9"/>
        <v>250</v>
      </c>
      <c r="AJ56" s="8">
        <f t="shared" ca="1" si="10"/>
        <v>100</v>
      </c>
      <c r="AK56" s="8">
        <f t="shared" ca="1" si="11"/>
        <v>330</v>
      </c>
      <c r="AL56" s="19">
        <f t="shared" ca="1" si="12"/>
        <v>199.66666666666652</v>
      </c>
      <c r="AM56" s="19">
        <f t="shared" ca="1" si="13"/>
        <v>1198.2104229559213</v>
      </c>
      <c r="AN56" s="8" t="str">
        <f t="shared" ca="1" si="14"/>
        <v>YES</v>
      </c>
    </row>
    <row r="57" spans="1:40">
      <c r="A57" s="8">
        <v>22</v>
      </c>
      <c r="B57" s="8" cm="1">
        <f t="array" aca="1" ref="B57" ca="1">_xll.RiskGamma(1,1/$B$6)</f>
        <v>100</v>
      </c>
      <c r="C57" s="8">
        <f t="shared" ca="1" si="15"/>
        <v>2200</v>
      </c>
      <c r="D57" s="8">
        <f t="shared" ca="1" si="16"/>
        <v>2410</v>
      </c>
      <c r="E57" s="8" cm="1">
        <f t="array" aca="1" ref="E57" ca="1">_xll.RiskPert($B$8,$D$8,$E$8)</f>
        <v>50</v>
      </c>
      <c r="F57" s="8">
        <f t="shared" ca="1" si="17"/>
        <v>2460</v>
      </c>
      <c r="G57" s="8">
        <f t="shared" ca="1" si="18"/>
        <v>260</v>
      </c>
      <c r="H57" s="8">
        <f t="shared" ca="1" si="19"/>
        <v>2460</v>
      </c>
      <c r="I57" s="8" cm="1">
        <f t="array" aca="1" ref="I57" ca="1">_xll.RiskUniform($B$10,$C$10)</f>
        <v>60</v>
      </c>
      <c r="J57" s="8">
        <f t="shared" ca="1" si="20"/>
        <v>2520</v>
      </c>
      <c r="K57" s="8">
        <f t="shared" ca="1" si="21"/>
        <v>0</v>
      </c>
      <c r="L57" s="8">
        <f t="shared" ca="1" si="22"/>
        <v>2520</v>
      </c>
      <c r="M57" s="19" cm="1">
        <f t="array" aca="1" ref="M57" ca="1">_xll.RiskWeibull($B$12,$C$12)</f>
        <v>93.543756289254645</v>
      </c>
      <c r="N57" s="19">
        <f t="shared" ca="1" si="23"/>
        <v>2613.5437562892548</v>
      </c>
      <c r="O57" s="8">
        <f t="shared" ca="1" si="24"/>
        <v>0</v>
      </c>
      <c r="P57" s="19">
        <f t="shared" ca="1" si="25"/>
        <v>2613.5437562892548</v>
      </c>
      <c r="Q57" s="8" cm="1">
        <f t="array" aca="1" ref="Q57" ca="1">_xll.RiskGamma($B$14,1/$C$14)</f>
        <v>100</v>
      </c>
      <c r="R57" s="8" cm="1">
        <f t="array" aca="1" ref="R57" ca="1">_xll.RiskUniform($B$16,$C$16)</f>
        <v>20</v>
      </c>
      <c r="S57" s="19">
        <f t="shared" ca="1" si="26"/>
        <v>2733.5437562892548</v>
      </c>
      <c r="T57" s="9">
        <f t="shared" ca="1" si="0"/>
        <v>100</v>
      </c>
      <c r="U57" s="19" cm="1">
        <f t="array" aca="1" ref="U57" ca="1">INDEX(S:S, 43 + (INT((ROW(A22)-1)/8)*8))</f>
        <v>2953.5437562892548</v>
      </c>
      <c r="V57" s="8">
        <f t="shared" si="1"/>
        <v>120</v>
      </c>
      <c r="W57" s="19">
        <f t="shared" ca="1" si="27"/>
        <v>3073.5437562892548</v>
      </c>
      <c r="X57" s="8">
        <f t="shared" ca="1" si="28"/>
        <v>220</v>
      </c>
      <c r="Y57" s="19">
        <f t="shared" ca="1" si="29"/>
        <v>3073.5437562892548</v>
      </c>
      <c r="Z57" s="19" cm="1">
        <f t="array" aca="1" ref="Z57" ca="1">_xll.RiskPert($B$20,$C$20,$D$20)</f>
        <v>99.666666666666671</v>
      </c>
      <c r="AA57" s="8">
        <f t="shared" ca="1" si="30"/>
        <v>3173.2104229559213</v>
      </c>
      <c r="AB57" s="8">
        <f t="shared" ca="1" si="31"/>
        <v>0</v>
      </c>
      <c r="AC57" s="8" cm="1">
        <f t="array" aca="1" ref="AC57" ca="1">IF(MOD(ROW()-36, 8) = 0, INDEX(AA:AA, ROW()), INDEX(AE:AE,ROW() - 1))</f>
        <v>3298.2104229559213</v>
      </c>
      <c r="AD57" s="8" cm="1">
        <f t="array" aca="1" ref="AD57" ca="1">_xll.RiskUniform($B$22,$C$22)</f>
        <v>25</v>
      </c>
      <c r="AE57" s="8">
        <f t="shared" ca="1" si="32"/>
        <v>3323.2104229559213</v>
      </c>
      <c r="AF57" s="19">
        <f t="shared" ca="1" si="33"/>
        <v>224.66666666666652</v>
      </c>
      <c r="AG57" s="19">
        <f t="shared" ca="1" si="34"/>
        <v>1123.2104229559213</v>
      </c>
      <c r="AH57" s="8" t="str">
        <f t="shared" ca="1" si="35"/>
        <v>NO</v>
      </c>
      <c r="AI57" s="8">
        <f t="shared" ca="1" si="9"/>
        <v>260</v>
      </c>
      <c r="AJ57" s="8">
        <f t="shared" ca="1" si="10"/>
        <v>100</v>
      </c>
      <c r="AK57" s="8">
        <f t="shared" ca="1" si="11"/>
        <v>220</v>
      </c>
      <c r="AL57" s="19">
        <f t="shared" ca="1" si="12"/>
        <v>224.66666666666652</v>
      </c>
      <c r="AM57" s="19">
        <f t="shared" ca="1" si="13"/>
        <v>1123.2104229559213</v>
      </c>
      <c r="AN57" s="8" t="str">
        <f t="shared" ca="1" si="14"/>
        <v>YES</v>
      </c>
    </row>
    <row r="58" spans="1:40">
      <c r="A58" s="8">
        <v>23</v>
      </c>
      <c r="B58" s="8" cm="1">
        <f t="array" aca="1" ref="B58" ca="1">_xll.RiskGamma(1,1/$B$6)</f>
        <v>100</v>
      </c>
      <c r="C58" s="8">
        <f t="shared" ca="1" si="15"/>
        <v>2300</v>
      </c>
      <c r="D58" s="8">
        <f t="shared" ca="1" si="16"/>
        <v>2520</v>
      </c>
      <c r="E58" s="8" cm="1">
        <f t="array" aca="1" ref="E58" ca="1">_xll.RiskPert($B$8,$D$8,$E$8)</f>
        <v>50</v>
      </c>
      <c r="F58" s="8">
        <f t="shared" ca="1" si="17"/>
        <v>2570</v>
      </c>
      <c r="G58" s="8">
        <f t="shared" ca="1" si="18"/>
        <v>270</v>
      </c>
      <c r="H58" s="8">
        <f t="shared" ca="1" si="19"/>
        <v>2570</v>
      </c>
      <c r="I58" s="8" cm="1">
        <f t="array" aca="1" ref="I58" ca="1">_xll.RiskUniform($B$10,$C$10)</f>
        <v>60</v>
      </c>
      <c r="J58" s="8">
        <f t="shared" ca="1" si="20"/>
        <v>2630</v>
      </c>
      <c r="K58" s="8">
        <f t="shared" ca="1" si="21"/>
        <v>0</v>
      </c>
      <c r="L58" s="8">
        <f t="shared" ca="1" si="22"/>
        <v>2630</v>
      </c>
      <c r="M58" s="19" cm="1">
        <f t="array" aca="1" ref="M58" ca="1">_xll.RiskWeibull($B$12,$C$12)</f>
        <v>93.543756289254645</v>
      </c>
      <c r="N58" s="19">
        <f t="shared" ca="1" si="23"/>
        <v>2723.5437562892548</v>
      </c>
      <c r="O58" s="8">
        <f t="shared" ca="1" si="24"/>
        <v>0</v>
      </c>
      <c r="P58" s="19">
        <f t="shared" ca="1" si="25"/>
        <v>2723.5437562892548</v>
      </c>
      <c r="Q58" s="8" cm="1">
        <f t="array" aca="1" ref="Q58" ca="1">_xll.RiskGamma($B$14,1/$C$14)</f>
        <v>100</v>
      </c>
      <c r="R58" s="8" cm="1">
        <f t="array" aca="1" ref="R58" ca="1">_xll.RiskUniform($B$16,$C$16)</f>
        <v>20</v>
      </c>
      <c r="S58" s="19">
        <f t="shared" ca="1" si="26"/>
        <v>2843.5437562892548</v>
      </c>
      <c r="T58" s="9">
        <f t="shared" ca="1" si="0"/>
        <v>100</v>
      </c>
      <c r="U58" s="19" cm="1">
        <f t="array" aca="1" ref="U58" ca="1">INDEX(S:S, 43 + (INT((ROW(A23)-1)/8)*8))</f>
        <v>2953.5437562892548</v>
      </c>
      <c r="V58" s="8">
        <f t="shared" si="1"/>
        <v>120</v>
      </c>
      <c r="W58" s="19">
        <f t="shared" ca="1" si="27"/>
        <v>3073.5437562892548</v>
      </c>
      <c r="X58" s="8">
        <f t="shared" ca="1" si="28"/>
        <v>110</v>
      </c>
      <c r="Y58" s="19">
        <f t="shared" ca="1" si="29"/>
        <v>3073.5437562892548</v>
      </c>
      <c r="Z58" s="19" cm="1">
        <f t="array" aca="1" ref="Z58" ca="1">_xll.RiskPert($B$20,$C$20,$D$20)</f>
        <v>99.666666666666671</v>
      </c>
      <c r="AA58" s="8">
        <f t="shared" ca="1" si="30"/>
        <v>3173.2104229559213</v>
      </c>
      <c r="AB58" s="8">
        <f t="shared" ca="1" si="31"/>
        <v>0</v>
      </c>
      <c r="AC58" s="8" cm="1">
        <f t="array" aca="1" ref="AC58" ca="1">IF(MOD(ROW()-36, 8) = 0, INDEX(AA:AA, ROW()), INDEX(AE:AE,ROW() - 1))</f>
        <v>3323.2104229559213</v>
      </c>
      <c r="AD58" s="8" cm="1">
        <f t="array" aca="1" ref="AD58" ca="1">_xll.RiskUniform($B$22,$C$22)</f>
        <v>25</v>
      </c>
      <c r="AE58" s="8">
        <f t="shared" ca="1" si="32"/>
        <v>3348.2104229559213</v>
      </c>
      <c r="AF58" s="19">
        <f t="shared" ca="1" si="33"/>
        <v>249.66666666666652</v>
      </c>
      <c r="AG58" s="19">
        <f t="shared" ca="1" si="34"/>
        <v>1048.2104229559213</v>
      </c>
      <c r="AH58" s="8" t="str">
        <f t="shared" ca="1" si="35"/>
        <v>NO</v>
      </c>
      <c r="AI58" s="8">
        <f t="shared" ca="1" si="9"/>
        <v>270</v>
      </c>
      <c r="AJ58" s="8">
        <f t="shared" ca="1" si="10"/>
        <v>100</v>
      </c>
      <c r="AK58" s="8">
        <f t="shared" ca="1" si="11"/>
        <v>110</v>
      </c>
      <c r="AL58" s="19">
        <f t="shared" ca="1" si="12"/>
        <v>249.66666666666652</v>
      </c>
      <c r="AM58" s="19">
        <f t="shared" ca="1" si="13"/>
        <v>1048.2104229559213</v>
      </c>
      <c r="AN58" s="8" t="str">
        <f t="shared" ca="1" si="14"/>
        <v>YES</v>
      </c>
    </row>
    <row r="59" spans="1:40">
      <c r="A59" s="8">
        <v>24</v>
      </c>
      <c r="B59" s="8" cm="1">
        <f t="array" aca="1" ref="B59" ca="1">_xll.RiskGamma(1,1/$B$6)</f>
        <v>100</v>
      </c>
      <c r="C59" s="8">
        <f t="shared" ca="1" si="15"/>
        <v>2400</v>
      </c>
      <c r="D59" s="8">
        <f t="shared" ca="1" si="16"/>
        <v>2630</v>
      </c>
      <c r="E59" s="8" cm="1">
        <f t="array" aca="1" ref="E59" ca="1">_xll.RiskPert($B$8,$D$8,$E$8)</f>
        <v>50</v>
      </c>
      <c r="F59" s="8">
        <f t="shared" ca="1" si="17"/>
        <v>2680</v>
      </c>
      <c r="G59" s="8">
        <f t="shared" ca="1" si="18"/>
        <v>280</v>
      </c>
      <c r="H59" s="8">
        <f t="shared" ca="1" si="19"/>
        <v>2680</v>
      </c>
      <c r="I59" s="8" cm="1">
        <f t="array" aca="1" ref="I59" ca="1">_xll.RiskUniform($B$10,$C$10)</f>
        <v>60</v>
      </c>
      <c r="J59" s="8">
        <f t="shared" ca="1" si="20"/>
        <v>2740</v>
      </c>
      <c r="K59" s="8">
        <f t="shared" ca="1" si="21"/>
        <v>0</v>
      </c>
      <c r="L59" s="8">
        <f t="shared" ca="1" si="22"/>
        <v>2740</v>
      </c>
      <c r="M59" s="19" cm="1">
        <f t="array" aca="1" ref="M59" ca="1">_xll.RiskWeibull($B$12,$C$12)</f>
        <v>93.543756289254645</v>
      </c>
      <c r="N59" s="19">
        <f t="shared" ca="1" si="23"/>
        <v>2833.5437562892548</v>
      </c>
      <c r="O59" s="8">
        <f t="shared" ca="1" si="24"/>
        <v>0</v>
      </c>
      <c r="P59" s="19">
        <f t="shared" ca="1" si="25"/>
        <v>2833.5437562892548</v>
      </c>
      <c r="Q59" s="8" cm="1">
        <f t="array" aca="1" ref="Q59" ca="1">_xll.RiskGamma($B$14,1/$C$14)</f>
        <v>100</v>
      </c>
      <c r="R59" s="8" cm="1">
        <f t="array" aca="1" ref="R59" ca="1">_xll.RiskUniform($B$16,$C$16)</f>
        <v>20</v>
      </c>
      <c r="S59" s="19">
        <f t="shared" ca="1" si="26"/>
        <v>2953.5437562892548</v>
      </c>
      <c r="T59" s="9">
        <f t="shared" ca="1" si="0"/>
        <v>100</v>
      </c>
      <c r="U59" s="19" cm="1">
        <f t="array" aca="1" ref="U59" ca="1">INDEX(S:S, 43 + (INT((ROW(A24)-1)/8)*8))</f>
        <v>2953.5437562892548</v>
      </c>
      <c r="V59" s="8">
        <f t="shared" si="1"/>
        <v>120</v>
      </c>
      <c r="W59" s="19">
        <f t="shared" ca="1" si="27"/>
        <v>3073.5437562892548</v>
      </c>
      <c r="X59" s="8">
        <f t="shared" ca="1" si="28"/>
        <v>0</v>
      </c>
      <c r="Y59" s="19">
        <f t="shared" ca="1" si="29"/>
        <v>3073.5437562892548</v>
      </c>
      <c r="Z59" s="19" cm="1">
        <f t="array" aca="1" ref="Z59" ca="1">_xll.RiskPert($B$20,$C$20,$D$20)</f>
        <v>99.666666666666671</v>
      </c>
      <c r="AA59" s="8">
        <f t="shared" ca="1" si="30"/>
        <v>3173.2104229559213</v>
      </c>
      <c r="AB59" s="8">
        <f t="shared" ca="1" si="31"/>
        <v>0</v>
      </c>
      <c r="AC59" s="8" cm="1">
        <f t="array" aca="1" ref="AC59" ca="1">IF(MOD(ROW()-36, 8) = 0, INDEX(AA:AA, ROW()), INDEX(AE:AE,ROW() - 1))</f>
        <v>3348.2104229559213</v>
      </c>
      <c r="AD59" s="8" cm="1">
        <f t="array" aca="1" ref="AD59" ca="1">_xll.RiskUniform($B$22,$C$22)</f>
        <v>25</v>
      </c>
      <c r="AE59" s="8">
        <f t="shared" ca="1" si="32"/>
        <v>3373.2104229559213</v>
      </c>
      <c r="AF59" s="19">
        <f t="shared" ca="1" si="33"/>
        <v>274.66666666666652</v>
      </c>
      <c r="AG59" s="19">
        <f t="shared" ca="1" si="34"/>
        <v>973.21042295592133</v>
      </c>
      <c r="AH59" s="8" t="str">
        <f t="shared" ca="1" si="35"/>
        <v>NO</v>
      </c>
      <c r="AI59" s="8">
        <f t="shared" ca="1" si="9"/>
        <v>280</v>
      </c>
      <c r="AJ59" s="8">
        <f t="shared" ca="1" si="10"/>
        <v>100</v>
      </c>
      <c r="AK59" s="8">
        <f t="shared" ca="1" si="11"/>
        <v>0</v>
      </c>
      <c r="AL59" s="19">
        <f t="shared" ca="1" si="12"/>
        <v>274.66666666666652</v>
      </c>
      <c r="AM59" s="19">
        <f t="shared" ca="1" si="13"/>
        <v>973.21042295592133</v>
      </c>
      <c r="AN59" s="8" t="str">
        <f t="shared" ca="1" si="14"/>
        <v>YES</v>
      </c>
    </row>
    <row r="60" spans="1:40">
      <c r="A60" s="8">
        <v>25</v>
      </c>
      <c r="B60" s="8" cm="1">
        <f t="array" aca="1" ref="B60" ca="1">_xll.RiskGamma(1,1/$B$6)</f>
        <v>100</v>
      </c>
      <c r="C60" s="8">
        <f t="shared" ca="1" si="15"/>
        <v>2500</v>
      </c>
      <c r="D60" s="8">
        <f t="shared" ca="1" si="16"/>
        <v>2740</v>
      </c>
      <c r="E60" s="8" cm="1">
        <f t="array" aca="1" ref="E60" ca="1">_xll.RiskPert($B$8,$D$8,$E$8)</f>
        <v>50</v>
      </c>
      <c r="F60" s="8">
        <f t="shared" ca="1" si="17"/>
        <v>2790</v>
      </c>
      <c r="G60" s="8">
        <f t="shared" ca="1" si="18"/>
        <v>290</v>
      </c>
      <c r="H60" s="8">
        <f t="shared" ca="1" si="19"/>
        <v>2790</v>
      </c>
      <c r="I60" s="8" cm="1">
        <f t="array" aca="1" ref="I60" ca="1">_xll.RiskUniform($B$10,$C$10)</f>
        <v>60</v>
      </c>
      <c r="J60" s="8">
        <f t="shared" ca="1" si="20"/>
        <v>2850</v>
      </c>
      <c r="K60" s="8">
        <f t="shared" ca="1" si="21"/>
        <v>0</v>
      </c>
      <c r="L60" s="8">
        <f t="shared" ca="1" si="22"/>
        <v>2850</v>
      </c>
      <c r="M60" s="19" cm="1">
        <f t="array" aca="1" ref="M60" ca="1">_xll.RiskWeibull($B$12,$C$12)</f>
        <v>93.543756289254645</v>
      </c>
      <c r="N60" s="19">
        <f t="shared" ca="1" si="23"/>
        <v>2943.5437562892548</v>
      </c>
      <c r="O60" s="8">
        <f t="shared" ca="1" si="24"/>
        <v>0</v>
      </c>
      <c r="P60" s="19">
        <f t="shared" ca="1" si="25"/>
        <v>2943.5437562892548</v>
      </c>
      <c r="Q60" s="8" cm="1">
        <f t="array" aca="1" ref="Q60" ca="1">_xll.RiskGamma($B$14,1/$C$14)</f>
        <v>100</v>
      </c>
      <c r="R60" s="8" cm="1">
        <f t="array" aca="1" ref="R60" ca="1">_xll.RiskUniform($B$16,$C$16)</f>
        <v>20</v>
      </c>
      <c r="S60" s="19">
        <f t="shared" ca="1" si="26"/>
        <v>3063.5437562892548</v>
      </c>
      <c r="T60" s="9">
        <f t="shared" ca="1" si="0"/>
        <v>100</v>
      </c>
      <c r="U60" s="19" cm="1">
        <f t="array" aca="1" ref="U60" ca="1">INDEX(S:S, 43 + (INT((ROW(A25)-1)/8)*8))</f>
        <v>3833.5437562892548</v>
      </c>
      <c r="V60" s="8">
        <f t="shared" si="1"/>
        <v>120</v>
      </c>
      <c r="W60" s="19">
        <f t="shared" ca="1" si="27"/>
        <v>3953.5437562892548</v>
      </c>
      <c r="X60" s="8">
        <f t="shared" ca="1" si="28"/>
        <v>770</v>
      </c>
      <c r="Y60" s="19">
        <f t="shared" ca="1" si="29"/>
        <v>3953.5437562892548</v>
      </c>
      <c r="Z60" s="19" cm="1">
        <f t="array" aca="1" ref="Z60" ca="1">_xll.RiskPert($B$20,$C$20,$D$20)</f>
        <v>99.666666666666671</v>
      </c>
      <c r="AA60" s="8">
        <f t="shared" ca="1" si="30"/>
        <v>4053.2104229559213</v>
      </c>
      <c r="AB60" s="8">
        <f t="shared" ca="1" si="31"/>
        <v>0</v>
      </c>
      <c r="AC60" s="8" cm="1">
        <f t="array" aca="1" ref="AC60" ca="1">IF(MOD(ROW()-36, 8) = 0, INDEX(AA:AA, ROW()), INDEX(AE:AE,ROW() - 1))</f>
        <v>4053.2104229559213</v>
      </c>
      <c r="AD60" s="8" cm="1">
        <f t="array" aca="1" ref="AD60" ca="1">_xll.RiskUniform($B$22,$C$22)</f>
        <v>25</v>
      </c>
      <c r="AE60" s="8">
        <f t="shared" ca="1" si="32"/>
        <v>4078.2104229559213</v>
      </c>
      <c r="AF60" s="19">
        <f t="shared" ca="1" si="33"/>
        <v>99.666666666666515</v>
      </c>
      <c r="AG60" s="19">
        <f t="shared" ca="1" si="34"/>
        <v>1578.2104229559213</v>
      </c>
      <c r="AH60" s="8" t="str">
        <f t="shared" ca="1" si="35"/>
        <v>NO</v>
      </c>
      <c r="AI60" s="8">
        <f t="shared" ca="1" si="9"/>
        <v>290</v>
      </c>
      <c r="AJ60" s="8">
        <f t="shared" ca="1" si="10"/>
        <v>100</v>
      </c>
      <c r="AK60" s="8">
        <f t="shared" ca="1" si="11"/>
        <v>770</v>
      </c>
      <c r="AL60" s="19">
        <f t="shared" ca="1" si="12"/>
        <v>99.666666666666515</v>
      </c>
      <c r="AM60" s="19">
        <f t="shared" ca="1" si="13"/>
        <v>1578.2104229559213</v>
      </c>
      <c r="AN60" s="8" t="str">
        <f t="shared" ca="1" si="14"/>
        <v>NO</v>
      </c>
    </row>
    <row r="61" spans="1:40">
      <c r="A61" s="8">
        <v>26</v>
      </c>
      <c r="B61" s="8" cm="1">
        <f t="array" aca="1" ref="B61" ca="1">_xll.RiskGamma(1,1/$B$6)</f>
        <v>100</v>
      </c>
      <c r="C61" s="8">
        <f t="shared" ca="1" si="15"/>
        <v>2600</v>
      </c>
      <c r="D61" s="8">
        <f t="shared" ca="1" si="16"/>
        <v>2850</v>
      </c>
      <c r="E61" s="8" cm="1">
        <f t="array" aca="1" ref="E61" ca="1">_xll.RiskPert($B$8,$D$8,$E$8)</f>
        <v>50</v>
      </c>
      <c r="F61" s="8">
        <f t="shared" ca="1" si="17"/>
        <v>2900</v>
      </c>
      <c r="G61" s="8">
        <f t="shared" ca="1" si="18"/>
        <v>300</v>
      </c>
      <c r="H61" s="8">
        <f t="shared" ca="1" si="19"/>
        <v>2900</v>
      </c>
      <c r="I61" s="8" cm="1">
        <f t="array" aca="1" ref="I61" ca="1">_xll.RiskUniform($B$10,$C$10)</f>
        <v>60</v>
      </c>
      <c r="J61" s="8">
        <f t="shared" ca="1" si="20"/>
        <v>2960</v>
      </c>
      <c r="K61" s="8">
        <f t="shared" ca="1" si="21"/>
        <v>0</v>
      </c>
      <c r="L61" s="8">
        <f t="shared" ca="1" si="22"/>
        <v>2960</v>
      </c>
      <c r="M61" s="19" cm="1">
        <f t="array" aca="1" ref="M61" ca="1">_xll.RiskWeibull($B$12,$C$12)</f>
        <v>93.543756289254645</v>
      </c>
      <c r="N61" s="19">
        <f t="shared" ca="1" si="23"/>
        <v>3053.5437562892548</v>
      </c>
      <c r="O61" s="8">
        <f t="shared" ca="1" si="24"/>
        <v>0</v>
      </c>
      <c r="P61" s="19">
        <f t="shared" ca="1" si="25"/>
        <v>3053.5437562892548</v>
      </c>
      <c r="Q61" s="8" cm="1">
        <f t="array" aca="1" ref="Q61" ca="1">_xll.RiskGamma($B$14,1/$C$14)</f>
        <v>100</v>
      </c>
      <c r="R61" s="8" cm="1">
        <f t="array" aca="1" ref="R61" ca="1">_xll.RiskUniform($B$16,$C$16)</f>
        <v>20</v>
      </c>
      <c r="S61" s="19">
        <f t="shared" ca="1" si="26"/>
        <v>3173.5437562892548</v>
      </c>
      <c r="T61" s="9">
        <f t="shared" ca="1" si="0"/>
        <v>100</v>
      </c>
      <c r="U61" s="19" cm="1">
        <f t="array" aca="1" ref="U61" ca="1">INDEX(S:S, 43 + (INT((ROW(A26)-1)/8)*8))</f>
        <v>3833.5437562892548</v>
      </c>
      <c r="V61" s="8">
        <f t="shared" si="1"/>
        <v>120</v>
      </c>
      <c r="W61" s="19">
        <f t="shared" ca="1" si="27"/>
        <v>3953.5437562892548</v>
      </c>
      <c r="X61" s="8">
        <f t="shared" ca="1" si="28"/>
        <v>660</v>
      </c>
      <c r="Y61" s="19">
        <f t="shared" ca="1" si="29"/>
        <v>3953.5437562892548</v>
      </c>
      <c r="Z61" s="19" cm="1">
        <f t="array" aca="1" ref="Z61" ca="1">_xll.RiskPert($B$20,$C$20,$D$20)</f>
        <v>99.666666666666671</v>
      </c>
      <c r="AA61" s="8">
        <f t="shared" ca="1" si="30"/>
        <v>4053.2104229559213</v>
      </c>
      <c r="AB61" s="8">
        <f t="shared" ca="1" si="31"/>
        <v>0</v>
      </c>
      <c r="AC61" s="8" cm="1">
        <f t="array" aca="1" ref="AC61" ca="1">IF(MOD(ROW()-36, 8) = 0, INDEX(AA:AA, ROW()), INDEX(AE:AE,ROW() - 1))</f>
        <v>4078.2104229559213</v>
      </c>
      <c r="AD61" s="8" cm="1">
        <f t="array" aca="1" ref="AD61" ca="1">_xll.RiskUniform($B$22,$C$22)</f>
        <v>25</v>
      </c>
      <c r="AE61" s="8">
        <f t="shared" ca="1" si="32"/>
        <v>4103.2104229559209</v>
      </c>
      <c r="AF61" s="19">
        <f t="shared" ca="1" si="33"/>
        <v>124.66666666666652</v>
      </c>
      <c r="AG61" s="19">
        <f t="shared" ca="1" si="34"/>
        <v>1503.2104229559209</v>
      </c>
      <c r="AH61" s="8" t="str">
        <f t="shared" ca="1" si="35"/>
        <v>NO</v>
      </c>
      <c r="AI61" s="8">
        <f t="shared" ca="1" si="9"/>
        <v>300</v>
      </c>
      <c r="AJ61" s="8">
        <f t="shared" ca="1" si="10"/>
        <v>100</v>
      </c>
      <c r="AK61" s="8">
        <f t="shared" ca="1" si="11"/>
        <v>660</v>
      </c>
      <c r="AL61" s="19">
        <f t="shared" ca="1" si="12"/>
        <v>124.66666666666652</v>
      </c>
      <c r="AM61" s="19">
        <f t="shared" ca="1" si="13"/>
        <v>1503.2104229559209</v>
      </c>
      <c r="AN61" s="8" t="str">
        <f t="shared" ca="1" si="14"/>
        <v>NO</v>
      </c>
    </row>
    <row r="62" spans="1:40">
      <c r="A62" s="8">
        <v>27</v>
      </c>
      <c r="B62" s="8" cm="1">
        <f t="array" aca="1" ref="B62" ca="1">_xll.RiskGamma(1,1/$B$6)</f>
        <v>100</v>
      </c>
      <c r="C62" s="8">
        <f t="shared" ca="1" si="15"/>
        <v>2700</v>
      </c>
      <c r="D62" s="8">
        <f t="shared" ca="1" si="16"/>
        <v>2960</v>
      </c>
      <c r="E62" s="8" cm="1">
        <f t="array" aca="1" ref="E62" ca="1">_xll.RiskPert($B$8,$D$8,$E$8)</f>
        <v>50</v>
      </c>
      <c r="F62" s="8">
        <f t="shared" ca="1" si="17"/>
        <v>3010</v>
      </c>
      <c r="G62" s="8">
        <f t="shared" ca="1" si="18"/>
        <v>310</v>
      </c>
      <c r="H62" s="8">
        <f t="shared" ca="1" si="19"/>
        <v>3010</v>
      </c>
      <c r="I62" s="8" cm="1">
        <f t="array" aca="1" ref="I62" ca="1">_xll.RiskUniform($B$10,$C$10)</f>
        <v>60</v>
      </c>
      <c r="J62" s="8">
        <f t="shared" ca="1" si="20"/>
        <v>3070</v>
      </c>
      <c r="K62" s="8">
        <f t="shared" ca="1" si="21"/>
        <v>0</v>
      </c>
      <c r="L62" s="8">
        <f t="shared" ca="1" si="22"/>
        <v>3070</v>
      </c>
      <c r="M62" s="19" cm="1">
        <f t="array" aca="1" ref="M62" ca="1">_xll.RiskWeibull($B$12,$C$12)</f>
        <v>93.543756289254645</v>
      </c>
      <c r="N62" s="19">
        <f t="shared" ca="1" si="23"/>
        <v>3163.5437562892548</v>
      </c>
      <c r="O62" s="8">
        <f t="shared" ca="1" si="24"/>
        <v>0</v>
      </c>
      <c r="P62" s="19">
        <f t="shared" ca="1" si="25"/>
        <v>3163.5437562892548</v>
      </c>
      <c r="Q62" s="8" cm="1">
        <f t="array" aca="1" ref="Q62" ca="1">_xll.RiskGamma($B$14,1/$C$14)</f>
        <v>100</v>
      </c>
      <c r="R62" s="8" cm="1">
        <f t="array" aca="1" ref="R62" ca="1">_xll.RiskUniform($B$16,$C$16)</f>
        <v>20</v>
      </c>
      <c r="S62" s="19">
        <f t="shared" ca="1" si="26"/>
        <v>3283.5437562892548</v>
      </c>
      <c r="T62" s="9">
        <f t="shared" ca="1" si="0"/>
        <v>100</v>
      </c>
      <c r="U62" s="19" cm="1">
        <f t="array" aca="1" ref="U62" ca="1">INDEX(S:S, 43 + (INT((ROW(A27)-1)/8)*8))</f>
        <v>3833.5437562892548</v>
      </c>
      <c r="V62" s="8">
        <f t="shared" si="1"/>
        <v>120</v>
      </c>
      <c r="W62" s="19">
        <f t="shared" ca="1" si="27"/>
        <v>3953.5437562892548</v>
      </c>
      <c r="X62" s="8">
        <f t="shared" ca="1" si="28"/>
        <v>550</v>
      </c>
      <c r="Y62" s="19">
        <f t="shared" ca="1" si="29"/>
        <v>3953.5437562892548</v>
      </c>
      <c r="Z62" s="19" cm="1">
        <f t="array" aca="1" ref="Z62" ca="1">_xll.RiskPert($B$20,$C$20,$D$20)</f>
        <v>99.666666666666671</v>
      </c>
      <c r="AA62" s="8">
        <f t="shared" ca="1" si="30"/>
        <v>4053.2104229559213</v>
      </c>
      <c r="AB62" s="8">
        <f t="shared" ca="1" si="31"/>
        <v>0</v>
      </c>
      <c r="AC62" s="8" cm="1">
        <f t="array" aca="1" ref="AC62" ca="1">IF(MOD(ROW()-36, 8) = 0, INDEX(AA:AA, ROW()), INDEX(AE:AE,ROW() - 1))</f>
        <v>4103.2104229559209</v>
      </c>
      <c r="AD62" s="8" cm="1">
        <f t="array" aca="1" ref="AD62" ca="1">_xll.RiskUniform($B$22,$C$22)</f>
        <v>25</v>
      </c>
      <c r="AE62" s="8">
        <f t="shared" ca="1" si="32"/>
        <v>4128.2104229559209</v>
      </c>
      <c r="AF62" s="19">
        <f t="shared" ca="1" si="33"/>
        <v>149.66666666666606</v>
      </c>
      <c r="AG62" s="19">
        <f t="shared" ca="1" si="34"/>
        <v>1428.2104229559209</v>
      </c>
      <c r="AH62" s="8" t="str">
        <f t="shared" ca="1" si="35"/>
        <v>NO</v>
      </c>
      <c r="AI62" s="8">
        <f t="shared" ca="1" si="9"/>
        <v>310</v>
      </c>
      <c r="AJ62" s="8">
        <f t="shared" ca="1" si="10"/>
        <v>100</v>
      </c>
      <c r="AK62" s="8">
        <f t="shared" ca="1" si="11"/>
        <v>550</v>
      </c>
      <c r="AL62" s="19">
        <f t="shared" ca="1" si="12"/>
        <v>149.66666666666606</v>
      </c>
      <c r="AM62" s="19">
        <f t="shared" ca="1" si="13"/>
        <v>1428.2104229559209</v>
      </c>
      <c r="AN62" s="8" t="str">
        <f t="shared" ca="1" si="14"/>
        <v>YES</v>
      </c>
    </row>
    <row r="63" spans="1:40">
      <c r="A63" s="8">
        <v>28</v>
      </c>
      <c r="B63" s="8" cm="1">
        <f t="array" aca="1" ref="B63" ca="1">_xll.RiskGamma(1,1/$B$6)</f>
        <v>100</v>
      </c>
      <c r="C63" s="8">
        <f t="shared" ca="1" si="15"/>
        <v>2800</v>
      </c>
      <c r="D63" s="8">
        <f t="shared" ca="1" si="16"/>
        <v>3070</v>
      </c>
      <c r="E63" s="8" cm="1">
        <f t="array" aca="1" ref="E63" ca="1">_xll.RiskPert($B$8,$D$8,$E$8)</f>
        <v>50</v>
      </c>
      <c r="F63" s="8">
        <f t="shared" ca="1" si="17"/>
        <v>3120</v>
      </c>
      <c r="G63" s="8">
        <f t="shared" ca="1" si="18"/>
        <v>320</v>
      </c>
      <c r="H63" s="8">
        <f t="shared" ca="1" si="19"/>
        <v>3120</v>
      </c>
      <c r="I63" s="8" cm="1">
        <f t="array" aca="1" ref="I63" ca="1">_xll.RiskUniform($B$10,$C$10)</f>
        <v>60</v>
      </c>
      <c r="J63" s="8">
        <f t="shared" ca="1" si="20"/>
        <v>3180</v>
      </c>
      <c r="K63" s="8">
        <f t="shared" ca="1" si="21"/>
        <v>0</v>
      </c>
      <c r="L63" s="8">
        <f t="shared" ca="1" si="22"/>
        <v>3180</v>
      </c>
      <c r="M63" s="19" cm="1">
        <f t="array" aca="1" ref="M63" ca="1">_xll.RiskWeibull($B$12,$C$12)</f>
        <v>93.543756289254645</v>
      </c>
      <c r="N63" s="19">
        <f t="shared" ca="1" si="23"/>
        <v>3273.5437562892548</v>
      </c>
      <c r="O63" s="8">
        <f t="shared" ca="1" si="24"/>
        <v>0</v>
      </c>
      <c r="P63" s="19">
        <f t="shared" ca="1" si="25"/>
        <v>3273.5437562892548</v>
      </c>
      <c r="Q63" s="8" cm="1">
        <f t="array" aca="1" ref="Q63" ca="1">_xll.RiskGamma($B$14,1/$C$14)</f>
        <v>100</v>
      </c>
      <c r="R63" s="8" cm="1">
        <f t="array" aca="1" ref="R63" ca="1">_xll.RiskUniform($B$16,$C$16)</f>
        <v>20</v>
      </c>
      <c r="S63" s="19">
        <f t="shared" ca="1" si="26"/>
        <v>3393.5437562892548</v>
      </c>
      <c r="T63" s="9">
        <f t="shared" ca="1" si="0"/>
        <v>100</v>
      </c>
      <c r="U63" s="19" cm="1">
        <f t="array" aca="1" ref="U63" ca="1">INDEX(S:S, 43 + (INT((ROW(A28)-1)/8)*8))</f>
        <v>3833.5437562892548</v>
      </c>
      <c r="V63" s="8">
        <f t="shared" si="1"/>
        <v>120</v>
      </c>
      <c r="W63" s="19">
        <f t="shared" ca="1" si="27"/>
        <v>3953.5437562892548</v>
      </c>
      <c r="X63" s="8">
        <f t="shared" ca="1" si="28"/>
        <v>440</v>
      </c>
      <c r="Y63" s="19">
        <f t="shared" ca="1" si="29"/>
        <v>3953.5437562892548</v>
      </c>
      <c r="Z63" s="19" cm="1">
        <f t="array" aca="1" ref="Z63" ca="1">_xll.RiskPert($B$20,$C$20,$D$20)</f>
        <v>99.666666666666671</v>
      </c>
      <c r="AA63" s="8">
        <f t="shared" ca="1" si="30"/>
        <v>4053.2104229559213</v>
      </c>
      <c r="AB63" s="8">
        <f t="shared" ca="1" si="31"/>
        <v>0</v>
      </c>
      <c r="AC63" s="8" cm="1">
        <f t="array" aca="1" ref="AC63" ca="1">IF(MOD(ROW()-36, 8) = 0, INDEX(AA:AA, ROW()), INDEX(AE:AE,ROW() - 1))</f>
        <v>4128.2104229559209</v>
      </c>
      <c r="AD63" s="8" cm="1">
        <f t="array" aca="1" ref="AD63" ca="1">_xll.RiskUniform($B$22,$C$22)</f>
        <v>25</v>
      </c>
      <c r="AE63" s="8">
        <f t="shared" ca="1" si="32"/>
        <v>4153.2104229559209</v>
      </c>
      <c r="AF63" s="19">
        <f t="shared" ca="1" si="33"/>
        <v>174.66666666666606</v>
      </c>
      <c r="AG63" s="19">
        <f t="shared" ca="1" si="34"/>
        <v>1353.2104229559209</v>
      </c>
      <c r="AH63" s="8" t="str">
        <f t="shared" ca="1" si="35"/>
        <v>NO</v>
      </c>
      <c r="AI63" s="8">
        <f t="shared" ca="1" si="9"/>
        <v>320</v>
      </c>
      <c r="AJ63" s="8">
        <f t="shared" ca="1" si="10"/>
        <v>100</v>
      </c>
      <c r="AK63" s="8">
        <f t="shared" ca="1" si="11"/>
        <v>440</v>
      </c>
      <c r="AL63" s="19">
        <f t="shared" ca="1" si="12"/>
        <v>174.66666666666606</v>
      </c>
      <c r="AM63" s="19">
        <f t="shared" ca="1" si="13"/>
        <v>1353.2104229559209</v>
      </c>
      <c r="AN63" s="8" t="str">
        <f t="shared" ca="1" si="14"/>
        <v>YES</v>
      </c>
    </row>
    <row r="64" spans="1:40">
      <c r="A64" s="8">
        <v>29</v>
      </c>
      <c r="B64" s="8" cm="1">
        <f t="array" aca="1" ref="B64" ca="1">_xll.RiskGamma(1,1/$B$6)</f>
        <v>100</v>
      </c>
      <c r="C64" s="8">
        <f t="shared" ca="1" si="15"/>
        <v>2900</v>
      </c>
      <c r="D64" s="8">
        <f t="shared" ca="1" si="16"/>
        <v>3180</v>
      </c>
      <c r="E64" s="8" cm="1">
        <f t="array" aca="1" ref="E64" ca="1">_xll.RiskPert($B$8,$D$8,$E$8)</f>
        <v>50</v>
      </c>
      <c r="F64" s="8">
        <f t="shared" ca="1" si="17"/>
        <v>3230</v>
      </c>
      <c r="G64" s="8">
        <f t="shared" ca="1" si="18"/>
        <v>330</v>
      </c>
      <c r="H64" s="8">
        <f t="shared" ca="1" si="19"/>
        <v>3230</v>
      </c>
      <c r="I64" s="8" cm="1">
        <f t="array" aca="1" ref="I64" ca="1">_xll.RiskUniform($B$10,$C$10)</f>
        <v>60</v>
      </c>
      <c r="J64" s="8">
        <f t="shared" ca="1" si="20"/>
        <v>3290</v>
      </c>
      <c r="K64" s="8">
        <f t="shared" ca="1" si="21"/>
        <v>0</v>
      </c>
      <c r="L64" s="8">
        <f t="shared" ca="1" si="22"/>
        <v>3290</v>
      </c>
      <c r="M64" s="19" cm="1">
        <f t="array" aca="1" ref="M64" ca="1">_xll.RiskWeibull($B$12,$C$12)</f>
        <v>93.543756289254645</v>
      </c>
      <c r="N64" s="19">
        <f t="shared" ca="1" si="23"/>
        <v>3383.5437562892548</v>
      </c>
      <c r="O64" s="8">
        <f t="shared" ca="1" si="24"/>
        <v>0</v>
      </c>
      <c r="P64" s="19">
        <f t="shared" ca="1" si="25"/>
        <v>3383.5437562892548</v>
      </c>
      <c r="Q64" s="8" cm="1">
        <f t="array" aca="1" ref="Q64" ca="1">_xll.RiskGamma($B$14,1/$C$14)</f>
        <v>100</v>
      </c>
      <c r="R64" s="8" cm="1">
        <f t="array" aca="1" ref="R64" ca="1">_xll.RiskUniform($B$16,$C$16)</f>
        <v>20</v>
      </c>
      <c r="S64" s="19">
        <f t="shared" ca="1" si="26"/>
        <v>3503.5437562892548</v>
      </c>
      <c r="T64" s="9">
        <f t="shared" ca="1" si="0"/>
        <v>100</v>
      </c>
      <c r="U64" s="19" cm="1">
        <f t="array" aca="1" ref="U64" ca="1">INDEX(S:S, 43 + (INT((ROW(A29)-1)/8)*8))</f>
        <v>3833.5437562892548</v>
      </c>
      <c r="V64" s="8">
        <f t="shared" si="1"/>
        <v>120</v>
      </c>
      <c r="W64" s="19">
        <f t="shared" ca="1" si="27"/>
        <v>3953.5437562892548</v>
      </c>
      <c r="X64" s="8">
        <f t="shared" ca="1" si="28"/>
        <v>330</v>
      </c>
      <c r="Y64" s="19">
        <f t="shared" ca="1" si="29"/>
        <v>3953.5437562892548</v>
      </c>
      <c r="Z64" s="19" cm="1">
        <f t="array" aca="1" ref="Z64" ca="1">_xll.RiskPert($B$20,$C$20,$D$20)</f>
        <v>99.666666666666671</v>
      </c>
      <c r="AA64" s="8">
        <f t="shared" ca="1" si="30"/>
        <v>4053.2104229559213</v>
      </c>
      <c r="AB64" s="8">
        <f t="shared" ca="1" si="31"/>
        <v>0</v>
      </c>
      <c r="AC64" s="8" cm="1">
        <f t="array" aca="1" ref="AC64" ca="1">IF(MOD(ROW()-36, 8) = 0, INDEX(AA:AA, ROW()), INDEX(AE:AE,ROW() - 1))</f>
        <v>4153.2104229559209</v>
      </c>
      <c r="AD64" s="8" cm="1">
        <f t="array" aca="1" ref="AD64" ca="1">_xll.RiskUniform($B$22,$C$22)</f>
        <v>25</v>
      </c>
      <c r="AE64" s="8">
        <f t="shared" ca="1" si="32"/>
        <v>4178.2104229559209</v>
      </c>
      <c r="AF64" s="19">
        <f t="shared" ca="1" si="33"/>
        <v>199.66666666666606</v>
      </c>
      <c r="AG64" s="19">
        <f t="shared" ca="1" si="34"/>
        <v>1278.2104229559209</v>
      </c>
      <c r="AH64" s="8" t="str">
        <f t="shared" ca="1" si="35"/>
        <v>NO</v>
      </c>
      <c r="AI64" s="8">
        <f t="shared" ca="1" si="9"/>
        <v>330</v>
      </c>
      <c r="AJ64" s="8">
        <f t="shared" ca="1" si="10"/>
        <v>100</v>
      </c>
      <c r="AK64" s="8">
        <f t="shared" ca="1" si="11"/>
        <v>330</v>
      </c>
      <c r="AL64" s="19">
        <f t="shared" ca="1" si="12"/>
        <v>199.66666666666606</v>
      </c>
      <c r="AM64" s="19">
        <f t="shared" ca="1" si="13"/>
        <v>1278.2104229559209</v>
      </c>
      <c r="AN64" s="8" t="str">
        <f t="shared" ca="1" si="14"/>
        <v>YES</v>
      </c>
    </row>
    <row r="65" spans="1:40">
      <c r="A65" s="8">
        <v>30</v>
      </c>
      <c r="B65" s="8" cm="1">
        <f t="array" aca="1" ref="B65" ca="1">_xll.RiskGamma(1,1/$B$6)</f>
        <v>100</v>
      </c>
      <c r="C65" s="8">
        <f t="shared" ca="1" si="15"/>
        <v>3000</v>
      </c>
      <c r="D65" s="8">
        <f t="shared" ca="1" si="16"/>
        <v>3290</v>
      </c>
      <c r="E65" s="8" cm="1">
        <f t="array" aca="1" ref="E65" ca="1">_xll.RiskPert($B$8,$D$8,$E$8)</f>
        <v>50</v>
      </c>
      <c r="F65" s="8">
        <f t="shared" ca="1" si="17"/>
        <v>3340</v>
      </c>
      <c r="G65" s="8">
        <f t="shared" ca="1" si="18"/>
        <v>340</v>
      </c>
      <c r="H65" s="8">
        <f t="shared" ca="1" si="19"/>
        <v>3340</v>
      </c>
      <c r="I65" s="8" cm="1">
        <f t="array" aca="1" ref="I65" ca="1">_xll.RiskUniform($B$10,$C$10)</f>
        <v>60</v>
      </c>
      <c r="J65" s="8">
        <f t="shared" ca="1" si="20"/>
        <v>3400</v>
      </c>
      <c r="K65" s="8">
        <f t="shared" ca="1" si="21"/>
        <v>0</v>
      </c>
      <c r="L65" s="8">
        <f t="shared" ca="1" si="22"/>
        <v>3400</v>
      </c>
      <c r="M65" s="19" cm="1">
        <f t="array" aca="1" ref="M65" ca="1">_xll.RiskWeibull($B$12,$C$12)</f>
        <v>93.543756289254645</v>
      </c>
      <c r="N65" s="19">
        <f t="shared" ca="1" si="23"/>
        <v>3493.5437562892548</v>
      </c>
      <c r="O65" s="8">
        <f t="shared" ca="1" si="24"/>
        <v>0</v>
      </c>
      <c r="P65" s="19">
        <f t="shared" ca="1" si="25"/>
        <v>3493.5437562892548</v>
      </c>
      <c r="Q65" s="8" cm="1">
        <f t="array" aca="1" ref="Q65" ca="1">_xll.RiskGamma($B$14,1/$C$14)</f>
        <v>100</v>
      </c>
      <c r="R65" s="8" cm="1">
        <f t="array" aca="1" ref="R65" ca="1">_xll.RiskUniform($B$16,$C$16)</f>
        <v>20</v>
      </c>
      <c r="S65" s="19">
        <f t="shared" ca="1" si="26"/>
        <v>3613.5437562892548</v>
      </c>
      <c r="T65" s="9">
        <f t="shared" ca="1" si="0"/>
        <v>100</v>
      </c>
      <c r="U65" s="19" cm="1">
        <f t="array" aca="1" ref="U65" ca="1">INDEX(S:S, 43 + (INT((ROW(A30)-1)/8)*8))</f>
        <v>3833.5437562892548</v>
      </c>
      <c r="V65" s="8">
        <f t="shared" si="1"/>
        <v>120</v>
      </c>
      <c r="W65" s="19">
        <f t="shared" ca="1" si="27"/>
        <v>3953.5437562892548</v>
      </c>
      <c r="X65" s="8">
        <f t="shared" ca="1" si="28"/>
        <v>220</v>
      </c>
      <c r="Y65" s="19">
        <f t="shared" ca="1" si="29"/>
        <v>3953.5437562892548</v>
      </c>
      <c r="Z65" s="19" cm="1">
        <f t="array" aca="1" ref="Z65" ca="1">_xll.RiskPert($B$20,$C$20,$D$20)</f>
        <v>99.666666666666671</v>
      </c>
      <c r="AA65" s="8">
        <f t="shared" ca="1" si="30"/>
        <v>4053.2104229559213</v>
      </c>
      <c r="AB65" s="8">
        <f t="shared" ca="1" si="31"/>
        <v>0</v>
      </c>
      <c r="AC65" s="8" cm="1">
        <f t="array" aca="1" ref="AC65" ca="1">IF(MOD(ROW()-36, 8) = 0, INDEX(AA:AA, ROW()), INDEX(AE:AE,ROW() - 1))</f>
        <v>4178.2104229559209</v>
      </c>
      <c r="AD65" s="8" cm="1">
        <f t="array" aca="1" ref="AD65" ca="1">_xll.RiskUniform($B$22,$C$22)</f>
        <v>25</v>
      </c>
      <c r="AE65" s="8">
        <f t="shared" ca="1" si="32"/>
        <v>4203.2104229559209</v>
      </c>
      <c r="AF65" s="19">
        <f t="shared" ca="1" si="33"/>
        <v>224.66666666666606</v>
      </c>
      <c r="AG65" s="19">
        <f t="shared" ca="1" si="34"/>
        <v>1203.2104229559209</v>
      </c>
      <c r="AH65" s="8" t="str">
        <f t="shared" ca="1" si="35"/>
        <v>NO</v>
      </c>
      <c r="AI65" s="8">
        <f t="shared" ca="1" si="9"/>
        <v>340</v>
      </c>
      <c r="AJ65" s="8">
        <f t="shared" ca="1" si="10"/>
        <v>100</v>
      </c>
      <c r="AK65" s="8">
        <f t="shared" ca="1" si="11"/>
        <v>220</v>
      </c>
      <c r="AL65" s="19">
        <f t="shared" ca="1" si="12"/>
        <v>224.66666666666606</v>
      </c>
      <c r="AM65" s="19">
        <f t="shared" ca="1" si="13"/>
        <v>1203.2104229559209</v>
      </c>
      <c r="AN65" s="8" t="str">
        <f t="shared" ca="1" si="14"/>
        <v>YES</v>
      </c>
    </row>
    <row r="66" spans="1:40">
      <c r="A66" s="8">
        <v>31</v>
      </c>
      <c r="B66" s="8" cm="1">
        <f t="array" aca="1" ref="B66" ca="1">_xll.RiskGamma(1,1/$B$6)</f>
        <v>100</v>
      </c>
      <c r="C66" s="8">
        <f t="shared" ca="1" si="15"/>
        <v>3100</v>
      </c>
      <c r="D66" s="8">
        <f t="shared" ca="1" si="16"/>
        <v>3400</v>
      </c>
      <c r="E66" s="8" cm="1">
        <f t="array" aca="1" ref="E66" ca="1">_xll.RiskPert($B$8,$D$8,$E$8)</f>
        <v>50</v>
      </c>
      <c r="F66" s="8">
        <f t="shared" ca="1" si="17"/>
        <v>3450</v>
      </c>
      <c r="G66" s="8">
        <f t="shared" ca="1" si="18"/>
        <v>350</v>
      </c>
      <c r="H66" s="8">
        <f t="shared" ca="1" si="19"/>
        <v>3450</v>
      </c>
      <c r="I66" s="8" cm="1">
        <f t="array" aca="1" ref="I66" ca="1">_xll.RiskUniform($B$10,$C$10)</f>
        <v>60</v>
      </c>
      <c r="J66" s="8">
        <f t="shared" ca="1" si="20"/>
        <v>3510</v>
      </c>
      <c r="K66" s="8">
        <f t="shared" ca="1" si="21"/>
        <v>0</v>
      </c>
      <c r="L66" s="8">
        <f t="shared" ca="1" si="22"/>
        <v>3510</v>
      </c>
      <c r="M66" s="19" cm="1">
        <f t="array" aca="1" ref="M66" ca="1">_xll.RiskWeibull($B$12,$C$12)</f>
        <v>93.543756289254645</v>
      </c>
      <c r="N66" s="19">
        <f t="shared" ca="1" si="23"/>
        <v>3603.5437562892548</v>
      </c>
      <c r="O66" s="8">
        <f t="shared" ca="1" si="24"/>
        <v>0</v>
      </c>
      <c r="P66" s="19">
        <f t="shared" ca="1" si="25"/>
        <v>3603.5437562892548</v>
      </c>
      <c r="Q66" s="8" cm="1">
        <f t="array" aca="1" ref="Q66" ca="1">_xll.RiskGamma($B$14,1/$C$14)</f>
        <v>100</v>
      </c>
      <c r="R66" s="8" cm="1">
        <f t="array" aca="1" ref="R66" ca="1">_xll.RiskUniform($B$16,$C$16)</f>
        <v>20</v>
      </c>
      <c r="S66" s="19">
        <f t="shared" ca="1" si="26"/>
        <v>3723.5437562892548</v>
      </c>
      <c r="T66" s="9">
        <f t="shared" ca="1" si="0"/>
        <v>100</v>
      </c>
      <c r="U66" s="19" cm="1">
        <f t="array" aca="1" ref="U66" ca="1">INDEX(S:S, 43 + (INT((ROW(A31)-1)/8)*8))</f>
        <v>3833.5437562892548</v>
      </c>
      <c r="V66" s="8">
        <f t="shared" si="1"/>
        <v>120</v>
      </c>
      <c r="W66" s="19">
        <f t="shared" ca="1" si="27"/>
        <v>3953.5437562892548</v>
      </c>
      <c r="X66" s="8">
        <f t="shared" ca="1" si="28"/>
        <v>110</v>
      </c>
      <c r="Y66" s="19">
        <f t="shared" ca="1" si="29"/>
        <v>3953.5437562892548</v>
      </c>
      <c r="Z66" s="19" cm="1">
        <f t="array" aca="1" ref="Z66" ca="1">_xll.RiskPert($B$20,$C$20,$D$20)</f>
        <v>99.666666666666671</v>
      </c>
      <c r="AA66" s="8">
        <f t="shared" ca="1" si="30"/>
        <v>4053.2104229559213</v>
      </c>
      <c r="AB66" s="8">
        <f t="shared" ca="1" si="31"/>
        <v>0</v>
      </c>
      <c r="AC66" s="8" cm="1">
        <f t="array" aca="1" ref="AC66" ca="1">IF(MOD(ROW()-36, 8) = 0, INDEX(AA:AA, ROW()), INDEX(AE:AE,ROW() - 1))</f>
        <v>4203.2104229559209</v>
      </c>
      <c r="AD66" s="8" cm="1">
        <f t="array" aca="1" ref="AD66" ca="1">_xll.RiskUniform($B$22,$C$22)</f>
        <v>25</v>
      </c>
      <c r="AE66" s="8">
        <f t="shared" ca="1" si="32"/>
        <v>4228.2104229559209</v>
      </c>
      <c r="AF66" s="19">
        <f t="shared" ca="1" si="33"/>
        <v>249.66666666666606</v>
      </c>
      <c r="AG66" s="19">
        <f t="shared" ca="1" si="34"/>
        <v>1128.2104229559209</v>
      </c>
      <c r="AH66" s="8" t="str">
        <f t="shared" ca="1" si="35"/>
        <v>NO</v>
      </c>
      <c r="AI66" s="8">
        <f t="shared" ca="1" si="9"/>
        <v>350</v>
      </c>
      <c r="AJ66" s="8">
        <f t="shared" ca="1" si="10"/>
        <v>100</v>
      </c>
      <c r="AK66" s="8">
        <f t="shared" ca="1" si="11"/>
        <v>110</v>
      </c>
      <c r="AL66" s="19">
        <f t="shared" ca="1" si="12"/>
        <v>249.66666666666606</v>
      </c>
      <c r="AM66" s="19">
        <f t="shared" ca="1" si="13"/>
        <v>1128.2104229559209</v>
      </c>
      <c r="AN66" s="8" t="str">
        <f t="shared" ca="1" si="14"/>
        <v>YES</v>
      </c>
    </row>
    <row r="67" spans="1:40">
      <c r="A67" s="8">
        <v>32</v>
      </c>
      <c r="B67" s="8" cm="1">
        <f t="array" aca="1" ref="B67" ca="1">_xll.RiskGamma(1,1/$B$6)</f>
        <v>100</v>
      </c>
      <c r="C67" s="8">
        <f t="shared" ca="1" si="15"/>
        <v>3200</v>
      </c>
      <c r="D67" s="8">
        <f t="shared" ca="1" si="16"/>
        <v>3510</v>
      </c>
      <c r="E67" s="8" cm="1">
        <f t="array" aca="1" ref="E67" ca="1">_xll.RiskPert($B$8,$D$8,$E$8)</f>
        <v>50</v>
      </c>
      <c r="F67" s="8">
        <f t="shared" ca="1" si="17"/>
        <v>3560</v>
      </c>
      <c r="G67" s="8">
        <f t="shared" ca="1" si="18"/>
        <v>360</v>
      </c>
      <c r="H67" s="8">
        <f t="shared" ca="1" si="19"/>
        <v>3560</v>
      </c>
      <c r="I67" s="8" cm="1">
        <f t="array" aca="1" ref="I67" ca="1">_xll.RiskUniform($B$10,$C$10)</f>
        <v>60</v>
      </c>
      <c r="J67" s="8">
        <f t="shared" ca="1" si="20"/>
        <v>3620</v>
      </c>
      <c r="K67" s="8">
        <f t="shared" ca="1" si="21"/>
        <v>0</v>
      </c>
      <c r="L67" s="8">
        <f t="shared" ca="1" si="22"/>
        <v>3620</v>
      </c>
      <c r="M67" s="19" cm="1">
        <f t="array" aca="1" ref="M67" ca="1">_xll.RiskWeibull($B$12,$C$12)</f>
        <v>93.543756289254645</v>
      </c>
      <c r="N67" s="19">
        <f t="shared" ca="1" si="23"/>
        <v>3713.5437562892548</v>
      </c>
      <c r="O67" s="8">
        <f t="shared" ca="1" si="24"/>
        <v>0</v>
      </c>
      <c r="P67" s="19">
        <f t="shared" ca="1" si="25"/>
        <v>3713.5437562892548</v>
      </c>
      <c r="Q67" s="8" cm="1">
        <f t="array" aca="1" ref="Q67" ca="1">_xll.RiskGamma($B$14,1/$C$14)</f>
        <v>100</v>
      </c>
      <c r="R67" s="8" cm="1">
        <f t="array" aca="1" ref="R67" ca="1">_xll.RiskUniform($B$16,$C$16)</f>
        <v>20</v>
      </c>
      <c r="S67" s="19">
        <f t="shared" ca="1" si="26"/>
        <v>3833.5437562892548</v>
      </c>
      <c r="T67" s="9">
        <f t="shared" ca="1" si="0"/>
        <v>100</v>
      </c>
      <c r="U67" s="19" cm="1">
        <f t="array" aca="1" ref="U67" ca="1">INDEX(S:S, 43 + (INT((ROW(A32)-1)/8)*8))</f>
        <v>3833.5437562892548</v>
      </c>
      <c r="V67" s="8">
        <f t="shared" si="1"/>
        <v>120</v>
      </c>
      <c r="W67" s="19">
        <f t="shared" ca="1" si="27"/>
        <v>3953.5437562892548</v>
      </c>
      <c r="X67" s="8">
        <f t="shared" ca="1" si="28"/>
        <v>0</v>
      </c>
      <c r="Y67" s="19">
        <f t="shared" ca="1" si="29"/>
        <v>3953.5437562892548</v>
      </c>
      <c r="Z67" s="19" cm="1">
        <f t="array" aca="1" ref="Z67" ca="1">_xll.RiskPert($B$20,$C$20,$D$20)</f>
        <v>99.666666666666671</v>
      </c>
      <c r="AA67" s="8">
        <f t="shared" ca="1" si="30"/>
        <v>4053.2104229559213</v>
      </c>
      <c r="AB67" s="8">
        <f t="shared" ca="1" si="31"/>
        <v>0</v>
      </c>
      <c r="AC67" s="8" cm="1">
        <f t="array" aca="1" ref="AC67" ca="1">IF(MOD(ROW()-36, 8) = 0, INDEX(AA:AA, ROW()), INDEX(AE:AE,ROW() - 1))</f>
        <v>4228.2104229559209</v>
      </c>
      <c r="AD67" s="8" cm="1">
        <f t="array" aca="1" ref="AD67" ca="1">_xll.RiskUniform($B$22,$C$22)</f>
        <v>25</v>
      </c>
      <c r="AE67" s="8">
        <f t="shared" ca="1" si="32"/>
        <v>4253.2104229559209</v>
      </c>
      <c r="AF67" s="19">
        <f t="shared" ca="1" si="33"/>
        <v>274.66666666666606</v>
      </c>
      <c r="AG67" s="19">
        <f t="shared" ca="1" si="34"/>
        <v>1053.2104229559209</v>
      </c>
      <c r="AH67" s="8" t="str">
        <f t="shared" ca="1" si="35"/>
        <v>NO</v>
      </c>
      <c r="AI67" s="8">
        <f t="shared" ca="1" si="9"/>
        <v>360</v>
      </c>
      <c r="AJ67" s="8">
        <f t="shared" ca="1" si="10"/>
        <v>100</v>
      </c>
      <c r="AK67" s="8">
        <f t="shared" ca="1" si="11"/>
        <v>0</v>
      </c>
      <c r="AL67" s="19">
        <f t="shared" ca="1" si="12"/>
        <v>274.66666666666606</v>
      </c>
      <c r="AM67" s="19">
        <f t="shared" ca="1" si="13"/>
        <v>1053.2104229559209</v>
      </c>
      <c r="AN67" s="8" t="str">
        <f t="shared" ca="1" si="14"/>
        <v>YES</v>
      </c>
    </row>
    <row r="68" spans="1:40">
      <c r="A68" s="8">
        <v>33</v>
      </c>
      <c r="B68" s="8" cm="1">
        <f t="array" aca="1" ref="B68" ca="1">_xll.RiskGamma(1,1/$B$6)</f>
        <v>100</v>
      </c>
      <c r="C68" s="8">
        <f t="shared" ca="1" si="15"/>
        <v>3300</v>
      </c>
      <c r="D68" s="8">
        <f t="shared" ca="1" si="16"/>
        <v>3620</v>
      </c>
      <c r="E68" s="8" cm="1">
        <f t="array" aca="1" ref="E68" ca="1">_xll.RiskPert($B$8,$D$8,$E$8)</f>
        <v>50</v>
      </c>
      <c r="F68" s="8">
        <f t="shared" ca="1" si="17"/>
        <v>3670</v>
      </c>
      <c r="G68" s="8">
        <f t="shared" ca="1" si="18"/>
        <v>370</v>
      </c>
      <c r="H68" s="8">
        <f t="shared" ca="1" si="19"/>
        <v>3670</v>
      </c>
      <c r="I68" s="8" cm="1">
        <f t="array" aca="1" ref="I68" ca="1">_xll.RiskUniform($B$10,$C$10)</f>
        <v>60</v>
      </c>
      <c r="J68" s="8">
        <f t="shared" ca="1" si="20"/>
        <v>3730</v>
      </c>
      <c r="K68" s="8">
        <f t="shared" ca="1" si="21"/>
        <v>0</v>
      </c>
      <c r="L68" s="8">
        <f t="shared" ca="1" si="22"/>
        <v>3730</v>
      </c>
      <c r="M68" s="19" cm="1">
        <f t="array" aca="1" ref="M68" ca="1">_xll.RiskWeibull($B$12,$C$12)</f>
        <v>93.543756289254645</v>
      </c>
      <c r="N68" s="19">
        <f t="shared" ca="1" si="23"/>
        <v>3823.5437562892548</v>
      </c>
      <c r="O68" s="8">
        <f t="shared" ca="1" si="24"/>
        <v>0</v>
      </c>
      <c r="P68" s="19">
        <f t="shared" ca="1" si="25"/>
        <v>3823.5437562892548</v>
      </c>
      <c r="Q68" s="8" cm="1">
        <f t="array" aca="1" ref="Q68" ca="1">_xll.RiskGamma($B$14,1/$C$14)</f>
        <v>100</v>
      </c>
      <c r="R68" s="8" cm="1">
        <f t="array" aca="1" ref="R68" ca="1">_xll.RiskUniform($B$16,$C$16)</f>
        <v>20</v>
      </c>
      <c r="S68" s="19">
        <f t="shared" ca="1" si="26"/>
        <v>3943.5437562892548</v>
      </c>
      <c r="T68" s="9">
        <f t="shared" ca="1" si="0"/>
        <v>100</v>
      </c>
      <c r="U68" s="19" cm="1">
        <f t="array" aca="1" ref="U68" ca="1">INDEX(S:S, 43 + (INT((ROW(A33)-1)/8)*8))</f>
        <v>4713.5437562892548</v>
      </c>
      <c r="V68" s="8">
        <f t="shared" si="1"/>
        <v>120</v>
      </c>
      <c r="W68" s="19">
        <f t="shared" ca="1" si="27"/>
        <v>4833.5437562892548</v>
      </c>
      <c r="X68" s="8">
        <f t="shared" ca="1" si="28"/>
        <v>770</v>
      </c>
      <c r="Y68" s="19">
        <f t="shared" ca="1" si="29"/>
        <v>4833.5437562892548</v>
      </c>
      <c r="Z68" s="19" cm="1">
        <f t="array" aca="1" ref="Z68" ca="1">_xll.RiskPert($B$20,$C$20,$D$20)</f>
        <v>99.666666666666671</v>
      </c>
      <c r="AA68" s="8">
        <f t="shared" ca="1" si="30"/>
        <v>4933.2104229559218</v>
      </c>
      <c r="AB68" s="8">
        <f t="shared" ca="1" si="31"/>
        <v>0</v>
      </c>
      <c r="AC68" s="8" cm="1">
        <f t="array" aca="1" ref="AC68" ca="1">IF(MOD(ROW()-36, 8) = 0, INDEX(AA:AA, ROW()), INDEX(AE:AE,ROW() - 1))</f>
        <v>4933.2104229559218</v>
      </c>
      <c r="AD68" s="8" cm="1">
        <f t="array" aca="1" ref="AD68" ca="1">_xll.RiskUniform($B$22,$C$22)</f>
        <v>25</v>
      </c>
      <c r="AE68" s="8">
        <f t="shared" ca="1" si="32"/>
        <v>4958.2104229559218</v>
      </c>
      <c r="AF68" s="19">
        <f t="shared" ca="1" si="33"/>
        <v>99.66666666666697</v>
      </c>
      <c r="AG68" s="19">
        <f t="shared" ca="1" si="34"/>
        <v>1658.2104229559218</v>
      </c>
      <c r="AH68" s="8" t="str">
        <f t="shared" ca="1" si="35"/>
        <v>NO</v>
      </c>
      <c r="AI68" s="8">
        <f t="shared" ca="1" si="9"/>
        <v>370</v>
      </c>
      <c r="AJ68" s="8">
        <f t="shared" ca="1" si="10"/>
        <v>100</v>
      </c>
      <c r="AK68" s="8">
        <f t="shared" ca="1" si="11"/>
        <v>770</v>
      </c>
      <c r="AL68" s="19">
        <f t="shared" ca="1" si="12"/>
        <v>99.66666666666697</v>
      </c>
      <c r="AM68" s="19">
        <f t="shared" ca="1" si="13"/>
        <v>1658.2104229559218</v>
      </c>
      <c r="AN68" s="8" t="str">
        <f t="shared" ca="1" si="14"/>
        <v>NO</v>
      </c>
    </row>
    <row r="69" spans="1:40">
      <c r="A69" s="8">
        <v>34</v>
      </c>
      <c r="B69" s="8" cm="1">
        <f t="array" aca="1" ref="B69" ca="1">_xll.RiskGamma(1,1/$B$6)</f>
        <v>100</v>
      </c>
      <c r="C69" s="8">
        <f t="shared" ca="1" si="15"/>
        <v>3400</v>
      </c>
      <c r="D69" s="8">
        <f t="shared" ca="1" si="16"/>
        <v>3730</v>
      </c>
      <c r="E69" s="8" cm="1">
        <f t="array" aca="1" ref="E69" ca="1">_xll.RiskPert($B$8,$D$8,$E$8)</f>
        <v>50</v>
      </c>
      <c r="F69" s="8">
        <f t="shared" ca="1" si="17"/>
        <v>3780</v>
      </c>
      <c r="G69" s="8">
        <f t="shared" ca="1" si="18"/>
        <v>380</v>
      </c>
      <c r="H69" s="8">
        <f t="shared" ca="1" si="19"/>
        <v>3780</v>
      </c>
      <c r="I69" s="8" cm="1">
        <f t="array" aca="1" ref="I69" ca="1">_xll.RiskUniform($B$10,$C$10)</f>
        <v>60</v>
      </c>
      <c r="J69" s="8">
        <f t="shared" ca="1" si="20"/>
        <v>3840</v>
      </c>
      <c r="K69" s="8">
        <f t="shared" ca="1" si="21"/>
        <v>0</v>
      </c>
      <c r="L69" s="8">
        <f t="shared" ca="1" si="22"/>
        <v>3840</v>
      </c>
      <c r="M69" s="19" cm="1">
        <f t="array" aca="1" ref="M69" ca="1">_xll.RiskWeibull($B$12,$C$12)</f>
        <v>93.543756289254645</v>
      </c>
      <c r="N69" s="19">
        <f t="shared" ca="1" si="23"/>
        <v>3933.5437562892548</v>
      </c>
      <c r="O69" s="8">
        <f t="shared" ca="1" si="24"/>
        <v>0</v>
      </c>
      <c r="P69" s="19">
        <f t="shared" ca="1" si="25"/>
        <v>3933.5437562892548</v>
      </c>
      <c r="Q69" s="8" cm="1">
        <f t="array" aca="1" ref="Q69" ca="1">_xll.RiskGamma($B$14,1/$C$14)</f>
        <v>100</v>
      </c>
      <c r="R69" s="8" cm="1">
        <f t="array" aca="1" ref="R69" ca="1">_xll.RiskUniform($B$16,$C$16)</f>
        <v>20</v>
      </c>
      <c r="S69" s="19">
        <f t="shared" ca="1" si="26"/>
        <v>4053.5437562892548</v>
      </c>
      <c r="T69" s="9">
        <f t="shared" ca="1" si="0"/>
        <v>100</v>
      </c>
      <c r="U69" s="19" cm="1">
        <f t="array" aca="1" ref="U69" ca="1">INDEX(S:S, 43 + (INT((ROW(A34)-1)/8)*8))</f>
        <v>4713.5437562892548</v>
      </c>
      <c r="V69" s="8">
        <f t="shared" si="1"/>
        <v>120</v>
      </c>
      <c r="W69" s="19">
        <f t="shared" ca="1" si="27"/>
        <v>4833.5437562892548</v>
      </c>
      <c r="X69" s="8">
        <f t="shared" ca="1" si="28"/>
        <v>660</v>
      </c>
      <c r="Y69" s="19">
        <f t="shared" ca="1" si="29"/>
        <v>4833.5437562892548</v>
      </c>
      <c r="Z69" s="19" cm="1">
        <f t="array" aca="1" ref="Z69" ca="1">_xll.RiskPert($B$20,$C$20,$D$20)</f>
        <v>99.666666666666671</v>
      </c>
      <c r="AA69" s="8">
        <f t="shared" ca="1" si="30"/>
        <v>4933.2104229559218</v>
      </c>
      <c r="AB69" s="8">
        <f t="shared" ca="1" si="31"/>
        <v>0</v>
      </c>
      <c r="AC69" s="8" cm="1">
        <f t="array" aca="1" ref="AC69" ca="1">IF(MOD(ROW()-36, 8) = 0, INDEX(AA:AA, ROW()), INDEX(AE:AE,ROW() - 1))</f>
        <v>4958.2104229559218</v>
      </c>
      <c r="AD69" s="8" cm="1">
        <f t="array" aca="1" ref="AD69" ca="1">_xll.RiskUniform($B$22,$C$22)</f>
        <v>25</v>
      </c>
      <c r="AE69" s="8">
        <f t="shared" ca="1" si="32"/>
        <v>4983.2104229559218</v>
      </c>
      <c r="AF69" s="19">
        <f t="shared" ca="1" si="33"/>
        <v>124.66666666666697</v>
      </c>
      <c r="AG69" s="19">
        <f t="shared" ca="1" si="34"/>
        <v>1583.2104229559218</v>
      </c>
      <c r="AH69" s="8" t="str">
        <f t="shared" ca="1" si="35"/>
        <v>NO</v>
      </c>
      <c r="AI69" s="8">
        <f t="shared" ca="1" si="9"/>
        <v>380</v>
      </c>
      <c r="AJ69" s="8">
        <f t="shared" ca="1" si="10"/>
        <v>100</v>
      </c>
      <c r="AK69" s="8">
        <f t="shared" ca="1" si="11"/>
        <v>660</v>
      </c>
      <c r="AL69" s="19">
        <f t="shared" ca="1" si="12"/>
        <v>124.66666666666697</v>
      </c>
      <c r="AM69" s="19">
        <f t="shared" ca="1" si="13"/>
        <v>1583.2104229559218</v>
      </c>
      <c r="AN69" s="8" t="str">
        <f t="shared" ca="1" si="14"/>
        <v>NO</v>
      </c>
    </row>
    <row r="70" spans="1:40">
      <c r="A70" s="8">
        <v>35</v>
      </c>
      <c r="B70" s="8" cm="1">
        <f t="array" aca="1" ref="B70" ca="1">_xll.RiskGamma(1,1/$B$6)</f>
        <v>100</v>
      </c>
      <c r="C70" s="8">
        <f t="shared" ca="1" si="15"/>
        <v>3500</v>
      </c>
      <c r="D70" s="8">
        <f t="shared" ca="1" si="16"/>
        <v>3840</v>
      </c>
      <c r="E70" s="8" cm="1">
        <f t="array" aca="1" ref="E70" ca="1">_xll.RiskPert($B$8,$D$8,$E$8)</f>
        <v>50</v>
      </c>
      <c r="F70" s="8">
        <f t="shared" ca="1" si="17"/>
        <v>3890</v>
      </c>
      <c r="G70" s="8">
        <f t="shared" ca="1" si="18"/>
        <v>390</v>
      </c>
      <c r="H70" s="8">
        <f t="shared" ca="1" si="19"/>
        <v>3890</v>
      </c>
      <c r="I70" s="8" cm="1">
        <f t="array" aca="1" ref="I70" ca="1">_xll.RiskUniform($B$10,$C$10)</f>
        <v>60</v>
      </c>
      <c r="J70" s="8">
        <f t="shared" ca="1" si="20"/>
        <v>3950</v>
      </c>
      <c r="K70" s="8">
        <f t="shared" ca="1" si="21"/>
        <v>0</v>
      </c>
      <c r="L70" s="8">
        <f t="shared" ca="1" si="22"/>
        <v>3950</v>
      </c>
      <c r="M70" s="19" cm="1">
        <f t="array" aca="1" ref="M70" ca="1">_xll.RiskWeibull($B$12,$C$12)</f>
        <v>93.543756289254645</v>
      </c>
      <c r="N70" s="19">
        <f t="shared" ca="1" si="23"/>
        <v>4043.5437562892548</v>
      </c>
      <c r="O70" s="8">
        <f t="shared" ca="1" si="24"/>
        <v>0</v>
      </c>
      <c r="P70" s="19">
        <f t="shared" ca="1" si="25"/>
        <v>4043.5437562892548</v>
      </c>
      <c r="Q70" s="8" cm="1">
        <f t="array" aca="1" ref="Q70" ca="1">_xll.RiskGamma($B$14,1/$C$14)</f>
        <v>100</v>
      </c>
      <c r="R70" s="8" cm="1">
        <f t="array" aca="1" ref="R70" ca="1">_xll.RiskUniform($B$16,$C$16)</f>
        <v>20</v>
      </c>
      <c r="S70" s="19">
        <f t="shared" ca="1" si="26"/>
        <v>4163.5437562892548</v>
      </c>
      <c r="T70" s="9">
        <f t="shared" ca="1" si="0"/>
        <v>100</v>
      </c>
      <c r="U70" s="19" cm="1">
        <f t="array" aca="1" ref="U70" ca="1">INDEX(S:S, 43 + (INT((ROW(A35)-1)/8)*8))</f>
        <v>4713.5437562892548</v>
      </c>
      <c r="V70" s="8">
        <f t="shared" si="1"/>
        <v>120</v>
      </c>
      <c r="W70" s="19">
        <f t="shared" ca="1" si="27"/>
        <v>4833.5437562892548</v>
      </c>
      <c r="X70" s="8">
        <f t="shared" ca="1" si="28"/>
        <v>550</v>
      </c>
      <c r="Y70" s="19">
        <f t="shared" ca="1" si="29"/>
        <v>4833.5437562892548</v>
      </c>
      <c r="Z70" s="19" cm="1">
        <f t="array" aca="1" ref="Z70" ca="1">_xll.RiskPert($B$20,$C$20,$D$20)</f>
        <v>99.666666666666671</v>
      </c>
      <c r="AA70" s="8">
        <f t="shared" ca="1" si="30"/>
        <v>4933.2104229559218</v>
      </c>
      <c r="AB70" s="8">
        <f t="shared" ca="1" si="31"/>
        <v>0</v>
      </c>
      <c r="AC70" s="8" cm="1">
        <f t="array" aca="1" ref="AC70" ca="1">IF(MOD(ROW()-36, 8) = 0, INDEX(AA:AA, ROW()), INDEX(AE:AE,ROW() - 1))</f>
        <v>4983.2104229559218</v>
      </c>
      <c r="AD70" s="8" cm="1">
        <f t="array" aca="1" ref="AD70" ca="1">_xll.RiskUniform($B$22,$C$22)</f>
        <v>25</v>
      </c>
      <c r="AE70" s="8">
        <f t="shared" ca="1" si="32"/>
        <v>5008.2104229559218</v>
      </c>
      <c r="AF70" s="19">
        <f t="shared" ca="1" si="33"/>
        <v>149.66666666666697</v>
      </c>
      <c r="AG70" s="19">
        <f t="shared" ca="1" si="34"/>
        <v>1508.2104229559218</v>
      </c>
      <c r="AH70" s="8" t="str">
        <f t="shared" ca="1" si="35"/>
        <v>NO</v>
      </c>
      <c r="AI70" s="8">
        <f t="shared" ca="1" si="9"/>
        <v>390</v>
      </c>
      <c r="AJ70" s="8">
        <f t="shared" ca="1" si="10"/>
        <v>100</v>
      </c>
      <c r="AK70" s="8">
        <f t="shared" ca="1" si="11"/>
        <v>550</v>
      </c>
      <c r="AL70" s="19">
        <f t="shared" ca="1" si="12"/>
        <v>149.66666666666697</v>
      </c>
      <c r="AM70" s="19">
        <f t="shared" ca="1" si="13"/>
        <v>1508.2104229559218</v>
      </c>
      <c r="AN70" s="8" t="str">
        <f t="shared" ca="1" si="14"/>
        <v>NO</v>
      </c>
    </row>
    <row r="71" spans="1:40">
      <c r="A71" s="8">
        <v>36</v>
      </c>
      <c r="B71" s="8" cm="1">
        <f t="array" aca="1" ref="B71" ca="1">_xll.RiskGamma(1,1/$B$6)</f>
        <v>100</v>
      </c>
      <c r="C71" s="8">
        <f t="shared" ca="1" si="15"/>
        <v>3600</v>
      </c>
      <c r="D71" s="8">
        <f t="shared" ca="1" si="16"/>
        <v>3950</v>
      </c>
      <c r="E71" s="8" cm="1">
        <f t="array" aca="1" ref="E71" ca="1">_xll.RiskPert($B$8,$D$8,$E$8)</f>
        <v>50</v>
      </c>
      <c r="F71" s="8">
        <f t="shared" ca="1" si="17"/>
        <v>4000</v>
      </c>
      <c r="G71" s="8">
        <f t="shared" ca="1" si="18"/>
        <v>400</v>
      </c>
      <c r="H71" s="8">
        <f t="shared" ca="1" si="19"/>
        <v>4000</v>
      </c>
      <c r="I71" s="8" cm="1">
        <f t="array" aca="1" ref="I71" ca="1">_xll.RiskUniform($B$10,$C$10)</f>
        <v>60</v>
      </c>
      <c r="J71" s="8">
        <f t="shared" ca="1" si="20"/>
        <v>4060</v>
      </c>
      <c r="K71" s="8">
        <f t="shared" ca="1" si="21"/>
        <v>0</v>
      </c>
      <c r="L71" s="8">
        <f t="shared" ca="1" si="22"/>
        <v>4060</v>
      </c>
      <c r="M71" s="19" cm="1">
        <f t="array" aca="1" ref="M71" ca="1">_xll.RiskWeibull($B$12,$C$12)</f>
        <v>93.543756289254645</v>
      </c>
      <c r="N71" s="19">
        <f t="shared" ca="1" si="23"/>
        <v>4153.5437562892548</v>
      </c>
      <c r="O71" s="8">
        <f t="shared" ca="1" si="24"/>
        <v>0</v>
      </c>
      <c r="P71" s="19">
        <f t="shared" ca="1" si="25"/>
        <v>4153.5437562892548</v>
      </c>
      <c r="Q71" s="8" cm="1">
        <f t="array" aca="1" ref="Q71" ca="1">_xll.RiskGamma($B$14,1/$C$14)</f>
        <v>100</v>
      </c>
      <c r="R71" s="8" cm="1">
        <f t="array" aca="1" ref="R71" ca="1">_xll.RiskUniform($B$16,$C$16)</f>
        <v>20</v>
      </c>
      <c r="S71" s="19">
        <f t="shared" ca="1" si="26"/>
        <v>4273.5437562892548</v>
      </c>
      <c r="T71" s="9">
        <f t="shared" ca="1" si="0"/>
        <v>100</v>
      </c>
      <c r="U71" s="19" cm="1">
        <f t="array" aca="1" ref="U71" ca="1">INDEX(S:S, 43 + (INT((ROW(A36)-1)/8)*8))</f>
        <v>4713.5437562892548</v>
      </c>
      <c r="V71" s="8">
        <f t="shared" si="1"/>
        <v>120</v>
      </c>
      <c r="W71" s="19">
        <f t="shared" ca="1" si="27"/>
        <v>4833.5437562892548</v>
      </c>
      <c r="X71" s="8">
        <f t="shared" ca="1" si="28"/>
        <v>440</v>
      </c>
      <c r="Y71" s="19">
        <f t="shared" ca="1" si="29"/>
        <v>4833.5437562892548</v>
      </c>
      <c r="Z71" s="19" cm="1">
        <f t="array" aca="1" ref="Z71" ca="1">_xll.RiskPert($B$20,$C$20,$D$20)</f>
        <v>99.666666666666671</v>
      </c>
      <c r="AA71" s="8">
        <f t="shared" ca="1" si="30"/>
        <v>4933.2104229559218</v>
      </c>
      <c r="AB71" s="8">
        <f t="shared" ca="1" si="31"/>
        <v>0</v>
      </c>
      <c r="AC71" s="8" cm="1">
        <f t="array" aca="1" ref="AC71" ca="1">IF(MOD(ROW()-36, 8) = 0, INDEX(AA:AA, ROW()), INDEX(AE:AE,ROW() - 1))</f>
        <v>5008.2104229559218</v>
      </c>
      <c r="AD71" s="8" cm="1">
        <f t="array" aca="1" ref="AD71" ca="1">_xll.RiskUniform($B$22,$C$22)</f>
        <v>25</v>
      </c>
      <c r="AE71" s="8">
        <f t="shared" ca="1" si="32"/>
        <v>5033.2104229559218</v>
      </c>
      <c r="AF71" s="19">
        <f t="shared" ca="1" si="33"/>
        <v>174.66666666666697</v>
      </c>
      <c r="AG71" s="19">
        <f t="shared" ca="1" si="34"/>
        <v>1433.2104229559218</v>
      </c>
      <c r="AH71" s="8" t="str">
        <f t="shared" ca="1" si="35"/>
        <v>NO</v>
      </c>
      <c r="AI71" s="8">
        <f t="shared" ca="1" si="9"/>
        <v>400</v>
      </c>
      <c r="AJ71" s="8">
        <f t="shared" ca="1" si="10"/>
        <v>100</v>
      </c>
      <c r="AK71" s="8">
        <f t="shared" ca="1" si="11"/>
        <v>440</v>
      </c>
      <c r="AL71" s="19">
        <f t="shared" ca="1" si="12"/>
        <v>174.66666666666697</v>
      </c>
      <c r="AM71" s="19">
        <f t="shared" ca="1" si="13"/>
        <v>1433.2104229559218</v>
      </c>
      <c r="AN71" s="8" t="str">
        <f t="shared" ca="1" si="14"/>
        <v>YES</v>
      </c>
    </row>
    <row r="72" spans="1:40">
      <c r="A72" s="8">
        <v>37</v>
      </c>
      <c r="B72" s="8" cm="1">
        <f t="array" aca="1" ref="B72" ca="1">_xll.RiskGamma(1,1/$B$6)</f>
        <v>100</v>
      </c>
      <c r="C72" s="8">
        <f t="shared" ca="1" si="15"/>
        <v>3700</v>
      </c>
      <c r="D72" s="8">
        <f t="shared" ca="1" si="16"/>
        <v>4060</v>
      </c>
      <c r="E72" s="8" cm="1">
        <f t="array" aca="1" ref="E72" ca="1">_xll.RiskPert($B$8,$D$8,$E$8)</f>
        <v>50</v>
      </c>
      <c r="F72" s="8">
        <f t="shared" ca="1" si="17"/>
        <v>4110</v>
      </c>
      <c r="G72" s="8">
        <f t="shared" ca="1" si="18"/>
        <v>410</v>
      </c>
      <c r="H72" s="8">
        <f t="shared" ca="1" si="19"/>
        <v>4110</v>
      </c>
      <c r="I72" s="8" cm="1">
        <f t="array" aca="1" ref="I72" ca="1">_xll.RiskUniform($B$10,$C$10)</f>
        <v>60</v>
      </c>
      <c r="J72" s="8">
        <f t="shared" ca="1" si="20"/>
        <v>4170</v>
      </c>
      <c r="K72" s="8">
        <f t="shared" ca="1" si="21"/>
        <v>0</v>
      </c>
      <c r="L72" s="8">
        <f t="shared" ca="1" si="22"/>
        <v>4170</v>
      </c>
      <c r="M72" s="19" cm="1">
        <f t="array" aca="1" ref="M72" ca="1">_xll.RiskWeibull($B$12,$C$12)</f>
        <v>93.543756289254645</v>
      </c>
      <c r="N72" s="19">
        <f t="shared" ca="1" si="23"/>
        <v>4263.5437562892548</v>
      </c>
      <c r="O72" s="8">
        <f t="shared" ca="1" si="24"/>
        <v>0</v>
      </c>
      <c r="P72" s="19">
        <f t="shared" ca="1" si="25"/>
        <v>4263.5437562892548</v>
      </c>
      <c r="Q72" s="8" cm="1">
        <f t="array" aca="1" ref="Q72" ca="1">_xll.RiskGamma($B$14,1/$C$14)</f>
        <v>100</v>
      </c>
      <c r="R72" s="8" cm="1">
        <f t="array" aca="1" ref="R72" ca="1">_xll.RiskUniform($B$16,$C$16)</f>
        <v>20</v>
      </c>
      <c r="S72" s="19">
        <f t="shared" ca="1" si="26"/>
        <v>4383.5437562892548</v>
      </c>
      <c r="T72" s="9">
        <f t="shared" ca="1" si="0"/>
        <v>100</v>
      </c>
      <c r="U72" s="19" cm="1">
        <f t="array" aca="1" ref="U72" ca="1">INDEX(S:S, 43 + (INT((ROW(A37)-1)/8)*8))</f>
        <v>4713.5437562892548</v>
      </c>
      <c r="V72" s="8">
        <f t="shared" si="1"/>
        <v>120</v>
      </c>
      <c r="W72" s="19">
        <f t="shared" ca="1" si="27"/>
        <v>4833.5437562892548</v>
      </c>
      <c r="X72" s="8">
        <f t="shared" ca="1" si="28"/>
        <v>330</v>
      </c>
      <c r="Y72" s="19">
        <f t="shared" ca="1" si="29"/>
        <v>4833.5437562892548</v>
      </c>
      <c r="Z72" s="19" cm="1">
        <f t="array" aca="1" ref="Z72" ca="1">_xll.RiskPert($B$20,$C$20,$D$20)</f>
        <v>99.666666666666671</v>
      </c>
      <c r="AA72" s="8">
        <f t="shared" ca="1" si="30"/>
        <v>4933.2104229559218</v>
      </c>
      <c r="AB72" s="8">
        <f t="shared" ca="1" si="31"/>
        <v>0</v>
      </c>
      <c r="AC72" s="8" cm="1">
        <f t="array" aca="1" ref="AC72" ca="1">IF(MOD(ROW()-36, 8) = 0, INDEX(AA:AA, ROW()), INDEX(AE:AE,ROW() - 1))</f>
        <v>5033.2104229559218</v>
      </c>
      <c r="AD72" s="8" cm="1">
        <f t="array" aca="1" ref="AD72" ca="1">_xll.RiskUniform($B$22,$C$22)</f>
        <v>25</v>
      </c>
      <c r="AE72" s="8">
        <f t="shared" ca="1" si="32"/>
        <v>5058.2104229559218</v>
      </c>
      <c r="AF72" s="19">
        <f t="shared" ca="1" si="33"/>
        <v>199.66666666666697</v>
      </c>
      <c r="AG72" s="19">
        <f t="shared" ca="1" si="34"/>
        <v>1358.2104229559218</v>
      </c>
      <c r="AH72" s="8" t="str">
        <f t="shared" ca="1" si="35"/>
        <v>NO</v>
      </c>
      <c r="AI72" s="8">
        <f t="shared" ca="1" si="9"/>
        <v>410</v>
      </c>
      <c r="AJ72" s="8">
        <f t="shared" ca="1" si="10"/>
        <v>100</v>
      </c>
      <c r="AK72" s="8">
        <f t="shared" ca="1" si="11"/>
        <v>330</v>
      </c>
      <c r="AL72" s="19">
        <f t="shared" ca="1" si="12"/>
        <v>199.66666666666697</v>
      </c>
      <c r="AM72" s="19">
        <f t="shared" ca="1" si="13"/>
        <v>1358.2104229559218</v>
      </c>
      <c r="AN72" s="8" t="str">
        <f t="shared" ca="1" si="14"/>
        <v>YES</v>
      </c>
    </row>
    <row r="73" spans="1:40">
      <c r="A73" s="8">
        <v>38</v>
      </c>
      <c r="B73" s="8" cm="1">
        <f t="array" aca="1" ref="B73" ca="1">_xll.RiskGamma(1,1/$B$6)</f>
        <v>100</v>
      </c>
      <c r="C73" s="8">
        <f t="shared" ca="1" si="15"/>
        <v>3800</v>
      </c>
      <c r="D73" s="8">
        <f t="shared" ca="1" si="16"/>
        <v>4170</v>
      </c>
      <c r="E73" s="8" cm="1">
        <f t="array" aca="1" ref="E73" ca="1">_xll.RiskPert($B$8,$D$8,$E$8)</f>
        <v>50</v>
      </c>
      <c r="F73" s="8">
        <f t="shared" ca="1" si="17"/>
        <v>4220</v>
      </c>
      <c r="G73" s="8">
        <f t="shared" ca="1" si="18"/>
        <v>420</v>
      </c>
      <c r="H73" s="8">
        <f t="shared" ca="1" si="19"/>
        <v>4220</v>
      </c>
      <c r="I73" s="8" cm="1">
        <f t="array" aca="1" ref="I73" ca="1">_xll.RiskUniform($B$10,$C$10)</f>
        <v>60</v>
      </c>
      <c r="J73" s="8">
        <f t="shared" ca="1" si="20"/>
        <v>4280</v>
      </c>
      <c r="K73" s="8">
        <f t="shared" ca="1" si="21"/>
        <v>0</v>
      </c>
      <c r="L73" s="8">
        <f t="shared" ca="1" si="22"/>
        <v>4280</v>
      </c>
      <c r="M73" s="19" cm="1">
        <f t="array" aca="1" ref="M73" ca="1">_xll.RiskWeibull($B$12,$C$12)</f>
        <v>93.543756289254645</v>
      </c>
      <c r="N73" s="19">
        <f t="shared" ca="1" si="23"/>
        <v>4373.5437562892548</v>
      </c>
      <c r="O73" s="8">
        <f t="shared" ca="1" si="24"/>
        <v>0</v>
      </c>
      <c r="P73" s="19">
        <f t="shared" ca="1" si="25"/>
        <v>4373.5437562892548</v>
      </c>
      <c r="Q73" s="8" cm="1">
        <f t="array" aca="1" ref="Q73" ca="1">_xll.RiskGamma($B$14,1/$C$14)</f>
        <v>100</v>
      </c>
      <c r="R73" s="8" cm="1">
        <f t="array" aca="1" ref="R73" ca="1">_xll.RiskUniform($B$16,$C$16)</f>
        <v>20</v>
      </c>
      <c r="S73" s="19">
        <f t="shared" ca="1" si="26"/>
        <v>4493.5437562892548</v>
      </c>
      <c r="T73" s="9">
        <f t="shared" ca="1" si="0"/>
        <v>100</v>
      </c>
      <c r="U73" s="19" cm="1">
        <f t="array" aca="1" ref="U73" ca="1">INDEX(S:S, 43 + (INT((ROW(A38)-1)/8)*8))</f>
        <v>4713.5437562892548</v>
      </c>
      <c r="V73" s="8">
        <f t="shared" si="1"/>
        <v>120</v>
      </c>
      <c r="W73" s="19">
        <f t="shared" ca="1" si="27"/>
        <v>4833.5437562892548</v>
      </c>
      <c r="X73" s="8">
        <f t="shared" ca="1" si="28"/>
        <v>220</v>
      </c>
      <c r="Y73" s="19">
        <f t="shared" ca="1" si="29"/>
        <v>4833.5437562892548</v>
      </c>
      <c r="Z73" s="19" cm="1">
        <f t="array" aca="1" ref="Z73" ca="1">_xll.RiskPert($B$20,$C$20,$D$20)</f>
        <v>99.666666666666671</v>
      </c>
      <c r="AA73" s="8">
        <f t="shared" ca="1" si="30"/>
        <v>4933.2104229559218</v>
      </c>
      <c r="AB73" s="8">
        <f t="shared" ca="1" si="31"/>
        <v>0</v>
      </c>
      <c r="AC73" s="8" cm="1">
        <f t="array" aca="1" ref="AC73" ca="1">IF(MOD(ROW()-36, 8) = 0, INDEX(AA:AA, ROW()), INDEX(AE:AE,ROW() - 1))</f>
        <v>5058.2104229559218</v>
      </c>
      <c r="AD73" s="8" cm="1">
        <f t="array" aca="1" ref="AD73" ca="1">_xll.RiskUniform($B$22,$C$22)</f>
        <v>25</v>
      </c>
      <c r="AE73" s="8">
        <f t="shared" ca="1" si="32"/>
        <v>5083.2104229559218</v>
      </c>
      <c r="AF73" s="19">
        <f t="shared" ca="1" si="33"/>
        <v>224.66666666666697</v>
      </c>
      <c r="AG73" s="19">
        <f t="shared" ca="1" si="34"/>
        <v>1283.2104229559218</v>
      </c>
      <c r="AH73" s="8" t="str">
        <f t="shared" ca="1" si="35"/>
        <v>NO</v>
      </c>
      <c r="AI73" s="8">
        <f t="shared" ca="1" si="9"/>
        <v>420</v>
      </c>
      <c r="AJ73" s="8">
        <f t="shared" ca="1" si="10"/>
        <v>100</v>
      </c>
      <c r="AK73" s="8">
        <f t="shared" ca="1" si="11"/>
        <v>220</v>
      </c>
      <c r="AL73" s="19">
        <f t="shared" ca="1" si="12"/>
        <v>224.66666666666697</v>
      </c>
      <c r="AM73" s="19">
        <f t="shared" ca="1" si="13"/>
        <v>1283.2104229559218</v>
      </c>
      <c r="AN73" s="8" t="str">
        <f t="shared" ca="1" si="14"/>
        <v>YES</v>
      </c>
    </row>
    <row r="74" spans="1:40">
      <c r="A74" s="8">
        <v>39</v>
      </c>
      <c r="B74" s="8" cm="1">
        <f t="array" aca="1" ref="B74" ca="1">_xll.RiskGamma(1,1/$B$6)</f>
        <v>100</v>
      </c>
      <c r="C74" s="8">
        <f t="shared" ca="1" si="15"/>
        <v>3900</v>
      </c>
      <c r="D74" s="8">
        <f t="shared" ca="1" si="16"/>
        <v>4280</v>
      </c>
      <c r="E74" s="8" cm="1">
        <f t="array" aca="1" ref="E74" ca="1">_xll.RiskPert($B$8,$D$8,$E$8)</f>
        <v>50</v>
      </c>
      <c r="F74" s="8">
        <f t="shared" ca="1" si="17"/>
        <v>4330</v>
      </c>
      <c r="G74" s="8">
        <f t="shared" ca="1" si="18"/>
        <v>430</v>
      </c>
      <c r="H74" s="8">
        <f t="shared" ca="1" si="19"/>
        <v>4330</v>
      </c>
      <c r="I74" s="8" cm="1">
        <f t="array" aca="1" ref="I74" ca="1">_xll.RiskUniform($B$10,$C$10)</f>
        <v>60</v>
      </c>
      <c r="J74" s="8">
        <f t="shared" ca="1" si="20"/>
        <v>4390</v>
      </c>
      <c r="K74" s="8">
        <f t="shared" ca="1" si="21"/>
        <v>0</v>
      </c>
      <c r="L74" s="8">
        <f t="shared" ca="1" si="22"/>
        <v>4390</v>
      </c>
      <c r="M74" s="19" cm="1">
        <f t="array" aca="1" ref="M74" ca="1">_xll.RiskWeibull($B$12,$C$12)</f>
        <v>93.543756289254645</v>
      </c>
      <c r="N74" s="19">
        <f t="shared" ca="1" si="23"/>
        <v>4483.5437562892548</v>
      </c>
      <c r="O74" s="8">
        <f t="shared" ca="1" si="24"/>
        <v>0</v>
      </c>
      <c r="P74" s="19">
        <f t="shared" ca="1" si="25"/>
        <v>4483.5437562892548</v>
      </c>
      <c r="Q74" s="8" cm="1">
        <f t="array" aca="1" ref="Q74" ca="1">_xll.RiskGamma($B$14,1/$C$14)</f>
        <v>100</v>
      </c>
      <c r="R74" s="8" cm="1">
        <f t="array" aca="1" ref="R74" ca="1">_xll.RiskUniform($B$16,$C$16)</f>
        <v>20</v>
      </c>
      <c r="S74" s="19">
        <f t="shared" ca="1" si="26"/>
        <v>4603.5437562892548</v>
      </c>
      <c r="T74" s="9">
        <f t="shared" ca="1" si="0"/>
        <v>100</v>
      </c>
      <c r="U74" s="19" cm="1">
        <f t="array" aca="1" ref="U74" ca="1">INDEX(S:S, 43 + (INT((ROW(A39)-1)/8)*8))</f>
        <v>4713.5437562892548</v>
      </c>
      <c r="V74" s="8">
        <f t="shared" si="1"/>
        <v>120</v>
      </c>
      <c r="W74" s="19">
        <f t="shared" ca="1" si="27"/>
        <v>4833.5437562892548</v>
      </c>
      <c r="X74" s="8">
        <f t="shared" ca="1" si="28"/>
        <v>110</v>
      </c>
      <c r="Y74" s="19">
        <f t="shared" ca="1" si="29"/>
        <v>4833.5437562892548</v>
      </c>
      <c r="Z74" s="19" cm="1">
        <f t="array" aca="1" ref="Z74" ca="1">_xll.RiskPert($B$20,$C$20,$D$20)</f>
        <v>99.666666666666671</v>
      </c>
      <c r="AA74" s="8">
        <f t="shared" ca="1" si="30"/>
        <v>4933.2104229559218</v>
      </c>
      <c r="AB74" s="8">
        <f t="shared" ca="1" si="31"/>
        <v>0</v>
      </c>
      <c r="AC74" s="8" cm="1">
        <f t="array" aca="1" ref="AC74" ca="1">IF(MOD(ROW()-36, 8) = 0, INDEX(AA:AA, ROW()), INDEX(AE:AE,ROW() - 1))</f>
        <v>5083.2104229559218</v>
      </c>
      <c r="AD74" s="8" cm="1">
        <f t="array" aca="1" ref="AD74" ca="1">_xll.RiskUniform($B$22,$C$22)</f>
        <v>25</v>
      </c>
      <c r="AE74" s="8">
        <f t="shared" ca="1" si="32"/>
        <v>5108.2104229559218</v>
      </c>
      <c r="AF74" s="19">
        <f t="shared" ca="1" si="33"/>
        <v>249.66666666666697</v>
      </c>
      <c r="AG74" s="19">
        <f t="shared" ca="1" si="34"/>
        <v>1208.2104229559218</v>
      </c>
      <c r="AH74" s="8" t="str">
        <f t="shared" ca="1" si="35"/>
        <v>NO</v>
      </c>
      <c r="AI74" s="8">
        <f t="shared" ca="1" si="9"/>
        <v>430</v>
      </c>
      <c r="AJ74" s="8">
        <f t="shared" ca="1" si="10"/>
        <v>100</v>
      </c>
      <c r="AK74" s="8">
        <f t="shared" ca="1" si="11"/>
        <v>110</v>
      </c>
      <c r="AL74" s="19">
        <f t="shared" ca="1" si="12"/>
        <v>249.66666666666697</v>
      </c>
      <c r="AM74" s="19">
        <f t="shared" ca="1" si="13"/>
        <v>1208.2104229559218</v>
      </c>
      <c r="AN74" s="8" t="str">
        <f t="shared" ca="1" si="14"/>
        <v>YES</v>
      </c>
    </row>
    <row r="75" spans="1:40">
      <c r="A75" s="8">
        <v>40</v>
      </c>
      <c r="B75" s="8" cm="1">
        <f t="array" aca="1" ref="B75" ca="1">_xll.RiskGamma(1,1/$B$6)</f>
        <v>100</v>
      </c>
      <c r="C75" s="8">
        <f t="shared" ca="1" si="15"/>
        <v>4000</v>
      </c>
      <c r="D75" s="8">
        <f t="shared" ca="1" si="16"/>
        <v>4390</v>
      </c>
      <c r="E75" s="8" cm="1">
        <f t="array" aca="1" ref="E75" ca="1">_xll.RiskPert($B$8,$D$8,$E$8)</f>
        <v>50</v>
      </c>
      <c r="F75" s="8">
        <f t="shared" ca="1" si="17"/>
        <v>4440</v>
      </c>
      <c r="G75" s="8">
        <f t="shared" ca="1" si="18"/>
        <v>440</v>
      </c>
      <c r="H75" s="8">
        <f t="shared" ca="1" si="19"/>
        <v>4440</v>
      </c>
      <c r="I75" s="8" cm="1">
        <f t="array" aca="1" ref="I75" ca="1">_xll.RiskUniform($B$10,$C$10)</f>
        <v>60</v>
      </c>
      <c r="J75" s="8">
        <f t="shared" ca="1" si="20"/>
        <v>4500</v>
      </c>
      <c r="K75" s="8">
        <f t="shared" ca="1" si="21"/>
        <v>0</v>
      </c>
      <c r="L75" s="8">
        <f t="shared" ca="1" si="22"/>
        <v>4500</v>
      </c>
      <c r="M75" s="19" cm="1">
        <f t="array" aca="1" ref="M75" ca="1">_xll.RiskWeibull($B$12,$C$12)</f>
        <v>93.543756289254645</v>
      </c>
      <c r="N75" s="19">
        <f t="shared" ca="1" si="23"/>
        <v>4593.5437562892548</v>
      </c>
      <c r="O75" s="8">
        <f t="shared" ca="1" si="24"/>
        <v>0</v>
      </c>
      <c r="P75" s="19">
        <f t="shared" ca="1" si="25"/>
        <v>4593.5437562892548</v>
      </c>
      <c r="Q75" s="8" cm="1">
        <f t="array" aca="1" ref="Q75" ca="1">_xll.RiskGamma($B$14,1/$C$14)</f>
        <v>100</v>
      </c>
      <c r="R75" s="8" cm="1">
        <f t="array" aca="1" ref="R75" ca="1">_xll.RiskUniform($B$16,$C$16)</f>
        <v>20</v>
      </c>
      <c r="S75" s="19">
        <f t="shared" ca="1" si="26"/>
        <v>4713.5437562892548</v>
      </c>
      <c r="T75" s="9">
        <f t="shared" ca="1" si="0"/>
        <v>100</v>
      </c>
      <c r="U75" s="19" cm="1">
        <f t="array" aca="1" ref="U75" ca="1">INDEX(S:S, 43 + (INT((ROW(A40)-1)/8)*8))</f>
        <v>4713.5437562892548</v>
      </c>
      <c r="V75" s="8">
        <f t="shared" si="1"/>
        <v>120</v>
      </c>
      <c r="W75" s="19">
        <f t="shared" ca="1" si="27"/>
        <v>4833.5437562892548</v>
      </c>
      <c r="X75" s="8">
        <f t="shared" ca="1" si="28"/>
        <v>0</v>
      </c>
      <c r="Y75" s="19">
        <f t="shared" ca="1" si="29"/>
        <v>4833.5437562892548</v>
      </c>
      <c r="Z75" s="19" cm="1">
        <f t="array" aca="1" ref="Z75" ca="1">_xll.RiskPert($B$20,$C$20,$D$20)</f>
        <v>99.666666666666671</v>
      </c>
      <c r="AA75" s="8">
        <f t="shared" ca="1" si="30"/>
        <v>4933.2104229559218</v>
      </c>
      <c r="AB75" s="8">
        <f t="shared" ca="1" si="31"/>
        <v>0</v>
      </c>
      <c r="AC75" s="8" cm="1">
        <f t="array" aca="1" ref="AC75" ca="1">IF(MOD(ROW()-36, 8) = 0, INDEX(AA:AA, ROW()), INDEX(AE:AE,ROW() - 1))</f>
        <v>5108.2104229559218</v>
      </c>
      <c r="AD75" s="8" cm="1">
        <f t="array" aca="1" ref="AD75" ca="1">_xll.RiskUniform($B$22,$C$22)</f>
        <v>25</v>
      </c>
      <c r="AE75" s="8">
        <f t="shared" ca="1" si="32"/>
        <v>5133.2104229559218</v>
      </c>
      <c r="AF75" s="19">
        <f t="shared" ca="1" si="33"/>
        <v>274.66666666666697</v>
      </c>
      <c r="AG75" s="19">
        <f t="shared" ca="1" si="34"/>
        <v>1133.2104229559218</v>
      </c>
      <c r="AH75" s="8" t="str">
        <f t="shared" ca="1" si="35"/>
        <v>NO</v>
      </c>
      <c r="AI75" s="8">
        <f t="shared" ca="1" si="9"/>
        <v>440</v>
      </c>
      <c r="AJ75" s="8">
        <f t="shared" ca="1" si="10"/>
        <v>100</v>
      </c>
      <c r="AK75" s="8">
        <f t="shared" ca="1" si="11"/>
        <v>0</v>
      </c>
      <c r="AL75" s="19">
        <f t="shared" ca="1" si="12"/>
        <v>274.66666666666697</v>
      </c>
      <c r="AM75" s="19">
        <f t="shared" ca="1" si="13"/>
        <v>1133.2104229559218</v>
      </c>
      <c r="AN75" s="8" t="str">
        <f t="shared" ca="1" si="14"/>
        <v>YES</v>
      </c>
    </row>
    <row r="76" spans="1:40">
      <c r="A76" s="8">
        <v>41</v>
      </c>
      <c r="B76" s="8" cm="1">
        <f t="array" aca="1" ref="B76" ca="1">_xll.RiskGamma(1,1/$B$6)</f>
        <v>100</v>
      </c>
      <c r="C76" s="8">
        <f t="shared" ca="1" si="15"/>
        <v>4100</v>
      </c>
      <c r="D76" s="8">
        <f t="shared" ca="1" si="16"/>
        <v>4500</v>
      </c>
      <c r="E76" s="8" cm="1">
        <f t="array" aca="1" ref="E76" ca="1">_xll.RiskPert($B$8,$D$8,$E$8)</f>
        <v>50</v>
      </c>
      <c r="F76" s="8">
        <f t="shared" ca="1" si="17"/>
        <v>4550</v>
      </c>
      <c r="G76" s="8">
        <f t="shared" ca="1" si="18"/>
        <v>450</v>
      </c>
      <c r="H76" s="8">
        <f t="shared" ca="1" si="19"/>
        <v>4550</v>
      </c>
      <c r="I76" s="8" cm="1">
        <f t="array" aca="1" ref="I76" ca="1">_xll.RiskUniform($B$10,$C$10)</f>
        <v>60</v>
      </c>
      <c r="J76" s="8">
        <f t="shared" ca="1" si="20"/>
        <v>4610</v>
      </c>
      <c r="K76" s="8">
        <f t="shared" ca="1" si="21"/>
        <v>0</v>
      </c>
      <c r="L76" s="8">
        <f t="shared" ca="1" si="22"/>
        <v>4610</v>
      </c>
      <c r="M76" s="19" cm="1">
        <f t="array" aca="1" ref="M76" ca="1">_xll.RiskWeibull($B$12,$C$12)</f>
        <v>93.543756289254645</v>
      </c>
      <c r="N76" s="19">
        <f t="shared" ca="1" si="23"/>
        <v>4703.5437562892548</v>
      </c>
      <c r="O76" s="8">
        <f t="shared" ca="1" si="24"/>
        <v>0</v>
      </c>
      <c r="P76" s="19">
        <f t="shared" ca="1" si="25"/>
        <v>4703.5437562892548</v>
      </c>
      <c r="Q76" s="8" cm="1">
        <f t="array" aca="1" ref="Q76" ca="1">_xll.RiskGamma($B$14,1/$C$14)</f>
        <v>100</v>
      </c>
      <c r="R76" s="8" cm="1">
        <f t="array" aca="1" ref="R76" ca="1">_xll.RiskUniform($B$16,$C$16)</f>
        <v>20</v>
      </c>
      <c r="S76" s="19">
        <f t="shared" ca="1" si="26"/>
        <v>4823.5437562892548</v>
      </c>
      <c r="T76" s="9">
        <f t="shared" ca="1" si="0"/>
        <v>100</v>
      </c>
      <c r="U76" s="19" cm="1">
        <f t="array" aca="1" ref="U76" ca="1">INDEX(S:S, 43 + (INT((ROW(A41)-1)/8)*8))</f>
        <v>5593.5437562892548</v>
      </c>
      <c r="V76" s="8">
        <f t="shared" si="1"/>
        <v>120</v>
      </c>
      <c r="W76" s="19">
        <f t="shared" ca="1" si="27"/>
        <v>5713.5437562892548</v>
      </c>
      <c r="X76" s="8">
        <f t="shared" ca="1" si="28"/>
        <v>770</v>
      </c>
      <c r="Y76" s="19">
        <f t="shared" ca="1" si="29"/>
        <v>5713.5437562892548</v>
      </c>
      <c r="Z76" s="19" cm="1">
        <f t="array" aca="1" ref="Z76" ca="1">_xll.RiskPert($B$20,$C$20,$D$20)</f>
        <v>99.666666666666671</v>
      </c>
      <c r="AA76" s="8">
        <f t="shared" ca="1" si="30"/>
        <v>5813.2104229559218</v>
      </c>
      <c r="AB76" s="8">
        <f t="shared" ca="1" si="31"/>
        <v>0</v>
      </c>
      <c r="AC76" s="8" cm="1">
        <f t="array" aca="1" ref="AC76" ca="1">IF(MOD(ROW()-36, 8) = 0, INDEX(AA:AA, ROW()), INDEX(AE:AE,ROW() - 1))</f>
        <v>5813.2104229559218</v>
      </c>
      <c r="AD76" s="8" cm="1">
        <f t="array" aca="1" ref="AD76" ca="1">_xll.RiskUniform($B$22,$C$22)</f>
        <v>25</v>
      </c>
      <c r="AE76" s="8">
        <f t="shared" ca="1" si="32"/>
        <v>5838.2104229559218</v>
      </c>
      <c r="AF76" s="19">
        <f t="shared" ca="1" si="33"/>
        <v>99.66666666666697</v>
      </c>
      <c r="AG76" s="19">
        <f t="shared" ca="1" si="34"/>
        <v>1738.2104229559218</v>
      </c>
      <c r="AH76" s="8" t="str">
        <f t="shared" ca="1" si="35"/>
        <v>NO</v>
      </c>
      <c r="AI76" s="8">
        <f t="shared" ca="1" si="9"/>
        <v>450</v>
      </c>
      <c r="AJ76" s="8">
        <f t="shared" ca="1" si="10"/>
        <v>100</v>
      </c>
      <c r="AK76" s="8">
        <f t="shared" ca="1" si="11"/>
        <v>770</v>
      </c>
      <c r="AL76" s="19">
        <f t="shared" ca="1" si="12"/>
        <v>99.66666666666697</v>
      </c>
      <c r="AM76" s="19">
        <f t="shared" ca="1" si="13"/>
        <v>1738.2104229559218</v>
      </c>
      <c r="AN76" s="8" t="str">
        <f t="shared" ca="1" si="14"/>
        <v>NO</v>
      </c>
    </row>
    <row r="77" spans="1:40">
      <c r="A77" s="8">
        <v>42</v>
      </c>
      <c r="B77" s="8" cm="1">
        <f t="array" aca="1" ref="B77" ca="1">_xll.RiskGamma(1,1/$B$6)</f>
        <v>100</v>
      </c>
      <c r="C77" s="8">
        <f t="shared" ca="1" si="15"/>
        <v>4200</v>
      </c>
      <c r="D77" s="8">
        <f t="shared" ca="1" si="16"/>
        <v>4610</v>
      </c>
      <c r="E77" s="8" cm="1">
        <f t="array" aca="1" ref="E77" ca="1">_xll.RiskPert($B$8,$D$8,$E$8)</f>
        <v>50</v>
      </c>
      <c r="F77" s="8">
        <f t="shared" ca="1" si="17"/>
        <v>4660</v>
      </c>
      <c r="G77" s="8">
        <f t="shared" ca="1" si="18"/>
        <v>460</v>
      </c>
      <c r="H77" s="8">
        <f t="shared" ca="1" si="19"/>
        <v>4660</v>
      </c>
      <c r="I77" s="8" cm="1">
        <f t="array" aca="1" ref="I77" ca="1">_xll.RiskUniform($B$10,$C$10)</f>
        <v>60</v>
      </c>
      <c r="J77" s="8">
        <f t="shared" ca="1" si="20"/>
        <v>4720</v>
      </c>
      <c r="K77" s="8">
        <f t="shared" ca="1" si="21"/>
        <v>0</v>
      </c>
      <c r="L77" s="8">
        <f t="shared" ca="1" si="22"/>
        <v>4720</v>
      </c>
      <c r="M77" s="19" cm="1">
        <f t="array" aca="1" ref="M77" ca="1">_xll.RiskWeibull($B$12,$C$12)</f>
        <v>93.543756289254645</v>
      </c>
      <c r="N77" s="19">
        <f t="shared" ca="1" si="23"/>
        <v>4813.5437562892548</v>
      </c>
      <c r="O77" s="8">
        <f t="shared" ca="1" si="24"/>
        <v>0</v>
      </c>
      <c r="P77" s="19">
        <f t="shared" ca="1" si="25"/>
        <v>4813.5437562892548</v>
      </c>
      <c r="Q77" s="8" cm="1">
        <f t="array" aca="1" ref="Q77" ca="1">_xll.RiskGamma($B$14,1/$C$14)</f>
        <v>100</v>
      </c>
      <c r="R77" s="8" cm="1">
        <f t="array" aca="1" ref="R77" ca="1">_xll.RiskUniform($B$16,$C$16)</f>
        <v>20</v>
      </c>
      <c r="S77" s="19">
        <f t="shared" ca="1" si="26"/>
        <v>4933.5437562892548</v>
      </c>
      <c r="T77" s="9">
        <f t="shared" ca="1" si="0"/>
        <v>100</v>
      </c>
      <c r="U77" s="19" cm="1">
        <f t="array" aca="1" ref="U77" ca="1">INDEX(S:S, 43 + (INT((ROW(A42)-1)/8)*8))</f>
        <v>5593.5437562892548</v>
      </c>
      <c r="V77" s="8">
        <f t="shared" si="1"/>
        <v>120</v>
      </c>
      <c r="W77" s="19">
        <f t="shared" ca="1" si="27"/>
        <v>5713.5437562892548</v>
      </c>
      <c r="X77" s="8">
        <f t="shared" ca="1" si="28"/>
        <v>660</v>
      </c>
      <c r="Y77" s="19">
        <f t="shared" ca="1" si="29"/>
        <v>5713.5437562892548</v>
      </c>
      <c r="Z77" s="19" cm="1">
        <f t="array" aca="1" ref="Z77" ca="1">_xll.RiskPert($B$20,$C$20,$D$20)</f>
        <v>99.666666666666671</v>
      </c>
      <c r="AA77" s="8">
        <f t="shared" ca="1" si="30"/>
        <v>5813.2104229559218</v>
      </c>
      <c r="AB77" s="8">
        <f t="shared" ca="1" si="31"/>
        <v>0</v>
      </c>
      <c r="AC77" s="8" cm="1">
        <f t="array" aca="1" ref="AC77" ca="1">IF(MOD(ROW()-36, 8) = 0, INDEX(AA:AA, ROW()), INDEX(AE:AE,ROW() - 1))</f>
        <v>5838.2104229559218</v>
      </c>
      <c r="AD77" s="8" cm="1">
        <f t="array" aca="1" ref="AD77" ca="1">_xll.RiskUniform($B$22,$C$22)</f>
        <v>25</v>
      </c>
      <c r="AE77" s="8">
        <f t="shared" ca="1" si="32"/>
        <v>5863.2104229559218</v>
      </c>
      <c r="AF77" s="19">
        <f t="shared" ca="1" si="33"/>
        <v>124.66666666666697</v>
      </c>
      <c r="AG77" s="19">
        <f t="shared" ca="1" si="34"/>
        <v>1663.2104229559218</v>
      </c>
      <c r="AH77" s="8" t="str">
        <f t="shared" ca="1" si="35"/>
        <v>NO</v>
      </c>
      <c r="AI77" s="8">
        <f t="shared" ca="1" si="9"/>
        <v>460</v>
      </c>
      <c r="AJ77" s="8">
        <f t="shared" ca="1" si="10"/>
        <v>100</v>
      </c>
      <c r="AK77" s="8">
        <f t="shared" ca="1" si="11"/>
        <v>660</v>
      </c>
      <c r="AL77" s="19">
        <f t="shared" ca="1" si="12"/>
        <v>124.66666666666697</v>
      </c>
      <c r="AM77" s="19">
        <f t="shared" ca="1" si="13"/>
        <v>1663.2104229559218</v>
      </c>
      <c r="AN77" s="8" t="str">
        <f t="shared" ca="1" si="14"/>
        <v>NO</v>
      </c>
    </row>
    <row r="78" spans="1:40">
      <c r="A78" s="8">
        <v>43</v>
      </c>
      <c r="B78" s="8" cm="1">
        <f t="array" aca="1" ref="B78" ca="1">_xll.RiskGamma(1,1/$B$6)</f>
        <v>100</v>
      </c>
      <c r="C78" s="8">
        <f t="shared" ca="1" si="15"/>
        <v>4300</v>
      </c>
      <c r="D78" s="8">
        <f t="shared" ca="1" si="16"/>
        <v>4720</v>
      </c>
      <c r="E78" s="8" cm="1">
        <f t="array" aca="1" ref="E78" ca="1">_xll.RiskPert($B$8,$D$8,$E$8)</f>
        <v>50</v>
      </c>
      <c r="F78" s="8">
        <f t="shared" ca="1" si="17"/>
        <v>4770</v>
      </c>
      <c r="G78" s="8">
        <f t="shared" ca="1" si="18"/>
        <v>470</v>
      </c>
      <c r="H78" s="8">
        <f t="shared" ca="1" si="19"/>
        <v>4770</v>
      </c>
      <c r="I78" s="8" cm="1">
        <f t="array" aca="1" ref="I78" ca="1">_xll.RiskUniform($B$10,$C$10)</f>
        <v>60</v>
      </c>
      <c r="J78" s="8">
        <f t="shared" ca="1" si="20"/>
        <v>4830</v>
      </c>
      <c r="K78" s="8">
        <f t="shared" ca="1" si="21"/>
        <v>0</v>
      </c>
      <c r="L78" s="8">
        <f t="shared" ca="1" si="22"/>
        <v>4830</v>
      </c>
      <c r="M78" s="19" cm="1">
        <f t="array" aca="1" ref="M78" ca="1">_xll.RiskWeibull($B$12,$C$12)</f>
        <v>93.543756289254645</v>
      </c>
      <c r="N78" s="19">
        <f t="shared" ca="1" si="23"/>
        <v>4923.5437562892548</v>
      </c>
      <c r="O78" s="8">
        <f t="shared" ca="1" si="24"/>
        <v>0</v>
      </c>
      <c r="P78" s="19">
        <f t="shared" ca="1" si="25"/>
        <v>4923.5437562892548</v>
      </c>
      <c r="Q78" s="8" cm="1">
        <f t="array" aca="1" ref="Q78" ca="1">_xll.RiskGamma($B$14,1/$C$14)</f>
        <v>100</v>
      </c>
      <c r="R78" s="8" cm="1">
        <f t="array" aca="1" ref="R78" ca="1">_xll.RiskUniform($B$16,$C$16)</f>
        <v>20</v>
      </c>
      <c r="S78" s="19">
        <f t="shared" ca="1" si="26"/>
        <v>5043.5437562892548</v>
      </c>
      <c r="T78" s="9">
        <f t="shared" ca="1" si="0"/>
        <v>100</v>
      </c>
      <c r="U78" s="19" cm="1">
        <f t="array" aca="1" ref="U78" ca="1">INDEX(S:S, 43 + (INT((ROW(A43)-1)/8)*8))</f>
        <v>5593.5437562892548</v>
      </c>
      <c r="V78" s="8">
        <f t="shared" si="1"/>
        <v>120</v>
      </c>
      <c r="W78" s="19">
        <f t="shared" ca="1" si="27"/>
        <v>5713.5437562892548</v>
      </c>
      <c r="X78" s="8">
        <f t="shared" ca="1" si="28"/>
        <v>550</v>
      </c>
      <c r="Y78" s="19">
        <f t="shared" ca="1" si="29"/>
        <v>5713.5437562892548</v>
      </c>
      <c r="Z78" s="19" cm="1">
        <f t="array" aca="1" ref="Z78" ca="1">_xll.RiskPert($B$20,$C$20,$D$20)</f>
        <v>99.666666666666671</v>
      </c>
      <c r="AA78" s="8">
        <f t="shared" ca="1" si="30"/>
        <v>5813.2104229559218</v>
      </c>
      <c r="AB78" s="8">
        <f t="shared" ca="1" si="31"/>
        <v>0</v>
      </c>
      <c r="AC78" s="8" cm="1">
        <f t="array" aca="1" ref="AC78" ca="1">IF(MOD(ROW()-36, 8) = 0, INDEX(AA:AA, ROW()), INDEX(AE:AE,ROW() - 1))</f>
        <v>5863.2104229559218</v>
      </c>
      <c r="AD78" s="8" cm="1">
        <f t="array" aca="1" ref="AD78" ca="1">_xll.RiskUniform($B$22,$C$22)</f>
        <v>25</v>
      </c>
      <c r="AE78" s="8">
        <f t="shared" ca="1" si="32"/>
        <v>5888.2104229559218</v>
      </c>
      <c r="AF78" s="19">
        <f t="shared" ca="1" si="33"/>
        <v>149.66666666666697</v>
      </c>
      <c r="AG78" s="19">
        <f t="shared" ca="1" si="34"/>
        <v>1588.2104229559218</v>
      </c>
      <c r="AH78" s="8" t="str">
        <f t="shared" ca="1" si="35"/>
        <v>NO</v>
      </c>
      <c r="AI78" s="8">
        <f t="shared" ca="1" si="9"/>
        <v>470</v>
      </c>
      <c r="AJ78" s="8">
        <f t="shared" ca="1" si="10"/>
        <v>100</v>
      </c>
      <c r="AK78" s="8">
        <f t="shared" ca="1" si="11"/>
        <v>550</v>
      </c>
      <c r="AL78" s="19">
        <f t="shared" ca="1" si="12"/>
        <v>149.66666666666697</v>
      </c>
      <c r="AM78" s="19">
        <f t="shared" ca="1" si="13"/>
        <v>1588.2104229559218</v>
      </c>
      <c r="AN78" s="8" t="str">
        <f t="shared" ca="1" si="14"/>
        <v>NO</v>
      </c>
    </row>
    <row r="79" spans="1:40">
      <c r="A79" s="8">
        <v>44</v>
      </c>
      <c r="B79" s="8" cm="1">
        <f t="array" aca="1" ref="B79" ca="1">_xll.RiskGamma(1,1/$B$6)</f>
        <v>100</v>
      </c>
      <c r="C79" s="8">
        <f t="shared" ca="1" si="15"/>
        <v>4400</v>
      </c>
      <c r="D79" s="8">
        <f t="shared" ca="1" si="16"/>
        <v>4830</v>
      </c>
      <c r="E79" s="8" cm="1">
        <f t="array" aca="1" ref="E79" ca="1">_xll.RiskPert($B$8,$D$8,$E$8)</f>
        <v>50</v>
      </c>
      <c r="F79" s="8">
        <f t="shared" ca="1" si="17"/>
        <v>4880</v>
      </c>
      <c r="G79" s="8">
        <f t="shared" ca="1" si="18"/>
        <v>480</v>
      </c>
      <c r="H79" s="8">
        <f t="shared" ca="1" si="19"/>
        <v>4880</v>
      </c>
      <c r="I79" s="8" cm="1">
        <f t="array" aca="1" ref="I79" ca="1">_xll.RiskUniform($B$10,$C$10)</f>
        <v>60</v>
      </c>
      <c r="J79" s="8">
        <f t="shared" ca="1" si="20"/>
        <v>4940</v>
      </c>
      <c r="K79" s="8">
        <f t="shared" ca="1" si="21"/>
        <v>0</v>
      </c>
      <c r="L79" s="8">
        <f t="shared" ca="1" si="22"/>
        <v>4940</v>
      </c>
      <c r="M79" s="19" cm="1">
        <f t="array" aca="1" ref="M79" ca="1">_xll.RiskWeibull($B$12,$C$12)</f>
        <v>93.543756289254645</v>
      </c>
      <c r="N79" s="19">
        <f t="shared" ca="1" si="23"/>
        <v>5033.5437562892548</v>
      </c>
      <c r="O79" s="8">
        <f t="shared" ca="1" si="24"/>
        <v>0</v>
      </c>
      <c r="P79" s="19">
        <f t="shared" ca="1" si="25"/>
        <v>5033.5437562892548</v>
      </c>
      <c r="Q79" s="8" cm="1">
        <f t="array" aca="1" ref="Q79" ca="1">_xll.RiskGamma($B$14,1/$C$14)</f>
        <v>100</v>
      </c>
      <c r="R79" s="8" cm="1">
        <f t="array" aca="1" ref="R79" ca="1">_xll.RiskUniform($B$16,$C$16)</f>
        <v>20</v>
      </c>
      <c r="S79" s="19">
        <f t="shared" ca="1" si="26"/>
        <v>5153.5437562892548</v>
      </c>
      <c r="T79" s="9">
        <f t="shared" ca="1" si="0"/>
        <v>100</v>
      </c>
      <c r="U79" s="19" cm="1">
        <f t="array" aca="1" ref="U79" ca="1">INDEX(S:S, 43 + (INT((ROW(A44)-1)/8)*8))</f>
        <v>5593.5437562892548</v>
      </c>
      <c r="V79" s="8">
        <f t="shared" si="1"/>
        <v>120</v>
      </c>
      <c r="W79" s="19">
        <f t="shared" ca="1" si="27"/>
        <v>5713.5437562892548</v>
      </c>
      <c r="X79" s="8">
        <f t="shared" ca="1" si="28"/>
        <v>440</v>
      </c>
      <c r="Y79" s="19">
        <f t="shared" ca="1" si="29"/>
        <v>5713.5437562892548</v>
      </c>
      <c r="Z79" s="19" cm="1">
        <f t="array" aca="1" ref="Z79" ca="1">_xll.RiskPert($B$20,$C$20,$D$20)</f>
        <v>99.666666666666671</v>
      </c>
      <c r="AA79" s="8">
        <f t="shared" ca="1" si="30"/>
        <v>5813.2104229559218</v>
      </c>
      <c r="AB79" s="8">
        <f t="shared" ca="1" si="31"/>
        <v>0</v>
      </c>
      <c r="AC79" s="8" cm="1">
        <f t="array" aca="1" ref="AC79" ca="1">IF(MOD(ROW()-36, 8) = 0, INDEX(AA:AA, ROW()), INDEX(AE:AE,ROW() - 1))</f>
        <v>5888.2104229559218</v>
      </c>
      <c r="AD79" s="8" cm="1">
        <f t="array" aca="1" ref="AD79" ca="1">_xll.RiskUniform($B$22,$C$22)</f>
        <v>25</v>
      </c>
      <c r="AE79" s="8">
        <f t="shared" ca="1" si="32"/>
        <v>5913.2104229559218</v>
      </c>
      <c r="AF79" s="19">
        <f t="shared" ca="1" si="33"/>
        <v>174.66666666666697</v>
      </c>
      <c r="AG79" s="19">
        <f t="shared" ca="1" si="34"/>
        <v>1513.2104229559218</v>
      </c>
      <c r="AH79" s="8" t="str">
        <f t="shared" ca="1" si="35"/>
        <v>NO</v>
      </c>
      <c r="AI79" s="8">
        <f t="shared" ca="1" si="9"/>
        <v>480</v>
      </c>
      <c r="AJ79" s="8">
        <f t="shared" ca="1" si="10"/>
        <v>100</v>
      </c>
      <c r="AK79" s="8">
        <f t="shared" ca="1" si="11"/>
        <v>440</v>
      </c>
      <c r="AL79" s="19">
        <f t="shared" ca="1" si="12"/>
        <v>174.66666666666697</v>
      </c>
      <c r="AM79" s="19">
        <f t="shared" ca="1" si="13"/>
        <v>1513.2104229559218</v>
      </c>
      <c r="AN79" s="8" t="str">
        <f t="shared" ca="1" si="14"/>
        <v>NO</v>
      </c>
    </row>
    <row r="80" spans="1:40">
      <c r="A80" s="8">
        <v>45</v>
      </c>
      <c r="B80" s="8" cm="1">
        <f t="array" aca="1" ref="B80" ca="1">_xll.RiskGamma(1,1/$B$6)</f>
        <v>100</v>
      </c>
      <c r="C80" s="8">
        <f t="shared" ca="1" si="15"/>
        <v>4500</v>
      </c>
      <c r="D80" s="8">
        <f t="shared" ca="1" si="16"/>
        <v>4940</v>
      </c>
      <c r="E80" s="8" cm="1">
        <f t="array" aca="1" ref="E80" ca="1">_xll.RiskPert($B$8,$D$8,$E$8)</f>
        <v>50</v>
      </c>
      <c r="F80" s="8">
        <f t="shared" ca="1" si="17"/>
        <v>4990</v>
      </c>
      <c r="G80" s="8">
        <f t="shared" ca="1" si="18"/>
        <v>490</v>
      </c>
      <c r="H80" s="8">
        <f t="shared" ca="1" si="19"/>
        <v>4990</v>
      </c>
      <c r="I80" s="8" cm="1">
        <f t="array" aca="1" ref="I80" ca="1">_xll.RiskUniform($B$10,$C$10)</f>
        <v>60</v>
      </c>
      <c r="J80" s="8">
        <f t="shared" ca="1" si="20"/>
        <v>5050</v>
      </c>
      <c r="K80" s="8">
        <f t="shared" ca="1" si="21"/>
        <v>0</v>
      </c>
      <c r="L80" s="8">
        <f t="shared" ca="1" si="22"/>
        <v>5050</v>
      </c>
      <c r="M80" s="19" cm="1">
        <f t="array" aca="1" ref="M80" ca="1">_xll.RiskWeibull($B$12,$C$12)</f>
        <v>93.543756289254645</v>
      </c>
      <c r="N80" s="19">
        <f t="shared" ca="1" si="23"/>
        <v>5143.5437562892548</v>
      </c>
      <c r="O80" s="8">
        <f t="shared" ca="1" si="24"/>
        <v>0</v>
      </c>
      <c r="P80" s="19">
        <f t="shared" ca="1" si="25"/>
        <v>5143.5437562892548</v>
      </c>
      <c r="Q80" s="8" cm="1">
        <f t="array" aca="1" ref="Q80" ca="1">_xll.RiskGamma($B$14,1/$C$14)</f>
        <v>100</v>
      </c>
      <c r="R80" s="8" cm="1">
        <f t="array" aca="1" ref="R80" ca="1">_xll.RiskUniform($B$16,$C$16)</f>
        <v>20</v>
      </c>
      <c r="S80" s="19">
        <f t="shared" ca="1" si="26"/>
        <v>5263.5437562892548</v>
      </c>
      <c r="T80" s="9">
        <f t="shared" ca="1" si="0"/>
        <v>100</v>
      </c>
      <c r="U80" s="19" cm="1">
        <f t="array" aca="1" ref="U80" ca="1">INDEX(S:S, 43 + (INT((ROW(A45)-1)/8)*8))</f>
        <v>5593.5437562892548</v>
      </c>
      <c r="V80" s="8">
        <f t="shared" si="1"/>
        <v>120</v>
      </c>
      <c r="W80" s="19">
        <f t="shared" ca="1" si="27"/>
        <v>5713.5437562892548</v>
      </c>
      <c r="X80" s="8">
        <f t="shared" ca="1" si="28"/>
        <v>330</v>
      </c>
      <c r="Y80" s="19">
        <f t="shared" ca="1" si="29"/>
        <v>5713.5437562892548</v>
      </c>
      <c r="Z80" s="19" cm="1">
        <f t="array" aca="1" ref="Z80" ca="1">_xll.RiskPert($B$20,$C$20,$D$20)</f>
        <v>99.666666666666671</v>
      </c>
      <c r="AA80" s="8">
        <f t="shared" ca="1" si="30"/>
        <v>5813.2104229559218</v>
      </c>
      <c r="AB80" s="8">
        <f t="shared" ca="1" si="31"/>
        <v>0</v>
      </c>
      <c r="AC80" s="8" cm="1">
        <f t="array" aca="1" ref="AC80" ca="1">IF(MOD(ROW()-36, 8) = 0, INDEX(AA:AA, ROW()), INDEX(AE:AE,ROW() - 1))</f>
        <v>5913.2104229559218</v>
      </c>
      <c r="AD80" s="8" cm="1">
        <f t="array" aca="1" ref="AD80" ca="1">_xll.RiskUniform($B$22,$C$22)</f>
        <v>25</v>
      </c>
      <c r="AE80" s="8">
        <f t="shared" ca="1" si="32"/>
        <v>5938.2104229559218</v>
      </c>
      <c r="AF80" s="19">
        <f t="shared" ca="1" si="33"/>
        <v>199.66666666666697</v>
      </c>
      <c r="AG80" s="19">
        <f t="shared" ca="1" si="34"/>
        <v>1438.2104229559218</v>
      </c>
      <c r="AH80" s="8" t="str">
        <f t="shared" ca="1" si="35"/>
        <v>NO</v>
      </c>
      <c r="AI80" s="8">
        <f t="shared" ca="1" si="9"/>
        <v>490</v>
      </c>
      <c r="AJ80" s="8">
        <f t="shared" ca="1" si="10"/>
        <v>100</v>
      </c>
      <c r="AK80" s="8">
        <f t="shared" ca="1" si="11"/>
        <v>330</v>
      </c>
      <c r="AL80" s="19">
        <f t="shared" ca="1" si="12"/>
        <v>199.66666666666697</v>
      </c>
      <c r="AM80" s="19">
        <f t="shared" ca="1" si="13"/>
        <v>1438.2104229559218</v>
      </c>
      <c r="AN80" s="8" t="str">
        <f t="shared" ca="1" si="14"/>
        <v>YES</v>
      </c>
    </row>
    <row r="81" spans="1:40">
      <c r="A81" s="8">
        <v>46</v>
      </c>
      <c r="B81" s="8" cm="1">
        <f t="array" aca="1" ref="B81" ca="1">_xll.RiskGamma(1,1/$B$6)</f>
        <v>100</v>
      </c>
      <c r="C81" s="8">
        <f t="shared" ca="1" si="15"/>
        <v>4600</v>
      </c>
      <c r="D81" s="8">
        <f t="shared" ca="1" si="16"/>
        <v>5050</v>
      </c>
      <c r="E81" s="8" cm="1">
        <f t="array" aca="1" ref="E81" ca="1">_xll.RiskPert($B$8,$D$8,$E$8)</f>
        <v>50</v>
      </c>
      <c r="F81" s="8">
        <f t="shared" ca="1" si="17"/>
        <v>5100</v>
      </c>
      <c r="G81" s="8">
        <f t="shared" ca="1" si="18"/>
        <v>500</v>
      </c>
      <c r="H81" s="8">
        <f t="shared" ca="1" si="19"/>
        <v>5100</v>
      </c>
      <c r="I81" s="8" cm="1">
        <f t="array" aca="1" ref="I81" ca="1">_xll.RiskUniform($B$10,$C$10)</f>
        <v>60</v>
      </c>
      <c r="J81" s="8">
        <f t="shared" ca="1" si="20"/>
        <v>5160</v>
      </c>
      <c r="K81" s="8">
        <f t="shared" ca="1" si="21"/>
        <v>0</v>
      </c>
      <c r="L81" s="8">
        <f t="shared" ca="1" si="22"/>
        <v>5160</v>
      </c>
      <c r="M81" s="19" cm="1">
        <f t="array" aca="1" ref="M81" ca="1">_xll.RiskWeibull($B$12,$C$12)</f>
        <v>93.543756289254645</v>
      </c>
      <c r="N81" s="19">
        <f t="shared" ca="1" si="23"/>
        <v>5253.5437562892548</v>
      </c>
      <c r="O81" s="8">
        <f t="shared" ca="1" si="24"/>
        <v>0</v>
      </c>
      <c r="P81" s="19">
        <f t="shared" ca="1" si="25"/>
        <v>5253.5437562892548</v>
      </c>
      <c r="Q81" s="8" cm="1">
        <f t="array" aca="1" ref="Q81" ca="1">_xll.RiskGamma($B$14,1/$C$14)</f>
        <v>100</v>
      </c>
      <c r="R81" s="8" cm="1">
        <f t="array" aca="1" ref="R81" ca="1">_xll.RiskUniform($B$16,$C$16)</f>
        <v>20</v>
      </c>
      <c r="S81" s="19">
        <f t="shared" ca="1" si="26"/>
        <v>5373.5437562892548</v>
      </c>
      <c r="T81" s="9">
        <f t="shared" ca="1" si="0"/>
        <v>100</v>
      </c>
      <c r="U81" s="19" cm="1">
        <f t="array" aca="1" ref="U81" ca="1">INDEX(S:S, 43 + (INT((ROW(A46)-1)/8)*8))</f>
        <v>5593.5437562892548</v>
      </c>
      <c r="V81" s="8">
        <f t="shared" si="1"/>
        <v>120</v>
      </c>
      <c r="W81" s="19">
        <f t="shared" ca="1" si="27"/>
        <v>5713.5437562892548</v>
      </c>
      <c r="X81" s="8">
        <f t="shared" ca="1" si="28"/>
        <v>220</v>
      </c>
      <c r="Y81" s="19">
        <f t="shared" ca="1" si="29"/>
        <v>5713.5437562892548</v>
      </c>
      <c r="Z81" s="19" cm="1">
        <f t="array" aca="1" ref="Z81" ca="1">_xll.RiskPert($B$20,$C$20,$D$20)</f>
        <v>99.666666666666671</v>
      </c>
      <c r="AA81" s="8">
        <f t="shared" ca="1" si="30"/>
        <v>5813.2104229559218</v>
      </c>
      <c r="AB81" s="8">
        <f t="shared" ca="1" si="31"/>
        <v>0</v>
      </c>
      <c r="AC81" s="8" cm="1">
        <f t="array" aca="1" ref="AC81" ca="1">IF(MOD(ROW()-36, 8) = 0, INDEX(AA:AA, ROW()), INDEX(AE:AE,ROW() - 1))</f>
        <v>5938.2104229559218</v>
      </c>
      <c r="AD81" s="8" cm="1">
        <f t="array" aca="1" ref="AD81" ca="1">_xll.RiskUniform($B$22,$C$22)</f>
        <v>25</v>
      </c>
      <c r="AE81" s="8">
        <f t="shared" ca="1" si="32"/>
        <v>5963.2104229559218</v>
      </c>
      <c r="AF81" s="19">
        <f t="shared" ca="1" si="33"/>
        <v>224.66666666666697</v>
      </c>
      <c r="AG81" s="19">
        <f t="shared" ca="1" si="34"/>
        <v>1363.2104229559218</v>
      </c>
      <c r="AH81" s="8" t="str">
        <f t="shared" ca="1" si="35"/>
        <v>NO</v>
      </c>
      <c r="AI81" s="8">
        <f t="shared" ca="1" si="9"/>
        <v>500</v>
      </c>
      <c r="AJ81" s="8">
        <f t="shared" ca="1" si="10"/>
        <v>100</v>
      </c>
      <c r="AK81" s="8">
        <f t="shared" ca="1" si="11"/>
        <v>220</v>
      </c>
      <c r="AL81" s="19">
        <f t="shared" ca="1" si="12"/>
        <v>224.66666666666697</v>
      </c>
      <c r="AM81" s="19">
        <f t="shared" ca="1" si="13"/>
        <v>1363.2104229559218</v>
      </c>
      <c r="AN81" s="8" t="str">
        <f t="shared" ca="1" si="14"/>
        <v>YES</v>
      </c>
    </row>
    <row r="82" spans="1:40">
      <c r="A82" s="8">
        <v>47</v>
      </c>
      <c r="B82" s="8" cm="1">
        <f t="array" aca="1" ref="B82" ca="1">_xll.RiskGamma(1,1/$B$6)</f>
        <v>100</v>
      </c>
      <c r="C82" s="8">
        <f t="shared" ca="1" si="15"/>
        <v>4700</v>
      </c>
      <c r="D82" s="8">
        <f t="shared" ca="1" si="16"/>
        <v>5160</v>
      </c>
      <c r="E82" s="8" cm="1">
        <f t="array" aca="1" ref="E82" ca="1">_xll.RiskPert($B$8,$D$8,$E$8)</f>
        <v>50</v>
      </c>
      <c r="F82" s="8">
        <f t="shared" ca="1" si="17"/>
        <v>5210</v>
      </c>
      <c r="G82" s="8">
        <f t="shared" ca="1" si="18"/>
        <v>510</v>
      </c>
      <c r="H82" s="8">
        <f t="shared" ca="1" si="19"/>
        <v>5210</v>
      </c>
      <c r="I82" s="8" cm="1">
        <f t="array" aca="1" ref="I82" ca="1">_xll.RiskUniform($B$10,$C$10)</f>
        <v>60</v>
      </c>
      <c r="J82" s="8">
        <f t="shared" ca="1" si="20"/>
        <v>5270</v>
      </c>
      <c r="K82" s="8">
        <f t="shared" ca="1" si="21"/>
        <v>0</v>
      </c>
      <c r="L82" s="8">
        <f t="shared" ca="1" si="22"/>
        <v>5270</v>
      </c>
      <c r="M82" s="19" cm="1">
        <f t="array" aca="1" ref="M82" ca="1">_xll.RiskWeibull($B$12,$C$12)</f>
        <v>93.543756289254645</v>
      </c>
      <c r="N82" s="19">
        <f t="shared" ca="1" si="23"/>
        <v>5363.5437562892548</v>
      </c>
      <c r="O82" s="8">
        <f t="shared" ca="1" si="24"/>
        <v>0</v>
      </c>
      <c r="P82" s="19">
        <f t="shared" ca="1" si="25"/>
        <v>5363.5437562892548</v>
      </c>
      <c r="Q82" s="8" cm="1">
        <f t="array" aca="1" ref="Q82" ca="1">_xll.RiskGamma($B$14,1/$C$14)</f>
        <v>100</v>
      </c>
      <c r="R82" s="8" cm="1">
        <f t="array" aca="1" ref="R82" ca="1">_xll.RiskUniform($B$16,$C$16)</f>
        <v>20</v>
      </c>
      <c r="S82" s="19">
        <f t="shared" ca="1" si="26"/>
        <v>5483.5437562892548</v>
      </c>
      <c r="T82" s="9">
        <f t="shared" ca="1" si="0"/>
        <v>100</v>
      </c>
      <c r="U82" s="19" cm="1">
        <f t="array" aca="1" ref="U82" ca="1">INDEX(S:S, 43 + (INT((ROW(A47)-1)/8)*8))</f>
        <v>5593.5437562892548</v>
      </c>
      <c r="V82" s="8">
        <f t="shared" si="1"/>
        <v>120</v>
      </c>
      <c r="W82" s="19">
        <f t="shared" ca="1" si="27"/>
        <v>5713.5437562892548</v>
      </c>
      <c r="X82" s="8">
        <f t="shared" ca="1" si="28"/>
        <v>110</v>
      </c>
      <c r="Y82" s="19">
        <f t="shared" ca="1" si="29"/>
        <v>5713.5437562892548</v>
      </c>
      <c r="Z82" s="19" cm="1">
        <f t="array" aca="1" ref="Z82" ca="1">_xll.RiskPert($B$20,$C$20,$D$20)</f>
        <v>99.666666666666671</v>
      </c>
      <c r="AA82" s="8">
        <f t="shared" ca="1" si="30"/>
        <v>5813.2104229559218</v>
      </c>
      <c r="AB82" s="8">
        <f t="shared" ca="1" si="31"/>
        <v>0</v>
      </c>
      <c r="AC82" s="8" cm="1">
        <f t="array" aca="1" ref="AC82" ca="1">IF(MOD(ROW()-36, 8) = 0, INDEX(AA:AA, ROW()), INDEX(AE:AE,ROW() - 1))</f>
        <v>5963.2104229559218</v>
      </c>
      <c r="AD82" s="8" cm="1">
        <f t="array" aca="1" ref="AD82" ca="1">_xll.RiskUniform($B$22,$C$22)</f>
        <v>25</v>
      </c>
      <c r="AE82" s="8">
        <f t="shared" ca="1" si="32"/>
        <v>5988.2104229559218</v>
      </c>
      <c r="AF82" s="19">
        <f t="shared" ca="1" si="33"/>
        <v>249.66666666666697</v>
      </c>
      <c r="AG82" s="19">
        <f t="shared" ca="1" si="34"/>
        <v>1288.2104229559218</v>
      </c>
      <c r="AH82" s="8" t="str">
        <f t="shared" ca="1" si="35"/>
        <v>NO</v>
      </c>
      <c r="AI82" s="8">
        <f t="shared" ca="1" si="9"/>
        <v>510</v>
      </c>
      <c r="AJ82" s="8">
        <f t="shared" ca="1" si="10"/>
        <v>100</v>
      </c>
      <c r="AK82" s="8">
        <f t="shared" ca="1" si="11"/>
        <v>110</v>
      </c>
      <c r="AL82" s="19">
        <f t="shared" ca="1" si="12"/>
        <v>249.66666666666697</v>
      </c>
      <c r="AM82" s="19">
        <f t="shared" ca="1" si="13"/>
        <v>1288.2104229559218</v>
      </c>
      <c r="AN82" s="8" t="str">
        <f t="shared" ca="1" si="14"/>
        <v>YES</v>
      </c>
    </row>
    <row r="83" spans="1:40">
      <c r="A83" s="8">
        <v>48</v>
      </c>
      <c r="B83" s="8" cm="1">
        <f t="array" aca="1" ref="B83" ca="1">_xll.RiskGamma(1,1/$B$6)</f>
        <v>100</v>
      </c>
      <c r="C83" s="8">
        <f t="shared" ca="1" si="15"/>
        <v>4800</v>
      </c>
      <c r="D83" s="8">
        <f t="shared" ca="1" si="16"/>
        <v>5270</v>
      </c>
      <c r="E83" s="8" cm="1">
        <f t="array" aca="1" ref="E83" ca="1">_xll.RiskPert($B$8,$D$8,$E$8)</f>
        <v>50</v>
      </c>
      <c r="F83" s="8">
        <f t="shared" ca="1" si="17"/>
        <v>5320</v>
      </c>
      <c r="G83" s="8">
        <f t="shared" ca="1" si="18"/>
        <v>520</v>
      </c>
      <c r="H83" s="8">
        <f t="shared" ca="1" si="19"/>
        <v>5320</v>
      </c>
      <c r="I83" s="8" cm="1">
        <f t="array" aca="1" ref="I83" ca="1">_xll.RiskUniform($B$10,$C$10)</f>
        <v>60</v>
      </c>
      <c r="J83" s="8">
        <f t="shared" ca="1" si="20"/>
        <v>5380</v>
      </c>
      <c r="K83" s="8">
        <f t="shared" ca="1" si="21"/>
        <v>0</v>
      </c>
      <c r="L83" s="8">
        <f t="shared" ca="1" si="22"/>
        <v>5380</v>
      </c>
      <c r="M83" s="19" cm="1">
        <f t="array" aca="1" ref="M83" ca="1">_xll.RiskWeibull($B$12,$C$12)</f>
        <v>93.543756289254645</v>
      </c>
      <c r="N83" s="19">
        <f t="shared" ca="1" si="23"/>
        <v>5473.5437562892548</v>
      </c>
      <c r="O83" s="8">
        <f t="shared" ca="1" si="24"/>
        <v>0</v>
      </c>
      <c r="P83" s="19">
        <f t="shared" ca="1" si="25"/>
        <v>5473.5437562892548</v>
      </c>
      <c r="Q83" s="8" cm="1">
        <f t="array" aca="1" ref="Q83" ca="1">_xll.RiskGamma($B$14,1/$C$14)</f>
        <v>100</v>
      </c>
      <c r="R83" s="8" cm="1">
        <f t="array" aca="1" ref="R83" ca="1">_xll.RiskUniform($B$16,$C$16)</f>
        <v>20</v>
      </c>
      <c r="S83" s="19">
        <f t="shared" ca="1" si="26"/>
        <v>5593.5437562892548</v>
      </c>
      <c r="T83" s="9">
        <f t="shared" ca="1" si="0"/>
        <v>100</v>
      </c>
      <c r="U83" s="19" cm="1">
        <f t="array" aca="1" ref="U83" ca="1">INDEX(S:S, 43 + (INT((ROW(A48)-1)/8)*8))</f>
        <v>5593.5437562892548</v>
      </c>
      <c r="V83" s="8">
        <f t="shared" si="1"/>
        <v>120</v>
      </c>
      <c r="W83" s="19">
        <f t="shared" ca="1" si="27"/>
        <v>5713.5437562892548</v>
      </c>
      <c r="X83" s="8">
        <f t="shared" ca="1" si="28"/>
        <v>0</v>
      </c>
      <c r="Y83" s="19">
        <f t="shared" ca="1" si="29"/>
        <v>5713.5437562892548</v>
      </c>
      <c r="Z83" s="19" cm="1">
        <f t="array" aca="1" ref="Z83" ca="1">_xll.RiskPert($B$20,$C$20,$D$20)</f>
        <v>99.666666666666671</v>
      </c>
      <c r="AA83" s="8">
        <f t="shared" ca="1" si="30"/>
        <v>5813.2104229559218</v>
      </c>
      <c r="AB83" s="8">
        <f t="shared" ca="1" si="31"/>
        <v>0</v>
      </c>
      <c r="AC83" s="8" cm="1">
        <f t="array" aca="1" ref="AC83" ca="1">IF(MOD(ROW()-36, 8) = 0, INDEX(AA:AA, ROW()), INDEX(AE:AE,ROW() - 1))</f>
        <v>5988.2104229559218</v>
      </c>
      <c r="AD83" s="8" cm="1">
        <f t="array" aca="1" ref="AD83" ca="1">_xll.RiskUniform($B$22,$C$22)</f>
        <v>25</v>
      </c>
      <c r="AE83" s="8">
        <f t="shared" ca="1" si="32"/>
        <v>6013.2104229559218</v>
      </c>
      <c r="AF83" s="19">
        <f t="shared" ca="1" si="33"/>
        <v>274.66666666666697</v>
      </c>
      <c r="AG83" s="19">
        <f t="shared" ca="1" si="34"/>
        <v>1213.2104229559218</v>
      </c>
      <c r="AH83" s="8" t="str">
        <f t="shared" ca="1" si="35"/>
        <v>NO</v>
      </c>
      <c r="AI83" s="8">
        <f t="shared" ca="1" si="9"/>
        <v>520</v>
      </c>
      <c r="AJ83" s="8">
        <f t="shared" ca="1" si="10"/>
        <v>100</v>
      </c>
      <c r="AK83" s="8">
        <f t="shared" ca="1" si="11"/>
        <v>0</v>
      </c>
      <c r="AL83" s="19">
        <f t="shared" ca="1" si="12"/>
        <v>274.66666666666697</v>
      </c>
      <c r="AM83" s="19">
        <f t="shared" ca="1" si="13"/>
        <v>1213.2104229559218</v>
      </c>
      <c r="AN83" s="8" t="str">
        <f t="shared" ca="1" si="14"/>
        <v>YES</v>
      </c>
    </row>
    <row r="84" spans="1:40">
      <c r="A84" s="8">
        <v>49</v>
      </c>
      <c r="B84" s="8" cm="1">
        <f t="array" aca="1" ref="B84" ca="1">_xll.RiskGamma(1,1/$B$6)</f>
        <v>100</v>
      </c>
      <c r="C84" s="8">
        <f t="shared" ca="1" si="15"/>
        <v>4900</v>
      </c>
      <c r="D84" s="8">
        <f t="shared" ca="1" si="16"/>
        <v>5380</v>
      </c>
      <c r="E84" s="8" cm="1">
        <f t="array" aca="1" ref="E84" ca="1">_xll.RiskPert($B$8,$D$8,$E$8)</f>
        <v>50</v>
      </c>
      <c r="F84" s="8">
        <f t="shared" ca="1" si="17"/>
        <v>5430</v>
      </c>
      <c r="G84" s="8">
        <f t="shared" ca="1" si="18"/>
        <v>530</v>
      </c>
      <c r="H84" s="8">
        <f t="shared" ca="1" si="19"/>
        <v>5430</v>
      </c>
      <c r="I84" s="8" cm="1">
        <f t="array" aca="1" ref="I84" ca="1">_xll.RiskUniform($B$10,$C$10)</f>
        <v>60</v>
      </c>
      <c r="J84" s="8">
        <f t="shared" ca="1" si="20"/>
        <v>5490</v>
      </c>
      <c r="K84" s="8">
        <f t="shared" ca="1" si="21"/>
        <v>0</v>
      </c>
      <c r="L84" s="8">
        <f t="shared" ca="1" si="22"/>
        <v>5490</v>
      </c>
      <c r="M84" s="19" cm="1">
        <f t="array" aca="1" ref="M84" ca="1">_xll.RiskWeibull($B$12,$C$12)</f>
        <v>93.543756289254645</v>
      </c>
      <c r="N84" s="19">
        <f t="shared" ca="1" si="23"/>
        <v>5583.5437562892548</v>
      </c>
      <c r="O84" s="8">
        <f t="shared" ca="1" si="24"/>
        <v>0</v>
      </c>
      <c r="P84" s="19">
        <f t="shared" ca="1" si="25"/>
        <v>5583.5437562892548</v>
      </c>
      <c r="Q84" s="8" cm="1">
        <f t="array" aca="1" ref="Q84" ca="1">_xll.RiskGamma($B$14,1/$C$14)</f>
        <v>100</v>
      </c>
      <c r="R84" s="8" cm="1">
        <f t="array" aca="1" ref="R84" ca="1">_xll.RiskUniform($B$16,$C$16)</f>
        <v>20</v>
      </c>
      <c r="S84" s="19">
        <f t="shared" ca="1" si="26"/>
        <v>5703.5437562892548</v>
      </c>
      <c r="T84" s="9">
        <f t="shared" ca="1" si="0"/>
        <v>100</v>
      </c>
      <c r="U84" s="19" cm="1">
        <f t="array" aca="1" ref="U84" ca="1">INDEX(S:S, 43 + (INT((ROW(A49)-1)/8)*8))</f>
        <v>6473.5437562892548</v>
      </c>
      <c r="V84" s="8">
        <f t="shared" si="1"/>
        <v>120</v>
      </c>
      <c r="W84" s="19">
        <f t="shared" ca="1" si="27"/>
        <v>6593.5437562892548</v>
      </c>
      <c r="X84" s="8">
        <f t="shared" ca="1" si="28"/>
        <v>770</v>
      </c>
      <c r="Y84" s="19">
        <f t="shared" ca="1" si="29"/>
        <v>6593.5437562892548</v>
      </c>
      <c r="Z84" s="19" cm="1">
        <f t="array" aca="1" ref="Z84" ca="1">_xll.RiskPert($B$20,$C$20,$D$20)</f>
        <v>99.666666666666671</v>
      </c>
      <c r="AA84" s="8">
        <f t="shared" ca="1" si="30"/>
        <v>6693.2104229559218</v>
      </c>
      <c r="AB84" s="8">
        <f t="shared" ca="1" si="31"/>
        <v>0</v>
      </c>
      <c r="AC84" s="8" cm="1">
        <f t="array" aca="1" ref="AC84" ca="1">IF(MOD(ROW()-36, 8) = 0, INDEX(AA:AA, ROW()), INDEX(AE:AE,ROW() - 1))</f>
        <v>6693.2104229559218</v>
      </c>
      <c r="AD84" s="8" cm="1">
        <f t="array" aca="1" ref="AD84" ca="1">_xll.RiskUniform($B$22,$C$22)</f>
        <v>25</v>
      </c>
      <c r="AE84" s="8">
        <f t="shared" ca="1" si="32"/>
        <v>6718.2104229559218</v>
      </c>
      <c r="AF84" s="19">
        <f t="shared" ca="1" si="33"/>
        <v>99.66666666666697</v>
      </c>
      <c r="AG84" s="19">
        <f t="shared" ca="1" si="34"/>
        <v>1818.2104229559218</v>
      </c>
      <c r="AH84" s="8" t="str">
        <f t="shared" ca="1" si="35"/>
        <v>NO</v>
      </c>
      <c r="AI84" s="8">
        <f t="shared" ca="1" si="9"/>
        <v>530</v>
      </c>
      <c r="AJ84" s="8">
        <f t="shared" ca="1" si="10"/>
        <v>100</v>
      </c>
      <c r="AK84" s="8">
        <f t="shared" ca="1" si="11"/>
        <v>770</v>
      </c>
      <c r="AL84" s="19">
        <f t="shared" ca="1" si="12"/>
        <v>99.66666666666697</v>
      </c>
      <c r="AM84" s="19">
        <f t="shared" ca="1" si="13"/>
        <v>1818.2104229559218</v>
      </c>
      <c r="AN84" s="8" t="str">
        <f t="shared" ca="1" si="14"/>
        <v>NO</v>
      </c>
    </row>
    <row r="85" spans="1:40">
      <c r="A85" s="8">
        <v>50</v>
      </c>
      <c r="B85" s="8" cm="1">
        <f t="array" aca="1" ref="B85" ca="1">_xll.RiskGamma(1,1/$B$6)</f>
        <v>100</v>
      </c>
      <c r="C85" s="8">
        <f t="shared" ca="1" si="15"/>
        <v>5000</v>
      </c>
      <c r="D85" s="8">
        <f t="shared" ca="1" si="16"/>
        <v>5490</v>
      </c>
      <c r="E85" s="8" cm="1">
        <f t="array" aca="1" ref="E85" ca="1">_xll.RiskPert($B$8,$D$8,$E$8)</f>
        <v>50</v>
      </c>
      <c r="F85" s="8">
        <f t="shared" ca="1" si="17"/>
        <v>5540</v>
      </c>
      <c r="G85" s="8">
        <f t="shared" ca="1" si="18"/>
        <v>540</v>
      </c>
      <c r="H85" s="8">
        <f t="shared" ca="1" si="19"/>
        <v>5540</v>
      </c>
      <c r="I85" s="8" cm="1">
        <f t="array" aca="1" ref="I85" ca="1">_xll.RiskUniform($B$10,$C$10)</f>
        <v>60</v>
      </c>
      <c r="J85" s="8">
        <f t="shared" ca="1" si="20"/>
        <v>5600</v>
      </c>
      <c r="K85" s="8">
        <f t="shared" ca="1" si="21"/>
        <v>0</v>
      </c>
      <c r="L85" s="8">
        <f t="shared" ca="1" si="22"/>
        <v>5600</v>
      </c>
      <c r="M85" s="19" cm="1">
        <f t="array" aca="1" ref="M85" ca="1">_xll.RiskWeibull($B$12,$C$12)</f>
        <v>93.543756289254645</v>
      </c>
      <c r="N85" s="19">
        <f t="shared" ca="1" si="23"/>
        <v>5693.5437562892548</v>
      </c>
      <c r="O85" s="8">
        <f t="shared" ca="1" si="24"/>
        <v>0</v>
      </c>
      <c r="P85" s="19">
        <f t="shared" ca="1" si="25"/>
        <v>5693.5437562892548</v>
      </c>
      <c r="Q85" s="8" cm="1">
        <f t="array" aca="1" ref="Q85" ca="1">_xll.RiskGamma($B$14,1/$C$14)</f>
        <v>100</v>
      </c>
      <c r="R85" s="8" cm="1">
        <f t="array" aca="1" ref="R85" ca="1">_xll.RiskUniform($B$16,$C$16)</f>
        <v>20</v>
      </c>
      <c r="S85" s="19">
        <f t="shared" ca="1" si="26"/>
        <v>5813.5437562892548</v>
      </c>
      <c r="T85" s="9">
        <f t="shared" ca="1" si="0"/>
        <v>100</v>
      </c>
      <c r="U85" s="19" cm="1">
        <f t="array" aca="1" ref="U85" ca="1">INDEX(S:S, 43 + (INT((ROW(A50)-1)/8)*8))</f>
        <v>6473.5437562892548</v>
      </c>
      <c r="V85" s="8">
        <f t="shared" si="1"/>
        <v>120</v>
      </c>
      <c r="W85" s="19">
        <f t="shared" ca="1" si="27"/>
        <v>6593.5437562892548</v>
      </c>
      <c r="X85" s="8">
        <f t="shared" ca="1" si="28"/>
        <v>660</v>
      </c>
      <c r="Y85" s="19">
        <f t="shared" ca="1" si="29"/>
        <v>6593.5437562892548</v>
      </c>
      <c r="Z85" s="19" cm="1">
        <f t="array" aca="1" ref="Z85" ca="1">_xll.RiskPert($B$20,$C$20,$D$20)</f>
        <v>99.666666666666671</v>
      </c>
      <c r="AA85" s="8">
        <f t="shared" ca="1" si="30"/>
        <v>6693.2104229559218</v>
      </c>
      <c r="AB85" s="8">
        <f t="shared" ca="1" si="31"/>
        <v>0</v>
      </c>
      <c r="AC85" s="8" cm="1">
        <f t="array" aca="1" ref="AC85" ca="1">IF(MOD(ROW()-36, 8) = 0, INDEX(AA:AA, ROW()), INDEX(AE:AE,ROW() - 1))</f>
        <v>6718.2104229559218</v>
      </c>
      <c r="AD85" s="8" cm="1">
        <f t="array" aca="1" ref="AD85" ca="1">_xll.RiskUniform($B$22,$C$22)</f>
        <v>25</v>
      </c>
      <c r="AE85" s="8">
        <f t="shared" ca="1" si="32"/>
        <v>6743.2104229559218</v>
      </c>
      <c r="AF85" s="19">
        <f t="shared" ca="1" si="33"/>
        <v>124.66666666666697</v>
      </c>
      <c r="AG85" s="19">
        <f ca="1">AE85-C85</f>
        <v>1743.2104229559218</v>
      </c>
      <c r="AH85" s="8" t="str">
        <f t="shared" ca="1" si="35"/>
        <v>NO</v>
      </c>
      <c r="AI85" s="8">
        <f t="shared" ca="1" si="9"/>
        <v>540</v>
      </c>
      <c r="AJ85" s="8">
        <f t="shared" ca="1" si="10"/>
        <v>100</v>
      </c>
      <c r="AK85" s="8">
        <f t="shared" ca="1" si="11"/>
        <v>660</v>
      </c>
      <c r="AL85" s="19">
        <f t="shared" ca="1" si="12"/>
        <v>124.66666666666697</v>
      </c>
      <c r="AM85" s="19">
        <f t="shared" ca="1" si="13"/>
        <v>1743.2104229559218</v>
      </c>
      <c r="AN85" s="8" t="str">
        <f t="shared" ca="1" si="14"/>
        <v>NO</v>
      </c>
    </row>
    <row r="86" spans="1:40">
      <c r="A86" s="8">
        <v>51</v>
      </c>
      <c r="B86" s="8" cm="1">
        <f t="array" aca="1" ref="B86" ca="1">_xll.RiskGamma(1,1/$B$6)</f>
        <v>100</v>
      </c>
      <c r="C86" s="8">
        <f t="shared" ca="1" si="15"/>
        <v>5100</v>
      </c>
      <c r="D86" s="8">
        <f t="shared" ca="1" si="16"/>
        <v>5600</v>
      </c>
      <c r="E86" s="8" cm="1">
        <f t="array" aca="1" ref="E86" ca="1">_xll.RiskPert($B$8,$D$8,$E$8)</f>
        <v>50</v>
      </c>
      <c r="F86" s="8">
        <f t="shared" ca="1" si="17"/>
        <v>5650</v>
      </c>
      <c r="G86" s="8">
        <f t="shared" ca="1" si="18"/>
        <v>550</v>
      </c>
      <c r="H86" s="8">
        <f t="shared" ca="1" si="19"/>
        <v>5650</v>
      </c>
      <c r="I86" s="8" cm="1">
        <f t="array" aca="1" ref="I86" ca="1">_xll.RiskUniform($B$10,$C$10)</f>
        <v>60</v>
      </c>
      <c r="J86" s="8">
        <f t="shared" ca="1" si="20"/>
        <v>5710</v>
      </c>
      <c r="K86" s="8">
        <f t="shared" ca="1" si="21"/>
        <v>0</v>
      </c>
      <c r="L86" s="8">
        <f t="shared" ca="1" si="22"/>
        <v>5710</v>
      </c>
      <c r="M86" s="19" cm="1">
        <f t="array" aca="1" ref="M86" ca="1">_xll.RiskWeibull($B$12,$C$12)</f>
        <v>93.543756289254645</v>
      </c>
      <c r="N86" s="19">
        <f t="shared" ca="1" si="23"/>
        <v>5803.5437562892548</v>
      </c>
      <c r="O86" s="8">
        <f t="shared" ca="1" si="24"/>
        <v>0</v>
      </c>
      <c r="P86" s="19">
        <f t="shared" ca="1" si="25"/>
        <v>5803.5437562892548</v>
      </c>
      <c r="Q86" s="8" cm="1">
        <f t="array" aca="1" ref="Q86" ca="1">_xll.RiskGamma($B$14,1/$C$14)</f>
        <v>100</v>
      </c>
      <c r="R86" s="8" cm="1">
        <f t="array" aca="1" ref="R86" ca="1">_xll.RiskUniform($B$16,$C$16)</f>
        <v>20</v>
      </c>
      <c r="S86" s="19">
        <f t="shared" ca="1" si="26"/>
        <v>5923.5437562892548</v>
      </c>
      <c r="T86" s="9">
        <f t="shared" ca="1" si="0"/>
        <v>100</v>
      </c>
      <c r="U86" s="19" cm="1">
        <f t="array" aca="1" ref="U86" ca="1">INDEX(S:S, 43 + (INT((ROW(A51)-1)/8)*8))</f>
        <v>6473.5437562892548</v>
      </c>
      <c r="V86" s="8">
        <f t="shared" si="1"/>
        <v>120</v>
      </c>
      <c r="W86" s="19">
        <f t="shared" ca="1" si="27"/>
        <v>6593.5437562892548</v>
      </c>
      <c r="X86" s="8">
        <f t="shared" ca="1" si="28"/>
        <v>550</v>
      </c>
      <c r="Y86" s="19">
        <f t="shared" ca="1" si="29"/>
        <v>6593.5437562892548</v>
      </c>
      <c r="Z86" s="19" cm="1">
        <f t="array" aca="1" ref="Z86" ca="1">_xll.RiskPert($B$20,$C$20,$D$20)</f>
        <v>99.666666666666671</v>
      </c>
      <c r="AA86" s="8">
        <f t="shared" ca="1" si="30"/>
        <v>6693.2104229559218</v>
      </c>
      <c r="AB86" s="8">
        <f t="shared" ca="1" si="31"/>
        <v>0</v>
      </c>
      <c r="AC86" s="8" cm="1">
        <f t="array" aca="1" ref="AC86" ca="1">IF(MOD(ROW()-36, 8) = 0, INDEX(AA:AA, ROW()), INDEX(AE:AE,ROW() - 1))</f>
        <v>6743.2104229559218</v>
      </c>
      <c r="AD86" s="8" cm="1">
        <f t="array" aca="1" ref="AD86" ca="1">_xll.RiskUniform($B$22,$C$22)</f>
        <v>25</v>
      </c>
      <c r="AE86" s="8">
        <f t="shared" ca="1" si="32"/>
        <v>6768.2104229559218</v>
      </c>
      <c r="AF86" s="19">
        <f t="shared" ca="1" si="33"/>
        <v>149.66666666666697</v>
      </c>
      <c r="AG86" s="19">
        <f t="shared" ca="1" si="34"/>
        <v>1668.2104229559218</v>
      </c>
      <c r="AH86" s="8" t="str">
        <f t="shared" ca="1" si="35"/>
        <v>NO</v>
      </c>
      <c r="AI86" s="8">
        <f t="shared" ca="1" si="9"/>
        <v>550</v>
      </c>
      <c r="AJ86" s="8">
        <f t="shared" ca="1" si="10"/>
        <v>100</v>
      </c>
      <c r="AK86" s="8">
        <f t="shared" ca="1" si="11"/>
        <v>550</v>
      </c>
      <c r="AL86" s="19">
        <f t="shared" ca="1" si="12"/>
        <v>149.66666666666697</v>
      </c>
      <c r="AM86" s="19">
        <f t="shared" ca="1" si="13"/>
        <v>1668.2104229559218</v>
      </c>
      <c r="AN86" s="8" t="str">
        <f t="shared" ca="1" si="14"/>
        <v>NO</v>
      </c>
    </row>
    <row r="87" spans="1:40">
      <c r="A87" s="8">
        <v>52</v>
      </c>
      <c r="B87" s="8" cm="1">
        <f t="array" aca="1" ref="B87" ca="1">_xll.RiskGamma(1,1/$B$6)</f>
        <v>100</v>
      </c>
      <c r="C87" s="8">
        <f t="shared" ca="1" si="15"/>
        <v>5200</v>
      </c>
      <c r="D87" s="8">
        <f t="shared" ca="1" si="16"/>
        <v>5710</v>
      </c>
      <c r="E87" s="8" cm="1">
        <f t="array" aca="1" ref="E87" ca="1">_xll.RiskPert($B$8,$D$8,$E$8)</f>
        <v>50</v>
      </c>
      <c r="F87" s="8">
        <f t="shared" ca="1" si="17"/>
        <v>5760</v>
      </c>
      <c r="G87" s="8">
        <f t="shared" ca="1" si="18"/>
        <v>560</v>
      </c>
      <c r="H87" s="8">
        <f t="shared" ca="1" si="19"/>
        <v>5760</v>
      </c>
      <c r="I87" s="8" cm="1">
        <f t="array" aca="1" ref="I87" ca="1">_xll.RiskUniform($B$10,$C$10)</f>
        <v>60</v>
      </c>
      <c r="J87" s="8">
        <f t="shared" ca="1" si="20"/>
        <v>5820</v>
      </c>
      <c r="K87" s="8">
        <f t="shared" ca="1" si="21"/>
        <v>0</v>
      </c>
      <c r="L87" s="8">
        <f t="shared" ca="1" si="22"/>
        <v>5820</v>
      </c>
      <c r="M87" s="19" cm="1">
        <f t="array" aca="1" ref="M87" ca="1">_xll.RiskWeibull($B$12,$C$12)</f>
        <v>93.543756289254645</v>
      </c>
      <c r="N87" s="19">
        <f t="shared" ca="1" si="23"/>
        <v>5913.5437562892548</v>
      </c>
      <c r="O87" s="8">
        <f t="shared" ca="1" si="24"/>
        <v>0</v>
      </c>
      <c r="P87" s="19">
        <f t="shared" ca="1" si="25"/>
        <v>5913.5437562892548</v>
      </c>
      <c r="Q87" s="8" cm="1">
        <f t="array" aca="1" ref="Q87" ca="1">_xll.RiskGamma($B$14,1/$C$14)</f>
        <v>100</v>
      </c>
      <c r="R87" s="8" cm="1">
        <f t="array" aca="1" ref="R87" ca="1">_xll.RiskUniform($B$16,$C$16)</f>
        <v>20</v>
      </c>
      <c r="S87" s="19">
        <f t="shared" ca="1" si="26"/>
        <v>6033.5437562892548</v>
      </c>
      <c r="T87" s="9">
        <f t="shared" ca="1" si="0"/>
        <v>100</v>
      </c>
      <c r="U87" s="19" cm="1">
        <f t="array" aca="1" ref="U87" ca="1">INDEX(S:S, 43 + (INT((ROW(A52)-1)/8)*8))</f>
        <v>6473.5437562892548</v>
      </c>
      <c r="V87" s="8">
        <f t="shared" si="1"/>
        <v>120</v>
      </c>
      <c r="W87" s="19">
        <f t="shared" ca="1" si="27"/>
        <v>6593.5437562892548</v>
      </c>
      <c r="X87" s="8">
        <f t="shared" ca="1" si="28"/>
        <v>440</v>
      </c>
      <c r="Y87" s="19">
        <f t="shared" ca="1" si="29"/>
        <v>6593.5437562892548</v>
      </c>
      <c r="Z87" s="19" cm="1">
        <f t="array" aca="1" ref="Z87" ca="1">_xll.RiskPert($B$20,$C$20,$D$20)</f>
        <v>99.666666666666671</v>
      </c>
      <c r="AA87" s="8">
        <f t="shared" ca="1" si="30"/>
        <v>6693.2104229559218</v>
      </c>
      <c r="AB87" s="8">
        <f t="shared" ca="1" si="31"/>
        <v>0</v>
      </c>
      <c r="AC87" s="8" cm="1">
        <f t="array" aca="1" ref="AC87" ca="1">IF(MOD(ROW()-36, 8) = 0, INDEX(AA:AA, ROW()), INDEX(AE:AE,ROW() - 1))</f>
        <v>6768.2104229559218</v>
      </c>
      <c r="AD87" s="8" cm="1">
        <f t="array" aca="1" ref="AD87" ca="1">_xll.RiskUniform($B$22,$C$22)</f>
        <v>25</v>
      </c>
      <c r="AE87" s="8">
        <f t="shared" ca="1" si="32"/>
        <v>6793.2104229559218</v>
      </c>
      <c r="AF87" s="19">
        <f t="shared" ca="1" si="33"/>
        <v>174.66666666666697</v>
      </c>
      <c r="AG87" s="19">
        <f t="shared" ca="1" si="34"/>
        <v>1593.2104229559218</v>
      </c>
      <c r="AH87" s="8" t="str">
        <f t="shared" ca="1" si="35"/>
        <v>NO</v>
      </c>
      <c r="AI87" s="8">
        <f t="shared" ca="1" si="9"/>
        <v>560</v>
      </c>
      <c r="AJ87" s="8">
        <f t="shared" ca="1" si="10"/>
        <v>100</v>
      </c>
      <c r="AK87" s="8">
        <f t="shared" ca="1" si="11"/>
        <v>440</v>
      </c>
      <c r="AL87" s="19">
        <f t="shared" ca="1" si="12"/>
        <v>174.66666666666697</v>
      </c>
      <c r="AM87" s="19">
        <f t="shared" ca="1" si="13"/>
        <v>1593.2104229559218</v>
      </c>
      <c r="AN87" s="8" t="str">
        <f t="shared" ca="1" si="14"/>
        <v>NO</v>
      </c>
    </row>
    <row r="88" spans="1:40">
      <c r="A88" s="8">
        <v>53</v>
      </c>
      <c r="B88" s="8" cm="1">
        <f t="array" aca="1" ref="B88" ca="1">_xll.RiskGamma(1,1/$B$6)</f>
        <v>100</v>
      </c>
      <c r="C88" s="8">
        <f t="shared" ca="1" si="15"/>
        <v>5300</v>
      </c>
      <c r="D88" s="8">
        <f t="shared" ca="1" si="16"/>
        <v>5820</v>
      </c>
      <c r="E88" s="8" cm="1">
        <f t="array" aca="1" ref="E88" ca="1">_xll.RiskPert($B$8,$D$8,$E$8)</f>
        <v>50</v>
      </c>
      <c r="F88" s="8">
        <f t="shared" ca="1" si="17"/>
        <v>5870</v>
      </c>
      <c r="G88" s="8">
        <f t="shared" ca="1" si="18"/>
        <v>570</v>
      </c>
      <c r="H88" s="8">
        <f t="shared" ca="1" si="19"/>
        <v>5870</v>
      </c>
      <c r="I88" s="8" cm="1">
        <f t="array" aca="1" ref="I88" ca="1">_xll.RiskUniform($B$10,$C$10)</f>
        <v>60</v>
      </c>
      <c r="J88" s="8">
        <f t="shared" ca="1" si="20"/>
        <v>5930</v>
      </c>
      <c r="K88" s="8">
        <f t="shared" ca="1" si="21"/>
        <v>0</v>
      </c>
      <c r="L88" s="8">
        <f t="shared" ca="1" si="22"/>
        <v>5930</v>
      </c>
      <c r="M88" s="19" cm="1">
        <f t="array" aca="1" ref="M88" ca="1">_xll.RiskWeibull($B$12,$C$12)</f>
        <v>93.543756289254645</v>
      </c>
      <c r="N88" s="19">
        <f t="shared" ca="1" si="23"/>
        <v>6023.5437562892548</v>
      </c>
      <c r="O88" s="8">
        <f t="shared" ca="1" si="24"/>
        <v>0</v>
      </c>
      <c r="P88" s="19">
        <f t="shared" ca="1" si="25"/>
        <v>6023.5437562892548</v>
      </c>
      <c r="Q88" s="8" cm="1">
        <f t="array" aca="1" ref="Q88" ca="1">_xll.RiskGamma($B$14,1/$C$14)</f>
        <v>100</v>
      </c>
      <c r="R88" s="8" cm="1">
        <f t="array" aca="1" ref="R88" ca="1">_xll.RiskUniform($B$16,$C$16)</f>
        <v>20</v>
      </c>
      <c r="S88" s="19">
        <f t="shared" ca="1" si="26"/>
        <v>6143.5437562892548</v>
      </c>
      <c r="T88" s="9">
        <f t="shared" ca="1" si="0"/>
        <v>100</v>
      </c>
      <c r="U88" s="19" cm="1">
        <f t="array" aca="1" ref="U88" ca="1">INDEX(S:S, 43 + (INT((ROW(A53)-1)/8)*8))</f>
        <v>6473.5437562892548</v>
      </c>
      <c r="V88" s="8">
        <f t="shared" si="1"/>
        <v>120</v>
      </c>
      <c r="W88" s="19">
        <f t="shared" ca="1" si="27"/>
        <v>6593.5437562892548</v>
      </c>
      <c r="X88" s="8">
        <f t="shared" ca="1" si="28"/>
        <v>330</v>
      </c>
      <c r="Y88" s="19">
        <f t="shared" ca="1" si="29"/>
        <v>6593.5437562892548</v>
      </c>
      <c r="Z88" s="19" cm="1">
        <f t="array" aca="1" ref="Z88" ca="1">_xll.RiskPert($B$20,$C$20,$D$20)</f>
        <v>99.666666666666671</v>
      </c>
      <c r="AA88" s="8">
        <f t="shared" ca="1" si="30"/>
        <v>6693.2104229559218</v>
      </c>
      <c r="AB88" s="8">
        <f t="shared" ca="1" si="31"/>
        <v>0</v>
      </c>
      <c r="AC88" s="8" cm="1">
        <f t="array" aca="1" ref="AC88" ca="1">IF(MOD(ROW()-36, 8) = 0, INDEX(AA:AA, ROW()), INDEX(AE:AE,ROW() - 1))</f>
        <v>6793.2104229559218</v>
      </c>
      <c r="AD88" s="8" cm="1">
        <f t="array" aca="1" ref="AD88" ca="1">_xll.RiskUniform($B$22,$C$22)</f>
        <v>25</v>
      </c>
      <c r="AE88" s="8">
        <f t="shared" ca="1" si="32"/>
        <v>6818.2104229559218</v>
      </c>
      <c r="AF88" s="19">
        <f t="shared" ca="1" si="33"/>
        <v>199.66666666666697</v>
      </c>
      <c r="AG88" s="19">
        <f t="shared" ca="1" si="34"/>
        <v>1518.2104229559218</v>
      </c>
      <c r="AH88" s="8" t="str">
        <f t="shared" ca="1" si="35"/>
        <v>NO</v>
      </c>
      <c r="AI88" s="8">
        <f t="shared" ca="1" si="9"/>
        <v>570</v>
      </c>
      <c r="AJ88" s="8">
        <f t="shared" ca="1" si="10"/>
        <v>100</v>
      </c>
      <c r="AK88" s="8">
        <f t="shared" ca="1" si="11"/>
        <v>330</v>
      </c>
      <c r="AL88" s="19">
        <f t="shared" ca="1" si="12"/>
        <v>199.66666666666697</v>
      </c>
      <c r="AM88" s="19">
        <f t="shared" ca="1" si="13"/>
        <v>1518.2104229559218</v>
      </c>
      <c r="AN88" s="8" t="str">
        <f t="shared" ca="1" si="14"/>
        <v>NO</v>
      </c>
    </row>
    <row r="89" spans="1:40">
      <c r="A89" s="8">
        <v>54</v>
      </c>
      <c r="B89" s="8" cm="1">
        <f t="array" aca="1" ref="B89" ca="1">_xll.RiskGamma(1,1/$B$6)</f>
        <v>100</v>
      </c>
      <c r="C89" s="8">
        <f t="shared" ca="1" si="15"/>
        <v>5400</v>
      </c>
      <c r="D89" s="8">
        <f t="shared" ca="1" si="16"/>
        <v>5930</v>
      </c>
      <c r="E89" s="8" cm="1">
        <f t="array" aca="1" ref="E89" ca="1">_xll.RiskPert($B$8,$D$8,$E$8)</f>
        <v>50</v>
      </c>
      <c r="F89" s="8">
        <f t="shared" ca="1" si="17"/>
        <v>5980</v>
      </c>
      <c r="G89" s="8">
        <f t="shared" ca="1" si="18"/>
        <v>580</v>
      </c>
      <c r="H89" s="8">
        <f t="shared" ca="1" si="19"/>
        <v>5980</v>
      </c>
      <c r="I89" s="8" cm="1">
        <f t="array" aca="1" ref="I89" ca="1">_xll.RiskUniform($B$10,$C$10)</f>
        <v>60</v>
      </c>
      <c r="J89" s="8">
        <f t="shared" ca="1" si="20"/>
        <v>6040</v>
      </c>
      <c r="K89" s="8">
        <f t="shared" ca="1" si="21"/>
        <v>0</v>
      </c>
      <c r="L89" s="8">
        <f t="shared" ca="1" si="22"/>
        <v>6040</v>
      </c>
      <c r="M89" s="19" cm="1">
        <f t="array" aca="1" ref="M89" ca="1">_xll.RiskWeibull($B$12,$C$12)</f>
        <v>93.543756289254645</v>
      </c>
      <c r="N89" s="19">
        <f t="shared" ca="1" si="23"/>
        <v>6133.5437562892548</v>
      </c>
      <c r="O89" s="8">
        <f t="shared" ca="1" si="24"/>
        <v>0</v>
      </c>
      <c r="P89" s="19">
        <f t="shared" ca="1" si="25"/>
        <v>6133.5437562892548</v>
      </c>
      <c r="Q89" s="8" cm="1">
        <f t="array" aca="1" ref="Q89" ca="1">_xll.RiskGamma($B$14,1/$C$14)</f>
        <v>100</v>
      </c>
      <c r="R89" s="8" cm="1">
        <f t="array" aca="1" ref="R89" ca="1">_xll.RiskUniform($B$16,$C$16)</f>
        <v>20</v>
      </c>
      <c r="S89" s="19">
        <f t="shared" ca="1" si="26"/>
        <v>6253.5437562892548</v>
      </c>
      <c r="T89" s="9">
        <f t="shared" ca="1" si="0"/>
        <v>100</v>
      </c>
      <c r="U89" s="19" cm="1">
        <f t="array" aca="1" ref="U89" ca="1">INDEX(S:S, 43 + (INT((ROW(A54)-1)/8)*8))</f>
        <v>6473.5437562892548</v>
      </c>
      <c r="V89" s="8">
        <f t="shared" si="1"/>
        <v>120</v>
      </c>
      <c r="W89" s="19">
        <f t="shared" ca="1" si="27"/>
        <v>6593.5437562892548</v>
      </c>
      <c r="X89" s="8">
        <f t="shared" ca="1" si="28"/>
        <v>220</v>
      </c>
      <c r="Y89" s="19">
        <f t="shared" ca="1" si="29"/>
        <v>6593.5437562892548</v>
      </c>
      <c r="Z89" s="19" cm="1">
        <f t="array" aca="1" ref="Z89" ca="1">_xll.RiskPert($B$20,$C$20,$D$20)</f>
        <v>99.666666666666671</v>
      </c>
      <c r="AA89" s="8">
        <f t="shared" ca="1" si="30"/>
        <v>6693.2104229559218</v>
      </c>
      <c r="AB89" s="8">
        <f t="shared" ca="1" si="31"/>
        <v>0</v>
      </c>
      <c r="AC89" s="8" cm="1">
        <f t="array" aca="1" ref="AC89" ca="1">IF(MOD(ROW()-36, 8) = 0, INDEX(AA:AA, ROW()), INDEX(AE:AE,ROW() - 1))</f>
        <v>6818.2104229559218</v>
      </c>
      <c r="AD89" s="8" cm="1">
        <f t="array" aca="1" ref="AD89" ca="1">_xll.RiskUniform($B$22,$C$22)</f>
        <v>25</v>
      </c>
      <c r="AE89" s="8">
        <f t="shared" ca="1" si="32"/>
        <v>6843.2104229559218</v>
      </c>
      <c r="AF89" s="19">
        <f t="shared" ca="1" si="33"/>
        <v>224.66666666666697</v>
      </c>
      <c r="AG89" s="19">
        <f t="shared" ca="1" si="34"/>
        <v>1443.2104229559218</v>
      </c>
      <c r="AH89" s="8" t="str">
        <f t="shared" ca="1" si="35"/>
        <v>NO</v>
      </c>
      <c r="AI89" s="8">
        <f t="shared" ca="1" si="9"/>
        <v>580</v>
      </c>
      <c r="AJ89" s="8">
        <f t="shared" ca="1" si="10"/>
        <v>100</v>
      </c>
      <c r="AK89" s="8">
        <f t="shared" ca="1" si="11"/>
        <v>220</v>
      </c>
      <c r="AL89" s="19">
        <f t="shared" ca="1" si="12"/>
        <v>224.66666666666697</v>
      </c>
      <c r="AM89" s="19">
        <f t="shared" ca="1" si="13"/>
        <v>1443.2104229559218</v>
      </c>
      <c r="AN89" s="8" t="str">
        <f t="shared" ca="1" si="14"/>
        <v>NO</v>
      </c>
    </row>
    <row r="90" spans="1:40">
      <c r="A90" s="8">
        <v>55</v>
      </c>
      <c r="B90" s="8" cm="1">
        <f t="array" aca="1" ref="B90" ca="1">_xll.RiskGamma(1,1/$B$6)</f>
        <v>100</v>
      </c>
      <c r="C90" s="8">
        <f t="shared" ca="1" si="15"/>
        <v>5500</v>
      </c>
      <c r="D90" s="8">
        <f t="shared" ca="1" si="16"/>
        <v>6040</v>
      </c>
      <c r="E90" s="8" cm="1">
        <f t="array" aca="1" ref="E90" ca="1">_xll.RiskPert($B$8,$D$8,$E$8)</f>
        <v>50</v>
      </c>
      <c r="F90" s="8">
        <f t="shared" ca="1" si="17"/>
        <v>6090</v>
      </c>
      <c r="G90" s="8">
        <f t="shared" ca="1" si="18"/>
        <v>590</v>
      </c>
      <c r="H90" s="8">
        <f t="shared" ca="1" si="19"/>
        <v>6090</v>
      </c>
      <c r="I90" s="8" cm="1">
        <f t="array" aca="1" ref="I90" ca="1">_xll.RiskUniform($B$10,$C$10)</f>
        <v>60</v>
      </c>
      <c r="J90" s="8">
        <f t="shared" ca="1" si="20"/>
        <v>6150</v>
      </c>
      <c r="K90" s="8">
        <f t="shared" ca="1" si="21"/>
        <v>0</v>
      </c>
      <c r="L90" s="8">
        <f t="shared" ca="1" si="22"/>
        <v>6150</v>
      </c>
      <c r="M90" s="19" cm="1">
        <f t="array" aca="1" ref="M90" ca="1">_xll.RiskWeibull($B$12,$C$12)</f>
        <v>93.543756289254645</v>
      </c>
      <c r="N90" s="19">
        <f t="shared" ca="1" si="23"/>
        <v>6243.5437562892548</v>
      </c>
      <c r="O90" s="8">
        <f t="shared" ca="1" si="24"/>
        <v>0</v>
      </c>
      <c r="P90" s="19">
        <f t="shared" ca="1" si="25"/>
        <v>6243.5437562892548</v>
      </c>
      <c r="Q90" s="8" cm="1">
        <f t="array" aca="1" ref="Q90" ca="1">_xll.RiskGamma($B$14,1/$C$14)</f>
        <v>100</v>
      </c>
      <c r="R90" s="8" cm="1">
        <f t="array" aca="1" ref="R90" ca="1">_xll.RiskUniform($B$16,$C$16)</f>
        <v>20</v>
      </c>
      <c r="S90" s="19">
        <f t="shared" ca="1" si="26"/>
        <v>6363.5437562892548</v>
      </c>
      <c r="T90" s="9">
        <f t="shared" ca="1" si="0"/>
        <v>100</v>
      </c>
      <c r="U90" s="19" cm="1">
        <f t="array" aca="1" ref="U90" ca="1">INDEX(S:S, 43 + (INT((ROW(A55)-1)/8)*8))</f>
        <v>6473.5437562892548</v>
      </c>
      <c r="V90" s="8">
        <f t="shared" si="1"/>
        <v>120</v>
      </c>
      <c r="W90" s="19">
        <f t="shared" ca="1" si="27"/>
        <v>6593.5437562892548</v>
      </c>
      <c r="X90" s="8">
        <f t="shared" ca="1" si="28"/>
        <v>110</v>
      </c>
      <c r="Y90" s="19">
        <f t="shared" ca="1" si="29"/>
        <v>6593.5437562892548</v>
      </c>
      <c r="Z90" s="19" cm="1">
        <f t="array" aca="1" ref="Z90" ca="1">_xll.RiskPert($B$20,$C$20,$D$20)</f>
        <v>99.666666666666671</v>
      </c>
      <c r="AA90" s="8">
        <f t="shared" ca="1" si="30"/>
        <v>6693.2104229559218</v>
      </c>
      <c r="AB90" s="8">
        <f t="shared" ca="1" si="31"/>
        <v>0</v>
      </c>
      <c r="AC90" s="8" cm="1">
        <f t="array" aca="1" ref="AC90" ca="1">IF(MOD(ROW()-36, 8) = 0, INDEX(AA:AA, ROW()), INDEX(AE:AE,ROW() - 1))</f>
        <v>6843.2104229559218</v>
      </c>
      <c r="AD90" s="8" cm="1">
        <f t="array" aca="1" ref="AD90" ca="1">_xll.RiskUniform($B$22,$C$22)</f>
        <v>25</v>
      </c>
      <c r="AE90" s="8">
        <f t="shared" ca="1" si="32"/>
        <v>6868.2104229559218</v>
      </c>
      <c r="AF90" s="19">
        <f t="shared" ca="1" si="33"/>
        <v>249.66666666666697</v>
      </c>
      <c r="AG90" s="19">
        <f t="shared" ca="1" si="34"/>
        <v>1368.2104229559218</v>
      </c>
      <c r="AH90" s="8" t="str">
        <f t="shared" ca="1" si="35"/>
        <v>NO</v>
      </c>
      <c r="AI90" s="8">
        <f t="shared" ca="1" si="9"/>
        <v>590</v>
      </c>
      <c r="AJ90" s="8">
        <f t="shared" ca="1" si="10"/>
        <v>100</v>
      </c>
      <c r="AK90" s="8">
        <f t="shared" ca="1" si="11"/>
        <v>110</v>
      </c>
      <c r="AL90" s="19">
        <f t="shared" ca="1" si="12"/>
        <v>249.66666666666697</v>
      </c>
      <c r="AM90" s="19">
        <f t="shared" ca="1" si="13"/>
        <v>1368.2104229559218</v>
      </c>
      <c r="AN90" s="8" t="str">
        <f t="shared" ca="1" si="14"/>
        <v>YES</v>
      </c>
    </row>
    <row r="91" spans="1:40">
      <c r="A91" s="8">
        <v>56</v>
      </c>
      <c r="B91" s="8" cm="1">
        <f t="array" aca="1" ref="B91" ca="1">_xll.RiskGamma(1,1/$B$6)</f>
        <v>100</v>
      </c>
      <c r="C91" s="8">
        <f t="shared" ca="1" si="15"/>
        <v>5600</v>
      </c>
      <c r="D91" s="8">
        <f t="shared" ca="1" si="16"/>
        <v>6150</v>
      </c>
      <c r="E91" s="8" cm="1">
        <f t="array" aca="1" ref="E91" ca="1">_xll.RiskPert($B$8,$D$8,$E$8)</f>
        <v>50</v>
      </c>
      <c r="F91" s="8">
        <f t="shared" ca="1" si="17"/>
        <v>6200</v>
      </c>
      <c r="G91" s="8">
        <f t="shared" ca="1" si="18"/>
        <v>600</v>
      </c>
      <c r="H91" s="8">
        <f t="shared" ca="1" si="19"/>
        <v>6200</v>
      </c>
      <c r="I91" s="8" cm="1">
        <f t="array" aca="1" ref="I91" ca="1">_xll.RiskUniform($B$10,$C$10)</f>
        <v>60</v>
      </c>
      <c r="J91" s="8">
        <f t="shared" ca="1" si="20"/>
        <v>6260</v>
      </c>
      <c r="K91" s="8">
        <f t="shared" ca="1" si="21"/>
        <v>0</v>
      </c>
      <c r="L91" s="8">
        <f t="shared" ca="1" si="22"/>
        <v>6260</v>
      </c>
      <c r="M91" s="19" cm="1">
        <f t="array" aca="1" ref="M91" ca="1">_xll.RiskWeibull($B$12,$C$12)</f>
        <v>93.543756289254645</v>
      </c>
      <c r="N91" s="19">
        <f t="shared" ca="1" si="23"/>
        <v>6353.5437562892548</v>
      </c>
      <c r="O91" s="8">
        <f t="shared" ca="1" si="24"/>
        <v>0</v>
      </c>
      <c r="P91" s="19">
        <f t="shared" ca="1" si="25"/>
        <v>6353.5437562892548</v>
      </c>
      <c r="Q91" s="8" cm="1">
        <f t="array" aca="1" ref="Q91" ca="1">_xll.RiskGamma($B$14,1/$C$14)</f>
        <v>100</v>
      </c>
      <c r="R91" s="8" cm="1">
        <f t="array" aca="1" ref="R91" ca="1">_xll.RiskUniform($B$16,$C$16)</f>
        <v>20</v>
      </c>
      <c r="S91" s="19">
        <f t="shared" ca="1" si="26"/>
        <v>6473.5437562892548</v>
      </c>
      <c r="T91" s="9">
        <f t="shared" ca="1" si="0"/>
        <v>100</v>
      </c>
      <c r="U91" s="19" cm="1">
        <f t="array" aca="1" ref="U91" ca="1">INDEX(S:S, 43 + (INT((ROW(A56)-1)/8)*8))</f>
        <v>6473.5437562892548</v>
      </c>
      <c r="V91" s="8">
        <f t="shared" si="1"/>
        <v>120</v>
      </c>
      <c r="W91" s="19">
        <f t="shared" ca="1" si="27"/>
        <v>6593.5437562892548</v>
      </c>
      <c r="X91" s="8">
        <f t="shared" ca="1" si="28"/>
        <v>0</v>
      </c>
      <c r="Y91" s="19">
        <f t="shared" ca="1" si="29"/>
        <v>6593.5437562892548</v>
      </c>
      <c r="Z91" s="19" cm="1">
        <f t="array" aca="1" ref="Z91" ca="1">_xll.RiskPert($B$20,$C$20,$D$20)</f>
        <v>99.666666666666671</v>
      </c>
      <c r="AA91" s="8">
        <f t="shared" ca="1" si="30"/>
        <v>6693.2104229559218</v>
      </c>
      <c r="AB91" s="8">
        <f t="shared" ca="1" si="31"/>
        <v>0</v>
      </c>
      <c r="AC91" s="8" cm="1">
        <f t="array" aca="1" ref="AC91" ca="1">IF(MOD(ROW()-36, 8) = 0, INDEX(AA:AA, ROW()), INDEX(AE:AE,ROW() - 1))</f>
        <v>6868.2104229559218</v>
      </c>
      <c r="AD91" s="8" cm="1">
        <f t="array" aca="1" ref="AD91" ca="1">_xll.RiskUniform($B$22,$C$22)</f>
        <v>25</v>
      </c>
      <c r="AE91" s="8">
        <f t="shared" ca="1" si="32"/>
        <v>6893.2104229559218</v>
      </c>
      <c r="AF91" s="19">
        <f t="shared" ca="1" si="33"/>
        <v>274.66666666666697</v>
      </c>
      <c r="AG91" s="19">
        <f t="shared" ca="1" si="34"/>
        <v>1293.2104229559218</v>
      </c>
      <c r="AH91" s="8" t="str">
        <f t="shared" ca="1" si="35"/>
        <v>NO</v>
      </c>
      <c r="AI91" s="8">
        <f t="shared" ca="1" si="9"/>
        <v>600</v>
      </c>
      <c r="AJ91" s="8">
        <f t="shared" ca="1" si="10"/>
        <v>100</v>
      </c>
      <c r="AK91" s="8">
        <f t="shared" ca="1" si="11"/>
        <v>0</v>
      </c>
      <c r="AL91" s="19">
        <f t="shared" ca="1" si="12"/>
        <v>274.66666666666697</v>
      </c>
      <c r="AM91" s="19">
        <f t="shared" ca="1" si="13"/>
        <v>1293.2104229559218</v>
      </c>
      <c r="AN91" s="8" t="str">
        <f t="shared" ca="1" si="14"/>
        <v>YES</v>
      </c>
    </row>
    <row r="92" spans="1:40">
      <c r="A92" s="8">
        <v>57</v>
      </c>
      <c r="B92" s="8" cm="1">
        <f t="array" aca="1" ref="B92" ca="1">_xll.RiskGamma(1,1/$B$6)</f>
        <v>100</v>
      </c>
      <c r="C92" s="8">
        <f t="shared" ca="1" si="15"/>
        <v>5700</v>
      </c>
      <c r="D92" s="8">
        <f t="shared" ca="1" si="16"/>
        <v>6260</v>
      </c>
      <c r="E92" s="8" cm="1">
        <f t="array" aca="1" ref="E92" ca="1">_xll.RiskPert($B$8,$D$8,$E$8)</f>
        <v>50</v>
      </c>
      <c r="F92" s="8">
        <f t="shared" ca="1" si="17"/>
        <v>6310</v>
      </c>
      <c r="G92" s="8">
        <f t="shared" ca="1" si="18"/>
        <v>610</v>
      </c>
      <c r="H92" s="8">
        <f t="shared" ca="1" si="19"/>
        <v>6310</v>
      </c>
      <c r="I92" s="8" cm="1">
        <f t="array" aca="1" ref="I92" ca="1">_xll.RiskUniform($B$10,$C$10)</f>
        <v>60</v>
      </c>
      <c r="J92" s="8">
        <f t="shared" ca="1" si="20"/>
        <v>6370</v>
      </c>
      <c r="K92" s="8">
        <f t="shared" ca="1" si="21"/>
        <v>0</v>
      </c>
      <c r="L92" s="8">
        <f t="shared" ca="1" si="22"/>
        <v>6370</v>
      </c>
      <c r="M92" s="19" cm="1">
        <f t="array" aca="1" ref="M92" ca="1">_xll.RiskWeibull($B$12,$C$12)</f>
        <v>93.543756289254645</v>
      </c>
      <c r="N92" s="19">
        <f t="shared" ca="1" si="23"/>
        <v>6463.5437562892548</v>
      </c>
      <c r="O92" s="8">
        <f t="shared" ca="1" si="24"/>
        <v>0</v>
      </c>
      <c r="P92" s="19">
        <f t="shared" ca="1" si="25"/>
        <v>6463.5437562892548</v>
      </c>
      <c r="Q92" s="8" cm="1">
        <f t="array" aca="1" ref="Q92" ca="1">_xll.RiskGamma($B$14,1/$C$14)</f>
        <v>100</v>
      </c>
      <c r="R92" s="8" cm="1">
        <f t="array" aca="1" ref="R92" ca="1">_xll.RiskUniform($B$16,$C$16)</f>
        <v>20</v>
      </c>
      <c r="S92" s="19">
        <f t="shared" ca="1" si="26"/>
        <v>6583.5437562892548</v>
      </c>
      <c r="T92" s="9">
        <f t="shared" ca="1" si="0"/>
        <v>100</v>
      </c>
      <c r="U92" s="19" cm="1">
        <f t="array" aca="1" ref="U92" ca="1">INDEX(S:S, 43 + (INT((ROW(A57)-1)/8)*8))</f>
        <v>7353.5437562892548</v>
      </c>
      <c r="V92" s="8">
        <f t="shared" si="1"/>
        <v>120</v>
      </c>
      <c r="W92" s="19">
        <f t="shared" ca="1" si="27"/>
        <v>7473.5437562892548</v>
      </c>
      <c r="X92" s="8">
        <f t="shared" ca="1" si="28"/>
        <v>770</v>
      </c>
      <c r="Y92" s="19">
        <f t="shared" ca="1" si="29"/>
        <v>7473.5437562892548</v>
      </c>
      <c r="Z92" s="19" cm="1">
        <f t="array" aca="1" ref="Z92" ca="1">_xll.RiskPert($B$20,$C$20,$D$20)</f>
        <v>99.666666666666671</v>
      </c>
      <c r="AA92" s="8">
        <f t="shared" ca="1" si="30"/>
        <v>7573.2104229559218</v>
      </c>
      <c r="AB92" s="8">
        <f t="shared" ca="1" si="31"/>
        <v>0</v>
      </c>
      <c r="AC92" s="8" cm="1">
        <f t="array" aca="1" ref="AC92" ca="1">IF(MOD(ROW()-36, 8) = 0, INDEX(AA:AA, ROW()), INDEX(AE:AE,ROW() - 1))</f>
        <v>7573.2104229559218</v>
      </c>
      <c r="AD92" s="8" cm="1">
        <f t="array" aca="1" ref="AD92" ca="1">_xll.RiskUniform($B$22,$C$22)</f>
        <v>25</v>
      </c>
      <c r="AE92" s="8">
        <f t="shared" ca="1" si="32"/>
        <v>7598.2104229559218</v>
      </c>
      <c r="AF92" s="19">
        <f t="shared" ca="1" si="33"/>
        <v>99.66666666666697</v>
      </c>
      <c r="AG92" s="19">
        <f t="shared" ca="1" si="34"/>
        <v>1898.2104229559218</v>
      </c>
      <c r="AH92" s="8" t="str">
        <f t="shared" ca="1" si="35"/>
        <v>NO</v>
      </c>
      <c r="AI92" s="8">
        <f t="shared" ca="1" si="9"/>
        <v>610</v>
      </c>
      <c r="AJ92" s="8">
        <f t="shared" ca="1" si="10"/>
        <v>100</v>
      </c>
      <c r="AK92" s="8">
        <f t="shared" ca="1" si="11"/>
        <v>770</v>
      </c>
      <c r="AL92" s="19">
        <f t="shared" ca="1" si="12"/>
        <v>99.66666666666697</v>
      </c>
      <c r="AM92" s="19">
        <f t="shared" ca="1" si="13"/>
        <v>1898.2104229559218</v>
      </c>
      <c r="AN92" s="8" t="str">
        <f t="shared" ca="1" si="14"/>
        <v>NO</v>
      </c>
    </row>
    <row r="93" spans="1:40">
      <c r="A93" s="8">
        <v>58</v>
      </c>
      <c r="B93" s="8" cm="1">
        <f t="array" aca="1" ref="B93" ca="1">_xll.RiskGamma(1,1/$B$6)</f>
        <v>100</v>
      </c>
      <c r="C93" s="8">
        <f t="shared" ca="1" si="15"/>
        <v>5800</v>
      </c>
      <c r="D93" s="8">
        <f t="shared" ca="1" si="16"/>
        <v>6370</v>
      </c>
      <c r="E93" s="8" cm="1">
        <f t="array" aca="1" ref="E93" ca="1">_xll.RiskPert($B$8,$D$8,$E$8)</f>
        <v>50</v>
      </c>
      <c r="F93" s="8">
        <f t="shared" ca="1" si="17"/>
        <v>6420</v>
      </c>
      <c r="G93" s="8">
        <f t="shared" ca="1" si="18"/>
        <v>620</v>
      </c>
      <c r="H93" s="8">
        <f t="shared" ca="1" si="19"/>
        <v>6420</v>
      </c>
      <c r="I93" s="8" cm="1">
        <f t="array" aca="1" ref="I93" ca="1">_xll.RiskUniform($B$10,$C$10)</f>
        <v>60</v>
      </c>
      <c r="J93" s="8">
        <f t="shared" ca="1" si="20"/>
        <v>6480</v>
      </c>
      <c r="K93" s="8">
        <f t="shared" ca="1" si="21"/>
        <v>0</v>
      </c>
      <c r="L93" s="8">
        <f t="shared" ca="1" si="22"/>
        <v>6480</v>
      </c>
      <c r="M93" s="19" cm="1">
        <f t="array" aca="1" ref="M93" ca="1">_xll.RiskWeibull($B$12,$C$12)</f>
        <v>93.543756289254645</v>
      </c>
      <c r="N93" s="19">
        <f t="shared" ca="1" si="23"/>
        <v>6573.5437562892548</v>
      </c>
      <c r="O93" s="8">
        <f t="shared" ca="1" si="24"/>
        <v>0</v>
      </c>
      <c r="P93" s="19">
        <f t="shared" ca="1" si="25"/>
        <v>6573.5437562892548</v>
      </c>
      <c r="Q93" s="8" cm="1">
        <f t="array" aca="1" ref="Q93" ca="1">_xll.RiskGamma($B$14,1/$C$14)</f>
        <v>100</v>
      </c>
      <c r="R93" s="8" cm="1">
        <f t="array" aca="1" ref="R93" ca="1">_xll.RiskUniform($B$16,$C$16)</f>
        <v>20</v>
      </c>
      <c r="S93" s="19">
        <f t="shared" ca="1" si="26"/>
        <v>6693.5437562892548</v>
      </c>
      <c r="T93" s="9">
        <f t="shared" ca="1" si="0"/>
        <v>100</v>
      </c>
      <c r="U93" s="19" cm="1">
        <f t="array" aca="1" ref="U93" ca="1">INDEX(S:S, 43 + (INT((ROW(A58)-1)/8)*8))</f>
        <v>7353.5437562892548</v>
      </c>
      <c r="V93" s="8">
        <f t="shared" si="1"/>
        <v>120</v>
      </c>
      <c r="W93" s="19">
        <f t="shared" ca="1" si="27"/>
        <v>7473.5437562892548</v>
      </c>
      <c r="X93" s="8">
        <f t="shared" ca="1" si="28"/>
        <v>660</v>
      </c>
      <c r="Y93" s="19">
        <f t="shared" ca="1" si="29"/>
        <v>7473.5437562892548</v>
      </c>
      <c r="Z93" s="19" cm="1">
        <f t="array" aca="1" ref="Z93" ca="1">_xll.RiskPert($B$20,$C$20,$D$20)</f>
        <v>99.666666666666671</v>
      </c>
      <c r="AA93" s="8">
        <f t="shared" ca="1" si="30"/>
        <v>7573.2104229559218</v>
      </c>
      <c r="AB93" s="8">
        <f t="shared" ca="1" si="31"/>
        <v>0</v>
      </c>
      <c r="AC93" s="8" cm="1">
        <f t="array" aca="1" ref="AC93" ca="1">IF(MOD(ROW()-36, 8) = 0, INDEX(AA:AA, ROW()), INDEX(AE:AE,ROW() - 1))</f>
        <v>7598.2104229559218</v>
      </c>
      <c r="AD93" s="8" cm="1">
        <f t="array" aca="1" ref="AD93" ca="1">_xll.RiskUniform($B$22,$C$22)</f>
        <v>25</v>
      </c>
      <c r="AE93" s="8">
        <f t="shared" ca="1" si="32"/>
        <v>7623.2104229559218</v>
      </c>
      <c r="AF93" s="19">
        <f t="shared" ca="1" si="33"/>
        <v>124.66666666666697</v>
      </c>
      <c r="AG93" s="19">
        <f t="shared" ca="1" si="34"/>
        <v>1823.2104229559218</v>
      </c>
      <c r="AH93" s="8" t="str">
        <f t="shared" ca="1" si="35"/>
        <v>NO</v>
      </c>
      <c r="AI93" s="8">
        <f t="shared" ca="1" si="9"/>
        <v>620</v>
      </c>
      <c r="AJ93" s="8">
        <f t="shared" ca="1" si="10"/>
        <v>100</v>
      </c>
      <c r="AK93" s="8">
        <f t="shared" ca="1" si="11"/>
        <v>660</v>
      </c>
      <c r="AL93" s="19">
        <f t="shared" ca="1" si="12"/>
        <v>124.66666666666697</v>
      </c>
      <c r="AM93" s="19">
        <f t="shared" ca="1" si="13"/>
        <v>1823.2104229559218</v>
      </c>
      <c r="AN93" s="8" t="str">
        <f t="shared" ca="1" si="14"/>
        <v>NO</v>
      </c>
    </row>
    <row r="94" spans="1:40">
      <c r="A94" s="8">
        <v>59</v>
      </c>
      <c r="B94" s="8" cm="1">
        <f t="array" aca="1" ref="B94" ca="1">_xll.RiskGamma(1,1/$B$6)</f>
        <v>100</v>
      </c>
      <c r="C94" s="8">
        <f t="shared" ca="1" si="15"/>
        <v>5900</v>
      </c>
      <c r="D94" s="8">
        <f t="shared" ca="1" si="16"/>
        <v>6480</v>
      </c>
      <c r="E94" s="8" cm="1">
        <f t="array" aca="1" ref="E94" ca="1">_xll.RiskPert($B$8,$D$8,$E$8)</f>
        <v>50</v>
      </c>
      <c r="F94" s="8">
        <f t="shared" ca="1" si="17"/>
        <v>6530</v>
      </c>
      <c r="G94" s="8">
        <f t="shared" ca="1" si="18"/>
        <v>630</v>
      </c>
      <c r="H94" s="8">
        <f t="shared" ca="1" si="19"/>
        <v>6530</v>
      </c>
      <c r="I94" s="8" cm="1">
        <f t="array" aca="1" ref="I94" ca="1">_xll.RiskUniform($B$10,$C$10)</f>
        <v>60</v>
      </c>
      <c r="J94" s="8">
        <f t="shared" ca="1" si="20"/>
        <v>6590</v>
      </c>
      <c r="K94" s="8">
        <f t="shared" ca="1" si="21"/>
        <v>0</v>
      </c>
      <c r="L94" s="8">
        <f t="shared" ca="1" si="22"/>
        <v>6590</v>
      </c>
      <c r="M94" s="19" cm="1">
        <f t="array" aca="1" ref="M94" ca="1">_xll.RiskWeibull($B$12,$C$12)</f>
        <v>93.543756289254645</v>
      </c>
      <c r="N94" s="19">
        <f t="shared" ca="1" si="23"/>
        <v>6683.5437562892548</v>
      </c>
      <c r="O94" s="8">
        <f t="shared" ca="1" si="24"/>
        <v>0</v>
      </c>
      <c r="P94" s="19">
        <f t="shared" ca="1" si="25"/>
        <v>6683.5437562892548</v>
      </c>
      <c r="Q94" s="8" cm="1">
        <f t="array" aca="1" ref="Q94" ca="1">_xll.RiskGamma($B$14,1/$C$14)</f>
        <v>100</v>
      </c>
      <c r="R94" s="8" cm="1">
        <f t="array" aca="1" ref="R94" ca="1">_xll.RiskUniform($B$16,$C$16)</f>
        <v>20</v>
      </c>
      <c r="S94" s="19">
        <f t="shared" ca="1" si="26"/>
        <v>6803.5437562892548</v>
      </c>
      <c r="T94" s="9">
        <f t="shared" ca="1" si="0"/>
        <v>100</v>
      </c>
      <c r="U94" s="19" cm="1">
        <f t="array" aca="1" ref="U94" ca="1">INDEX(S:S, 43 + (INT((ROW(A59)-1)/8)*8))</f>
        <v>7353.5437562892548</v>
      </c>
      <c r="V94" s="8">
        <f t="shared" si="1"/>
        <v>120</v>
      </c>
      <c r="W94" s="19">
        <f t="shared" ca="1" si="27"/>
        <v>7473.5437562892548</v>
      </c>
      <c r="X94" s="8">
        <f t="shared" ca="1" si="28"/>
        <v>550</v>
      </c>
      <c r="Y94" s="19">
        <f t="shared" ca="1" si="29"/>
        <v>7473.5437562892548</v>
      </c>
      <c r="Z94" s="19" cm="1">
        <f t="array" aca="1" ref="Z94" ca="1">_xll.RiskPert($B$20,$C$20,$D$20)</f>
        <v>99.666666666666671</v>
      </c>
      <c r="AA94" s="8">
        <f t="shared" ca="1" si="30"/>
        <v>7573.2104229559218</v>
      </c>
      <c r="AB94" s="8">
        <f t="shared" ca="1" si="31"/>
        <v>0</v>
      </c>
      <c r="AC94" s="8" cm="1">
        <f t="array" aca="1" ref="AC94" ca="1">IF(MOD(ROW()-36, 8) = 0, INDEX(AA:AA, ROW()), INDEX(AE:AE,ROW() - 1))</f>
        <v>7623.2104229559218</v>
      </c>
      <c r="AD94" s="8" cm="1">
        <f t="array" aca="1" ref="AD94" ca="1">_xll.RiskUniform($B$22,$C$22)</f>
        <v>25</v>
      </c>
      <c r="AE94" s="8">
        <f t="shared" ca="1" si="32"/>
        <v>7648.2104229559218</v>
      </c>
      <c r="AF94" s="19">
        <f t="shared" ca="1" si="33"/>
        <v>149.66666666666697</v>
      </c>
      <c r="AG94" s="19">
        <f t="shared" ca="1" si="34"/>
        <v>1748.2104229559218</v>
      </c>
      <c r="AH94" s="8" t="str">
        <f t="shared" ca="1" si="35"/>
        <v>NO</v>
      </c>
      <c r="AI94" s="8">
        <f t="shared" ca="1" si="9"/>
        <v>630</v>
      </c>
      <c r="AJ94" s="8">
        <f t="shared" ca="1" si="10"/>
        <v>100</v>
      </c>
      <c r="AK94" s="8">
        <f t="shared" ca="1" si="11"/>
        <v>550</v>
      </c>
      <c r="AL94" s="19">
        <f t="shared" ca="1" si="12"/>
        <v>149.66666666666697</v>
      </c>
      <c r="AM94" s="19">
        <f t="shared" ca="1" si="13"/>
        <v>1748.2104229559218</v>
      </c>
      <c r="AN94" s="8" t="str">
        <f t="shared" ca="1" si="14"/>
        <v>NO</v>
      </c>
    </row>
    <row r="95" spans="1:40">
      <c r="A95" s="8">
        <v>60</v>
      </c>
      <c r="B95" s="8" cm="1">
        <f t="array" aca="1" ref="B95" ca="1">_xll.RiskGamma(1,1/$B$6)</f>
        <v>100</v>
      </c>
      <c r="C95" s="8">
        <f t="shared" ca="1" si="15"/>
        <v>6000</v>
      </c>
      <c r="D95" s="8">
        <f t="shared" ca="1" si="16"/>
        <v>6590</v>
      </c>
      <c r="E95" s="8" cm="1">
        <f t="array" aca="1" ref="E95" ca="1">_xll.RiskPert($B$8,$D$8,$E$8)</f>
        <v>50</v>
      </c>
      <c r="F95" s="8">
        <f t="shared" ca="1" si="17"/>
        <v>6640</v>
      </c>
      <c r="G95" s="8">
        <f t="shared" ca="1" si="18"/>
        <v>640</v>
      </c>
      <c r="H95" s="8">
        <f t="shared" ca="1" si="19"/>
        <v>6640</v>
      </c>
      <c r="I95" s="8" cm="1">
        <f t="array" aca="1" ref="I95" ca="1">_xll.RiskUniform($B$10,$C$10)</f>
        <v>60</v>
      </c>
      <c r="J95" s="8">
        <f t="shared" ca="1" si="20"/>
        <v>6700</v>
      </c>
      <c r="K95" s="8">
        <f t="shared" ca="1" si="21"/>
        <v>0</v>
      </c>
      <c r="L95" s="8">
        <f t="shared" ca="1" si="22"/>
        <v>6700</v>
      </c>
      <c r="M95" s="19" cm="1">
        <f t="array" aca="1" ref="M95" ca="1">_xll.RiskWeibull($B$12,$C$12)</f>
        <v>93.543756289254645</v>
      </c>
      <c r="N95" s="19">
        <f t="shared" ca="1" si="23"/>
        <v>6793.5437562892548</v>
      </c>
      <c r="O95" s="8">
        <f t="shared" ca="1" si="24"/>
        <v>0</v>
      </c>
      <c r="P95" s="19">
        <f t="shared" ca="1" si="25"/>
        <v>6793.5437562892548</v>
      </c>
      <c r="Q95" s="8" cm="1">
        <f t="array" aca="1" ref="Q95" ca="1">_xll.RiskGamma($B$14,1/$C$14)</f>
        <v>100</v>
      </c>
      <c r="R95" s="8" cm="1">
        <f t="array" aca="1" ref="R95" ca="1">_xll.RiskUniform($B$16,$C$16)</f>
        <v>20</v>
      </c>
      <c r="S95" s="19">
        <f t="shared" ca="1" si="26"/>
        <v>6913.5437562892548</v>
      </c>
      <c r="T95" s="9">
        <f t="shared" ca="1" si="0"/>
        <v>100</v>
      </c>
      <c r="U95" s="19" cm="1">
        <f t="array" aca="1" ref="U95" ca="1">INDEX(S:S, 43 + (INT((ROW(A60)-1)/8)*8))</f>
        <v>7353.5437562892548</v>
      </c>
      <c r="V95" s="8">
        <f t="shared" si="1"/>
        <v>120</v>
      </c>
      <c r="W95" s="19">
        <f t="shared" ca="1" si="27"/>
        <v>7473.5437562892548</v>
      </c>
      <c r="X95" s="8">
        <f t="shared" ca="1" si="28"/>
        <v>440</v>
      </c>
      <c r="Y95" s="19">
        <f t="shared" ca="1" si="29"/>
        <v>7473.5437562892548</v>
      </c>
      <c r="Z95" s="19" cm="1">
        <f t="array" aca="1" ref="Z95" ca="1">_xll.RiskPert($B$20,$C$20,$D$20)</f>
        <v>99.666666666666671</v>
      </c>
      <c r="AA95" s="8">
        <f t="shared" ca="1" si="30"/>
        <v>7573.2104229559218</v>
      </c>
      <c r="AB95" s="8">
        <f t="shared" ca="1" si="31"/>
        <v>0</v>
      </c>
      <c r="AC95" s="8" cm="1">
        <f t="array" aca="1" ref="AC95" ca="1">IF(MOD(ROW()-36, 8) = 0, INDEX(AA:AA, ROW()), INDEX(AE:AE,ROW() - 1))</f>
        <v>7648.2104229559218</v>
      </c>
      <c r="AD95" s="8" cm="1">
        <f t="array" aca="1" ref="AD95" ca="1">_xll.RiskUniform($B$22,$C$22)</f>
        <v>25</v>
      </c>
      <c r="AE95" s="8">
        <f t="shared" ca="1" si="32"/>
        <v>7673.2104229559218</v>
      </c>
      <c r="AF95" s="19">
        <f t="shared" ca="1" si="33"/>
        <v>174.66666666666697</v>
      </c>
      <c r="AG95" s="19">
        <f t="shared" ca="1" si="34"/>
        <v>1673.2104229559218</v>
      </c>
      <c r="AH95" s="8" t="str">
        <f t="shared" ca="1" si="35"/>
        <v>NO</v>
      </c>
      <c r="AI95" s="8">
        <f t="shared" ca="1" si="9"/>
        <v>640</v>
      </c>
      <c r="AJ95" s="8">
        <f t="shared" ca="1" si="10"/>
        <v>100</v>
      </c>
      <c r="AK95" s="8">
        <f t="shared" ca="1" si="11"/>
        <v>440</v>
      </c>
      <c r="AL95" s="19">
        <f t="shared" ca="1" si="12"/>
        <v>174.66666666666697</v>
      </c>
      <c r="AM95" s="19">
        <f t="shared" ca="1" si="13"/>
        <v>1673.2104229559218</v>
      </c>
      <c r="AN95" s="8" t="str">
        <f t="shared" ca="1" si="14"/>
        <v>NO</v>
      </c>
    </row>
    <row r="96" spans="1:40">
      <c r="A96" s="8">
        <v>61</v>
      </c>
      <c r="B96" s="8" cm="1">
        <f t="array" aca="1" ref="B96" ca="1">_xll.RiskGamma(1,1/$B$6)</f>
        <v>100</v>
      </c>
      <c r="C96" s="8">
        <f t="shared" ca="1" si="15"/>
        <v>6100</v>
      </c>
      <c r="D96" s="8">
        <f t="shared" ca="1" si="16"/>
        <v>6700</v>
      </c>
      <c r="E96" s="8" cm="1">
        <f t="array" aca="1" ref="E96" ca="1">_xll.RiskPert($B$8,$D$8,$E$8)</f>
        <v>50</v>
      </c>
      <c r="F96" s="8">
        <f t="shared" ca="1" si="17"/>
        <v>6750</v>
      </c>
      <c r="G96" s="8">
        <f t="shared" ca="1" si="18"/>
        <v>650</v>
      </c>
      <c r="H96" s="8">
        <f t="shared" ca="1" si="19"/>
        <v>6750</v>
      </c>
      <c r="I96" s="8" cm="1">
        <f t="array" aca="1" ref="I96" ca="1">_xll.RiskUniform($B$10,$C$10)</f>
        <v>60</v>
      </c>
      <c r="J96" s="8">
        <f t="shared" ca="1" si="20"/>
        <v>6810</v>
      </c>
      <c r="K96" s="8">
        <f t="shared" ca="1" si="21"/>
        <v>0</v>
      </c>
      <c r="L96" s="8">
        <f t="shared" ca="1" si="22"/>
        <v>6810</v>
      </c>
      <c r="M96" s="19" cm="1">
        <f t="array" aca="1" ref="M96" ca="1">_xll.RiskWeibull($B$12,$C$12)</f>
        <v>93.543756289254645</v>
      </c>
      <c r="N96" s="19">
        <f t="shared" ca="1" si="23"/>
        <v>6903.5437562892548</v>
      </c>
      <c r="O96" s="8">
        <f t="shared" ca="1" si="24"/>
        <v>0</v>
      </c>
      <c r="P96" s="19">
        <f t="shared" ca="1" si="25"/>
        <v>6903.5437562892548</v>
      </c>
      <c r="Q96" s="8" cm="1">
        <f t="array" aca="1" ref="Q96" ca="1">_xll.RiskGamma($B$14,1/$C$14)</f>
        <v>100</v>
      </c>
      <c r="R96" s="8" cm="1">
        <f t="array" aca="1" ref="R96" ca="1">_xll.RiskUniform($B$16,$C$16)</f>
        <v>20</v>
      </c>
      <c r="S96" s="19">
        <f t="shared" ca="1" si="26"/>
        <v>7023.5437562892548</v>
      </c>
      <c r="T96" s="9">
        <f t="shared" ca="1" si="0"/>
        <v>100</v>
      </c>
      <c r="U96" s="19" cm="1">
        <f t="array" aca="1" ref="U96" ca="1">INDEX(S:S, 43 + (INT((ROW(A61)-1)/8)*8))</f>
        <v>7353.5437562892548</v>
      </c>
      <c r="V96" s="8">
        <f t="shared" si="1"/>
        <v>120</v>
      </c>
      <c r="W96" s="19">
        <f t="shared" ca="1" si="27"/>
        <v>7473.5437562892548</v>
      </c>
      <c r="X96" s="8">
        <f t="shared" ca="1" si="28"/>
        <v>330</v>
      </c>
      <c r="Y96" s="19">
        <f t="shared" ca="1" si="29"/>
        <v>7473.5437562892548</v>
      </c>
      <c r="Z96" s="19" cm="1">
        <f t="array" aca="1" ref="Z96" ca="1">_xll.RiskPert($B$20,$C$20,$D$20)</f>
        <v>99.666666666666671</v>
      </c>
      <c r="AA96" s="8">
        <f t="shared" ca="1" si="30"/>
        <v>7573.2104229559218</v>
      </c>
      <c r="AB96" s="8">
        <f t="shared" ca="1" si="31"/>
        <v>0</v>
      </c>
      <c r="AC96" s="8" cm="1">
        <f t="array" aca="1" ref="AC96" ca="1">IF(MOD(ROW()-36, 8) = 0, INDEX(AA:AA, ROW()), INDEX(AE:AE,ROW() - 1))</f>
        <v>7673.2104229559218</v>
      </c>
      <c r="AD96" s="8" cm="1">
        <f t="array" aca="1" ref="AD96" ca="1">_xll.RiskUniform($B$22,$C$22)</f>
        <v>25</v>
      </c>
      <c r="AE96" s="8">
        <f t="shared" ca="1" si="32"/>
        <v>7698.2104229559218</v>
      </c>
      <c r="AF96" s="19">
        <f t="shared" ca="1" si="33"/>
        <v>199.66666666666697</v>
      </c>
      <c r="AG96" s="19">
        <f t="shared" ca="1" si="34"/>
        <v>1598.2104229559218</v>
      </c>
      <c r="AH96" s="8" t="str">
        <f t="shared" ca="1" si="35"/>
        <v>NO</v>
      </c>
      <c r="AI96" s="8">
        <f t="shared" ca="1" si="9"/>
        <v>650</v>
      </c>
      <c r="AJ96" s="8">
        <f t="shared" ca="1" si="10"/>
        <v>100</v>
      </c>
      <c r="AK96" s="8">
        <f t="shared" ca="1" si="11"/>
        <v>330</v>
      </c>
      <c r="AL96" s="19">
        <f t="shared" ca="1" si="12"/>
        <v>199.66666666666697</v>
      </c>
      <c r="AM96" s="19">
        <f t="shared" ca="1" si="13"/>
        <v>1598.2104229559218</v>
      </c>
      <c r="AN96" s="8" t="str">
        <f t="shared" ca="1" si="14"/>
        <v>NO</v>
      </c>
    </row>
    <row r="97" spans="1:40">
      <c r="A97" s="8">
        <v>62</v>
      </c>
      <c r="B97" s="8" cm="1">
        <f t="array" aca="1" ref="B97" ca="1">_xll.RiskGamma(1,1/$B$6)</f>
        <v>100</v>
      </c>
      <c r="C97" s="8">
        <f t="shared" ca="1" si="15"/>
        <v>6200</v>
      </c>
      <c r="D97" s="8">
        <f t="shared" ca="1" si="16"/>
        <v>6810</v>
      </c>
      <c r="E97" s="8" cm="1">
        <f t="array" aca="1" ref="E97" ca="1">_xll.RiskPert($B$8,$D$8,$E$8)</f>
        <v>50</v>
      </c>
      <c r="F97" s="8">
        <f t="shared" ca="1" si="17"/>
        <v>6860</v>
      </c>
      <c r="G97" s="8">
        <f t="shared" ca="1" si="18"/>
        <v>660</v>
      </c>
      <c r="H97" s="8">
        <f t="shared" ca="1" si="19"/>
        <v>6860</v>
      </c>
      <c r="I97" s="8" cm="1">
        <f t="array" aca="1" ref="I97" ca="1">_xll.RiskUniform($B$10,$C$10)</f>
        <v>60</v>
      </c>
      <c r="J97" s="8">
        <f t="shared" ca="1" si="20"/>
        <v>6920</v>
      </c>
      <c r="K97" s="8">
        <f t="shared" ca="1" si="21"/>
        <v>0</v>
      </c>
      <c r="L97" s="8">
        <f t="shared" ca="1" si="22"/>
        <v>6920</v>
      </c>
      <c r="M97" s="19" cm="1">
        <f t="array" aca="1" ref="M97" ca="1">_xll.RiskWeibull($B$12,$C$12)</f>
        <v>93.543756289254645</v>
      </c>
      <c r="N97" s="19">
        <f t="shared" ca="1" si="23"/>
        <v>7013.5437562892548</v>
      </c>
      <c r="O97" s="8">
        <f t="shared" ca="1" si="24"/>
        <v>0</v>
      </c>
      <c r="P97" s="19">
        <f t="shared" ca="1" si="25"/>
        <v>7013.5437562892548</v>
      </c>
      <c r="Q97" s="8" cm="1">
        <f t="array" aca="1" ref="Q97" ca="1">_xll.RiskGamma($B$14,1/$C$14)</f>
        <v>100</v>
      </c>
      <c r="R97" s="8" cm="1">
        <f t="array" aca="1" ref="R97" ca="1">_xll.RiskUniform($B$16,$C$16)</f>
        <v>20</v>
      </c>
      <c r="S97" s="19">
        <f t="shared" ca="1" si="26"/>
        <v>7133.5437562892548</v>
      </c>
      <c r="T97" s="9">
        <f t="shared" ca="1" si="0"/>
        <v>100</v>
      </c>
      <c r="U97" s="19" cm="1">
        <f t="array" aca="1" ref="U97" ca="1">INDEX(S:S, 43 + (INT((ROW(A62)-1)/8)*8))</f>
        <v>7353.5437562892548</v>
      </c>
      <c r="V97" s="8">
        <f t="shared" si="1"/>
        <v>120</v>
      </c>
      <c r="W97" s="19">
        <f t="shared" ca="1" si="27"/>
        <v>7473.5437562892548</v>
      </c>
      <c r="X97" s="8">
        <f t="shared" ca="1" si="28"/>
        <v>220</v>
      </c>
      <c r="Y97" s="19">
        <f t="shared" ca="1" si="29"/>
        <v>7473.5437562892548</v>
      </c>
      <c r="Z97" s="19" cm="1">
        <f t="array" aca="1" ref="Z97" ca="1">_xll.RiskPert($B$20,$C$20,$D$20)</f>
        <v>99.666666666666671</v>
      </c>
      <c r="AA97" s="8">
        <f t="shared" ca="1" si="30"/>
        <v>7573.2104229559218</v>
      </c>
      <c r="AB97" s="8">
        <f t="shared" ca="1" si="31"/>
        <v>0</v>
      </c>
      <c r="AC97" s="8" cm="1">
        <f t="array" aca="1" ref="AC97" ca="1">IF(MOD(ROW()-36, 8) = 0, INDEX(AA:AA, ROW()), INDEX(AE:AE,ROW() - 1))</f>
        <v>7698.2104229559218</v>
      </c>
      <c r="AD97" s="8" cm="1">
        <f t="array" aca="1" ref="AD97" ca="1">_xll.RiskUniform($B$22,$C$22)</f>
        <v>25</v>
      </c>
      <c r="AE97" s="8">
        <f t="shared" ca="1" si="32"/>
        <v>7723.2104229559218</v>
      </c>
      <c r="AF97" s="19">
        <f t="shared" ca="1" si="33"/>
        <v>224.66666666666697</v>
      </c>
      <c r="AG97" s="19">
        <f t="shared" ca="1" si="34"/>
        <v>1523.2104229559218</v>
      </c>
      <c r="AH97" s="8" t="str">
        <f t="shared" ca="1" si="35"/>
        <v>NO</v>
      </c>
      <c r="AI97" s="8">
        <f t="shared" ca="1" si="9"/>
        <v>660</v>
      </c>
      <c r="AJ97" s="8">
        <f t="shared" ca="1" si="10"/>
        <v>100</v>
      </c>
      <c r="AK97" s="8">
        <f t="shared" ca="1" si="11"/>
        <v>220</v>
      </c>
      <c r="AL97" s="19">
        <f t="shared" ca="1" si="12"/>
        <v>224.66666666666697</v>
      </c>
      <c r="AM97" s="19">
        <f t="shared" ca="1" si="13"/>
        <v>1523.2104229559218</v>
      </c>
      <c r="AN97" s="8" t="str">
        <f t="shared" ca="1" si="14"/>
        <v>NO</v>
      </c>
    </row>
    <row r="98" spans="1:40">
      <c r="A98" s="8">
        <v>63</v>
      </c>
      <c r="B98" s="8" cm="1">
        <f t="array" aca="1" ref="B98" ca="1">_xll.RiskGamma(1,1/$B$6)</f>
        <v>100</v>
      </c>
      <c r="C98" s="8">
        <f t="shared" ca="1" si="15"/>
        <v>6300</v>
      </c>
      <c r="D98" s="8">
        <f t="shared" ca="1" si="16"/>
        <v>6920</v>
      </c>
      <c r="E98" s="8" cm="1">
        <f t="array" aca="1" ref="E98" ca="1">_xll.RiskPert($B$8,$D$8,$E$8)</f>
        <v>50</v>
      </c>
      <c r="F98" s="8">
        <f t="shared" ca="1" si="17"/>
        <v>6970</v>
      </c>
      <c r="G98" s="8">
        <f t="shared" ca="1" si="18"/>
        <v>670</v>
      </c>
      <c r="H98" s="8">
        <f t="shared" ca="1" si="19"/>
        <v>6970</v>
      </c>
      <c r="I98" s="8" cm="1">
        <f t="array" aca="1" ref="I98" ca="1">_xll.RiskUniform($B$10,$C$10)</f>
        <v>60</v>
      </c>
      <c r="J98" s="8">
        <f t="shared" ca="1" si="20"/>
        <v>7030</v>
      </c>
      <c r="K98" s="8">
        <f t="shared" ca="1" si="21"/>
        <v>0</v>
      </c>
      <c r="L98" s="8">
        <f t="shared" ca="1" si="22"/>
        <v>7030</v>
      </c>
      <c r="M98" s="19" cm="1">
        <f t="array" aca="1" ref="M98" ca="1">_xll.RiskWeibull($B$12,$C$12)</f>
        <v>93.543756289254645</v>
      </c>
      <c r="N98" s="19">
        <f t="shared" ca="1" si="23"/>
        <v>7123.5437562892548</v>
      </c>
      <c r="O98" s="8">
        <f t="shared" ca="1" si="24"/>
        <v>0</v>
      </c>
      <c r="P98" s="19">
        <f t="shared" ca="1" si="25"/>
        <v>7123.5437562892548</v>
      </c>
      <c r="Q98" s="8" cm="1">
        <f t="array" aca="1" ref="Q98" ca="1">_xll.RiskGamma($B$14,1/$C$14)</f>
        <v>100</v>
      </c>
      <c r="R98" s="8" cm="1">
        <f t="array" aca="1" ref="R98" ca="1">_xll.RiskUniform($B$16,$C$16)</f>
        <v>20</v>
      </c>
      <c r="S98" s="19">
        <f t="shared" ca="1" si="26"/>
        <v>7243.5437562892548</v>
      </c>
      <c r="T98" s="9">
        <f t="shared" ca="1" si="0"/>
        <v>100</v>
      </c>
      <c r="U98" s="19" cm="1">
        <f t="array" aca="1" ref="U98" ca="1">INDEX(S:S, 43 + (INT((ROW(A63)-1)/8)*8))</f>
        <v>7353.5437562892548</v>
      </c>
      <c r="V98" s="8">
        <f t="shared" si="1"/>
        <v>120</v>
      </c>
      <c r="W98" s="19">
        <f t="shared" ca="1" si="27"/>
        <v>7473.5437562892548</v>
      </c>
      <c r="X98" s="8">
        <f t="shared" ca="1" si="28"/>
        <v>110</v>
      </c>
      <c r="Y98" s="19">
        <f t="shared" ca="1" si="29"/>
        <v>7473.5437562892548</v>
      </c>
      <c r="Z98" s="19" cm="1">
        <f t="array" aca="1" ref="Z98" ca="1">_xll.RiskPert($B$20,$C$20,$D$20)</f>
        <v>99.666666666666671</v>
      </c>
      <c r="AA98" s="8">
        <f t="shared" ca="1" si="30"/>
        <v>7573.2104229559218</v>
      </c>
      <c r="AB98" s="8">
        <f t="shared" ca="1" si="31"/>
        <v>0</v>
      </c>
      <c r="AC98" s="8" cm="1">
        <f t="array" aca="1" ref="AC98" ca="1">IF(MOD(ROW()-36, 8) = 0, INDEX(AA:AA, ROW()), INDEX(AE:AE,ROW() - 1))</f>
        <v>7723.2104229559218</v>
      </c>
      <c r="AD98" s="8" cm="1">
        <f t="array" aca="1" ref="AD98" ca="1">_xll.RiskUniform($B$22,$C$22)</f>
        <v>25</v>
      </c>
      <c r="AE98" s="8">
        <f t="shared" ca="1" si="32"/>
        <v>7748.2104229559218</v>
      </c>
      <c r="AF98" s="19">
        <f t="shared" ca="1" si="33"/>
        <v>249.66666666666697</v>
      </c>
      <c r="AG98" s="19">
        <f t="shared" ca="1" si="34"/>
        <v>1448.2104229559218</v>
      </c>
      <c r="AH98" s="8" t="str">
        <f t="shared" ca="1" si="35"/>
        <v>NO</v>
      </c>
      <c r="AI98" s="8">
        <f t="shared" ca="1" si="9"/>
        <v>670</v>
      </c>
      <c r="AJ98" s="8">
        <f t="shared" ca="1" si="10"/>
        <v>100</v>
      </c>
      <c r="AK98" s="8">
        <f t="shared" ca="1" si="11"/>
        <v>110</v>
      </c>
      <c r="AL98" s="19">
        <f t="shared" ca="1" si="12"/>
        <v>249.66666666666697</v>
      </c>
      <c r="AM98" s="19">
        <f t="shared" ca="1" si="13"/>
        <v>1448.2104229559218</v>
      </c>
      <c r="AN98" s="8" t="str">
        <f t="shared" ca="1" si="14"/>
        <v>NO</v>
      </c>
    </row>
    <row r="99" spans="1:40">
      <c r="A99" s="8">
        <v>64</v>
      </c>
      <c r="B99" s="8" cm="1">
        <f t="array" aca="1" ref="B99" ca="1">_xll.RiskGamma(1,1/$B$6)</f>
        <v>100</v>
      </c>
      <c r="C99" s="8">
        <f t="shared" ca="1" si="15"/>
        <v>6400</v>
      </c>
      <c r="D99" s="8">
        <f t="shared" ca="1" si="16"/>
        <v>7030</v>
      </c>
      <c r="E99" s="8" cm="1">
        <f t="array" aca="1" ref="E99" ca="1">_xll.RiskPert($B$8,$D$8,$E$8)</f>
        <v>50</v>
      </c>
      <c r="F99" s="8">
        <f t="shared" ca="1" si="17"/>
        <v>7080</v>
      </c>
      <c r="G99" s="8">
        <f t="shared" ca="1" si="18"/>
        <v>680</v>
      </c>
      <c r="H99" s="8">
        <f t="shared" ca="1" si="19"/>
        <v>7080</v>
      </c>
      <c r="I99" s="8" cm="1">
        <f t="array" aca="1" ref="I99" ca="1">_xll.RiskUniform($B$10,$C$10)</f>
        <v>60</v>
      </c>
      <c r="J99" s="8">
        <f t="shared" ca="1" si="20"/>
        <v>7140</v>
      </c>
      <c r="K99" s="8">
        <f t="shared" ca="1" si="21"/>
        <v>0</v>
      </c>
      <c r="L99" s="8">
        <f t="shared" ca="1" si="22"/>
        <v>7140</v>
      </c>
      <c r="M99" s="19" cm="1">
        <f t="array" aca="1" ref="M99" ca="1">_xll.RiskWeibull($B$12,$C$12)</f>
        <v>93.543756289254645</v>
      </c>
      <c r="N99" s="19">
        <f t="shared" ca="1" si="23"/>
        <v>7233.5437562892548</v>
      </c>
      <c r="O99" s="8">
        <f t="shared" ca="1" si="24"/>
        <v>0</v>
      </c>
      <c r="P99" s="19">
        <f t="shared" ca="1" si="25"/>
        <v>7233.5437562892548</v>
      </c>
      <c r="Q99" s="8" cm="1">
        <f t="array" aca="1" ref="Q99" ca="1">_xll.RiskGamma($B$14,1/$C$14)</f>
        <v>100</v>
      </c>
      <c r="R99" s="8" cm="1">
        <f t="array" aca="1" ref="R99" ca="1">_xll.RiskUniform($B$16,$C$16)</f>
        <v>20</v>
      </c>
      <c r="S99" s="19">
        <f t="shared" ca="1" si="26"/>
        <v>7353.5437562892548</v>
      </c>
      <c r="T99" s="9">
        <f t="shared" ca="1" si="0"/>
        <v>100</v>
      </c>
      <c r="U99" s="19" cm="1">
        <f t="array" aca="1" ref="U99" ca="1">INDEX(S:S, 43 + (INT((ROW(A64)-1)/8)*8))</f>
        <v>7353.5437562892548</v>
      </c>
      <c r="V99" s="8">
        <f t="shared" si="1"/>
        <v>120</v>
      </c>
      <c r="W99" s="19">
        <f t="shared" ca="1" si="27"/>
        <v>7473.5437562892548</v>
      </c>
      <c r="X99" s="8">
        <f t="shared" ca="1" si="28"/>
        <v>0</v>
      </c>
      <c r="Y99" s="19">
        <f t="shared" ca="1" si="29"/>
        <v>7473.5437562892548</v>
      </c>
      <c r="Z99" s="19" cm="1">
        <f t="array" aca="1" ref="Z99" ca="1">_xll.RiskPert($B$20,$C$20,$D$20)</f>
        <v>99.666666666666671</v>
      </c>
      <c r="AA99" s="8">
        <f t="shared" ca="1" si="30"/>
        <v>7573.2104229559218</v>
      </c>
      <c r="AB99" s="8">
        <f t="shared" ca="1" si="31"/>
        <v>0</v>
      </c>
      <c r="AC99" s="8" cm="1">
        <f t="array" aca="1" ref="AC99" ca="1">IF(MOD(ROW()-36, 8) = 0, INDEX(AA:AA, ROW()), INDEX(AE:AE,ROW() - 1))</f>
        <v>7748.2104229559218</v>
      </c>
      <c r="AD99" s="8" cm="1">
        <f t="array" aca="1" ref="AD99" ca="1">_xll.RiskUniform($B$22,$C$22)</f>
        <v>25</v>
      </c>
      <c r="AE99" s="8">
        <f t="shared" ca="1" si="32"/>
        <v>7773.2104229559218</v>
      </c>
      <c r="AF99" s="19">
        <f t="shared" ca="1" si="33"/>
        <v>274.66666666666697</v>
      </c>
      <c r="AG99" s="19">
        <f t="shared" ca="1" si="34"/>
        <v>1373.2104229559218</v>
      </c>
      <c r="AH99" s="8" t="str">
        <f t="shared" ca="1" si="35"/>
        <v>NO</v>
      </c>
      <c r="AI99" s="8">
        <f t="shared" ca="1" si="9"/>
        <v>680</v>
      </c>
      <c r="AJ99" s="8">
        <f t="shared" ca="1" si="10"/>
        <v>100</v>
      </c>
      <c r="AK99" s="8">
        <f t="shared" ca="1" si="11"/>
        <v>0</v>
      </c>
      <c r="AL99" s="19">
        <f t="shared" ca="1" si="12"/>
        <v>274.66666666666697</v>
      </c>
      <c r="AM99" s="19">
        <f t="shared" ca="1" si="13"/>
        <v>1373.2104229559218</v>
      </c>
      <c r="AN99" s="8" t="str">
        <f t="shared" ca="1" si="14"/>
        <v>YES</v>
      </c>
    </row>
    <row r="100" spans="1:40">
      <c r="A100" s="8">
        <v>65</v>
      </c>
      <c r="B100" s="8" cm="1">
        <f t="array" aca="1" ref="B100" ca="1">_xll.RiskGamma(1,1/$B$6)</f>
        <v>100</v>
      </c>
      <c r="C100" s="8">
        <f t="shared" ca="1" si="15"/>
        <v>6500</v>
      </c>
      <c r="D100" s="8">
        <f t="shared" ca="1" si="16"/>
        <v>7140</v>
      </c>
      <c r="E100" s="8" cm="1">
        <f t="array" aca="1" ref="E100" ca="1">_xll.RiskPert($B$8,$D$8,$E$8)</f>
        <v>50</v>
      </c>
      <c r="F100" s="8">
        <f t="shared" ca="1" si="17"/>
        <v>7190</v>
      </c>
      <c r="G100" s="8">
        <f t="shared" ca="1" si="18"/>
        <v>690</v>
      </c>
      <c r="H100" s="8">
        <f t="shared" ca="1" si="19"/>
        <v>7190</v>
      </c>
      <c r="I100" s="8" cm="1">
        <f t="array" aca="1" ref="I100" ca="1">_xll.RiskUniform($B$10,$C$10)</f>
        <v>60</v>
      </c>
      <c r="J100" s="8">
        <f t="shared" ca="1" si="20"/>
        <v>7250</v>
      </c>
      <c r="K100" s="8">
        <f t="shared" ca="1" si="21"/>
        <v>0</v>
      </c>
      <c r="L100" s="8">
        <f t="shared" ca="1" si="22"/>
        <v>7250</v>
      </c>
      <c r="M100" s="19" cm="1">
        <f t="array" aca="1" ref="M100" ca="1">_xll.RiskWeibull($B$12,$C$12)</f>
        <v>93.543756289254645</v>
      </c>
      <c r="N100" s="19">
        <f t="shared" ca="1" si="23"/>
        <v>7343.5437562892548</v>
      </c>
      <c r="O100" s="8">
        <f t="shared" ca="1" si="24"/>
        <v>0</v>
      </c>
      <c r="P100" s="19">
        <f t="shared" ca="1" si="25"/>
        <v>7343.5437562892548</v>
      </c>
      <c r="Q100" s="8" cm="1">
        <f t="array" aca="1" ref="Q100" ca="1">_xll.RiskGamma($B$14,1/$C$14)</f>
        <v>100</v>
      </c>
      <c r="R100" s="8" cm="1">
        <f t="array" aca="1" ref="R100" ca="1">_xll.RiskUniform($B$16,$C$16)</f>
        <v>20</v>
      </c>
      <c r="S100" s="19">
        <f t="shared" ca="1" si="26"/>
        <v>7463.5437562892548</v>
      </c>
      <c r="T100" s="9">
        <f t="shared" ca="1" si="0"/>
        <v>100</v>
      </c>
      <c r="U100" s="19" cm="1">
        <f t="array" aca="1" ref="U100" ca="1">INDEX(S:S, 43 + (INT((ROW(A65)-1)/8)*8))</f>
        <v>8233.5437562892548</v>
      </c>
      <c r="V100" s="8">
        <f t="shared" si="1"/>
        <v>120</v>
      </c>
      <c r="W100" s="19">
        <f t="shared" ca="1" si="27"/>
        <v>8353.5437562892548</v>
      </c>
      <c r="X100" s="8">
        <f t="shared" ca="1" si="28"/>
        <v>770</v>
      </c>
      <c r="Y100" s="19">
        <f t="shared" ca="1" si="29"/>
        <v>8353.5437562892548</v>
      </c>
      <c r="Z100" s="19" cm="1">
        <f t="array" aca="1" ref="Z100" ca="1">_xll.RiskPert($B$20,$C$20,$D$20)</f>
        <v>99.666666666666671</v>
      </c>
      <c r="AA100" s="8">
        <f t="shared" ca="1" si="30"/>
        <v>8453.2104229559209</v>
      </c>
      <c r="AB100" s="8">
        <f t="shared" ca="1" si="31"/>
        <v>0</v>
      </c>
      <c r="AC100" s="8" cm="1">
        <f t="array" aca="1" ref="AC100" ca="1">IF(MOD(ROW()-36, 8) = 0, INDEX(AA:AA, ROW()), INDEX(AE:AE,ROW() - 1))</f>
        <v>8453.2104229559209</v>
      </c>
      <c r="AD100" s="8" cm="1">
        <f t="array" aca="1" ref="AD100" ca="1">_xll.RiskUniform($B$22,$C$22)</f>
        <v>25</v>
      </c>
      <c r="AE100" s="8">
        <f t="shared" ca="1" si="32"/>
        <v>8478.2104229559209</v>
      </c>
      <c r="AF100" s="19">
        <f t="shared" ca="1" si="33"/>
        <v>99.66666666666606</v>
      </c>
      <c r="AG100" s="19">
        <f t="shared" ca="1" si="34"/>
        <v>1978.2104229559209</v>
      </c>
      <c r="AH100" s="8" t="str">
        <f t="shared" ca="1" si="35"/>
        <v>NO</v>
      </c>
      <c r="AI100" s="8">
        <f t="shared" ca="1" si="9"/>
        <v>690</v>
      </c>
      <c r="AJ100" s="8">
        <f t="shared" ca="1" si="10"/>
        <v>100</v>
      </c>
      <c r="AK100" s="8">
        <f t="shared" ca="1" si="11"/>
        <v>770</v>
      </c>
      <c r="AL100" s="19">
        <f t="shared" ca="1" si="12"/>
        <v>99.66666666666606</v>
      </c>
      <c r="AM100" s="19">
        <f t="shared" ca="1" si="13"/>
        <v>1978.2104229559209</v>
      </c>
      <c r="AN100" s="8" t="str">
        <f t="shared" ca="1" si="14"/>
        <v>NO</v>
      </c>
    </row>
    <row r="101" spans="1:40">
      <c r="A101" s="8">
        <v>66</v>
      </c>
      <c r="B101" s="8" cm="1">
        <f t="array" aca="1" ref="B101" ca="1">_xll.RiskGamma(1,1/$B$6)</f>
        <v>100</v>
      </c>
      <c r="C101" s="8">
        <f t="shared" ca="1" si="15"/>
        <v>6600</v>
      </c>
      <c r="D101" s="8">
        <f t="shared" ca="1" si="16"/>
        <v>7250</v>
      </c>
      <c r="E101" s="8" cm="1">
        <f t="array" aca="1" ref="E101" ca="1">_xll.RiskPert($B$8,$D$8,$E$8)</f>
        <v>50</v>
      </c>
      <c r="F101" s="8">
        <f t="shared" ca="1" si="17"/>
        <v>7300</v>
      </c>
      <c r="G101" s="8">
        <f t="shared" ca="1" si="18"/>
        <v>700</v>
      </c>
      <c r="H101" s="8">
        <f t="shared" ca="1" si="19"/>
        <v>7300</v>
      </c>
      <c r="I101" s="8" cm="1">
        <f t="array" aca="1" ref="I101" ca="1">_xll.RiskUniform($B$10,$C$10)</f>
        <v>60</v>
      </c>
      <c r="J101" s="8">
        <f t="shared" ca="1" si="20"/>
        <v>7360</v>
      </c>
      <c r="K101" s="8">
        <f t="shared" ca="1" si="21"/>
        <v>0</v>
      </c>
      <c r="L101" s="8">
        <f t="shared" ca="1" si="22"/>
        <v>7360</v>
      </c>
      <c r="M101" s="19" cm="1">
        <f t="array" aca="1" ref="M101" ca="1">_xll.RiskWeibull($B$12,$C$12)</f>
        <v>93.543756289254645</v>
      </c>
      <c r="N101" s="19">
        <f t="shared" ca="1" si="23"/>
        <v>7453.5437562892548</v>
      </c>
      <c r="O101" s="8">
        <f t="shared" ca="1" si="24"/>
        <v>0</v>
      </c>
      <c r="P101" s="19">
        <f t="shared" ca="1" si="25"/>
        <v>7453.5437562892548</v>
      </c>
      <c r="Q101" s="8" cm="1">
        <f t="array" aca="1" ref="Q101" ca="1">_xll.RiskGamma($B$14,1/$C$14)</f>
        <v>100</v>
      </c>
      <c r="R101" s="8" cm="1">
        <f t="array" aca="1" ref="R101" ca="1">_xll.RiskUniform($B$16,$C$16)</f>
        <v>20</v>
      </c>
      <c r="S101" s="19">
        <f t="shared" ca="1" si="26"/>
        <v>7573.5437562892548</v>
      </c>
      <c r="T101" s="9">
        <f t="shared" ref="T101:T155" ca="1" si="36">P101+Q101-N101</f>
        <v>100</v>
      </c>
      <c r="U101" s="19" cm="1">
        <f t="array" aca="1" ref="U101" ca="1">INDEX(S:S, 43 + (INT((ROW(A66)-1)/8)*8))</f>
        <v>8233.5437562892548</v>
      </c>
      <c r="V101" s="8">
        <f t="shared" si="1"/>
        <v>120</v>
      </c>
      <c r="W101" s="19">
        <f t="shared" ca="1" si="27"/>
        <v>8353.5437562892548</v>
      </c>
      <c r="X101" s="8">
        <f t="shared" ca="1" si="28"/>
        <v>660</v>
      </c>
      <c r="Y101" s="19">
        <f t="shared" ca="1" si="29"/>
        <v>8353.5437562892548</v>
      </c>
      <c r="Z101" s="19" cm="1">
        <f t="array" aca="1" ref="Z101" ca="1">_xll.RiskPert($B$20,$C$20,$D$20)</f>
        <v>99.666666666666671</v>
      </c>
      <c r="AA101" s="8">
        <f t="shared" ca="1" si="30"/>
        <v>8453.2104229559209</v>
      </c>
      <c r="AB101" s="8">
        <f t="shared" ca="1" si="31"/>
        <v>0</v>
      </c>
      <c r="AC101" s="8" cm="1">
        <f t="array" aca="1" ref="AC101" ca="1">IF(MOD(ROW()-36, 8) = 0, INDEX(AA:AA, ROW()), INDEX(AE:AE,ROW() - 1))</f>
        <v>8478.2104229559209</v>
      </c>
      <c r="AD101" s="8" cm="1">
        <f t="array" aca="1" ref="AD101" ca="1">_xll.RiskUniform($B$22,$C$22)</f>
        <v>25</v>
      </c>
      <c r="AE101" s="8">
        <f t="shared" ca="1" si="32"/>
        <v>8503.2104229559209</v>
      </c>
      <c r="AF101" s="19">
        <f t="shared" ca="1" si="33"/>
        <v>124.66666666666606</v>
      </c>
      <c r="AG101" s="19">
        <f t="shared" ca="1" si="34"/>
        <v>1903.2104229559209</v>
      </c>
      <c r="AH101" s="8" t="str">
        <f t="shared" ca="1" si="35"/>
        <v>NO</v>
      </c>
      <c r="AI101" s="8">
        <f t="shared" ref="AI101:AI155" ca="1" si="37">IF(AH101="NO",G101,0)</f>
        <v>700</v>
      </c>
      <c r="AJ101" s="8">
        <f t="shared" ref="AJ101:AJ155" ca="1" si="38">IF(AH101="NO",T101,0)</f>
        <v>100</v>
      </c>
      <c r="AK101" s="8">
        <f t="shared" ref="AK101:AK155" ca="1" si="39">IF(AH101="NO",X101,0)</f>
        <v>660</v>
      </c>
      <c r="AL101" s="19">
        <f t="shared" ref="AL101:AL155" ca="1" si="40">IF(AH101="NO",AF101,0)</f>
        <v>124.66666666666606</v>
      </c>
      <c r="AM101" s="19">
        <f t="shared" ref="AM101:AM155" ca="1" si="41">IF(AH101="NO",AG101,0)</f>
        <v>1903.2104229559209</v>
      </c>
      <c r="AN101" s="8" t="str">
        <f t="shared" ref="AN101:AN155" ca="1" si="42">IF(AND(AG101&lt;$B$27,AH101="NO"),"YES","NO")</f>
        <v>NO</v>
      </c>
    </row>
    <row r="102" spans="1:40">
      <c r="A102" s="8">
        <v>67</v>
      </c>
      <c r="B102" s="8" cm="1">
        <f t="array" aca="1" ref="B102" ca="1">_xll.RiskGamma(1,1/$B$6)</f>
        <v>100</v>
      </c>
      <c r="C102" s="8">
        <f t="shared" ref="C102:C155" ca="1" si="43">C101+B102</f>
        <v>6700</v>
      </c>
      <c r="D102" s="8">
        <f t="shared" ref="D102:D155" ca="1" si="44">MAX(J101,C102)</f>
        <v>7360</v>
      </c>
      <c r="E102" s="8" cm="1">
        <f t="array" aca="1" ref="E102" ca="1">_xll.RiskPert($B$8,$D$8,$E$8)</f>
        <v>50</v>
      </c>
      <c r="F102" s="8">
        <f t="shared" ref="F102:F155" ca="1" si="45">D102+E102</f>
        <v>7410</v>
      </c>
      <c r="G102" s="8">
        <f t="shared" ref="G102:G155" ca="1" si="46">F102-C102</f>
        <v>710</v>
      </c>
      <c r="H102" s="8">
        <f t="shared" ref="H102:H155" ca="1" si="47">F102</f>
        <v>7410</v>
      </c>
      <c r="I102" s="8" cm="1">
        <f t="array" aca="1" ref="I102" ca="1">_xll.RiskUniform($B$10,$C$10)</f>
        <v>60</v>
      </c>
      <c r="J102" s="8">
        <f t="shared" ref="J102:J155" ca="1" si="48">H102+I102</f>
        <v>7470</v>
      </c>
      <c r="K102" s="8">
        <f t="shared" ref="K102:K155" ca="1" si="49">H102-F102</f>
        <v>0</v>
      </c>
      <c r="L102" s="8">
        <f t="shared" ref="L102:L155" ca="1" si="50">J102</f>
        <v>7470</v>
      </c>
      <c r="M102" s="19" cm="1">
        <f t="array" aca="1" ref="M102" ca="1">_xll.RiskWeibull($B$12,$C$12)</f>
        <v>93.543756289254645</v>
      </c>
      <c r="N102" s="19">
        <f t="shared" ref="N102:N155" ca="1" si="51">L102+M102</f>
        <v>7563.5437562892548</v>
      </c>
      <c r="O102" s="8">
        <f t="shared" ref="O102:O155" ca="1" si="52">L102-J102</f>
        <v>0</v>
      </c>
      <c r="P102" s="19">
        <f t="shared" ref="P102:P155" ca="1" si="53">N102</f>
        <v>7563.5437562892548</v>
      </c>
      <c r="Q102" s="8" cm="1">
        <f t="array" aca="1" ref="Q102" ca="1">_xll.RiskGamma($B$14,1/$C$14)</f>
        <v>100</v>
      </c>
      <c r="R102" s="8" cm="1">
        <f t="array" aca="1" ref="R102" ca="1">_xll.RiskUniform($B$16,$C$16)</f>
        <v>20</v>
      </c>
      <c r="S102" s="19">
        <f t="shared" ref="S102:S155" ca="1" si="54">P102+Q102+R102</f>
        <v>7683.5437562892548</v>
      </c>
      <c r="T102" s="9">
        <f t="shared" ca="1" si="36"/>
        <v>100</v>
      </c>
      <c r="U102" s="19" cm="1">
        <f t="array" aca="1" ref="U102" ca="1">INDEX(S:S, 43 + (INT((ROW(A67)-1)/8)*8))</f>
        <v>8233.5437562892548</v>
      </c>
      <c r="V102" s="8">
        <f t="shared" si="1"/>
        <v>120</v>
      </c>
      <c r="W102" s="19">
        <f t="shared" ref="W102:W155" ca="1" si="55">U102+V102</f>
        <v>8353.5437562892548</v>
      </c>
      <c r="X102" s="8">
        <f t="shared" ref="X102:X155" ca="1" si="56">U102-S102</f>
        <v>550</v>
      </c>
      <c r="Y102" s="19">
        <f t="shared" ref="Y102:Y155" ca="1" si="57">W102</f>
        <v>8353.5437562892548</v>
      </c>
      <c r="Z102" s="19" cm="1">
        <f t="array" aca="1" ref="Z102" ca="1">_xll.RiskPert($B$20,$C$20,$D$20)</f>
        <v>99.666666666666671</v>
      </c>
      <c r="AA102" s="8">
        <f t="shared" ref="AA102:AA155" ca="1" si="58">Y102+Z102</f>
        <v>8453.2104229559209</v>
      </c>
      <c r="AB102" s="8">
        <f t="shared" ref="AB102:AB155" ca="1" si="59">Y102-W102</f>
        <v>0</v>
      </c>
      <c r="AC102" s="8" cm="1">
        <f t="array" aca="1" ref="AC102" ca="1">IF(MOD(ROW()-36, 8) = 0, INDEX(AA:AA, ROW()), INDEX(AE:AE,ROW() - 1))</f>
        <v>8503.2104229559209</v>
      </c>
      <c r="AD102" s="8" cm="1">
        <f t="array" aca="1" ref="AD102" ca="1">_xll.RiskUniform($B$22,$C$22)</f>
        <v>25</v>
      </c>
      <c r="AE102" s="8">
        <f t="shared" ref="AE102:AE155" ca="1" si="60">AC102+AD102</f>
        <v>8528.2104229559209</v>
      </c>
      <c r="AF102" s="19">
        <f t="shared" ref="AF102:AF155" ca="1" si="61">AC102-W102</f>
        <v>149.66666666666606</v>
      </c>
      <c r="AG102" s="19">
        <f t="shared" ref="AG102:AG155" ca="1" si="62">AE102-C102</f>
        <v>1828.2104229559209</v>
      </c>
      <c r="AH102" s="8" t="str">
        <f t="shared" ref="AH102:AH155" ca="1" si="63">IF(AE102&gt;$B$26,"ONE WEEK REACHED","NO")</f>
        <v>NO</v>
      </c>
      <c r="AI102" s="8">
        <f t="shared" ca="1" si="37"/>
        <v>710</v>
      </c>
      <c r="AJ102" s="8">
        <f t="shared" ca="1" si="38"/>
        <v>100</v>
      </c>
      <c r="AK102" s="8">
        <f t="shared" ca="1" si="39"/>
        <v>550</v>
      </c>
      <c r="AL102" s="19">
        <f t="shared" ca="1" si="40"/>
        <v>149.66666666666606</v>
      </c>
      <c r="AM102" s="19">
        <f t="shared" ca="1" si="41"/>
        <v>1828.2104229559209</v>
      </c>
      <c r="AN102" s="8" t="str">
        <f t="shared" ca="1" si="42"/>
        <v>NO</v>
      </c>
    </row>
    <row r="103" spans="1:40">
      <c r="A103" s="8">
        <v>68</v>
      </c>
      <c r="B103" s="8" cm="1">
        <f t="array" aca="1" ref="B103" ca="1">_xll.RiskGamma(1,1/$B$6)</f>
        <v>100</v>
      </c>
      <c r="C103" s="8">
        <f t="shared" ca="1" si="43"/>
        <v>6800</v>
      </c>
      <c r="D103" s="8">
        <f t="shared" ca="1" si="44"/>
        <v>7470</v>
      </c>
      <c r="E103" s="8" cm="1">
        <f t="array" aca="1" ref="E103" ca="1">_xll.RiskPert($B$8,$D$8,$E$8)</f>
        <v>50</v>
      </c>
      <c r="F103" s="8">
        <f t="shared" ca="1" si="45"/>
        <v>7520</v>
      </c>
      <c r="G103" s="8">
        <f t="shared" ca="1" si="46"/>
        <v>720</v>
      </c>
      <c r="H103" s="8">
        <f t="shared" ca="1" si="47"/>
        <v>7520</v>
      </c>
      <c r="I103" s="8" cm="1">
        <f t="array" aca="1" ref="I103" ca="1">_xll.RiskUniform($B$10,$C$10)</f>
        <v>60</v>
      </c>
      <c r="J103" s="8">
        <f t="shared" ca="1" si="48"/>
        <v>7580</v>
      </c>
      <c r="K103" s="8">
        <f t="shared" ca="1" si="49"/>
        <v>0</v>
      </c>
      <c r="L103" s="8">
        <f t="shared" ca="1" si="50"/>
        <v>7580</v>
      </c>
      <c r="M103" s="19" cm="1">
        <f t="array" aca="1" ref="M103" ca="1">_xll.RiskWeibull($B$12,$C$12)</f>
        <v>93.543756289254645</v>
      </c>
      <c r="N103" s="19">
        <f t="shared" ca="1" si="51"/>
        <v>7673.5437562892548</v>
      </c>
      <c r="O103" s="8">
        <f t="shared" ca="1" si="52"/>
        <v>0</v>
      </c>
      <c r="P103" s="19">
        <f t="shared" ca="1" si="53"/>
        <v>7673.5437562892548</v>
      </c>
      <c r="Q103" s="8" cm="1">
        <f t="array" aca="1" ref="Q103" ca="1">_xll.RiskGamma($B$14,1/$C$14)</f>
        <v>100</v>
      </c>
      <c r="R103" s="8" cm="1">
        <f t="array" aca="1" ref="R103" ca="1">_xll.RiskUniform($B$16,$C$16)</f>
        <v>20</v>
      </c>
      <c r="S103" s="19">
        <f t="shared" ca="1" si="54"/>
        <v>7793.5437562892548</v>
      </c>
      <c r="T103" s="9">
        <f t="shared" ca="1" si="36"/>
        <v>100</v>
      </c>
      <c r="U103" s="19" cm="1">
        <f t="array" aca="1" ref="U103" ca="1">INDEX(S:S, 43 + (INT((ROW(A68)-1)/8)*8))</f>
        <v>8233.5437562892548</v>
      </c>
      <c r="V103" s="8">
        <f t="shared" si="1"/>
        <v>120</v>
      </c>
      <c r="W103" s="19">
        <f t="shared" ca="1" si="55"/>
        <v>8353.5437562892548</v>
      </c>
      <c r="X103" s="8">
        <f t="shared" ca="1" si="56"/>
        <v>440</v>
      </c>
      <c r="Y103" s="19">
        <f t="shared" ca="1" si="57"/>
        <v>8353.5437562892548</v>
      </c>
      <c r="Z103" s="19" cm="1">
        <f t="array" aca="1" ref="Z103" ca="1">_xll.RiskPert($B$20,$C$20,$D$20)</f>
        <v>99.666666666666671</v>
      </c>
      <c r="AA103" s="8">
        <f t="shared" ca="1" si="58"/>
        <v>8453.2104229559209</v>
      </c>
      <c r="AB103" s="8">
        <f t="shared" ca="1" si="59"/>
        <v>0</v>
      </c>
      <c r="AC103" s="8" cm="1">
        <f t="array" aca="1" ref="AC103" ca="1">IF(MOD(ROW()-36, 8) = 0, INDEX(AA:AA, ROW()), INDEX(AE:AE,ROW() - 1))</f>
        <v>8528.2104229559209</v>
      </c>
      <c r="AD103" s="8" cm="1">
        <f t="array" aca="1" ref="AD103" ca="1">_xll.RiskUniform($B$22,$C$22)</f>
        <v>25</v>
      </c>
      <c r="AE103" s="8">
        <f t="shared" ca="1" si="60"/>
        <v>8553.2104229559209</v>
      </c>
      <c r="AF103" s="19">
        <f t="shared" ca="1" si="61"/>
        <v>174.66666666666606</v>
      </c>
      <c r="AG103" s="19">
        <f t="shared" ca="1" si="62"/>
        <v>1753.2104229559209</v>
      </c>
      <c r="AH103" s="8" t="str">
        <f t="shared" ca="1" si="63"/>
        <v>NO</v>
      </c>
      <c r="AI103" s="8">
        <f t="shared" ca="1" si="37"/>
        <v>720</v>
      </c>
      <c r="AJ103" s="8">
        <f t="shared" ca="1" si="38"/>
        <v>100</v>
      </c>
      <c r="AK103" s="8">
        <f t="shared" ca="1" si="39"/>
        <v>440</v>
      </c>
      <c r="AL103" s="19">
        <f t="shared" ca="1" si="40"/>
        <v>174.66666666666606</v>
      </c>
      <c r="AM103" s="19">
        <f t="shared" ca="1" si="41"/>
        <v>1753.2104229559209</v>
      </c>
      <c r="AN103" s="8" t="str">
        <f t="shared" ca="1" si="42"/>
        <v>NO</v>
      </c>
    </row>
    <row r="104" spans="1:40">
      <c r="A104" s="8">
        <v>69</v>
      </c>
      <c r="B104" s="8" cm="1">
        <f t="array" aca="1" ref="B104" ca="1">_xll.RiskGamma(1,1/$B$6)</f>
        <v>100</v>
      </c>
      <c r="C104" s="8">
        <f t="shared" ca="1" si="43"/>
        <v>6900</v>
      </c>
      <c r="D104" s="8">
        <f t="shared" ca="1" si="44"/>
        <v>7580</v>
      </c>
      <c r="E104" s="8" cm="1">
        <f t="array" aca="1" ref="E104" ca="1">_xll.RiskPert($B$8,$D$8,$E$8)</f>
        <v>50</v>
      </c>
      <c r="F104" s="8">
        <f t="shared" ca="1" si="45"/>
        <v>7630</v>
      </c>
      <c r="G104" s="8">
        <f t="shared" ca="1" si="46"/>
        <v>730</v>
      </c>
      <c r="H104" s="8">
        <f t="shared" ca="1" si="47"/>
        <v>7630</v>
      </c>
      <c r="I104" s="8" cm="1">
        <f t="array" aca="1" ref="I104" ca="1">_xll.RiskUniform($B$10,$C$10)</f>
        <v>60</v>
      </c>
      <c r="J104" s="8">
        <f t="shared" ca="1" si="48"/>
        <v>7690</v>
      </c>
      <c r="K104" s="8">
        <f t="shared" ca="1" si="49"/>
        <v>0</v>
      </c>
      <c r="L104" s="8">
        <f t="shared" ca="1" si="50"/>
        <v>7690</v>
      </c>
      <c r="M104" s="19" cm="1">
        <f t="array" aca="1" ref="M104" ca="1">_xll.RiskWeibull($B$12,$C$12)</f>
        <v>93.543756289254645</v>
      </c>
      <c r="N104" s="19">
        <f t="shared" ca="1" si="51"/>
        <v>7783.5437562892548</v>
      </c>
      <c r="O104" s="8">
        <f t="shared" ca="1" si="52"/>
        <v>0</v>
      </c>
      <c r="P104" s="19">
        <f t="shared" ca="1" si="53"/>
        <v>7783.5437562892548</v>
      </c>
      <c r="Q104" s="8" cm="1">
        <f t="array" aca="1" ref="Q104" ca="1">_xll.RiskGamma($B$14,1/$C$14)</f>
        <v>100</v>
      </c>
      <c r="R104" s="8" cm="1">
        <f t="array" aca="1" ref="R104" ca="1">_xll.RiskUniform($B$16,$C$16)</f>
        <v>20</v>
      </c>
      <c r="S104" s="19">
        <f t="shared" ca="1" si="54"/>
        <v>7903.5437562892548</v>
      </c>
      <c r="T104" s="9">
        <f t="shared" ca="1" si="36"/>
        <v>100</v>
      </c>
      <c r="U104" s="19" cm="1">
        <f t="array" aca="1" ref="U104" ca="1">INDEX(S:S, 43 + (INT((ROW(A69)-1)/8)*8))</f>
        <v>8233.5437562892548</v>
      </c>
      <c r="V104" s="8">
        <f t="shared" si="1"/>
        <v>120</v>
      </c>
      <c r="W104" s="19">
        <f t="shared" ca="1" si="55"/>
        <v>8353.5437562892548</v>
      </c>
      <c r="X104" s="8">
        <f t="shared" ca="1" si="56"/>
        <v>330</v>
      </c>
      <c r="Y104" s="19">
        <f t="shared" ca="1" si="57"/>
        <v>8353.5437562892548</v>
      </c>
      <c r="Z104" s="19" cm="1">
        <f t="array" aca="1" ref="Z104" ca="1">_xll.RiskPert($B$20,$C$20,$D$20)</f>
        <v>99.666666666666671</v>
      </c>
      <c r="AA104" s="8">
        <f t="shared" ca="1" si="58"/>
        <v>8453.2104229559209</v>
      </c>
      <c r="AB104" s="8">
        <f t="shared" ca="1" si="59"/>
        <v>0</v>
      </c>
      <c r="AC104" s="8" cm="1">
        <f t="array" aca="1" ref="AC104" ca="1">IF(MOD(ROW()-36, 8) = 0, INDEX(AA:AA, ROW()), INDEX(AE:AE,ROW() - 1))</f>
        <v>8553.2104229559209</v>
      </c>
      <c r="AD104" s="8" cm="1">
        <f t="array" aca="1" ref="AD104" ca="1">_xll.RiskUniform($B$22,$C$22)</f>
        <v>25</v>
      </c>
      <c r="AE104" s="8">
        <f t="shared" ca="1" si="60"/>
        <v>8578.2104229559209</v>
      </c>
      <c r="AF104" s="19">
        <f t="shared" ca="1" si="61"/>
        <v>199.66666666666606</v>
      </c>
      <c r="AG104" s="19">
        <f t="shared" ca="1" si="62"/>
        <v>1678.2104229559209</v>
      </c>
      <c r="AH104" s="8" t="str">
        <f t="shared" ca="1" si="63"/>
        <v>NO</v>
      </c>
      <c r="AI104" s="8">
        <f t="shared" ca="1" si="37"/>
        <v>730</v>
      </c>
      <c r="AJ104" s="8">
        <f t="shared" ca="1" si="38"/>
        <v>100</v>
      </c>
      <c r="AK104" s="8">
        <f t="shared" ca="1" si="39"/>
        <v>330</v>
      </c>
      <c r="AL104" s="19">
        <f t="shared" ca="1" si="40"/>
        <v>199.66666666666606</v>
      </c>
      <c r="AM104" s="19">
        <f t="shared" ca="1" si="41"/>
        <v>1678.2104229559209</v>
      </c>
      <c r="AN104" s="8" t="str">
        <f t="shared" ca="1" si="42"/>
        <v>NO</v>
      </c>
    </row>
    <row r="105" spans="1:40">
      <c r="A105" s="8">
        <v>70</v>
      </c>
      <c r="B105" s="8" cm="1">
        <f t="array" aca="1" ref="B105" ca="1">_xll.RiskGamma(1,1/$B$6)</f>
        <v>100</v>
      </c>
      <c r="C105" s="8">
        <f t="shared" ca="1" si="43"/>
        <v>7000</v>
      </c>
      <c r="D105" s="8">
        <f t="shared" ca="1" si="44"/>
        <v>7690</v>
      </c>
      <c r="E105" s="8" cm="1">
        <f t="array" aca="1" ref="E105" ca="1">_xll.RiskPert($B$8,$D$8,$E$8)</f>
        <v>50</v>
      </c>
      <c r="F105" s="8">
        <f t="shared" ca="1" si="45"/>
        <v>7740</v>
      </c>
      <c r="G105" s="8">
        <f t="shared" ca="1" si="46"/>
        <v>740</v>
      </c>
      <c r="H105" s="8">
        <f t="shared" ca="1" si="47"/>
        <v>7740</v>
      </c>
      <c r="I105" s="8" cm="1">
        <f t="array" aca="1" ref="I105" ca="1">_xll.RiskUniform($B$10,$C$10)</f>
        <v>60</v>
      </c>
      <c r="J105" s="8">
        <f t="shared" ca="1" si="48"/>
        <v>7800</v>
      </c>
      <c r="K105" s="8">
        <f t="shared" ca="1" si="49"/>
        <v>0</v>
      </c>
      <c r="L105" s="8">
        <f t="shared" ca="1" si="50"/>
        <v>7800</v>
      </c>
      <c r="M105" s="19" cm="1">
        <f t="array" aca="1" ref="M105" ca="1">_xll.RiskWeibull($B$12,$C$12)</f>
        <v>93.543756289254645</v>
      </c>
      <c r="N105" s="19">
        <f t="shared" ca="1" si="51"/>
        <v>7893.5437562892548</v>
      </c>
      <c r="O105" s="8">
        <f t="shared" ca="1" si="52"/>
        <v>0</v>
      </c>
      <c r="P105" s="19">
        <f t="shared" ca="1" si="53"/>
        <v>7893.5437562892548</v>
      </c>
      <c r="Q105" s="8" cm="1">
        <f t="array" aca="1" ref="Q105" ca="1">_xll.RiskGamma($B$14,1/$C$14)</f>
        <v>100</v>
      </c>
      <c r="R105" s="8" cm="1">
        <f t="array" aca="1" ref="R105" ca="1">_xll.RiskUniform($B$16,$C$16)</f>
        <v>20</v>
      </c>
      <c r="S105" s="19">
        <f t="shared" ca="1" si="54"/>
        <v>8013.5437562892548</v>
      </c>
      <c r="T105" s="9">
        <f t="shared" ca="1" si="36"/>
        <v>100</v>
      </c>
      <c r="U105" s="19" cm="1">
        <f t="array" aca="1" ref="U105" ca="1">INDEX(S:S, 43 + (INT((ROW(A70)-1)/8)*8))</f>
        <v>8233.5437562892548</v>
      </c>
      <c r="V105" s="8">
        <f t="shared" si="1"/>
        <v>120</v>
      </c>
      <c r="W105" s="19">
        <f t="shared" ca="1" si="55"/>
        <v>8353.5437562892548</v>
      </c>
      <c r="X105" s="8">
        <f t="shared" ca="1" si="56"/>
        <v>220</v>
      </c>
      <c r="Y105" s="19">
        <f t="shared" ca="1" si="57"/>
        <v>8353.5437562892548</v>
      </c>
      <c r="Z105" s="19" cm="1">
        <f t="array" aca="1" ref="Z105" ca="1">_xll.RiskPert($B$20,$C$20,$D$20)</f>
        <v>99.666666666666671</v>
      </c>
      <c r="AA105" s="8">
        <f t="shared" ca="1" si="58"/>
        <v>8453.2104229559209</v>
      </c>
      <c r="AB105" s="8">
        <f t="shared" ca="1" si="59"/>
        <v>0</v>
      </c>
      <c r="AC105" s="8" cm="1">
        <f t="array" aca="1" ref="AC105" ca="1">IF(MOD(ROW()-36, 8) = 0, INDEX(AA:AA, ROW()), INDEX(AE:AE,ROW() - 1))</f>
        <v>8578.2104229559209</v>
      </c>
      <c r="AD105" s="8" cm="1">
        <f t="array" aca="1" ref="AD105" ca="1">_xll.RiskUniform($B$22,$C$22)</f>
        <v>25</v>
      </c>
      <c r="AE105" s="8">
        <f t="shared" ca="1" si="60"/>
        <v>8603.2104229559209</v>
      </c>
      <c r="AF105" s="19">
        <f t="shared" ca="1" si="61"/>
        <v>224.66666666666606</v>
      </c>
      <c r="AG105" s="19">
        <f t="shared" ca="1" si="62"/>
        <v>1603.2104229559209</v>
      </c>
      <c r="AH105" s="8" t="str">
        <f t="shared" ca="1" si="63"/>
        <v>NO</v>
      </c>
      <c r="AI105" s="8">
        <f t="shared" ca="1" si="37"/>
        <v>740</v>
      </c>
      <c r="AJ105" s="8">
        <f t="shared" ca="1" si="38"/>
        <v>100</v>
      </c>
      <c r="AK105" s="8">
        <f t="shared" ca="1" si="39"/>
        <v>220</v>
      </c>
      <c r="AL105" s="19">
        <f t="shared" ca="1" si="40"/>
        <v>224.66666666666606</v>
      </c>
      <c r="AM105" s="19">
        <f t="shared" ca="1" si="41"/>
        <v>1603.2104229559209</v>
      </c>
      <c r="AN105" s="8" t="str">
        <f t="shared" ca="1" si="42"/>
        <v>NO</v>
      </c>
    </row>
    <row r="106" spans="1:40">
      <c r="A106" s="8">
        <v>71</v>
      </c>
      <c r="B106" s="8" cm="1">
        <f t="array" aca="1" ref="B106" ca="1">_xll.RiskGamma(1,1/$B$6)</f>
        <v>100</v>
      </c>
      <c r="C106" s="8">
        <f t="shared" ca="1" si="43"/>
        <v>7100</v>
      </c>
      <c r="D106" s="8">
        <f t="shared" ca="1" si="44"/>
        <v>7800</v>
      </c>
      <c r="E106" s="8" cm="1">
        <f t="array" aca="1" ref="E106" ca="1">_xll.RiskPert($B$8,$D$8,$E$8)</f>
        <v>50</v>
      </c>
      <c r="F106" s="8">
        <f t="shared" ca="1" si="45"/>
        <v>7850</v>
      </c>
      <c r="G106" s="8">
        <f t="shared" ca="1" si="46"/>
        <v>750</v>
      </c>
      <c r="H106" s="8">
        <f t="shared" ca="1" si="47"/>
        <v>7850</v>
      </c>
      <c r="I106" s="8" cm="1">
        <f t="array" aca="1" ref="I106" ca="1">_xll.RiskUniform($B$10,$C$10)</f>
        <v>60</v>
      </c>
      <c r="J106" s="8">
        <f t="shared" ca="1" si="48"/>
        <v>7910</v>
      </c>
      <c r="K106" s="8">
        <f t="shared" ca="1" si="49"/>
        <v>0</v>
      </c>
      <c r="L106" s="8">
        <f t="shared" ca="1" si="50"/>
        <v>7910</v>
      </c>
      <c r="M106" s="19" cm="1">
        <f t="array" aca="1" ref="M106" ca="1">_xll.RiskWeibull($B$12,$C$12)</f>
        <v>93.543756289254645</v>
      </c>
      <c r="N106" s="19">
        <f t="shared" ca="1" si="51"/>
        <v>8003.5437562892548</v>
      </c>
      <c r="O106" s="8">
        <f t="shared" ca="1" si="52"/>
        <v>0</v>
      </c>
      <c r="P106" s="19">
        <f t="shared" ca="1" si="53"/>
        <v>8003.5437562892548</v>
      </c>
      <c r="Q106" s="8" cm="1">
        <f t="array" aca="1" ref="Q106" ca="1">_xll.RiskGamma($B$14,1/$C$14)</f>
        <v>100</v>
      </c>
      <c r="R106" s="8" cm="1">
        <f t="array" aca="1" ref="R106" ca="1">_xll.RiskUniform($B$16,$C$16)</f>
        <v>20</v>
      </c>
      <c r="S106" s="19">
        <f t="shared" ca="1" si="54"/>
        <v>8123.5437562892548</v>
      </c>
      <c r="T106" s="9">
        <f t="shared" ca="1" si="36"/>
        <v>100</v>
      </c>
      <c r="U106" s="19" cm="1">
        <f t="array" aca="1" ref="U106" ca="1">INDEX(S:S, 43 + (INT((ROW(A71)-1)/8)*8))</f>
        <v>8233.5437562892548</v>
      </c>
      <c r="V106" s="8">
        <f t="shared" si="1"/>
        <v>120</v>
      </c>
      <c r="W106" s="19">
        <f t="shared" ca="1" si="55"/>
        <v>8353.5437562892548</v>
      </c>
      <c r="X106" s="8">
        <f t="shared" ca="1" si="56"/>
        <v>110</v>
      </c>
      <c r="Y106" s="19">
        <f t="shared" ca="1" si="57"/>
        <v>8353.5437562892548</v>
      </c>
      <c r="Z106" s="19" cm="1">
        <f t="array" aca="1" ref="Z106" ca="1">_xll.RiskPert($B$20,$C$20,$D$20)</f>
        <v>99.666666666666671</v>
      </c>
      <c r="AA106" s="8">
        <f t="shared" ca="1" si="58"/>
        <v>8453.2104229559209</v>
      </c>
      <c r="AB106" s="8">
        <f t="shared" ca="1" si="59"/>
        <v>0</v>
      </c>
      <c r="AC106" s="8" cm="1">
        <f t="array" aca="1" ref="AC106" ca="1">IF(MOD(ROW()-36, 8) = 0, INDEX(AA:AA, ROW()), INDEX(AE:AE,ROW() - 1))</f>
        <v>8603.2104229559209</v>
      </c>
      <c r="AD106" s="8" cm="1">
        <f t="array" aca="1" ref="AD106" ca="1">_xll.RiskUniform($B$22,$C$22)</f>
        <v>25</v>
      </c>
      <c r="AE106" s="8">
        <f t="shared" ca="1" si="60"/>
        <v>8628.2104229559209</v>
      </c>
      <c r="AF106" s="19">
        <f t="shared" ca="1" si="61"/>
        <v>249.66666666666606</v>
      </c>
      <c r="AG106" s="19">
        <f t="shared" ca="1" si="62"/>
        <v>1528.2104229559209</v>
      </c>
      <c r="AH106" s="8" t="str">
        <f t="shared" ca="1" si="63"/>
        <v>NO</v>
      </c>
      <c r="AI106" s="8">
        <f t="shared" ca="1" si="37"/>
        <v>750</v>
      </c>
      <c r="AJ106" s="8">
        <f t="shared" ca="1" si="38"/>
        <v>100</v>
      </c>
      <c r="AK106" s="8">
        <f t="shared" ca="1" si="39"/>
        <v>110</v>
      </c>
      <c r="AL106" s="19">
        <f t="shared" ca="1" si="40"/>
        <v>249.66666666666606</v>
      </c>
      <c r="AM106" s="19">
        <f t="shared" ca="1" si="41"/>
        <v>1528.2104229559209</v>
      </c>
      <c r="AN106" s="8" t="str">
        <f t="shared" ca="1" si="42"/>
        <v>NO</v>
      </c>
    </row>
    <row r="107" spans="1:40">
      <c r="A107" s="8">
        <v>72</v>
      </c>
      <c r="B107" s="8" cm="1">
        <f t="array" aca="1" ref="B107" ca="1">_xll.RiskGamma(1,1/$B$6)</f>
        <v>100</v>
      </c>
      <c r="C107" s="8">
        <f t="shared" ca="1" si="43"/>
        <v>7200</v>
      </c>
      <c r="D107" s="8">
        <f t="shared" ca="1" si="44"/>
        <v>7910</v>
      </c>
      <c r="E107" s="8" cm="1">
        <f t="array" aca="1" ref="E107" ca="1">_xll.RiskPert($B$8,$D$8,$E$8)</f>
        <v>50</v>
      </c>
      <c r="F107" s="8">
        <f t="shared" ca="1" si="45"/>
        <v>7960</v>
      </c>
      <c r="G107" s="8">
        <f t="shared" ca="1" si="46"/>
        <v>760</v>
      </c>
      <c r="H107" s="8">
        <f t="shared" ca="1" si="47"/>
        <v>7960</v>
      </c>
      <c r="I107" s="8" cm="1">
        <f t="array" aca="1" ref="I107" ca="1">_xll.RiskUniform($B$10,$C$10)</f>
        <v>60</v>
      </c>
      <c r="J107" s="8">
        <f t="shared" ca="1" si="48"/>
        <v>8020</v>
      </c>
      <c r="K107" s="8">
        <f t="shared" ca="1" si="49"/>
        <v>0</v>
      </c>
      <c r="L107" s="8">
        <f t="shared" ca="1" si="50"/>
        <v>8020</v>
      </c>
      <c r="M107" s="19" cm="1">
        <f t="array" aca="1" ref="M107" ca="1">_xll.RiskWeibull($B$12,$C$12)</f>
        <v>93.543756289254645</v>
      </c>
      <c r="N107" s="19">
        <f t="shared" ca="1" si="51"/>
        <v>8113.5437562892548</v>
      </c>
      <c r="O107" s="8">
        <f t="shared" ca="1" si="52"/>
        <v>0</v>
      </c>
      <c r="P107" s="19">
        <f t="shared" ca="1" si="53"/>
        <v>8113.5437562892548</v>
      </c>
      <c r="Q107" s="8" cm="1">
        <f t="array" aca="1" ref="Q107" ca="1">_xll.RiskGamma($B$14,1/$C$14)</f>
        <v>100</v>
      </c>
      <c r="R107" s="8" cm="1">
        <f t="array" aca="1" ref="R107" ca="1">_xll.RiskUniform($B$16,$C$16)</f>
        <v>20</v>
      </c>
      <c r="S107" s="19">
        <f t="shared" ca="1" si="54"/>
        <v>8233.5437562892548</v>
      </c>
      <c r="T107" s="9">
        <f t="shared" ca="1" si="36"/>
        <v>100</v>
      </c>
      <c r="U107" s="19" cm="1">
        <f t="array" aca="1" ref="U107" ca="1">INDEX(S:S, 43 + (INT((ROW(A72)-1)/8)*8))</f>
        <v>8233.5437562892548</v>
      </c>
      <c r="V107" s="8">
        <f t="shared" si="1"/>
        <v>120</v>
      </c>
      <c r="W107" s="19">
        <f t="shared" ca="1" si="55"/>
        <v>8353.5437562892548</v>
      </c>
      <c r="X107" s="8">
        <f t="shared" ca="1" si="56"/>
        <v>0</v>
      </c>
      <c r="Y107" s="19">
        <f t="shared" ca="1" si="57"/>
        <v>8353.5437562892548</v>
      </c>
      <c r="Z107" s="19" cm="1">
        <f t="array" aca="1" ref="Z107" ca="1">_xll.RiskPert($B$20,$C$20,$D$20)</f>
        <v>99.666666666666671</v>
      </c>
      <c r="AA107" s="8">
        <f t="shared" ca="1" si="58"/>
        <v>8453.2104229559209</v>
      </c>
      <c r="AB107" s="8">
        <f t="shared" ca="1" si="59"/>
        <v>0</v>
      </c>
      <c r="AC107" s="8" cm="1">
        <f t="array" aca="1" ref="AC107" ca="1">IF(MOD(ROW()-36, 8) = 0, INDEX(AA:AA, ROW()), INDEX(AE:AE,ROW() - 1))</f>
        <v>8628.2104229559209</v>
      </c>
      <c r="AD107" s="8" cm="1">
        <f t="array" aca="1" ref="AD107" ca="1">_xll.RiskUniform($B$22,$C$22)</f>
        <v>25</v>
      </c>
      <c r="AE107" s="8">
        <f t="shared" ca="1" si="60"/>
        <v>8653.2104229559209</v>
      </c>
      <c r="AF107" s="19">
        <f t="shared" ca="1" si="61"/>
        <v>274.66666666666606</v>
      </c>
      <c r="AG107" s="19">
        <f t="shared" ca="1" si="62"/>
        <v>1453.2104229559209</v>
      </c>
      <c r="AH107" s="8" t="str">
        <f t="shared" ca="1" si="63"/>
        <v>NO</v>
      </c>
      <c r="AI107" s="8">
        <f t="shared" ca="1" si="37"/>
        <v>760</v>
      </c>
      <c r="AJ107" s="8">
        <f t="shared" ca="1" si="38"/>
        <v>100</v>
      </c>
      <c r="AK107" s="8">
        <f t="shared" ca="1" si="39"/>
        <v>0</v>
      </c>
      <c r="AL107" s="19">
        <f t="shared" ca="1" si="40"/>
        <v>274.66666666666606</v>
      </c>
      <c r="AM107" s="19">
        <f t="shared" ca="1" si="41"/>
        <v>1453.2104229559209</v>
      </c>
      <c r="AN107" s="8" t="str">
        <f t="shared" ca="1" si="42"/>
        <v>NO</v>
      </c>
    </row>
    <row r="108" spans="1:40">
      <c r="A108" s="8">
        <v>73</v>
      </c>
      <c r="B108" s="8" cm="1">
        <f t="array" aca="1" ref="B108" ca="1">_xll.RiskGamma(1,1/$B$6)</f>
        <v>100</v>
      </c>
      <c r="C108" s="8">
        <f t="shared" ca="1" si="43"/>
        <v>7300</v>
      </c>
      <c r="D108" s="8">
        <f t="shared" ca="1" si="44"/>
        <v>8020</v>
      </c>
      <c r="E108" s="8" cm="1">
        <f t="array" aca="1" ref="E108" ca="1">_xll.RiskPert($B$8,$D$8,$E$8)</f>
        <v>50</v>
      </c>
      <c r="F108" s="8">
        <f t="shared" ca="1" si="45"/>
        <v>8070</v>
      </c>
      <c r="G108" s="8">
        <f t="shared" ca="1" si="46"/>
        <v>770</v>
      </c>
      <c r="H108" s="8">
        <f t="shared" ca="1" si="47"/>
        <v>8070</v>
      </c>
      <c r="I108" s="8" cm="1">
        <f t="array" aca="1" ref="I108" ca="1">_xll.RiskUniform($B$10,$C$10)</f>
        <v>60</v>
      </c>
      <c r="J108" s="8">
        <f t="shared" ca="1" si="48"/>
        <v>8130</v>
      </c>
      <c r="K108" s="8">
        <f t="shared" ca="1" si="49"/>
        <v>0</v>
      </c>
      <c r="L108" s="8">
        <f t="shared" ca="1" si="50"/>
        <v>8130</v>
      </c>
      <c r="M108" s="19" cm="1">
        <f t="array" aca="1" ref="M108" ca="1">_xll.RiskWeibull($B$12,$C$12)</f>
        <v>93.543756289254645</v>
      </c>
      <c r="N108" s="19">
        <f t="shared" ca="1" si="51"/>
        <v>8223.5437562892548</v>
      </c>
      <c r="O108" s="8">
        <f t="shared" ca="1" si="52"/>
        <v>0</v>
      </c>
      <c r="P108" s="19">
        <f t="shared" ca="1" si="53"/>
        <v>8223.5437562892548</v>
      </c>
      <c r="Q108" s="8" cm="1">
        <f t="array" aca="1" ref="Q108" ca="1">_xll.RiskGamma($B$14,1/$C$14)</f>
        <v>100</v>
      </c>
      <c r="R108" s="8" cm="1">
        <f t="array" aca="1" ref="R108" ca="1">_xll.RiskUniform($B$16,$C$16)</f>
        <v>20</v>
      </c>
      <c r="S108" s="19">
        <f t="shared" ca="1" si="54"/>
        <v>8343.5437562892548</v>
      </c>
      <c r="T108" s="9">
        <f t="shared" ca="1" si="36"/>
        <v>100</v>
      </c>
      <c r="U108" s="19" cm="1">
        <f t="array" aca="1" ref="U108" ca="1">INDEX(S:S, 43 + (INT((ROW(A73)-1)/8)*8))</f>
        <v>9113.5437562892548</v>
      </c>
      <c r="V108" s="8">
        <f t="shared" si="1"/>
        <v>120</v>
      </c>
      <c r="W108" s="19">
        <f t="shared" ca="1" si="55"/>
        <v>9233.5437562892548</v>
      </c>
      <c r="X108" s="8">
        <f t="shared" ca="1" si="56"/>
        <v>770</v>
      </c>
      <c r="Y108" s="19">
        <f t="shared" ca="1" si="57"/>
        <v>9233.5437562892548</v>
      </c>
      <c r="Z108" s="19" cm="1">
        <f t="array" aca="1" ref="Z108" ca="1">_xll.RiskPert($B$20,$C$20,$D$20)</f>
        <v>99.666666666666671</v>
      </c>
      <c r="AA108" s="8">
        <f t="shared" ca="1" si="58"/>
        <v>9333.2104229559209</v>
      </c>
      <c r="AB108" s="8">
        <f t="shared" ca="1" si="59"/>
        <v>0</v>
      </c>
      <c r="AC108" s="8" cm="1">
        <f t="array" aca="1" ref="AC108" ca="1">IF(MOD(ROW()-36, 8) = 0, INDEX(AA:AA, ROW()), INDEX(AE:AE,ROW() - 1))</f>
        <v>9333.2104229559209</v>
      </c>
      <c r="AD108" s="8" cm="1">
        <f t="array" aca="1" ref="AD108" ca="1">_xll.RiskUniform($B$22,$C$22)</f>
        <v>25</v>
      </c>
      <c r="AE108" s="8">
        <f t="shared" ca="1" si="60"/>
        <v>9358.2104229559209</v>
      </c>
      <c r="AF108" s="19">
        <f t="shared" ca="1" si="61"/>
        <v>99.66666666666606</v>
      </c>
      <c r="AG108" s="19">
        <f t="shared" ca="1" si="62"/>
        <v>2058.2104229559209</v>
      </c>
      <c r="AH108" s="8" t="str">
        <f t="shared" ca="1" si="63"/>
        <v>NO</v>
      </c>
      <c r="AI108" s="8">
        <f t="shared" ca="1" si="37"/>
        <v>770</v>
      </c>
      <c r="AJ108" s="8">
        <f t="shared" ca="1" si="38"/>
        <v>100</v>
      </c>
      <c r="AK108" s="8">
        <f t="shared" ca="1" si="39"/>
        <v>770</v>
      </c>
      <c r="AL108" s="19">
        <f t="shared" ca="1" si="40"/>
        <v>99.66666666666606</v>
      </c>
      <c r="AM108" s="19">
        <f t="shared" ca="1" si="41"/>
        <v>2058.2104229559209</v>
      </c>
      <c r="AN108" s="8" t="str">
        <f t="shared" ca="1" si="42"/>
        <v>NO</v>
      </c>
    </row>
    <row r="109" spans="1:40">
      <c r="A109" s="8">
        <v>74</v>
      </c>
      <c r="B109" s="8" cm="1">
        <f t="array" aca="1" ref="B109" ca="1">_xll.RiskGamma(1,1/$B$6)</f>
        <v>100</v>
      </c>
      <c r="C109" s="8">
        <f t="shared" ca="1" si="43"/>
        <v>7400</v>
      </c>
      <c r="D109" s="8">
        <f t="shared" ca="1" si="44"/>
        <v>8130</v>
      </c>
      <c r="E109" s="8" cm="1">
        <f t="array" aca="1" ref="E109" ca="1">_xll.RiskPert($B$8,$D$8,$E$8)</f>
        <v>50</v>
      </c>
      <c r="F109" s="8">
        <f t="shared" ca="1" si="45"/>
        <v>8180</v>
      </c>
      <c r="G109" s="8">
        <f t="shared" ca="1" si="46"/>
        <v>780</v>
      </c>
      <c r="H109" s="8">
        <f t="shared" ca="1" si="47"/>
        <v>8180</v>
      </c>
      <c r="I109" s="8" cm="1">
        <f t="array" aca="1" ref="I109" ca="1">_xll.RiskUniform($B$10,$C$10)</f>
        <v>60</v>
      </c>
      <c r="J109" s="8">
        <f t="shared" ca="1" si="48"/>
        <v>8240</v>
      </c>
      <c r="K109" s="8">
        <f t="shared" ca="1" si="49"/>
        <v>0</v>
      </c>
      <c r="L109" s="8">
        <f t="shared" ca="1" si="50"/>
        <v>8240</v>
      </c>
      <c r="M109" s="19" cm="1">
        <f t="array" aca="1" ref="M109" ca="1">_xll.RiskWeibull($B$12,$C$12)</f>
        <v>93.543756289254645</v>
      </c>
      <c r="N109" s="19">
        <f t="shared" ca="1" si="51"/>
        <v>8333.5437562892548</v>
      </c>
      <c r="O109" s="8">
        <f t="shared" ca="1" si="52"/>
        <v>0</v>
      </c>
      <c r="P109" s="19">
        <f t="shared" ca="1" si="53"/>
        <v>8333.5437562892548</v>
      </c>
      <c r="Q109" s="8" cm="1">
        <f t="array" aca="1" ref="Q109" ca="1">_xll.RiskGamma($B$14,1/$C$14)</f>
        <v>100</v>
      </c>
      <c r="R109" s="8" cm="1">
        <f t="array" aca="1" ref="R109" ca="1">_xll.RiskUniform($B$16,$C$16)</f>
        <v>20</v>
      </c>
      <c r="S109" s="19">
        <f t="shared" ca="1" si="54"/>
        <v>8453.5437562892548</v>
      </c>
      <c r="T109" s="9">
        <f t="shared" ca="1" si="36"/>
        <v>100</v>
      </c>
      <c r="U109" s="19" cm="1">
        <f t="array" aca="1" ref="U109" ca="1">INDEX(S:S, 43 + (INT((ROW(A74)-1)/8)*8))</f>
        <v>9113.5437562892548</v>
      </c>
      <c r="V109" s="8">
        <f t="shared" si="1"/>
        <v>120</v>
      </c>
      <c r="W109" s="19">
        <f t="shared" ca="1" si="55"/>
        <v>9233.5437562892548</v>
      </c>
      <c r="X109" s="8">
        <f t="shared" ca="1" si="56"/>
        <v>660</v>
      </c>
      <c r="Y109" s="19">
        <f t="shared" ca="1" si="57"/>
        <v>9233.5437562892548</v>
      </c>
      <c r="Z109" s="19" cm="1">
        <f t="array" aca="1" ref="Z109" ca="1">_xll.RiskPert($B$20,$C$20,$D$20)</f>
        <v>99.666666666666671</v>
      </c>
      <c r="AA109" s="8">
        <f t="shared" ca="1" si="58"/>
        <v>9333.2104229559209</v>
      </c>
      <c r="AB109" s="8">
        <f t="shared" ca="1" si="59"/>
        <v>0</v>
      </c>
      <c r="AC109" s="8" cm="1">
        <f t="array" aca="1" ref="AC109" ca="1">IF(MOD(ROW()-36, 8) = 0, INDEX(AA:AA, ROW()), INDEX(AE:AE,ROW() - 1))</f>
        <v>9358.2104229559209</v>
      </c>
      <c r="AD109" s="8" cm="1">
        <f t="array" aca="1" ref="AD109" ca="1">_xll.RiskUniform($B$22,$C$22)</f>
        <v>25</v>
      </c>
      <c r="AE109" s="8">
        <f t="shared" ca="1" si="60"/>
        <v>9383.2104229559209</v>
      </c>
      <c r="AF109" s="19">
        <f t="shared" ca="1" si="61"/>
        <v>124.66666666666606</v>
      </c>
      <c r="AG109" s="19">
        <f t="shared" ca="1" si="62"/>
        <v>1983.2104229559209</v>
      </c>
      <c r="AH109" s="8" t="str">
        <f t="shared" ca="1" si="63"/>
        <v>NO</v>
      </c>
      <c r="AI109" s="8">
        <f t="shared" ca="1" si="37"/>
        <v>780</v>
      </c>
      <c r="AJ109" s="8">
        <f t="shared" ca="1" si="38"/>
        <v>100</v>
      </c>
      <c r="AK109" s="8">
        <f t="shared" ca="1" si="39"/>
        <v>660</v>
      </c>
      <c r="AL109" s="19">
        <f t="shared" ca="1" si="40"/>
        <v>124.66666666666606</v>
      </c>
      <c r="AM109" s="19">
        <f t="shared" ca="1" si="41"/>
        <v>1983.2104229559209</v>
      </c>
      <c r="AN109" s="8" t="str">
        <f t="shared" ca="1" si="42"/>
        <v>NO</v>
      </c>
    </row>
    <row r="110" spans="1:40">
      <c r="A110" s="8">
        <v>75</v>
      </c>
      <c r="B110" s="8" cm="1">
        <f t="array" aca="1" ref="B110" ca="1">_xll.RiskGamma(1,1/$B$6)</f>
        <v>100</v>
      </c>
      <c r="C110" s="8">
        <f t="shared" ca="1" si="43"/>
        <v>7500</v>
      </c>
      <c r="D110" s="8">
        <f t="shared" ca="1" si="44"/>
        <v>8240</v>
      </c>
      <c r="E110" s="8" cm="1">
        <f t="array" aca="1" ref="E110" ca="1">_xll.RiskPert($B$8,$D$8,$E$8)</f>
        <v>50</v>
      </c>
      <c r="F110" s="8">
        <f t="shared" ca="1" si="45"/>
        <v>8290</v>
      </c>
      <c r="G110" s="8">
        <f t="shared" ca="1" si="46"/>
        <v>790</v>
      </c>
      <c r="H110" s="8">
        <f t="shared" ca="1" si="47"/>
        <v>8290</v>
      </c>
      <c r="I110" s="8" cm="1">
        <f t="array" aca="1" ref="I110" ca="1">_xll.RiskUniform($B$10,$C$10)</f>
        <v>60</v>
      </c>
      <c r="J110" s="8">
        <f t="shared" ca="1" si="48"/>
        <v>8350</v>
      </c>
      <c r="K110" s="8">
        <f t="shared" ca="1" si="49"/>
        <v>0</v>
      </c>
      <c r="L110" s="8">
        <f t="shared" ca="1" si="50"/>
        <v>8350</v>
      </c>
      <c r="M110" s="19" cm="1">
        <f t="array" aca="1" ref="M110" ca="1">_xll.RiskWeibull($B$12,$C$12)</f>
        <v>93.543756289254645</v>
      </c>
      <c r="N110" s="19">
        <f t="shared" ca="1" si="51"/>
        <v>8443.5437562892548</v>
      </c>
      <c r="O110" s="8">
        <f t="shared" ca="1" si="52"/>
        <v>0</v>
      </c>
      <c r="P110" s="19">
        <f t="shared" ca="1" si="53"/>
        <v>8443.5437562892548</v>
      </c>
      <c r="Q110" s="8" cm="1">
        <f t="array" aca="1" ref="Q110" ca="1">_xll.RiskGamma($B$14,1/$C$14)</f>
        <v>100</v>
      </c>
      <c r="R110" s="8" cm="1">
        <f t="array" aca="1" ref="R110" ca="1">_xll.RiskUniform($B$16,$C$16)</f>
        <v>20</v>
      </c>
      <c r="S110" s="19">
        <f t="shared" ca="1" si="54"/>
        <v>8563.5437562892548</v>
      </c>
      <c r="T110" s="9">
        <f t="shared" ca="1" si="36"/>
        <v>100</v>
      </c>
      <c r="U110" s="19" cm="1">
        <f t="array" aca="1" ref="U110" ca="1">INDEX(S:S, 43 + (INT((ROW(A75)-1)/8)*8))</f>
        <v>9113.5437562892548</v>
      </c>
      <c r="V110" s="8">
        <f t="shared" si="1"/>
        <v>120</v>
      </c>
      <c r="W110" s="19">
        <f t="shared" ca="1" si="55"/>
        <v>9233.5437562892548</v>
      </c>
      <c r="X110" s="8">
        <f t="shared" ca="1" si="56"/>
        <v>550</v>
      </c>
      <c r="Y110" s="19">
        <f t="shared" ca="1" si="57"/>
        <v>9233.5437562892548</v>
      </c>
      <c r="Z110" s="19" cm="1">
        <f t="array" aca="1" ref="Z110" ca="1">_xll.RiskPert($B$20,$C$20,$D$20)</f>
        <v>99.666666666666671</v>
      </c>
      <c r="AA110" s="8">
        <f t="shared" ca="1" si="58"/>
        <v>9333.2104229559209</v>
      </c>
      <c r="AB110" s="8">
        <f t="shared" ca="1" si="59"/>
        <v>0</v>
      </c>
      <c r="AC110" s="8" cm="1">
        <f t="array" aca="1" ref="AC110" ca="1">IF(MOD(ROW()-36, 8) = 0, INDEX(AA:AA, ROW()), INDEX(AE:AE,ROW() - 1))</f>
        <v>9383.2104229559209</v>
      </c>
      <c r="AD110" s="8" cm="1">
        <f t="array" aca="1" ref="AD110" ca="1">_xll.RiskUniform($B$22,$C$22)</f>
        <v>25</v>
      </c>
      <c r="AE110" s="8">
        <f t="shared" ca="1" si="60"/>
        <v>9408.2104229559209</v>
      </c>
      <c r="AF110" s="19">
        <f t="shared" ca="1" si="61"/>
        <v>149.66666666666606</v>
      </c>
      <c r="AG110" s="19">
        <f t="shared" ca="1" si="62"/>
        <v>1908.2104229559209</v>
      </c>
      <c r="AH110" s="8" t="str">
        <f t="shared" ca="1" si="63"/>
        <v>NO</v>
      </c>
      <c r="AI110" s="8">
        <f t="shared" ca="1" si="37"/>
        <v>790</v>
      </c>
      <c r="AJ110" s="8">
        <f t="shared" ca="1" si="38"/>
        <v>100</v>
      </c>
      <c r="AK110" s="8">
        <f t="shared" ca="1" si="39"/>
        <v>550</v>
      </c>
      <c r="AL110" s="19">
        <f t="shared" ca="1" si="40"/>
        <v>149.66666666666606</v>
      </c>
      <c r="AM110" s="19">
        <f t="shared" ca="1" si="41"/>
        <v>1908.2104229559209</v>
      </c>
      <c r="AN110" s="8" t="str">
        <f t="shared" ca="1" si="42"/>
        <v>NO</v>
      </c>
    </row>
    <row r="111" spans="1:40">
      <c r="A111" s="8">
        <v>76</v>
      </c>
      <c r="B111" s="8" cm="1">
        <f t="array" aca="1" ref="B111" ca="1">_xll.RiskGamma(1,1/$B$6)</f>
        <v>100</v>
      </c>
      <c r="C111" s="8">
        <f t="shared" ca="1" si="43"/>
        <v>7600</v>
      </c>
      <c r="D111" s="8">
        <f t="shared" ca="1" si="44"/>
        <v>8350</v>
      </c>
      <c r="E111" s="8" cm="1">
        <f t="array" aca="1" ref="E111" ca="1">_xll.RiskPert($B$8,$D$8,$E$8)</f>
        <v>50</v>
      </c>
      <c r="F111" s="8">
        <f t="shared" ca="1" si="45"/>
        <v>8400</v>
      </c>
      <c r="G111" s="8">
        <f t="shared" ca="1" si="46"/>
        <v>800</v>
      </c>
      <c r="H111" s="8">
        <f t="shared" ca="1" si="47"/>
        <v>8400</v>
      </c>
      <c r="I111" s="8" cm="1">
        <f t="array" aca="1" ref="I111" ca="1">_xll.RiskUniform($B$10,$C$10)</f>
        <v>60</v>
      </c>
      <c r="J111" s="8">
        <f t="shared" ca="1" si="48"/>
        <v>8460</v>
      </c>
      <c r="K111" s="8">
        <f t="shared" ca="1" si="49"/>
        <v>0</v>
      </c>
      <c r="L111" s="8">
        <f t="shared" ca="1" si="50"/>
        <v>8460</v>
      </c>
      <c r="M111" s="19" cm="1">
        <f t="array" aca="1" ref="M111" ca="1">_xll.RiskWeibull($B$12,$C$12)</f>
        <v>93.543756289254645</v>
      </c>
      <c r="N111" s="19">
        <f t="shared" ca="1" si="51"/>
        <v>8553.5437562892548</v>
      </c>
      <c r="O111" s="8">
        <f t="shared" ca="1" si="52"/>
        <v>0</v>
      </c>
      <c r="P111" s="19">
        <f t="shared" ca="1" si="53"/>
        <v>8553.5437562892548</v>
      </c>
      <c r="Q111" s="8" cm="1">
        <f t="array" aca="1" ref="Q111" ca="1">_xll.RiskGamma($B$14,1/$C$14)</f>
        <v>100</v>
      </c>
      <c r="R111" s="8" cm="1">
        <f t="array" aca="1" ref="R111" ca="1">_xll.RiskUniform($B$16,$C$16)</f>
        <v>20</v>
      </c>
      <c r="S111" s="19">
        <f t="shared" ca="1" si="54"/>
        <v>8673.5437562892548</v>
      </c>
      <c r="T111" s="9">
        <f t="shared" ca="1" si="36"/>
        <v>100</v>
      </c>
      <c r="U111" s="19" cm="1">
        <f t="array" aca="1" ref="U111" ca="1">INDEX(S:S, 43 + (INT((ROW(A76)-1)/8)*8))</f>
        <v>9113.5437562892548</v>
      </c>
      <c r="V111" s="8">
        <f t="shared" si="1"/>
        <v>120</v>
      </c>
      <c r="W111" s="19">
        <f t="shared" ca="1" si="55"/>
        <v>9233.5437562892548</v>
      </c>
      <c r="X111" s="8">
        <f t="shared" ca="1" si="56"/>
        <v>440</v>
      </c>
      <c r="Y111" s="19">
        <f t="shared" ca="1" si="57"/>
        <v>9233.5437562892548</v>
      </c>
      <c r="Z111" s="19" cm="1">
        <f t="array" aca="1" ref="Z111" ca="1">_xll.RiskPert($B$20,$C$20,$D$20)</f>
        <v>99.666666666666671</v>
      </c>
      <c r="AA111" s="8">
        <f t="shared" ca="1" si="58"/>
        <v>9333.2104229559209</v>
      </c>
      <c r="AB111" s="8">
        <f t="shared" ca="1" si="59"/>
        <v>0</v>
      </c>
      <c r="AC111" s="8" cm="1">
        <f t="array" aca="1" ref="AC111" ca="1">IF(MOD(ROW()-36, 8) = 0, INDEX(AA:AA, ROW()), INDEX(AE:AE,ROW() - 1))</f>
        <v>9408.2104229559209</v>
      </c>
      <c r="AD111" s="8" cm="1">
        <f t="array" aca="1" ref="AD111" ca="1">_xll.RiskUniform($B$22,$C$22)</f>
        <v>25</v>
      </c>
      <c r="AE111" s="8">
        <f t="shared" ca="1" si="60"/>
        <v>9433.2104229559209</v>
      </c>
      <c r="AF111" s="19">
        <f t="shared" ca="1" si="61"/>
        <v>174.66666666666606</v>
      </c>
      <c r="AG111" s="19">
        <f t="shared" ca="1" si="62"/>
        <v>1833.2104229559209</v>
      </c>
      <c r="AH111" s="8" t="str">
        <f t="shared" ca="1" si="63"/>
        <v>NO</v>
      </c>
      <c r="AI111" s="8">
        <f t="shared" ca="1" si="37"/>
        <v>800</v>
      </c>
      <c r="AJ111" s="8">
        <f t="shared" ca="1" si="38"/>
        <v>100</v>
      </c>
      <c r="AK111" s="8">
        <f t="shared" ca="1" si="39"/>
        <v>440</v>
      </c>
      <c r="AL111" s="19">
        <f t="shared" ca="1" si="40"/>
        <v>174.66666666666606</v>
      </c>
      <c r="AM111" s="19">
        <f t="shared" ca="1" si="41"/>
        <v>1833.2104229559209</v>
      </c>
      <c r="AN111" s="8" t="str">
        <f t="shared" ca="1" si="42"/>
        <v>NO</v>
      </c>
    </row>
    <row r="112" spans="1:40">
      <c r="A112" s="8">
        <v>77</v>
      </c>
      <c r="B112" s="8" cm="1">
        <f t="array" aca="1" ref="B112" ca="1">_xll.RiskGamma(1,1/$B$6)</f>
        <v>100</v>
      </c>
      <c r="C112" s="8">
        <f t="shared" ca="1" si="43"/>
        <v>7700</v>
      </c>
      <c r="D112" s="8">
        <f t="shared" ca="1" si="44"/>
        <v>8460</v>
      </c>
      <c r="E112" s="8" cm="1">
        <f t="array" aca="1" ref="E112" ca="1">_xll.RiskPert($B$8,$D$8,$E$8)</f>
        <v>50</v>
      </c>
      <c r="F112" s="8">
        <f t="shared" ca="1" si="45"/>
        <v>8510</v>
      </c>
      <c r="G112" s="8">
        <f t="shared" ca="1" si="46"/>
        <v>810</v>
      </c>
      <c r="H112" s="8">
        <f t="shared" ca="1" si="47"/>
        <v>8510</v>
      </c>
      <c r="I112" s="8" cm="1">
        <f t="array" aca="1" ref="I112" ca="1">_xll.RiskUniform($B$10,$C$10)</f>
        <v>60</v>
      </c>
      <c r="J112" s="8">
        <f t="shared" ca="1" si="48"/>
        <v>8570</v>
      </c>
      <c r="K112" s="8">
        <f t="shared" ca="1" si="49"/>
        <v>0</v>
      </c>
      <c r="L112" s="8">
        <f t="shared" ca="1" si="50"/>
        <v>8570</v>
      </c>
      <c r="M112" s="19" cm="1">
        <f t="array" aca="1" ref="M112" ca="1">_xll.RiskWeibull($B$12,$C$12)</f>
        <v>93.543756289254645</v>
      </c>
      <c r="N112" s="19">
        <f t="shared" ca="1" si="51"/>
        <v>8663.5437562892548</v>
      </c>
      <c r="O112" s="8">
        <f t="shared" ca="1" si="52"/>
        <v>0</v>
      </c>
      <c r="P112" s="19">
        <f t="shared" ca="1" si="53"/>
        <v>8663.5437562892548</v>
      </c>
      <c r="Q112" s="8" cm="1">
        <f t="array" aca="1" ref="Q112" ca="1">_xll.RiskGamma($B$14,1/$C$14)</f>
        <v>100</v>
      </c>
      <c r="R112" s="8" cm="1">
        <f t="array" aca="1" ref="R112" ca="1">_xll.RiskUniform($B$16,$C$16)</f>
        <v>20</v>
      </c>
      <c r="S112" s="19">
        <f t="shared" ca="1" si="54"/>
        <v>8783.5437562892548</v>
      </c>
      <c r="T112" s="9">
        <f t="shared" ca="1" si="36"/>
        <v>100</v>
      </c>
      <c r="U112" s="19" cm="1">
        <f t="array" aca="1" ref="U112" ca="1">INDEX(S:S, 43 + (INT((ROW(A77)-1)/8)*8))</f>
        <v>9113.5437562892548</v>
      </c>
      <c r="V112" s="8">
        <f t="shared" si="1"/>
        <v>120</v>
      </c>
      <c r="W112" s="19">
        <f t="shared" ca="1" si="55"/>
        <v>9233.5437562892548</v>
      </c>
      <c r="X112" s="8">
        <f t="shared" ca="1" si="56"/>
        <v>330</v>
      </c>
      <c r="Y112" s="19">
        <f t="shared" ca="1" si="57"/>
        <v>9233.5437562892548</v>
      </c>
      <c r="Z112" s="19" cm="1">
        <f t="array" aca="1" ref="Z112" ca="1">_xll.RiskPert($B$20,$C$20,$D$20)</f>
        <v>99.666666666666671</v>
      </c>
      <c r="AA112" s="8">
        <f t="shared" ca="1" si="58"/>
        <v>9333.2104229559209</v>
      </c>
      <c r="AB112" s="8">
        <f t="shared" ca="1" si="59"/>
        <v>0</v>
      </c>
      <c r="AC112" s="8" cm="1">
        <f t="array" aca="1" ref="AC112" ca="1">IF(MOD(ROW()-36, 8) = 0, INDEX(AA:AA, ROW()), INDEX(AE:AE,ROW() - 1))</f>
        <v>9433.2104229559209</v>
      </c>
      <c r="AD112" s="8" cm="1">
        <f t="array" aca="1" ref="AD112" ca="1">_xll.RiskUniform($B$22,$C$22)</f>
        <v>25</v>
      </c>
      <c r="AE112" s="8">
        <f t="shared" ca="1" si="60"/>
        <v>9458.2104229559209</v>
      </c>
      <c r="AF112" s="19">
        <f t="shared" ca="1" si="61"/>
        <v>199.66666666666606</v>
      </c>
      <c r="AG112" s="19">
        <f t="shared" ca="1" si="62"/>
        <v>1758.2104229559209</v>
      </c>
      <c r="AH112" s="8" t="str">
        <f t="shared" ca="1" si="63"/>
        <v>NO</v>
      </c>
      <c r="AI112" s="8">
        <f t="shared" ca="1" si="37"/>
        <v>810</v>
      </c>
      <c r="AJ112" s="8">
        <f t="shared" ca="1" si="38"/>
        <v>100</v>
      </c>
      <c r="AK112" s="8">
        <f t="shared" ca="1" si="39"/>
        <v>330</v>
      </c>
      <c r="AL112" s="19">
        <f t="shared" ca="1" si="40"/>
        <v>199.66666666666606</v>
      </c>
      <c r="AM112" s="19">
        <f t="shared" ca="1" si="41"/>
        <v>1758.2104229559209</v>
      </c>
      <c r="AN112" s="8" t="str">
        <f t="shared" ca="1" si="42"/>
        <v>NO</v>
      </c>
    </row>
    <row r="113" spans="1:40">
      <c r="A113" s="8">
        <v>78</v>
      </c>
      <c r="B113" s="8" cm="1">
        <f t="array" aca="1" ref="B113" ca="1">_xll.RiskGamma(1,1/$B$6)</f>
        <v>100</v>
      </c>
      <c r="C113" s="8">
        <f t="shared" ca="1" si="43"/>
        <v>7800</v>
      </c>
      <c r="D113" s="8">
        <f t="shared" ca="1" si="44"/>
        <v>8570</v>
      </c>
      <c r="E113" s="8" cm="1">
        <f t="array" aca="1" ref="E113" ca="1">_xll.RiskPert($B$8,$D$8,$E$8)</f>
        <v>50</v>
      </c>
      <c r="F113" s="8">
        <f t="shared" ca="1" si="45"/>
        <v>8620</v>
      </c>
      <c r="G113" s="8">
        <f t="shared" ca="1" si="46"/>
        <v>820</v>
      </c>
      <c r="H113" s="8">
        <f t="shared" ca="1" si="47"/>
        <v>8620</v>
      </c>
      <c r="I113" s="8" cm="1">
        <f t="array" aca="1" ref="I113" ca="1">_xll.RiskUniform($B$10,$C$10)</f>
        <v>60</v>
      </c>
      <c r="J113" s="8">
        <f t="shared" ca="1" si="48"/>
        <v>8680</v>
      </c>
      <c r="K113" s="8">
        <f t="shared" ca="1" si="49"/>
        <v>0</v>
      </c>
      <c r="L113" s="8">
        <f t="shared" ca="1" si="50"/>
        <v>8680</v>
      </c>
      <c r="M113" s="19" cm="1">
        <f t="array" aca="1" ref="M113" ca="1">_xll.RiskWeibull($B$12,$C$12)</f>
        <v>93.543756289254645</v>
      </c>
      <c r="N113" s="19">
        <f t="shared" ca="1" si="51"/>
        <v>8773.5437562892548</v>
      </c>
      <c r="O113" s="8">
        <f t="shared" ca="1" si="52"/>
        <v>0</v>
      </c>
      <c r="P113" s="19">
        <f t="shared" ca="1" si="53"/>
        <v>8773.5437562892548</v>
      </c>
      <c r="Q113" s="8" cm="1">
        <f t="array" aca="1" ref="Q113" ca="1">_xll.RiskGamma($B$14,1/$C$14)</f>
        <v>100</v>
      </c>
      <c r="R113" s="8" cm="1">
        <f t="array" aca="1" ref="R113" ca="1">_xll.RiskUniform($B$16,$C$16)</f>
        <v>20</v>
      </c>
      <c r="S113" s="19">
        <f t="shared" ca="1" si="54"/>
        <v>8893.5437562892548</v>
      </c>
      <c r="T113" s="9">
        <f t="shared" ca="1" si="36"/>
        <v>100</v>
      </c>
      <c r="U113" s="19" cm="1">
        <f t="array" aca="1" ref="U113" ca="1">INDEX(S:S, 43 + (INT((ROW(A78)-1)/8)*8))</f>
        <v>9113.5437562892548</v>
      </c>
      <c r="V113" s="8">
        <f t="shared" si="1"/>
        <v>120</v>
      </c>
      <c r="W113" s="19">
        <f t="shared" ca="1" si="55"/>
        <v>9233.5437562892548</v>
      </c>
      <c r="X113" s="8">
        <f t="shared" ca="1" si="56"/>
        <v>220</v>
      </c>
      <c r="Y113" s="19">
        <f t="shared" ca="1" si="57"/>
        <v>9233.5437562892548</v>
      </c>
      <c r="Z113" s="19" cm="1">
        <f t="array" aca="1" ref="Z113" ca="1">_xll.RiskPert($B$20,$C$20,$D$20)</f>
        <v>99.666666666666671</v>
      </c>
      <c r="AA113" s="8">
        <f t="shared" ca="1" si="58"/>
        <v>9333.2104229559209</v>
      </c>
      <c r="AB113" s="8">
        <f t="shared" ca="1" si="59"/>
        <v>0</v>
      </c>
      <c r="AC113" s="8" cm="1">
        <f t="array" aca="1" ref="AC113" ca="1">IF(MOD(ROW()-36, 8) = 0, INDEX(AA:AA, ROW()), INDEX(AE:AE,ROW() - 1))</f>
        <v>9458.2104229559209</v>
      </c>
      <c r="AD113" s="8" cm="1">
        <f t="array" aca="1" ref="AD113" ca="1">_xll.RiskUniform($B$22,$C$22)</f>
        <v>25</v>
      </c>
      <c r="AE113" s="8">
        <f t="shared" ca="1" si="60"/>
        <v>9483.2104229559209</v>
      </c>
      <c r="AF113" s="19">
        <f t="shared" ca="1" si="61"/>
        <v>224.66666666666606</v>
      </c>
      <c r="AG113" s="19">
        <f t="shared" ca="1" si="62"/>
        <v>1683.2104229559209</v>
      </c>
      <c r="AH113" s="8" t="str">
        <f t="shared" ca="1" si="63"/>
        <v>NO</v>
      </c>
      <c r="AI113" s="8">
        <f t="shared" ca="1" si="37"/>
        <v>820</v>
      </c>
      <c r="AJ113" s="8">
        <f t="shared" ca="1" si="38"/>
        <v>100</v>
      </c>
      <c r="AK113" s="8">
        <f t="shared" ca="1" si="39"/>
        <v>220</v>
      </c>
      <c r="AL113" s="19">
        <f t="shared" ca="1" si="40"/>
        <v>224.66666666666606</v>
      </c>
      <c r="AM113" s="19">
        <f t="shared" ca="1" si="41"/>
        <v>1683.2104229559209</v>
      </c>
      <c r="AN113" s="8" t="str">
        <f t="shared" ca="1" si="42"/>
        <v>NO</v>
      </c>
    </row>
    <row r="114" spans="1:40">
      <c r="A114" s="8">
        <v>79</v>
      </c>
      <c r="B114" s="8" cm="1">
        <f t="array" aca="1" ref="B114" ca="1">_xll.RiskGamma(1,1/$B$6)</f>
        <v>100</v>
      </c>
      <c r="C114" s="8">
        <f t="shared" ca="1" si="43"/>
        <v>7900</v>
      </c>
      <c r="D114" s="8">
        <f t="shared" ca="1" si="44"/>
        <v>8680</v>
      </c>
      <c r="E114" s="8" cm="1">
        <f t="array" aca="1" ref="E114" ca="1">_xll.RiskPert($B$8,$D$8,$E$8)</f>
        <v>50</v>
      </c>
      <c r="F114" s="8">
        <f t="shared" ca="1" si="45"/>
        <v>8730</v>
      </c>
      <c r="G114" s="8">
        <f t="shared" ca="1" si="46"/>
        <v>830</v>
      </c>
      <c r="H114" s="8">
        <f t="shared" ca="1" si="47"/>
        <v>8730</v>
      </c>
      <c r="I114" s="8" cm="1">
        <f t="array" aca="1" ref="I114" ca="1">_xll.RiskUniform($B$10,$C$10)</f>
        <v>60</v>
      </c>
      <c r="J114" s="8">
        <f t="shared" ca="1" si="48"/>
        <v>8790</v>
      </c>
      <c r="K114" s="8">
        <f t="shared" ca="1" si="49"/>
        <v>0</v>
      </c>
      <c r="L114" s="8">
        <f t="shared" ca="1" si="50"/>
        <v>8790</v>
      </c>
      <c r="M114" s="19" cm="1">
        <f t="array" aca="1" ref="M114" ca="1">_xll.RiskWeibull($B$12,$C$12)</f>
        <v>93.543756289254645</v>
      </c>
      <c r="N114" s="19">
        <f t="shared" ca="1" si="51"/>
        <v>8883.5437562892548</v>
      </c>
      <c r="O114" s="8">
        <f t="shared" ca="1" si="52"/>
        <v>0</v>
      </c>
      <c r="P114" s="19">
        <f t="shared" ca="1" si="53"/>
        <v>8883.5437562892548</v>
      </c>
      <c r="Q114" s="8" cm="1">
        <f t="array" aca="1" ref="Q114" ca="1">_xll.RiskGamma($B$14,1/$C$14)</f>
        <v>100</v>
      </c>
      <c r="R114" s="8" cm="1">
        <f t="array" aca="1" ref="R114" ca="1">_xll.RiskUniform($B$16,$C$16)</f>
        <v>20</v>
      </c>
      <c r="S114" s="19">
        <f t="shared" ca="1" si="54"/>
        <v>9003.5437562892548</v>
      </c>
      <c r="T114" s="9">
        <f t="shared" ca="1" si="36"/>
        <v>100</v>
      </c>
      <c r="U114" s="19" cm="1">
        <f t="array" aca="1" ref="U114" ca="1">INDEX(S:S, 43 + (INT((ROW(A79)-1)/8)*8))</f>
        <v>9113.5437562892548</v>
      </c>
      <c r="V114" s="8">
        <f t="shared" si="1"/>
        <v>120</v>
      </c>
      <c r="W114" s="19">
        <f t="shared" ca="1" si="55"/>
        <v>9233.5437562892548</v>
      </c>
      <c r="X114" s="8">
        <f t="shared" ca="1" si="56"/>
        <v>110</v>
      </c>
      <c r="Y114" s="19">
        <f t="shared" ca="1" si="57"/>
        <v>9233.5437562892548</v>
      </c>
      <c r="Z114" s="19" cm="1">
        <f t="array" aca="1" ref="Z114" ca="1">_xll.RiskPert($B$20,$C$20,$D$20)</f>
        <v>99.666666666666671</v>
      </c>
      <c r="AA114" s="8">
        <f t="shared" ca="1" si="58"/>
        <v>9333.2104229559209</v>
      </c>
      <c r="AB114" s="8">
        <f t="shared" ca="1" si="59"/>
        <v>0</v>
      </c>
      <c r="AC114" s="8" cm="1">
        <f t="array" aca="1" ref="AC114" ca="1">IF(MOD(ROW()-36, 8) = 0, INDEX(AA:AA, ROW()), INDEX(AE:AE,ROW() - 1))</f>
        <v>9483.2104229559209</v>
      </c>
      <c r="AD114" s="8" cm="1">
        <f t="array" aca="1" ref="AD114" ca="1">_xll.RiskUniform($B$22,$C$22)</f>
        <v>25</v>
      </c>
      <c r="AE114" s="8">
        <f t="shared" ca="1" si="60"/>
        <v>9508.2104229559209</v>
      </c>
      <c r="AF114" s="19">
        <f t="shared" ca="1" si="61"/>
        <v>249.66666666666606</v>
      </c>
      <c r="AG114" s="19">
        <f t="shared" ca="1" si="62"/>
        <v>1608.2104229559209</v>
      </c>
      <c r="AH114" s="8" t="str">
        <f t="shared" ca="1" si="63"/>
        <v>NO</v>
      </c>
      <c r="AI114" s="8">
        <f t="shared" ca="1" si="37"/>
        <v>830</v>
      </c>
      <c r="AJ114" s="8">
        <f t="shared" ca="1" si="38"/>
        <v>100</v>
      </c>
      <c r="AK114" s="8">
        <f t="shared" ca="1" si="39"/>
        <v>110</v>
      </c>
      <c r="AL114" s="19">
        <f t="shared" ca="1" si="40"/>
        <v>249.66666666666606</v>
      </c>
      <c r="AM114" s="19">
        <f t="shared" ca="1" si="41"/>
        <v>1608.2104229559209</v>
      </c>
      <c r="AN114" s="8" t="str">
        <f t="shared" ca="1" si="42"/>
        <v>NO</v>
      </c>
    </row>
    <row r="115" spans="1:40">
      <c r="A115" s="8">
        <v>80</v>
      </c>
      <c r="B115" s="8" cm="1">
        <f t="array" aca="1" ref="B115" ca="1">_xll.RiskGamma(1,1/$B$6)</f>
        <v>100</v>
      </c>
      <c r="C115" s="8">
        <f t="shared" ca="1" si="43"/>
        <v>8000</v>
      </c>
      <c r="D115" s="8">
        <f t="shared" ca="1" si="44"/>
        <v>8790</v>
      </c>
      <c r="E115" s="8" cm="1">
        <f t="array" aca="1" ref="E115" ca="1">_xll.RiskPert($B$8,$D$8,$E$8)</f>
        <v>50</v>
      </c>
      <c r="F115" s="8">
        <f t="shared" ca="1" si="45"/>
        <v>8840</v>
      </c>
      <c r="G115" s="8">
        <f t="shared" ca="1" si="46"/>
        <v>840</v>
      </c>
      <c r="H115" s="8">
        <f t="shared" ca="1" si="47"/>
        <v>8840</v>
      </c>
      <c r="I115" s="8" cm="1">
        <f t="array" aca="1" ref="I115" ca="1">_xll.RiskUniform($B$10,$C$10)</f>
        <v>60</v>
      </c>
      <c r="J115" s="8">
        <f t="shared" ca="1" si="48"/>
        <v>8900</v>
      </c>
      <c r="K115" s="8">
        <f t="shared" ca="1" si="49"/>
        <v>0</v>
      </c>
      <c r="L115" s="8">
        <f t="shared" ca="1" si="50"/>
        <v>8900</v>
      </c>
      <c r="M115" s="19" cm="1">
        <f t="array" aca="1" ref="M115" ca="1">_xll.RiskWeibull($B$12,$C$12)</f>
        <v>93.543756289254645</v>
      </c>
      <c r="N115" s="19">
        <f t="shared" ca="1" si="51"/>
        <v>8993.5437562892548</v>
      </c>
      <c r="O115" s="8">
        <f t="shared" ca="1" si="52"/>
        <v>0</v>
      </c>
      <c r="P115" s="19">
        <f t="shared" ca="1" si="53"/>
        <v>8993.5437562892548</v>
      </c>
      <c r="Q115" s="8" cm="1">
        <f t="array" aca="1" ref="Q115" ca="1">_xll.RiskGamma($B$14,1/$C$14)</f>
        <v>100</v>
      </c>
      <c r="R115" s="8" cm="1">
        <f t="array" aca="1" ref="R115" ca="1">_xll.RiskUniform($B$16,$C$16)</f>
        <v>20</v>
      </c>
      <c r="S115" s="19">
        <f t="shared" ca="1" si="54"/>
        <v>9113.5437562892548</v>
      </c>
      <c r="T115" s="9">
        <f t="shared" ca="1" si="36"/>
        <v>100</v>
      </c>
      <c r="U115" s="19" cm="1">
        <f t="array" aca="1" ref="U115" ca="1">INDEX(S:S, 43 + (INT((ROW(A80)-1)/8)*8))</f>
        <v>9113.5437562892548</v>
      </c>
      <c r="V115" s="8">
        <f t="shared" si="1"/>
        <v>120</v>
      </c>
      <c r="W115" s="19">
        <f t="shared" ca="1" si="55"/>
        <v>9233.5437562892548</v>
      </c>
      <c r="X115" s="8">
        <f t="shared" ca="1" si="56"/>
        <v>0</v>
      </c>
      <c r="Y115" s="19">
        <f t="shared" ca="1" si="57"/>
        <v>9233.5437562892548</v>
      </c>
      <c r="Z115" s="19" cm="1">
        <f t="array" aca="1" ref="Z115" ca="1">_xll.RiskPert($B$20,$C$20,$D$20)</f>
        <v>99.666666666666671</v>
      </c>
      <c r="AA115" s="8">
        <f t="shared" ca="1" si="58"/>
        <v>9333.2104229559209</v>
      </c>
      <c r="AB115" s="8">
        <f t="shared" ca="1" si="59"/>
        <v>0</v>
      </c>
      <c r="AC115" s="8" cm="1">
        <f t="array" aca="1" ref="AC115" ca="1">IF(MOD(ROW()-36, 8) = 0, INDEX(AA:AA, ROW()), INDEX(AE:AE,ROW() - 1))</f>
        <v>9508.2104229559209</v>
      </c>
      <c r="AD115" s="8" cm="1">
        <f t="array" aca="1" ref="AD115" ca="1">_xll.RiskUniform($B$22,$C$22)</f>
        <v>25</v>
      </c>
      <c r="AE115" s="8">
        <f t="shared" ca="1" si="60"/>
        <v>9533.2104229559209</v>
      </c>
      <c r="AF115" s="19">
        <f t="shared" ca="1" si="61"/>
        <v>274.66666666666606</v>
      </c>
      <c r="AG115" s="19">
        <f t="shared" ca="1" si="62"/>
        <v>1533.2104229559209</v>
      </c>
      <c r="AH115" s="8" t="str">
        <f t="shared" ca="1" si="63"/>
        <v>NO</v>
      </c>
      <c r="AI115" s="8">
        <f t="shared" ca="1" si="37"/>
        <v>840</v>
      </c>
      <c r="AJ115" s="8">
        <f t="shared" ca="1" si="38"/>
        <v>100</v>
      </c>
      <c r="AK115" s="8">
        <f t="shared" ca="1" si="39"/>
        <v>0</v>
      </c>
      <c r="AL115" s="19">
        <f t="shared" ca="1" si="40"/>
        <v>274.66666666666606</v>
      </c>
      <c r="AM115" s="19">
        <f t="shared" ca="1" si="41"/>
        <v>1533.2104229559209</v>
      </c>
      <c r="AN115" s="8" t="str">
        <f t="shared" ca="1" si="42"/>
        <v>NO</v>
      </c>
    </row>
    <row r="116" spans="1:40">
      <c r="A116" s="8">
        <v>81</v>
      </c>
      <c r="B116" s="8" cm="1">
        <f t="array" aca="1" ref="B116" ca="1">_xll.RiskGamma(1,1/$B$6)</f>
        <v>100</v>
      </c>
      <c r="C116" s="8">
        <f t="shared" ca="1" si="43"/>
        <v>8100</v>
      </c>
      <c r="D116" s="8">
        <f t="shared" ca="1" si="44"/>
        <v>8900</v>
      </c>
      <c r="E116" s="8" cm="1">
        <f t="array" aca="1" ref="E116" ca="1">_xll.RiskPert($B$8,$D$8,$E$8)</f>
        <v>50</v>
      </c>
      <c r="F116" s="8">
        <f t="shared" ca="1" si="45"/>
        <v>8950</v>
      </c>
      <c r="G116" s="8">
        <f t="shared" ca="1" si="46"/>
        <v>850</v>
      </c>
      <c r="H116" s="8">
        <f t="shared" ca="1" si="47"/>
        <v>8950</v>
      </c>
      <c r="I116" s="8" cm="1">
        <f t="array" aca="1" ref="I116" ca="1">_xll.RiskUniform($B$10,$C$10)</f>
        <v>60</v>
      </c>
      <c r="J116" s="8">
        <f t="shared" ca="1" si="48"/>
        <v>9010</v>
      </c>
      <c r="K116" s="8">
        <f t="shared" ca="1" si="49"/>
        <v>0</v>
      </c>
      <c r="L116" s="8">
        <f t="shared" ca="1" si="50"/>
        <v>9010</v>
      </c>
      <c r="M116" s="19" cm="1">
        <f t="array" aca="1" ref="M116" ca="1">_xll.RiskWeibull($B$12,$C$12)</f>
        <v>93.543756289254645</v>
      </c>
      <c r="N116" s="19">
        <f t="shared" ca="1" si="51"/>
        <v>9103.5437562892548</v>
      </c>
      <c r="O116" s="8">
        <f t="shared" ca="1" si="52"/>
        <v>0</v>
      </c>
      <c r="P116" s="19">
        <f t="shared" ca="1" si="53"/>
        <v>9103.5437562892548</v>
      </c>
      <c r="Q116" s="8" cm="1">
        <f t="array" aca="1" ref="Q116" ca="1">_xll.RiskGamma($B$14,1/$C$14)</f>
        <v>100</v>
      </c>
      <c r="R116" s="8" cm="1">
        <f t="array" aca="1" ref="R116" ca="1">_xll.RiskUniform($B$16,$C$16)</f>
        <v>20</v>
      </c>
      <c r="S116" s="19">
        <f t="shared" ca="1" si="54"/>
        <v>9223.5437562892548</v>
      </c>
      <c r="T116" s="9">
        <f t="shared" ca="1" si="36"/>
        <v>100</v>
      </c>
      <c r="U116" s="19" cm="1">
        <f t="array" aca="1" ref="U116" ca="1">INDEX(S:S, 43 + (INT((ROW(A81)-1)/8)*8))</f>
        <v>9993.5437562892548</v>
      </c>
      <c r="V116" s="8">
        <f t="shared" si="1"/>
        <v>120</v>
      </c>
      <c r="W116" s="19">
        <f t="shared" ca="1" si="55"/>
        <v>10113.543756289255</v>
      </c>
      <c r="X116" s="8">
        <f t="shared" ca="1" si="56"/>
        <v>770</v>
      </c>
      <c r="Y116" s="19">
        <f t="shared" ca="1" si="57"/>
        <v>10113.543756289255</v>
      </c>
      <c r="Z116" s="19" cm="1">
        <f t="array" aca="1" ref="Z116" ca="1">_xll.RiskPert($B$20,$C$20,$D$20)</f>
        <v>99.666666666666671</v>
      </c>
      <c r="AA116" s="8">
        <f t="shared" ca="1" si="58"/>
        <v>10213.210422955921</v>
      </c>
      <c r="AB116" s="8">
        <f t="shared" ca="1" si="59"/>
        <v>0</v>
      </c>
      <c r="AC116" s="8" cm="1">
        <f t="array" aca="1" ref="AC116" ca="1">IF(MOD(ROW()-36, 8) = 0, INDEX(AA:AA, ROW()), INDEX(AE:AE,ROW() - 1))</f>
        <v>10213.210422955921</v>
      </c>
      <c r="AD116" s="8" cm="1">
        <f t="array" aca="1" ref="AD116" ca="1">_xll.RiskUniform($B$22,$C$22)</f>
        <v>25</v>
      </c>
      <c r="AE116" s="8">
        <f t="shared" ca="1" si="60"/>
        <v>10238.210422955921</v>
      </c>
      <c r="AF116" s="19">
        <f t="shared" ca="1" si="61"/>
        <v>99.66666666666606</v>
      </c>
      <c r="AG116" s="19">
        <f t="shared" ca="1" si="62"/>
        <v>2138.2104229559209</v>
      </c>
      <c r="AH116" s="8" t="str">
        <f t="shared" ca="1" si="63"/>
        <v>ONE WEEK REACHED</v>
      </c>
      <c r="AI116" s="8">
        <f t="shared" ca="1" si="37"/>
        <v>0</v>
      </c>
      <c r="AJ116" s="8">
        <f t="shared" ca="1" si="38"/>
        <v>0</v>
      </c>
      <c r="AK116" s="8">
        <f t="shared" ca="1" si="39"/>
        <v>0</v>
      </c>
      <c r="AL116" s="19">
        <f t="shared" ca="1" si="40"/>
        <v>0</v>
      </c>
      <c r="AM116" s="19">
        <f t="shared" ca="1" si="41"/>
        <v>0</v>
      </c>
      <c r="AN116" s="8" t="str">
        <f t="shared" ca="1" si="42"/>
        <v>NO</v>
      </c>
    </row>
    <row r="117" spans="1:40">
      <c r="A117" s="8">
        <v>82</v>
      </c>
      <c r="B117" s="8" cm="1">
        <f t="array" aca="1" ref="B117" ca="1">_xll.RiskGamma(1,1/$B$6)</f>
        <v>100</v>
      </c>
      <c r="C117" s="8">
        <f t="shared" ca="1" si="43"/>
        <v>8200</v>
      </c>
      <c r="D117" s="8">
        <f t="shared" ca="1" si="44"/>
        <v>9010</v>
      </c>
      <c r="E117" s="8" cm="1">
        <f t="array" aca="1" ref="E117" ca="1">_xll.RiskPert($B$8,$D$8,$E$8)</f>
        <v>50</v>
      </c>
      <c r="F117" s="8">
        <f t="shared" ca="1" si="45"/>
        <v>9060</v>
      </c>
      <c r="G117" s="8">
        <f t="shared" ca="1" si="46"/>
        <v>860</v>
      </c>
      <c r="H117" s="8">
        <f t="shared" ca="1" si="47"/>
        <v>9060</v>
      </c>
      <c r="I117" s="8" cm="1">
        <f t="array" aca="1" ref="I117" ca="1">_xll.RiskUniform($B$10,$C$10)</f>
        <v>60</v>
      </c>
      <c r="J117" s="8">
        <f t="shared" ca="1" si="48"/>
        <v>9120</v>
      </c>
      <c r="K117" s="8">
        <f t="shared" ca="1" si="49"/>
        <v>0</v>
      </c>
      <c r="L117" s="8">
        <f t="shared" ca="1" si="50"/>
        <v>9120</v>
      </c>
      <c r="M117" s="19" cm="1">
        <f t="array" aca="1" ref="M117" ca="1">_xll.RiskWeibull($B$12,$C$12)</f>
        <v>93.543756289254645</v>
      </c>
      <c r="N117" s="19">
        <f t="shared" ca="1" si="51"/>
        <v>9213.5437562892548</v>
      </c>
      <c r="O117" s="8">
        <f t="shared" ca="1" si="52"/>
        <v>0</v>
      </c>
      <c r="P117" s="19">
        <f t="shared" ca="1" si="53"/>
        <v>9213.5437562892548</v>
      </c>
      <c r="Q117" s="8" cm="1">
        <f t="array" aca="1" ref="Q117" ca="1">_xll.RiskGamma($B$14,1/$C$14)</f>
        <v>100</v>
      </c>
      <c r="R117" s="8" cm="1">
        <f t="array" aca="1" ref="R117" ca="1">_xll.RiskUniform($B$16,$C$16)</f>
        <v>20</v>
      </c>
      <c r="S117" s="19">
        <f t="shared" ca="1" si="54"/>
        <v>9333.5437562892548</v>
      </c>
      <c r="T117" s="9">
        <f t="shared" ca="1" si="36"/>
        <v>100</v>
      </c>
      <c r="U117" s="19" cm="1">
        <f t="array" aca="1" ref="U117" ca="1">INDEX(S:S, 43 + (INT((ROW(A82)-1)/8)*8))</f>
        <v>9993.5437562892548</v>
      </c>
      <c r="V117" s="8">
        <f t="shared" si="1"/>
        <v>120</v>
      </c>
      <c r="W117" s="19">
        <f t="shared" ca="1" si="55"/>
        <v>10113.543756289255</v>
      </c>
      <c r="X117" s="8">
        <f t="shared" ca="1" si="56"/>
        <v>660</v>
      </c>
      <c r="Y117" s="19">
        <f t="shared" ca="1" si="57"/>
        <v>10113.543756289255</v>
      </c>
      <c r="Z117" s="19" cm="1">
        <f t="array" aca="1" ref="Z117" ca="1">_xll.RiskPert($B$20,$C$20,$D$20)</f>
        <v>99.666666666666671</v>
      </c>
      <c r="AA117" s="8">
        <f t="shared" ca="1" si="58"/>
        <v>10213.210422955921</v>
      </c>
      <c r="AB117" s="8">
        <f t="shared" ca="1" si="59"/>
        <v>0</v>
      </c>
      <c r="AC117" s="8" cm="1">
        <f t="array" aca="1" ref="AC117" ca="1">IF(MOD(ROW()-36, 8) = 0, INDEX(AA:AA, ROW()), INDEX(AE:AE,ROW() - 1))</f>
        <v>10238.210422955921</v>
      </c>
      <c r="AD117" s="8" cm="1">
        <f t="array" aca="1" ref="AD117" ca="1">_xll.RiskUniform($B$22,$C$22)</f>
        <v>25</v>
      </c>
      <c r="AE117" s="8">
        <f t="shared" ca="1" si="60"/>
        <v>10263.210422955921</v>
      </c>
      <c r="AF117" s="19">
        <f t="shared" ca="1" si="61"/>
        <v>124.66666666666606</v>
      </c>
      <c r="AG117" s="19">
        <f t="shared" ca="1" si="62"/>
        <v>2063.2104229559209</v>
      </c>
      <c r="AH117" s="8" t="str">
        <f t="shared" ca="1" si="63"/>
        <v>ONE WEEK REACHED</v>
      </c>
      <c r="AI117" s="8">
        <f t="shared" ca="1" si="37"/>
        <v>0</v>
      </c>
      <c r="AJ117" s="8">
        <f t="shared" ca="1" si="38"/>
        <v>0</v>
      </c>
      <c r="AK117" s="8">
        <f t="shared" ca="1" si="39"/>
        <v>0</v>
      </c>
      <c r="AL117" s="19">
        <f t="shared" ca="1" si="40"/>
        <v>0</v>
      </c>
      <c r="AM117" s="19">
        <f t="shared" ca="1" si="41"/>
        <v>0</v>
      </c>
      <c r="AN117" s="8" t="str">
        <f t="shared" ca="1" si="42"/>
        <v>NO</v>
      </c>
    </row>
    <row r="118" spans="1:40">
      <c r="A118" s="8">
        <v>83</v>
      </c>
      <c r="B118" s="8" cm="1">
        <f t="array" aca="1" ref="B118" ca="1">_xll.RiskGamma(1,1/$B$6)</f>
        <v>100</v>
      </c>
      <c r="C118" s="8">
        <f t="shared" ca="1" si="43"/>
        <v>8300</v>
      </c>
      <c r="D118" s="8">
        <f t="shared" ca="1" si="44"/>
        <v>9120</v>
      </c>
      <c r="E118" s="8" cm="1">
        <f t="array" aca="1" ref="E118" ca="1">_xll.RiskPert($B$8,$D$8,$E$8)</f>
        <v>50</v>
      </c>
      <c r="F118" s="8">
        <f t="shared" ca="1" si="45"/>
        <v>9170</v>
      </c>
      <c r="G118" s="8">
        <f t="shared" ca="1" si="46"/>
        <v>870</v>
      </c>
      <c r="H118" s="8">
        <f t="shared" ca="1" si="47"/>
        <v>9170</v>
      </c>
      <c r="I118" s="8" cm="1">
        <f t="array" aca="1" ref="I118" ca="1">_xll.RiskUniform($B$10,$C$10)</f>
        <v>60</v>
      </c>
      <c r="J118" s="8">
        <f t="shared" ca="1" si="48"/>
        <v>9230</v>
      </c>
      <c r="K118" s="8">
        <f t="shared" ca="1" si="49"/>
        <v>0</v>
      </c>
      <c r="L118" s="8">
        <f t="shared" ca="1" si="50"/>
        <v>9230</v>
      </c>
      <c r="M118" s="19" cm="1">
        <f t="array" aca="1" ref="M118" ca="1">_xll.RiskWeibull($B$12,$C$12)</f>
        <v>93.543756289254645</v>
      </c>
      <c r="N118" s="19">
        <f t="shared" ca="1" si="51"/>
        <v>9323.5437562892548</v>
      </c>
      <c r="O118" s="8">
        <f t="shared" ca="1" si="52"/>
        <v>0</v>
      </c>
      <c r="P118" s="19">
        <f t="shared" ca="1" si="53"/>
        <v>9323.5437562892548</v>
      </c>
      <c r="Q118" s="8" cm="1">
        <f t="array" aca="1" ref="Q118" ca="1">_xll.RiskGamma($B$14,1/$C$14)</f>
        <v>100</v>
      </c>
      <c r="R118" s="8" cm="1">
        <f t="array" aca="1" ref="R118" ca="1">_xll.RiskUniform($B$16,$C$16)</f>
        <v>20</v>
      </c>
      <c r="S118" s="19">
        <f t="shared" ca="1" si="54"/>
        <v>9443.5437562892548</v>
      </c>
      <c r="T118" s="9">
        <f t="shared" ca="1" si="36"/>
        <v>100</v>
      </c>
      <c r="U118" s="19" cm="1">
        <f t="array" aca="1" ref="U118" ca="1">INDEX(S:S, 43 + (INT((ROW(A83)-1)/8)*8))</f>
        <v>9993.5437562892548</v>
      </c>
      <c r="V118" s="8">
        <f t="shared" si="1"/>
        <v>120</v>
      </c>
      <c r="W118" s="19">
        <f t="shared" ca="1" si="55"/>
        <v>10113.543756289255</v>
      </c>
      <c r="X118" s="8">
        <f t="shared" ca="1" si="56"/>
        <v>550</v>
      </c>
      <c r="Y118" s="19">
        <f t="shared" ca="1" si="57"/>
        <v>10113.543756289255</v>
      </c>
      <c r="Z118" s="19" cm="1">
        <f t="array" aca="1" ref="Z118" ca="1">_xll.RiskPert($B$20,$C$20,$D$20)</f>
        <v>99.666666666666671</v>
      </c>
      <c r="AA118" s="8">
        <f t="shared" ca="1" si="58"/>
        <v>10213.210422955921</v>
      </c>
      <c r="AB118" s="8">
        <f t="shared" ca="1" si="59"/>
        <v>0</v>
      </c>
      <c r="AC118" s="8" cm="1">
        <f t="array" aca="1" ref="AC118" ca="1">IF(MOD(ROW()-36, 8) = 0, INDEX(AA:AA, ROW()), INDEX(AE:AE,ROW() - 1))</f>
        <v>10263.210422955921</v>
      </c>
      <c r="AD118" s="8" cm="1">
        <f t="array" aca="1" ref="AD118" ca="1">_xll.RiskUniform($B$22,$C$22)</f>
        <v>25</v>
      </c>
      <c r="AE118" s="8">
        <f t="shared" ca="1" si="60"/>
        <v>10288.210422955921</v>
      </c>
      <c r="AF118" s="19">
        <f t="shared" ca="1" si="61"/>
        <v>149.66666666666606</v>
      </c>
      <c r="AG118" s="19">
        <f t="shared" ca="1" si="62"/>
        <v>1988.2104229559209</v>
      </c>
      <c r="AH118" s="8" t="str">
        <f t="shared" ca="1" si="63"/>
        <v>ONE WEEK REACHED</v>
      </c>
      <c r="AI118" s="8">
        <f t="shared" ca="1" si="37"/>
        <v>0</v>
      </c>
      <c r="AJ118" s="8">
        <f t="shared" ca="1" si="38"/>
        <v>0</v>
      </c>
      <c r="AK118" s="8">
        <f t="shared" ca="1" si="39"/>
        <v>0</v>
      </c>
      <c r="AL118" s="19">
        <f t="shared" ca="1" si="40"/>
        <v>0</v>
      </c>
      <c r="AM118" s="19">
        <f t="shared" ca="1" si="41"/>
        <v>0</v>
      </c>
      <c r="AN118" s="8" t="str">
        <f t="shared" ca="1" si="42"/>
        <v>NO</v>
      </c>
    </row>
    <row r="119" spans="1:40">
      <c r="A119" s="8">
        <v>84</v>
      </c>
      <c r="B119" s="8" cm="1">
        <f t="array" aca="1" ref="B119" ca="1">_xll.RiskGamma(1,1/$B$6)</f>
        <v>100</v>
      </c>
      <c r="C119" s="8">
        <f t="shared" ca="1" si="43"/>
        <v>8400</v>
      </c>
      <c r="D119" s="8">
        <f t="shared" ca="1" si="44"/>
        <v>9230</v>
      </c>
      <c r="E119" s="8" cm="1">
        <f t="array" aca="1" ref="E119" ca="1">_xll.RiskPert($B$8,$D$8,$E$8)</f>
        <v>50</v>
      </c>
      <c r="F119" s="8">
        <f t="shared" ca="1" si="45"/>
        <v>9280</v>
      </c>
      <c r="G119" s="8">
        <f t="shared" ca="1" si="46"/>
        <v>880</v>
      </c>
      <c r="H119" s="8">
        <f t="shared" ca="1" si="47"/>
        <v>9280</v>
      </c>
      <c r="I119" s="8" cm="1">
        <f t="array" aca="1" ref="I119" ca="1">_xll.RiskUniform($B$10,$C$10)</f>
        <v>60</v>
      </c>
      <c r="J119" s="8">
        <f t="shared" ca="1" si="48"/>
        <v>9340</v>
      </c>
      <c r="K119" s="8">
        <f t="shared" ca="1" si="49"/>
        <v>0</v>
      </c>
      <c r="L119" s="8">
        <f t="shared" ca="1" si="50"/>
        <v>9340</v>
      </c>
      <c r="M119" s="19" cm="1">
        <f t="array" aca="1" ref="M119" ca="1">_xll.RiskWeibull($B$12,$C$12)</f>
        <v>93.543756289254645</v>
      </c>
      <c r="N119" s="19">
        <f t="shared" ca="1" si="51"/>
        <v>9433.5437562892548</v>
      </c>
      <c r="O119" s="8">
        <f t="shared" ca="1" si="52"/>
        <v>0</v>
      </c>
      <c r="P119" s="19">
        <f t="shared" ca="1" si="53"/>
        <v>9433.5437562892548</v>
      </c>
      <c r="Q119" s="8" cm="1">
        <f t="array" aca="1" ref="Q119" ca="1">_xll.RiskGamma($B$14,1/$C$14)</f>
        <v>100</v>
      </c>
      <c r="R119" s="8" cm="1">
        <f t="array" aca="1" ref="R119" ca="1">_xll.RiskUniform($B$16,$C$16)</f>
        <v>20</v>
      </c>
      <c r="S119" s="19">
        <f t="shared" ca="1" si="54"/>
        <v>9553.5437562892548</v>
      </c>
      <c r="T119" s="9">
        <f t="shared" ca="1" si="36"/>
        <v>100</v>
      </c>
      <c r="U119" s="19" cm="1">
        <f t="array" aca="1" ref="U119" ca="1">INDEX(S:S, 43 + (INT((ROW(A84)-1)/8)*8))</f>
        <v>9993.5437562892548</v>
      </c>
      <c r="V119" s="8">
        <f t="shared" si="1"/>
        <v>120</v>
      </c>
      <c r="W119" s="19">
        <f t="shared" ca="1" si="55"/>
        <v>10113.543756289255</v>
      </c>
      <c r="X119" s="8">
        <f t="shared" ca="1" si="56"/>
        <v>440</v>
      </c>
      <c r="Y119" s="19">
        <f t="shared" ca="1" si="57"/>
        <v>10113.543756289255</v>
      </c>
      <c r="Z119" s="19" cm="1">
        <f t="array" aca="1" ref="Z119" ca="1">_xll.RiskPert($B$20,$C$20,$D$20)</f>
        <v>99.666666666666671</v>
      </c>
      <c r="AA119" s="8">
        <f t="shared" ca="1" si="58"/>
        <v>10213.210422955921</v>
      </c>
      <c r="AB119" s="8">
        <f t="shared" ca="1" si="59"/>
        <v>0</v>
      </c>
      <c r="AC119" s="8" cm="1">
        <f t="array" aca="1" ref="AC119" ca="1">IF(MOD(ROW()-36, 8) = 0, INDEX(AA:AA, ROW()), INDEX(AE:AE,ROW() - 1))</f>
        <v>10288.210422955921</v>
      </c>
      <c r="AD119" s="8" cm="1">
        <f t="array" aca="1" ref="AD119" ca="1">_xll.RiskUniform($B$22,$C$22)</f>
        <v>25</v>
      </c>
      <c r="AE119" s="8">
        <f t="shared" ca="1" si="60"/>
        <v>10313.210422955921</v>
      </c>
      <c r="AF119" s="19">
        <f t="shared" ca="1" si="61"/>
        <v>174.66666666666606</v>
      </c>
      <c r="AG119" s="19">
        <f t="shared" ca="1" si="62"/>
        <v>1913.2104229559209</v>
      </c>
      <c r="AH119" s="8" t="str">
        <f t="shared" ca="1" si="63"/>
        <v>ONE WEEK REACHED</v>
      </c>
      <c r="AI119" s="8">
        <f t="shared" ca="1" si="37"/>
        <v>0</v>
      </c>
      <c r="AJ119" s="8">
        <f t="shared" ca="1" si="38"/>
        <v>0</v>
      </c>
      <c r="AK119" s="8">
        <f t="shared" ca="1" si="39"/>
        <v>0</v>
      </c>
      <c r="AL119" s="19">
        <f t="shared" ca="1" si="40"/>
        <v>0</v>
      </c>
      <c r="AM119" s="19">
        <f t="shared" ca="1" si="41"/>
        <v>0</v>
      </c>
      <c r="AN119" s="8" t="str">
        <f t="shared" ca="1" si="42"/>
        <v>NO</v>
      </c>
    </row>
    <row r="120" spans="1:40">
      <c r="A120" s="8">
        <v>85</v>
      </c>
      <c r="B120" s="8" cm="1">
        <f t="array" aca="1" ref="B120" ca="1">_xll.RiskGamma(1,1/$B$6)</f>
        <v>100</v>
      </c>
      <c r="C120" s="8">
        <f t="shared" ca="1" si="43"/>
        <v>8500</v>
      </c>
      <c r="D120" s="8">
        <f t="shared" ca="1" si="44"/>
        <v>9340</v>
      </c>
      <c r="E120" s="8" cm="1">
        <f t="array" aca="1" ref="E120" ca="1">_xll.RiskPert($B$8,$D$8,$E$8)</f>
        <v>50</v>
      </c>
      <c r="F120" s="8">
        <f t="shared" ca="1" si="45"/>
        <v>9390</v>
      </c>
      <c r="G120" s="8">
        <f t="shared" ca="1" si="46"/>
        <v>890</v>
      </c>
      <c r="H120" s="8">
        <f t="shared" ca="1" si="47"/>
        <v>9390</v>
      </c>
      <c r="I120" s="8" cm="1">
        <f t="array" aca="1" ref="I120" ca="1">_xll.RiskUniform($B$10,$C$10)</f>
        <v>60</v>
      </c>
      <c r="J120" s="8">
        <f t="shared" ca="1" si="48"/>
        <v>9450</v>
      </c>
      <c r="K120" s="8">
        <f t="shared" ca="1" si="49"/>
        <v>0</v>
      </c>
      <c r="L120" s="8">
        <f t="shared" ca="1" si="50"/>
        <v>9450</v>
      </c>
      <c r="M120" s="19" cm="1">
        <f t="array" aca="1" ref="M120" ca="1">_xll.RiskWeibull($B$12,$C$12)</f>
        <v>93.543756289254645</v>
      </c>
      <c r="N120" s="19">
        <f t="shared" ca="1" si="51"/>
        <v>9543.5437562892548</v>
      </c>
      <c r="O120" s="8">
        <f t="shared" ca="1" si="52"/>
        <v>0</v>
      </c>
      <c r="P120" s="19">
        <f t="shared" ca="1" si="53"/>
        <v>9543.5437562892548</v>
      </c>
      <c r="Q120" s="8" cm="1">
        <f t="array" aca="1" ref="Q120" ca="1">_xll.RiskGamma($B$14,1/$C$14)</f>
        <v>100</v>
      </c>
      <c r="R120" s="8" cm="1">
        <f t="array" aca="1" ref="R120" ca="1">_xll.RiskUniform($B$16,$C$16)</f>
        <v>20</v>
      </c>
      <c r="S120" s="19">
        <f t="shared" ca="1" si="54"/>
        <v>9663.5437562892548</v>
      </c>
      <c r="T120" s="9">
        <f t="shared" ca="1" si="36"/>
        <v>100</v>
      </c>
      <c r="U120" s="19" cm="1">
        <f t="array" aca="1" ref="U120" ca="1">INDEX(S:S, 43 + (INT((ROW(A85)-1)/8)*8))</f>
        <v>9993.5437562892548</v>
      </c>
      <c r="V120" s="8">
        <f t="shared" si="1"/>
        <v>120</v>
      </c>
      <c r="W120" s="19">
        <f t="shared" ca="1" si="55"/>
        <v>10113.543756289255</v>
      </c>
      <c r="X120" s="8">
        <f t="shared" ca="1" si="56"/>
        <v>330</v>
      </c>
      <c r="Y120" s="19">
        <f t="shared" ca="1" si="57"/>
        <v>10113.543756289255</v>
      </c>
      <c r="Z120" s="19" cm="1">
        <f t="array" aca="1" ref="Z120" ca="1">_xll.RiskPert($B$20,$C$20,$D$20)</f>
        <v>99.666666666666671</v>
      </c>
      <c r="AA120" s="8">
        <f t="shared" ca="1" si="58"/>
        <v>10213.210422955921</v>
      </c>
      <c r="AB120" s="8">
        <f t="shared" ca="1" si="59"/>
        <v>0</v>
      </c>
      <c r="AC120" s="8" cm="1">
        <f t="array" aca="1" ref="AC120" ca="1">IF(MOD(ROW()-36, 8) = 0, INDEX(AA:AA, ROW()), INDEX(AE:AE,ROW() - 1))</f>
        <v>10313.210422955921</v>
      </c>
      <c r="AD120" s="8" cm="1">
        <f t="array" aca="1" ref="AD120" ca="1">_xll.RiskUniform($B$22,$C$22)</f>
        <v>25</v>
      </c>
      <c r="AE120" s="8">
        <f t="shared" ca="1" si="60"/>
        <v>10338.210422955921</v>
      </c>
      <c r="AF120" s="19">
        <f t="shared" ca="1" si="61"/>
        <v>199.66666666666606</v>
      </c>
      <c r="AG120" s="19">
        <f t="shared" ca="1" si="62"/>
        <v>1838.2104229559209</v>
      </c>
      <c r="AH120" s="8" t="str">
        <f t="shared" ca="1" si="63"/>
        <v>ONE WEEK REACHED</v>
      </c>
      <c r="AI120" s="8">
        <f t="shared" ca="1" si="37"/>
        <v>0</v>
      </c>
      <c r="AJ120" s="8">
        <f t="shared" ca="1" si="38"/>
        <v>0</v>
      </c>
      <c r="AK120" s="8">
        <f t="shared" ca="1" si="39"/>
        <v>0</v>
      </c>
      <c r="AL120" s="19">
        <f t="shared" ca="1" si="40"/>
        <v>0</v>
      </c>
      <c r="AM120" s="19">
        <f t="shared" ca="1" si="41"/>
        <v>0</v>
      </c>
      <c r="AN120" s="8" t="str">
        <f t="shared" ca="1" si="42"/>
        <v>NO</v>
      </c>
    </row>
    <row r="121" spans="1:40">
      <c r="A121" s="8">
        <v>86</v>
      </c>
      <c r="B121" s="8" cm="1">
        <f t="array" aca="1" ref="B121" ca="1">_xll.RiskGamma(1,1/$B$6)</f>
        <v>100</v>
      </c>
      <c r="C121" s="8">
        <f t="shared" ca="1" si="43"/>
        <v>8600</v>
      </c>
      <c r="D121" s="8">
        <f t="shared" ca="1" si="44"/>
        <v>9450</v>
      </c>
      <c r="E121" s="8" cm="1">
        <f t="array" aca="1" ref="E121" ca="1">_xll.RiskPert($B$8,$D$8,$E$8)</f>
        <v>50</v>
      </c>
      <c r="F121" s="8">
        <f t="shared" ca="1" si="45"/>
        <v>9500</v>
      </c>
      <c r="G121" s="8">
        <f t="shared" ca="1" si="46"/>
        <v>900</v>
      </c>
      <c r="H121" s="8">
        <f t="shared" ca="1" si="47"/>
        <v>9500</v>
      </c>
      <c r="I121" s="8" cm="1">
        <f t="array" aca="1" ref="I121" ca="1">_xll.RiskUniform($B$10,$C$10)</f>
        <v>60</v>
      </c>
      <c r="J121" s="8">
        <f t="shared" ca="1" si="48"/>
        <v>9560</v>
      </c>
      <c r="K121" s="8">
        <f t="shared" ca="1" si="49"/>
        <v>0</v>
      </c>
      <c r="L121" s="8">
        <f t="shared" ca="1" si="50"/>
        <v>9560</v>
      </c>
      <c r="M121" s="19" cm="1">
        <f t="array" aca="1" ref="M121" ca="1">_xll.RiskWeibull($B$12,$C$12)</f>
        <v>93.543756289254645</v>
      </c>
      <c r="N121" s="19">
        <f t="shared" ca="1" si="51"/>
        <v>9653.5437562892548</v>
      </c>
      <c r="O121" s="8">
        <f t="shared" ca="1" si="52"/>
        <v>0</v>
      </c>
      <c r="P121" s="19">
        <f t="shared" ca="1" si="53"/>
        <v>9653.5437562892548</v>
      </c>
      <c r="Q121" s="8" cm="1">
        <f t="array" aca="1" ref="Q121" ca="1">_xll.RiskGamma($B$14,1/$C$14)</f>
        <v>100</v>
      </c>
      <c r="R121" s="8" cm="1">
        <f t="array" aca="1" ref="R121" ca="1">_xll.RiskUniform($B$16,$C$16)</f>
        <v>20</v>
      </c>
      <c r="S121" s="19">
        <f t="shared" ca="1" si="54"/>
        <v>9773.5437562892548</v>
      </c>
      <c r="T121" s="9">
        <f t="shared" ca="1" si="36"/>
        <v>100</v>
      </c>
      <c r="U121" s="19" cm="1">
        <f t="array" aca="1" ref="U121" ca="1">INDEX(S:S, 43 + (INT((ROW(A86)-1)/8)*8))</f>
        <v>9993.5437562892548</v>
      </c>
      <c r="V121" s="8">
        <f t="shared" si="1"/>
        <v>120</v>
      </c>
      <c r="W121" s="19">
        <f t="shared" ca="1" si="55"/>
        <v>10113.543756289255</v>
      </c>
      <c r="X121" s="8">
        <f t="shared" ca="1" si="56"/>
        <v>220</v>
      </c>
      <c r="Y121" s="19">
        <f t="shared" ca="1" si="57"/>
        <v>10113.543756289255</v>
      </c>
      <c r="Z121" s="19" cm="1">
        <f t="array" aca="1" ref="Z121" ca="1">_xll.RiskPert($B$20,$C$20,$D$20)</f>
        <v>99.666666666666671</v>
      </c>
      <c r="AA121" s="8">
        <f t="shared" ca="1" si="58"/>
        <v>10213.210422955921</v>
      </c>
      <c r="AB121" s="8">
        <f t="shared" ca="1" si="59"/>
        <v>0</v>
      </c>
      <c r="AC121" s="8" cm="1">
        <f t="array" aca="1" ref="AC121" ca="1">IF(MOD(ROW()-36, 8) = 0, INDEX(AA:AA, ROW()), INDEX(AE:AE,ROW() - 1))</f>
        <v>10338.210422955921</v>
      </c>
      <c r="AD121" s="8" cm="1">
        <f t="array" aca="1" ref="AD121" ca="1">_xll.RiskUniform($B$22,$C$22)</f>
        <v>25</v>
      </c>
      <c r="AE121" s="8">
        <f t="shared" ca="1" si="60"/>
        <v>10363.210422955921</v>
      </c>
      <c r="AF121" s="19">
        <f t="shared" ca="1" si="61"/>
        <v>224.66666666666606</v>
      </c>
      <c r="AG121" s="19">
        <f t="shared" ca="1" si="62"/>
        <v>1763.2104229559209</v>
      </c>
      <c r="AH121" s="8" t="str">
        <f t="shared" ca="1" si="63"/>
        <v>ONE WEEK REACHED</v>
      </c>
      <c r="AI121" s="8">
        <f t="shared" ca="1" si="37"/>
        <v>0</v>
      </c>
      <c r="AJ121" s="8">
        <f t="shared" ca="1" si="38"/>
        <v>0</v>
      </c>
      <c r="AK121" s="8">
        <f t="shared" ca="1" si="39"/>
        <v>0</v>
      </c>
      <c r="AL121" s="19">
        <f t="shared" ca="1" si="40"/>
        <v>0</v>
      </c>
      <c r="AM121" s="19">
        <f t="shared" ca="1" si="41"/>
        <v>0</v>
      </c>
      <c r="AN121" s="8" t="str">
        <f t="shared" ca="1" si="42"/>
        <v>NO</v>
      </c>
    </row>
    <row r="122" spans="1:40">
      <c r="A122" s="8">
        <v>87</v>
      </c>
      <c r="B122" s="8" cm="1">
        <f t="array" aca="1" ref="B122" ca="1">_xll.RiskGamma(1,1/$B$6)</f>
        <v>100</v>
      </c>
      <c r="C122" s="8">
        <f t="shared" ca="1" si="43"/>
        <v>8700</v>
      </c>
      <c r="D122" s="8">
        <f t="shared" ca="1" si="44"/>
        <v>9560</v>
      </c>
      <c r="E122" s="8" cm="1">
        <f t="array" aca="1" ref="E122" ca="1">_xll.RiskPert($B$8,$D$8,$E$8)</f>
        <v>50</v>
      </c>
      <c r="F122" s="8">
        <f t="shared" ca="1" si="45"/>
        <v>9610</v>
      </c>
      <c r="G122" s="8">
        <f t="shared" ca="1" si="46"/>
        <v>910</v>
      </c>
      <c r="H122" s="8">
        <f t="shared" ca="1" si="47"/>
        <v>9610</v>
      </c>
      <c r="I122" s="8" cm="1">
        <f t="array" aca="1" ref="I122" ca="1">_xll.RiskUniform($B$10,$C$10)</f>
        <v>60</v>
      </c>
      <c r="J122" s="8">
        <f t="shared" ca="1" si="48"/>
        <v>9670</v>
      </c>
      <c r="K122" s="8">
        <f t="shared" ca="1" si="49"/>
        <v>0</v>
      </c>
      <c r="L122" s="8">
        <f t="shared" ca="1" si="50"/>
        <v>9670</v>
      </c>
      <c r="M122" s="19" cm="1">
        <f t="array" aca="1" ref="M122" ca="1">_xll.RiskWeibull($B$12,$C$12)</f>
        <v>93.543756289254645</v>
      </c>
      <c r="N122" s="19">
        <f t="shared" ca="1" si="51"/>
        <v>9763.5437562892548</v>
      </c>
      <c r="O122" s="8">
        <f t="shared" ca="1" si="52"/>
        <v>0</v>
      </c>
      <c r="P122" s="19">
        <f t="shared" ca="1" si="53"/>
        <v>9763.5437562892548</v>
      </c>
      <c r="Q122" s="8" cm="1">
        <f t="array" aca="1" ref="Q122" ca="1">_xll.RiskGamma($B$14,1/$C$14)</f>
        <v>100</v>
      </c>
      <c r="R122" s="8" cm="1">
        <f t="array" aca="1" ref="R122" ca="1">_xll.RiskUniform($B$16,$C$16)</f>
        <v>20</v>
      </c>
      <c r="S122" s="19">
        <f t="shared" ca="1" si="54"/>
        <v>9883.5437562892548</v>
      </c>
      <c r="T122" s="9">
        <f t="shared" ca="1" si="36"/>
        <v>100</v>
      </c>
      <c r="U122" s="19" cm="1">
        <f t="array" aca="1" ref="U122" ca="1">INDEX(S:S, 43 + (INT((ROW(A87)-1)/8)*8))</f>
        <v>9993.5437562892548</v>
      </c>
      <c r="V122" s="8">
        <f t="shared" si="1"/>
        <v>120</v>
      </c>
      <c r="W122" s="19">
        <f t="shared" ca="1" si="55"/>
        <v>10113.543756289255</v>
      </c>
      <c r="X122" s="8">
        <f t="shared" ca="1" si="56"/>
        <v>110</v>
      </c>
      <c r="Y122" s="19">
        <f t="shared" ca="1" si="57"/>
        <v>10113.543756289255</v>
      </c>
      <c r="Z122" s="19" cm="1">
        <f t="array" aca="1" ref="Z122" ca="1">_xll.RiskPert($B$20,$C$20,$D$20)</f>
        <v>99.666666666666671</v>
      </c>
      <c r="AA122" s="8">
        <f t="shared" ca="1" si="58"/>
        <v>10213.210422955921</v>
      </c>
      <c r="AB122" s="8">
        <f t="shared" ca="1" si="59"/>
        <v>0</v>
      </c>
      <c r="AC122" s="8" cm="1">
        <f t="array" aca="1" ref="AC122" ca="1">IF(MOD(ROW()-36, 8) = 0, INDEX(AA:AA, ROW()), INDEX(AE:AE,ROW() - 1))</f>
        <v>10363.210422955921</v>
      </c>
      <c r="AD122" s="8" cm="1">
        <f t="array" aca="1" ref="AD122" ca="1">_xll.RiskUniform($B$22,$C$22)</f>
        <v>25</v>
      </c>
      <c r="AE122" s="8">
        <f t="shared" ca="1" si="60"/>
        <v>10388.210422955921</v>
      </c>
      <c r="AF122" s="19">
        <f t="shared" ca="1" si="61"/>
        <v>249.66666666666606</v>
      </c>
      <c r="AG122" s="19">
        <f t="shared" ca="1" si="62"/>
        <v>1688.2104229559209</v>
      </c>
      <c r="AH122" s="8" t="str">
        <f t="shared" ca="1" si="63"/>
        <v>ONE WEEK REACHED</v>
      </c>
      <c r="AI122" s="8">
        <f t="shared" ca="1" si="37"/>
        <v>0</v>
      </c>
      <c r="AJ122" s="8">
        <f t="shared" ca="1" si="38"/>
        <v>0</v>
      </c>
      <c r="AK122" s="8">
        <f t="shared" ca="1" si="39"/>
        <v>0</v>
      </c>
      <c r="AL122" s="19">
        <f t="shared" ca="1" si="40"/>
        <v>0</v>
      </c>
      <c r="AM122" s="19">
        <f t="shared" ca="1" si="41"/>
        <v>0</v>
      </c>
      <c r="AN122" s="8" t="str">
        <f t="shared" ca="1" si="42"/>
        <v>NO</v>
      </c>
    </row>
    <row r="123" spans="1:40">
      <c r="A123" s="8">
        <v>88</v>
      </c>
      <c r="B123" s="8" cm="1">
        <f t="array" aca="1" ref="B123" ca="1">_xll.RiskGamma(1,1/$B$6)</f>
        <v>100</v>
      </c>
      <c r="C123" s="8">
        <f t="shared" ca="1" si="43"/>
        <v>8800</v>
      </c>
      <c r="D123" s="8">
        <f t="shared" ca="1" si="44"/>
        <v>9670</v>
      </c>
      <c r="E123" s="8" cm="1">
        <f t="array" aca="1" ref="E123" ca="1">_xll.RiskPert($B$8,$D$8,$E$8)</f>
        <v>50</v>
      </c>
      <c r="F123" s="8">
        <f t="shared" ca="1" si="45"/>
        <v>9720</v>
      </c>
      <c r="G123" s="8">
        <f t="shared" ca="1" si="46"/>
        <v>920</v>
      </c>
      <c r="H123" s="8">
        <f t="shared" ca="1" si="47"/>
        <v>9720</v>
      </c>
      <c r="I123" s="8" cm="1">
        <f t="array" aca="1" ref="I123" ca="1">_xll.RiskUniform($B$10,$C$10)</f>
        <v>60</v>
      </c>
      <c r="J123" s="8">
        <f t="shared" ca="1" si="48"/>
        <v>9780</v>
      </c>
      <c r="K123" s="8">
        <f t="shared" ca="1" si="49"/>
        <v>0</v>
      </c>
      <c r="L123" s="8">
        <f t="shared" ca="1" si="50"/>
        <v>9780</v>
      </c>
      <c r="M123" s="19" cm="1">
        <f t="array" aca="1" ref="M123" ca="1">_xll.RiskWeibull($B$12,$C$12)</f>
        <v>93.543756289254645</v>
      </c>
      <c r="N123" s="19">
        <f t="shared" ca="1" si="51"/>
        <v>9873.5437562892548</v>
      </c>
      <c r="O123" s="8">
        <f t="shared" ca="1" si="52"/>
        <v>0</v>
      </c>
      <c r="P123" s="19">
        <f t="shared" ca="1" si="53"/>
        <v>9873.5437562892548</v>
      </c>
      <c r="Q123" s="8" cm="1">
        <f t="array" aca="1" ref="Q123" ca="1">_xll.RiskGamma($B$14,1/$C$14)</f>
        <v>100</v>
      </c>
      <c r="R123" s="8" cm="1">
        <f t="array" aca="1" ref="R123" ca="1">_xll.RiskUniform($B$16,$C$16)</f>
        <v>20</v>
      </c>
      <c r="S123" s="19">
        <f t="shared" ca="1" si="54"/>
        <v>9993.5437562892548</v>
      </c>
      <c r="T123" s="9">
        <f t="shared" ca="1" si="36"/>
        <v>100</v>
      </c>
      <c r="U123" s="19" cm="1">
        <f t="array" aca="1" ref="U123" ca="1">INDEX(S:S, 43 + (INT((ROW(A88)-1)/8)*8))</f>
        <v>9993.5437562892548</v>
      </c>
      <c r="V123" s="8">
        <f t="shared" si="1"/>
        <v>120</v>
      </c>
      <c r="W123" s="19">
        <f t="shared" ca="1" si="55"/>
        <v>10113.543756289255</v>
      </c>
      <c r="X123" s="8">
        <f t="shared" ca="1" si="56"/>
        <v>0</v>
      </c>
      <c r="Y123" s="19">
        <f t="shared" ca="1" si="57"/>
        <v>10113.543756289255</v>
      </c>
      <c r="Z123" s="19" cm="1">
        <f t="array" aca="1" ref="Z123" ca="1">_xll.RiskPert($B$20,$C$20,$D$20)</f>
        <v>99.666666666666671</v>
      </c>
      <c r="AA123" s="8">
        <f t="shared" ca="1" si="58"/>
        <v>10213.210422955921</v>
      </c>
      <c r="AB123" s="8">
        <f t="shared" ca="1" si="59"/>
        <v>0</v>
      </c>
      <c r="AC123" s="8" cm="1">
        <f t="array" aca="1" ref="AC123" ca="1">IF(MOD(ROW()-36, 8) = 0, INDEX(AA:AA, ROW()), INDEX(AE:AE,ROW() - 1))</f>
        <v>10388.210422955921</v>
      </c>
      <c r="AD123" s="8" cm="1">
        <f t="array" aca="1" ref="AD123" ca="1">_xll.RiskUniform($B$22,$C$22)</f>
        <v>25</v>
      </c>
      <c r="AE123" s="8">
        <f t="shared" ca="1" si="60"/>
        <v>10413.210422955921</v>
      </c>
      <c r="AF123" s="19">
        <f t="shared" ca="1" si="61"/>
        <v>274.66666666666606</v>
      </c>
      <c r="AG123" s="19">
        <f t="shared" ca="1" si="62"/>
        <v>1613.2104229559209</v>
      </c>
      <c r="AH123" s="8" t="str">
        <f t="shared" ca="1" si="63"/>
        <v>ONE WEEK REACHED</v>
      </c>
      <c r="AI123" s="8">
        <f t="shared" ca="1" si="37"/>
        <v>0</v>
      </c>
      <c r="AJ123" s="8">
        <f t="shared" ca="1" si="38"/>
        <v>0</v>
      </c>
      <c r="AK123" s="8">
        <f t="shared" ca="1" si="39"/>
        <v>0</v>
      </c>
      <c r="AL123" s="19">
        <f t="shared" ca="1" si="40"/>
        <v>0</v>
      </c>
      <c r="AM123" s="19">
        <f t="shared" ca="1" si="41"/>
        <v>0</v>
      </c>
      <c r="AN123" s="8" t="str">
        <f t="shared" ca="1" si="42"/>
        <v>NO</v>
      </c>
    </row>
    <row r="124" spans="1:40">
      <c r="A124" s="8">
        <v>89</v>
      </c>
      <c r="B124" s="8" cm="1">
        <f t="array" aca="1" ref="B124" ca="1">_xll.RiskGamma(1,1/$B$6)</f>
        <v>100</v>
      </c>
      <c r="C124" s="8">
        <f t="shared" ca="1" si="43"/>
        <v>8900</v>
      </c>
      <c r="D124" s="8">
        <f t="shared" ca="1" si="44"/>
        <v>9780</v>
      </c>
      <c r="E124" s="8" cm="1">
        <f t="array" aca="1" ref="E124" ca="1">_xll.RiskPert($B$8,$D$8,$E$8)</f>
        <v>50</v>
      </c>
      <c r="F124" s="8">
        <f t="shared" ca="1" si="45"/>
        <v>9830</v>
      </c>
      <c r="G124" s="8">
        <f t="shared" ca="1" si="46"/>
        <v>930</v>
      </c>
      <c r="H124" s="8">
        <f t="shared" ca="1" si="47"/>
        <v>9830</v>
      </c>
      <c r="I124" s="8" cm="1">
        <f t="array" aca="1" ref="I124" ca="1">_xll.RiskUniform($B$10,$C$10)</f>
        <v>60</v>
      </c>
      <c r="J124" s="8">
        <f t="shared" ca="1" si="48"/>
        <v>9890</v>
      </c>
      <c r="K124" s="8">
        <f t="shared" ca="1" si="49"/>
        <v>0</v>
      </c>
      <c r="L124" s="8">
        <f t="shared" ca="1" si="50"/>
        <v>9890</v>
      </c>
      <c r="M124" s="19" cm="1">
        <f t="array" aca="1" ref="M124" ca="1">_xll.RiskWeibull($B$12,$C$12)</f>
        <v>93.543756289254645</v>
      </c>
      <c r="N124" s="19">
        <f t="shared" ca="1" si="51"/>
        <v>9983.5437562892548</v>
      </c>
      <c r="O124" s="8">
        <f t="shared" ca="1" si="52"/>
        <v>0</v>
      </c>
      <c r="P124" s="19">
        <f t="shared" ca="1" si="53"/>
        <v>9983.5437562892548</v>
      </c>
      <c r="Q124" s="8" cm="1">
        <f t="array" aca="1" ref="Q124" ca="1">_xll.RiskGamma($B$14,1/$C$14)</f>
        <v>100</v>
      </c>
      <c r="R124" s="8" cm="1">
        <f t="array" aca="1" ref="R124" ca="1">_xll.RiskUniform($B$16,$C$16)</f>
        <v>20</v>
      </c>
      <c r="S124" s="19">
        <f t="shared" ca="1" si="54"/>
        <v>10103.543756289255</v>
      </c>
      <c r="T124" s="9">
        <f t="shared" ca="1" si="36"/>
        <v>100</v>
      </c>
      <c r="U124" s="19" cm="1">
        <f t="array" aca="1" ref="U124" ca="1">INDEX(S:S, 43 + (INT((ROW(A89)-1)/8)*8))</f>
        <v>10873.543756289255</v>
      </c>
      <c r="V124" s="8">
        <f t="shared" si="1"/>
        <v>120</v>
      </c>
      <c r="W124" s="19">
        <f t="shared" ca="1" si="55"/>
        <v>10993.543756289255</v>
      </c>
      <c r="X124" s="8">
        <f t="shared" ca="1" si="56"/>
        <v>770</v>
      </c>
      <c r="Y124" s="19">
        <f t="shared" ca="1" si="57"/>
        <v>10993.543756289255</v>
      </c>
      <c r="Z124" s="19" cm="1">
        <f t="array" aca="1" ref="Z124" ca="1">_xll.RiskPert($B$20,$C$20,$D$20)</f>
        <v>99.666666666666671</v>
      </c>
      <c r="AA124" s="8">
        <f t="shared" ca="1" si="58"/>
        <v>11093.210422955921</v>
      </c>
      <c r="AB124" s="8">
        <f t="shared" ca="1" si="59"/>
        <v>0</v>
      </c>
      <c r="AC124" s="8" cm="1">
        <f t="array" aca="1" ref="AC124" ca="1">IF(MOD(ROW()-36, 8) = 0, INDEX(AA:AA, ROW()), INDEX(AE:AE,ROW() - 1))</f>
        <v>11093.210422955921</v>
      </c>
      <c r="AD124" s="8" cm="1">
        <f t="array" aca="1" ref="AD124" ca="1">_xll.RiskUniform($B$22,$C$22)</f>
        <v>25</v>
      </c>
      <c r="AE124" s="8">
        <f t="shared" ca="1" si="60"/>
        <v>11118.210422955921</v>
      </c>
      <c r="AF124" s="19">
        <f t="shared" ca="1" si="61"/>
        <v>99.66666666666606</v>
      </c>
      <c r="AG124" s="19">
        <f t="shared" ca="1" si="62"/>
        <v>2218.2104229559209</v>
      </c>
      <c r="AH124" s="8" t="str">
        <f t="shared" ca="1" si="63"/>
        <v>ONE WEEK REACHED</v>
      </c>
      <c r="AI124" s="8">
        <f t="shared" ca="1" si="37"/>
        <v>0</v>
      </c>
      <c r="AJ124" s="8">
        <f t="shared" ca="1" si="38"/>
        <v>0</v>
      </c>
      <c r="AK124" s="8">
        <f t="shared" ca="1" si="39"/>
        <v>0</v>
      </c>
      <c r="AL124" s="19">
        <f t="shared" ca="1" si="40"/>
        <v>0</v>
      </c>
      <c r="AM124" s="19">
        <f t="shared" ca="1" si="41"/>
        <v>0</v>
      </c>
      <c r="AN124" s="8" t="str">
        <f t="shared" ca="1" si="42"/>
        <v>NO</v>
      </c>
    </row>
    <row r="125" spans="1:40">
      <c r="A125" s="8">
        <v>90</v>
      </c>
      <c r="B125" s="8" cm="1">
        <f t="array" aca="1" ref="B125" ca="1">_xll.RiskGamma(1,1/$B$6)</f>
        <v>100</v>
      </c>
      <c r="C125" s="8">
        <f t="shared" ca="1" si="43"/>
        <v>9000</v>
      </c>
      <c r="D125" s="8">
        <f t="shared" ca="1" si="44"/>
        <v>9890</v>
      </c>
      <c r="E125" s="8" cm="1">
        <f t="array" aca="1" ref="E125" ca="1">_xll.RiskPert($B$8,$D$8,$E$8)</f>
        <v>50</v>
      </c>
      <c r="F125" s="8">
        <f t="shared" ca="1" si="45"/>
        <v>9940</v>
      </c>
      <c r="G125" s="8">
        <f t="shared" ca="1" si="46"/>
        <v>940</v>
      </c>
      <c r="H125" s="8">
        <f t="shared" ca="1" si="47"/>
        <v>9940</v>
      </c>
      <c r="I125" s="8" cm="1">
        <f t="array" aca="1" ref="I125" ca="1">_xll.RiskUniform($B$10,$C$10)</f>
        <v>60</v>
      </c>
      <c r="J125" s="8">
        <f t="shared" ca="1" si="48"/>
        <v>10000</v>
      </c>
      <c r="K125" s="8">
        <f t="shared" ca="1" si="49"/>
        <v>0</v>
      </c>
      <c r="L125" s="8">
        <f t="shared" ca="1" si="50"/>
        <v>10000</v>
      </c>
      <c r="M125" s="19" cm="1">
        <f t="array" aca="1" ref="M125" ca="1">_xll.RiskWeibull($B$12,$C$12)</f>
        <v>93.543756289254645</v>
      </c>
      <c r="N125" s="19">
        <f t="shared" ca="1" si="51"/>
        <v>10093.543756289255</v>
      </c>
      <c r="O125" s="8">
        <f t="shared" ca="1" si="52"/>
        <v>0</v>
      </c>
      <c r="P125" s="19">
        <f t="shared" ca="1" si="53"/>
        <v>10093.543756289255</v>
      </c>
      <c r="Q125" s="8" cm="1">
        <f t="array" aca="1" ref="Q125" ca="1">_xll.RiskGamma($B$14,1/$C$14)</f>
        <v>100</v>
      </c>
      <c r="R125" s="8" cm="1">
        <f t="array" aca="1" ref="R125" ca="1">_xll.RiskUniform($B$16,$C$16)</f>
        <v>20</v>
      </c>
      <c r="S125" s="19">
        <f t="shared" ca="1" si="54"/>
        <v>10213.543756289255</v>
      </c>
      <c r="T125" s="9">
        <f t="shared" ca="1" si="36"/>
        <v>100</v>
      </c>
      <c r="U125" s="19" cm="1">
        <f t="array" aca="1" ref="U125" ca="1">INDEX(S:S, 43 + (INT((ROW(A90)-1)/8)*8))</f>
        <v>10873.543756289255</v>
      </c>
      <c r="V125" s="8">
        <f t="shared" si="1"/>
        <v>120</v>
      </c>
      <c r="W125" s="19">
        <f t="shared" ca="1" si="55"/>
        <v>10993.543756289255</v>
      </c>
      <c r="X125" s="8">
        <f t="shared" ca="1" si="56"/>
        <v>660</v>
      </c>
      <c r="Y125" s="19">
        <f t="shared" ca="1" si="57"/>
        <v>10993.543756289255</v>
      </c>
      <c r="Z125" s="19" cm="1">
        <f t="array" aca="1" ref="Z125" ca="1">_xll.RiskPert($B$20,$C$20,$D$20)</f>
        <v>99.666666666666671</v>
      </c>
      <c r="AA125" s="8">
        <f t="shared" ca="1" si="58"/>
        <v>11093.210422955921</v>
      </c>
      <c r="AB125" s="8">
        <f t="shared" ca="1" si="59"/>
        <v>0</v>
      </c>
      <c r="AC125" s="8" cm="1">
        <f t="array" aca="1" ref="AC125" ca="1">IF(MOD(ROW()-36, 8) = 0, INDEX(AA:AA, ROW()), INDEX(AE:AE,ROW() - 1))</f>
        <v>11118.210422955921</v>
      </c>
      <c r="AD125" s="8" cm="1">
        <f t="array" aca="1" ref="AD125" ca="1">_xll.RiskUniform($B$22,$C$22)</f>
        <v>25</v>
      </c>
      <c r="AE125" s="8">
        <f t="shared" ca="1" si="60"/>
        <v>11143.210422955921</v>
      </c>
      <c r="AF125" s="19">
        <f t="shared" ca="1" si="61"/>
        <v>124.66666666666606</v>
      </c>
      <c r="AG125" s="19">
        <f t="shared" ca="1" si="62"/>
        <v>2143.2104229559209</v>
      </c>
      <c r="AH125" s="8" t="str">
        <f t="shared" ca="1" si="63"/>
        <v>ONE WEEK REACHED</v>
      </c>
      <c r="AI125" s="8">
        <f t="shared" ca="1" si="37"/>
        <v>0</v>
      </c>
      <c r="AJ125" s="8">
        <f t="shared" ca="1" si="38"/>
        <v>0</v>
      </c>
      <c r="AK125" s="8">
        <f t="shared" ca="1" si="39"/>
        <v>0</v>
      </c>
      <c r="AL125" s="19">
        <f t="shared" ca="1" si="40"/>
        <v>0</v>
      </c>
      <c r="AM125" s="19">
        <f t="shared" ca="1" si="41"/>
        <v>0</v>
      </c>
      <c r="AN125" s="8" t="str">
        <f t="shared" ca="1" si="42"/>
        <v>NO</v>
      </c>
    </row>
    <row r="126" spans="1:40">
      <c r="A126" s="8">
        <v>91</v>
      </c>
      <c r="B126" s="8" cm="1">
        <f t="array" aca="1" ref="B126" ca="1">_xll.RiskGamma(1,1/$B$6)</f>
        <v>100</v>
      </c>
      <c r="C126" s="8">
        <f t="shared" ca="1" si="43"/>
        <v>9100</v>
      </c>
      <c r="D126" s="8">
        <f t="shared" ca="1" si="44"/>
        <v>10000</v>
      </c>
      <c r="E126" s="8" cm="1">
        <f t="array" aca="1" ref="E126" ca="1">_xll.RiskPert($B$8,$D$8,$E$8)</f>
        <v>50</v>
      </c>
      <c r="F126" s="8">
        <f t="shared" ca="1" si="45"/>
        <v>10050</v>
      </c>
      <c r="G126" s="8">
        <f t="shared" ca="1" si="46"/>
        <v>950</v>
      </c>
      <c r="H126" s="8">
        <f t="shared" ca="1" si="47"/>
        <v>10050</v>
      </c>
      <c r="I126" s="8" cm="1">
        <f t="array" aca="1" ref="I126" ca="1">_xll.RiskUniform($B$10,$C$10)</f>
        <v>60</v>
      </c>
      <c r="J126" s="8">
        <f t="shared" ca="1" si="48"/>
        <v>10110</v>
      </c>
      <c r="K126" s="8">
        <f t="shared" ca="1" si="49"/>
        <v>0</v>
      </c>
      <c r="L126" s="8">
        <f t="shared" ca="1" si="50"/>
        <v>10110</v>
      </c>
      <c r="M126" s="19" cm="1">
        <f t="array" aca="1" ref="M126" ca="1">_xll.RiskWeibull($B$12,$C$12)</f>
        <v>93.543756289254645</v>
      </c>
      <c r="N126" s="19">
        <f t="shared" ca="1" si="51"/>
        <v>10203.543756289255</v>
      </c>
      <c r="O126" s="8">
        <f t="shared" ca="1" si="52"/>
        <v>0</v>
      </c>
      <c r="P126" s="19">
        <f t="shared" ca="1" si="53"/>
        <v>10203.543756289255</v>
      </c>
      <c r="Q126" s="8" cm="1">
        <f t="array" aca="1" ref="Q126" ca="1">_xll.RiskGamma($B$14,1/$C$14)</f>
        <v>100</v>
      </c>
      <c r="R126" s="8" cm="1">
        <f t="array" aca="1" ref="R126" ca="1">_xll.RiskUniform($B$16,$C$16)</f>
        <v>20</v>
      </c>
      <c r="S126" s="19">
        <f t="shared" ca="1" si="54"/>
        <v>10323.543756289255</v>
      </c>
      <c r="T126" s="9">
        <f t="shared" ca="1" si="36"/>
        <v>100</v>
      </c>
      <c r="U126" s="19" cm="1">
        <f t="array" aca="1" ref="U126" ca="1">INDEX(S:S, 43 + (INT((ROW(A91)-1)/8)*8))</f>
        <v>10873.543756289255</v>
      </c>
      <c r="V126" s="8">
        <f t="shared" si="1"/>
        <v>120</v>
      </c>
      <c r="W126" s="19">
        <f t="shared" ca="1" si="55"/>
        <v>10993.543756289255</v>
      </c>
      <c r="X126" s="8">
        <f t="shared" ca="1" si="56"/>
        <v>550</v>
      </c>
      <c r="Y126" s="19">
        <f t="shared" ca="1" si="57"/>
        <v>10993.543756289255</v>
      </c>
      <c r="Z126" s="19" cm="1">
        <f t="array" aca="1" ref="Z126" ca="1">_xll.RiskPert($B$20,$C$20,$D$20)</f>
        <v>99.666666666666671</v>
      </c>
      <c r="AA126" s="8">
        <f t="shared" ca="1" si="58"/>
        <v>11093.210422955921</v>
      </c>
      <c r="AB126" s="8">
        <f t="shared" ca="1" si="59"/>
        <v>0</v>
      </c>
      <c r="AC126" s="8" cm="1">
        <f t="array" aca="1" ref="AC126" ca="1">IF(MOD(ROW()-36, 8) = 0, INDEX(AA:AA, ROW()), INDEX(AE:AE,ROW() - 1))</f>
        <v>11143.210422955921</v>
      </c>
      <c r="AD126" s="8" cm="1">
        <f t="array" aca="1" ref="AD126" ca="1">_xll.RiskUniform($B$22,$C$22)</f>
        <v>25</v>
      </c>
      <c r="AE126" s="8">
        <f t="shared" ca="1" si="60"/>
        <v>11168.210422955921</v>
      </c>
      <c r="AF126" s="19">
        <f t="shared" ca="1" si="61"/>
        <v>149.66666666666606</v>
      </c>
      <c r="AG126" s="19">
        <f t="shared" ca="1" si="62"/>
        <v>2068.2104229559209</v>
      </c>
      <c r="AH126" s="8" t="str">
        <f t="shared" ca="1" si="63"/>
        <v>ONE WEEK REACHED</v>
      </c>
      <c r="AI126" s="8">
        <f t="shared" ca="1" si="37"/>
        <v>0</v>
      </c>
      <c r="AJ126" s="8">
        <f t="shared" ca="1" si="38"/>
        <v>0</v>
      </c>
      <c r="AK126" s="8">
        <f t="shared" ca="1" si="39"/>
        <v>0</v>
      </c>
      <c r="AL126" s="19">
        <f t="shared" ca="1" si="40"/>
        <v>0</v>
      </c>
      <c r="AM126" s="19">
        <f t="shared" ca="1" si="41"/>
        <v>0</v>
      </c>
      <c r="AN126" s="8" t="str">
        <f t="shared" ca="1" si="42"/>
        <v>NO</v>
      </c>
    </row>
    <row r="127" spans="1:40">
      <c r="A127" s="8">
        <v>92</v>
      </c>
      <c r="B127" s="8" cm="1">
        <f t="array" aca="1" ref="B127" ca="1">_xll.RiskGamma(1,1/$B$6)</f>
        <v>100</v>
      </c>
      <c r="C127" s="8">
        <f t="shared" ca="1" si="43"/>
        <v>9200</v>
      </c>
      <c r="D127" s="8">
        <f t="shared" ca="1" si="44"/>
        <v>10110</v>
      </c>
      <c r="E127" s="8" cm="1">
        <f t="array" aca="1" ref="E127" ca="1">_xll.RiskPert($B$8,$D$8,$E$8)</f>
        <v>50</v>
      </c>
      <c r="F127" s="8">
        <f t="shared" ca="1" si="45"/>
        <v>10160</v>
      </c>
      <c r="G127" s="8">
        <f t="shared" ca="1" si="46"/>
        <v>960</v>
      </c>
      <c r="H127" s="8">
        <f t="shared" ca="1" si="47"/>
        <v>10160</v>
      </c>
      <c r="I127" s="8" cm="1">
        <f t="array" aca="1" ref="I127" ca="1">_xll.RiskUniform($B$10,$C$10)</f>
        <v>60</v>
      </c>
      <c r="J127" s="8">
        <f t="shared" ca="1" si="48"/>
        <v>10220</v>
      </c>
      <c r="K127" s="8">
        <f t="shared" ca="1" si="49"/>
        <v>0</v>
      </c>
      <c r="L127" s="8">
        <f t="shared" ca="1" si="50"/>
        <v>10220</v>
      </c>
      <c r="M127" s="19" cm="1">
        <f t="array" aca="1" ref="M127" ca="1">_xll.RiskWeibull($B$12,$C$12)</f>
        <v>93.543756289254645</v>
      </c>
      <c r="N127" s="19">
        <f t="shared" ca="1" si="51"/>
        <v>10313.543756289255</v>
      </c>
      <c r="O127" s="8">
        <f t="shared" ca="1" si="52"/>
        <v>0</v>
      </c>
      <c r="P127" s="19">
        <f t="shared" ca="1" si="53"/>
        <v>10313.543756289255</v>
      </c>
      <c r="Q127" s="8" cm="1">
        <f t="array" aca="1" ref="Q127" ca="1">_xll.RiskGamma($B$14,1/$C$14)</f>
        <v>100</v>
      </c>
      <c r="R127" s="8" cm="1">
        <f t="array" aca="1" ref="R127" ca="1">_xll.RiskUniform($B$16,$C$16)</f>
        <v>20</v>
      </c>
      <c r="S127" s="19">
        <f t="shared" ca="1" si="54"/>
        <v>10433.543756289255</v>
      </c>
      <c r="T127" s="9">
        <f t="shared" ca="1" si="36"/>
        <v>100</v>
      </c>
      <c r="U127" s="19" cm="1">
        <f t="array" aca="1" ref="U127" ca="1">INDEX(S:S, 43 + (INT((ROW(A92)-1)/8)*8))</f>
        <v>10873.543756289255</v>
      </c>
      <c r="V127" s="8">
        <f t="shared" si="1"/>
        <v>120</v>
      </c>
      <c r="W127" s="19">
        <f t="shared" ca="1" si="55"/>
        <v>10993.543756289255</v>
      </c>
      <c r="X127" s="8">
        <f t="shared" ca="1" si="56"/>
        <v>440</v>
      </c>
      <c r="Y127" s="19">
        <f t="shared" ca="1" si="57"/>
        <v>10993.543756289255</v>
      </c>
      <c r="Z127" s="19" cm="1">
        <f t="array" aca="1" ref="Z127" ca="1">_xll.RiskPert($B$20,$C$20,$D$20)</f>
        <v>99.666666666666671</v>
      </c>
      <c r="AA127" s="8">
        <f t="shared" ca="1" si="58"/>
        <v>11093.210422955921</v>
      </c>
      <c r="AB127" s="8">
        <f t="shared" ca="1" si="59"/>
        <v>0</v>
      </c>
      <c r="AC127" s="8" cm="1">
        <f t="array" aca="1" ref="AC127" ca="1">IF(MOD(ROW()-36, 8) = 0, INDEX(AA:AA, ROW()), INDEX(AE:AE,ROW() - 1))</f>
        <v>11168.210422955921</v>
      </c>
      <c r="AD127" s="8" cm="1">
        <f t="array" aca="1" ref="AD127" ca="1">_xll.RiskUniform($B$22,$C$22)</f>
        <v>25</v>
      </c>
      <c r="AE127" s="8">
        <f t="shared" ca="1" si="60"/>
        <v>11193.210422955921</v>
      </c>
      <c r="AF127" s="19">
        <f t="shared" ca="1" si="61"/>
        <v>174.66666666666606</v>
      </c>
      <c r="AG127" s="19">
        <f t="shared" ca="1" si="62"/>
        <v>1993.2104229559209</v>
      </c>
      <c r="AH127" s="8" t="str">
        <f t="shared" ca="1" si="63"/>
        <v>ONE WEEK REACHED</v>
      </c>
      <c r="AI127" s="8">
        <f t="shared" ca="1" si="37"/>
        <v>0</v>
      </c>
      <c r="AJ127" s="8">
        <f t="shared" ca="1" si="38"/>
        <v>0</v>
      </c>
      <c r="AK127" s="8">
        <f t="shared" ca="1" si="39"/>
        <v>0</v>
      </c>
      <c r="AL127" s="19">
        <f t="shared" ca="1" si="40"/>
        <v>0</v>
      </c>
      <c r="AM127" s="19">
        <f t="shared" ca="1" si="41"/>
        <v>0</v>
      </c>
      <c r="AN127" s="8" t="str">
        <f t="shared" ca="1" si="42"/>
        <v>NO</v>
      </c>
    </row>
    <row r="128" spans="1:40">
      <c r="A128" s="8">
        <v>93</v>
      </c>
      <c r="B128" s="8" cm="1">
        <f t="array" aca="1" ref="B128" ca="1">_xll.RiskGamma(1,1/$B$6)</f>
        <v>100</v>
      </c>
      <c r="C128" s="8">
        <f t="shared" ca="1" si="43"/>
        <v>9300</v>
      </c>
      <c r="D128" s="8">
        <f t="shared" ca="1" si="44"/>
        <v>10220</v>
      </c>
      <c r="E128" s="8" cm="1">
        <f t="array" aca="1" ref="E128" ca="1">_xll.RiskPert($B$8,$D$8,$E$8)</f>
        <v>50</v>
      </c>
      <c r="F128" s="8">
        <f t="shared" ca="1" si="45"/>
        <v>10270</v>
      </c>
      <c r="G128" s="8">
        <f t="shared" ca="1" si="46"/>
        <v>970</v>
      </c>
      <c r="H128" s="8">
        <f t="shared" ca="1" si="47"/>
        <v>10270</v>
      </c>
      <c r="I128" s="8" cm="1">
        <f t="array" aca="1" ref="I128" ca="1">_xll.RiskUniform($B$10,$C$10)</f>
        <v>60</v>
      </c>
      <c r="J128" s="8">
        <f t="shared" ca="1" si="48"/>
        <v>10330</v>
      </c>
      <c r="K128" s="8">
        <f t="shared" ca="1" si="49"/>
        <v>0</v>
      </c>
      <c r="L128" s="8">
        <f t="shared" ca="1" si="50"/>
        <v>10330</v>
      </c>
      <c r="M128" s="19" cm="1">
        <f t="array" aca="1" ref="M128" ca="1">_xll.RiskWeibull($B$12,$C$12)</f>
        <v>93.543756289254645</v>
      </c>
      <c r="N128" s="19">
        <f t="shared" ca="1" si="51"/>
        <v>10423.543756289255</v>
      </c>
      <c r="O128" s="8">
        <f t="shared" ca="1" si="52"/>
        <v>0</v>
      </c>
      <c r="P128" s="19">
        <f t="shared" ca="1" si="53"/>
        <v>10423.543756289255</v>
      </c>
      <c r="Q128" s="8" cm="1">
        <f t="array" aca="1" ref="Q128" ca="1">_xll.RiskGamma($B$14,1/$C$14)</f>
        <v>100</v>
      </c>
      <c r="R128" s="8" cm="1">
        <f t="array" aca="1" ref="R128" ca="1">_xll.RiskUniform($B$16,$C$16)</f>
        <v>20</v>
      </c>
      <c r="S128" s="19">
        <f t="shared" ca="1" si="54"/>
        <v>10543.543756289255</v>
      </c>
      <c r="T128" s="9">
        <f t="shared" ca="1" si="36"/>
        <v>100</v>
      </c>
      <c r="U128" s="19" cm="1">
        <f t="array" aca="1" ref="U128" ca="1">INDEX(S:S, 43 + (INT((ROW(A93)-1)/8)*8))</f>
        <v>10873.543756289255</v>
      </c>
      <c r="V128" s="8">
        <f t="shared" si="1"/>
        <v>120</v>
      </c>
      <c r="W128" s="19">
        <f t="shared" ca="1" si="55"/>
        <v>10993.543756289255</v>
      </c>
      <c r="X128" s="8">
        <f t="shared" ca="1" si="56"/>
        <v>330</v>
      </c>
      <c r="Y128" s="19">
        <f t="shared" ca="1" si="57"/>
        <v>10993.543756289255</v>
      </c>
      <c r="Z128" s="19" cm="1">
        <f t="array" aca="1" ref="Z128" ca="1">_xll.RiskPert($B$20,$C$20,$D$20)</f>
        <v>99.666666666666671</v>
      </c>
      <c r="AA128" s="8">
        <f t="shared" ca="1" si="58"/>
        <v>11093.210422955921</v>
      </c>
      <c r="AB128" s="8">
        <f t="shared" ca="1" si="59"/>
        <v>0</v>
      </c>
      <c r="AC128" s="8" cm="1">
        <f t="array" aca="1" ref="AC128" ca="1">IF(MOD(ROW()-36, 8) = 0, INDEX(AA:AA, ROW()), INDEX(AE:AE,ROW() - 1))</f>
        <v>11193.210422955921</v>
      </c>
      <c r="AD128" s="8" cm="1">
        <f t="array" aca="1" ref="AD128" ca="1">_xll.RiskUniform($B$22,$C$22)</f>
        <v>25</v>
      </c>
      <c r="AE128" s="8">
        <f t="shared" ca="1" si="60"/>
        <v>11218.210422955921</v>
      </c>
      <c r="AF128" s="19">
        <f t="shared" ca="1" si="61"/>
        <v>199.66666666666606</v>
      </c>
      <c r="AG128" s="19">
        <f t="shared" ca="1" si="62"/>
        <v>1918.2104229559209</v>
      </c>
      <c r="AH128" s="8" t="str">
        <f t="shared" ca="1" si="63"/>
        <v>ONE WEEK REACHED</v>
      </c>
      <c r="AI128" s="8">
        <f t="shared" ca="1" si="37"/>
        <v>0</v>
      </c>
      <c r="AJ128" s="8">
        <f t="shared" ca="1" si="38"/>
        <v>0</v>
      </c>
      <c r="AK128" s="8">
        <f t="shared" ca="1" si="39"/>
        <v>0</v>
      </c>
      <c r="AL128" s="19">
        <f t="shared" ca="1" si="40"/>
        <v>0</v>
      </c>
      <c r="AM128" s="19">
        <f t="shared" ca="1" si="41"/>
        <v>0</v>
      </c>
      <c r="AN128" s="8" t="str">
        <f t="shared" ca="1" si="42"/>
        <v>NO</v>
      </c>
    </row>
    <row r="129" spans="1:40">
      <c r="A129" s="8">
        <v>94</v>
      </c>
      <c r="B129" s="8" cm="1">
        <f t="array" aca="1" ref="B129" ca="1">_xll.RiskGamma(1,1/$B$6)</f>
        <v>100</v>
      </c>
      <c r="C129" s="8">
        <f t="shared" ca="1" si="43"/>
        <v>9400</v>
      </c>
      <c r="D129" s="8">
        <f t="shared" ca="1" si="44"/>
        <v>10330</v>
      </c>
      <c r="E129" s="8" cm="1">
        <f t="array" aca="1" ref="E129" ca="1">_xll.RiskPert($B$8,$D$8,$E$8)</f>
        <v>50</v>
      </c>
      <c r="F129" s="8">
        <f t="shared" ca="1" si="45"/>
        <v>10380</v>
      </c>
      <c r="G129" s="8">
        <f t="shared" ca="1" si="46"/>
        <v>980</v>
      </c>
      <c r="H129" s="8">
        <f t="shared" ca="1" si="47"/>
        <v>10380</v>
      </c>
      <c r="I129" s="8" cm="1">
        <f t="array" aca="1" ref="I129" ca="1">_xll.RiskUniform($B$10,$C$10)</f>
        <v>60</v>
      </c>
      <c r="J129" s="8">
        <f t="shared" ca="1" si="48"/>
        <v>10440</v>
      </c>
      <c r="K129" s="8">
        <f t="shared" ca="1" si="49"/>
        <v>0</v>
      </c>
      <c r="L129" s="8">
        <f t="shared" ca="1" si="50"/>
        <v>10440</v>
      </c>
      <c r="M129" s="19" cm="1">
        <f t="array" aca="1" ref="M129" ca="1">_xll.RiskWeibull($B$12,$C$12)</f>
        <v>93.543756289254645</v>
      </c>
      <c r="N129" s="19">
        <f t="shared" ca="1" si="51"/>
        <v>10533.543756289255</v>
      </c>
      <c r="O129" s="8">
        <f t="shared" ca="1" si="52"/>
        <v>0</v>
      </c>
      <c r="P129" s="19">
        <f t="shared" ca="1" si="53"/>
        <v>10533.543756289255</v>
      </c>
      <c r="Q129" s="8" cm="1">
        <f t="array" aca="1" ref="Q129" ca="1">_xll.RiskGamma($B$14,1/$C$14)</f>
        <v>100</v>
      </c>
      <c r="R129" s="8" cm="1">
        <f t="array" aca="1" ref="R129" ca="1">_xll.RiskUniform($B$16,$C$16)</f>
        <v>20</v>
      </c>
      <c r="S129" s="19">
        <f t="shared" ca="1" si="54"/>
        <v>10653.543756289255</v>
      </c>
      <c r="T129" s="9">
        <f t="shared" ca="1" si="36"/>
        <v>100</v>
      </c>
      <c r="U129" s="19" cm="1">
        <f t="array" aca="1" ref="U129" ca="1">INDEX(S:S, 43 + (INT((ROW(A94)-1)/8)*8))</f>
        <v>10873.543756289255</v>
      </c>
      <c r="V129" s="8">
        <f t="shared" si="1"/>
        <v>120</v>
      </c>
      <c r="W129" s="19">
        <f t="shared" ca="1" si="55"/>
        <v>10993.543756289255</v>
      </c>
      <c r="X129" s="8">
        <f t="shared" ca="1" si="56"/>
        <v>220</v>
      </c>
      <c r="Y129" s="19">
        <f t="shared" ca="1" si="57"/>
        <v>10993.543756289255</v>
      </c>
      <c r="Z129" s="19" cm="1">
        <f t="array" aca="1" ref="Z129" ca="1">_xll.RiskPert($B$20,$C$20,$D$20)</f>
        <v>99.666666666666671</v>
      </c>
      <c r="AA129" s="8">
        <f t="shared" ca="1" si="58"/>
        <v>11093.210422955921</v>
      </c>
      <c r="AB129" s="8">
        <f t="shared" ca="1" si="59"/>
        <v>0</v>
      </c>
      <c r="AC129" s="8" cm="1">
        <f t="array" aca="1" ref="AC129" ca="1">IF(MOD(ROW()-36, 8) = 0, INDEX(AA:AA, ROW()), INDEX(AE:AE,ROW() - 1))</f>
        <v>11218.210422955921</v>
      </c>
      <c r="AD129" s="8" cm="1">
        <f t="array" aca="1" ref="AD129" ca="1">_xll.RiskUniform($B$22,$C$22)</f>
        <v>25</v>
      </c>
      <c r="AE129" s="8">
        <f t="shared" ca="1" si="60"/>
        <v>11243.210422955921</v>
      </c>
      <c r="AF129" s="19">
        <f t="shared" ca="1" si="61"/>
        <v>224.66666666666606</v>
      </c>
      <c r="AG129" s="19">
        <f t="shared" ca="1" si="62"/>
        <v>1843.2104229559209</v>
      </c>
      <c r="AH129" s="8" t="str">
        <f t="shared" ca="1" si="63"/>
        <v>ONE WEEK REACHED</v>
      </c>
      <c r="AI129" s="8">
        <f t="shared" ca="1" si="37"/>
        <v>0</v>
      </c>
      <c r="AJ129" s="8">
        <f t="shared" ca="1" si="38"/>
        <v>0</v>
      </c>
      <c r="AK129" s="8">
        <f t="shared" ca="1" si="39"/>
        <v>0</v>
      </c>
      <c r="AL129" s="19">
        <f t="shared" ca="1" si="40"/>
        <v>0</v>
      </c>
      <c r="AM129" s="19">
        <f t="shared" ca="1" si="41"/>
        <v>0</v>
      </c>
      <c r="AN129" s="8" t="str">
        <f t="shared" ca="1" si="42"/>
        <v>NO</v>
      </c>
    </row>
    <row r="130" spans="1:40">
      <c r="A130" s="8">
        <v>95</v>
      </c>
      <c r="B130" s="8" cm="1">
        <f t="array" aca="1" ref="B130" ca="1">_xll.RiskGamma(1,1/$B$6)</f>
        <v>100</v>
      </c>
      <c r="C130" s="8">
        <f t="shared" ca="1" si="43"/>
        <v>9500</v>
      </c>
      <c r="D130" s="8">
        <f t="shared" ca="1" si="44"/>
        <v>10440</v>
      </c>
      <c r="E130" s="8" cm="1">
        <f t="array" aca="1" ref="E130" ca="1">_xll.RiskPert($B$8,$D$8,$E$8)</f>
        <v>50</v>
      </c>
      <c r="F130" s="8">
        <f t="shared" ca="1" si="45"/>
        <v>10490</v>
      </c>
      <c r="G130" s="8">
        <f t="shared" ca="1" si="46"/>
        <v>990</v>
      </c>
      <c r="H130" s="8">
        <f t="shared" ca="1" si="47"/>
        <v>10490</v>
      </c>
      <c r="I130" s="8" cm="1">
        <f t="array" aca="1" ref="I130" ca="1">_xll.RiskUniform($B$10,$C$10)</f>
        <v>60</v>
      </c>
      <c r="J130" s="8">
        <f t="shared" ca="1" si="48"/>
        <v>10550</v>
      </c>
      <c r="K130" s="8">
        <f t="shared" ca="1" si="49"/>
        <v>0</v>
      </c>
      <c r="L130" s="8">
        <f t="shared" ca="1" si="50"/>
        <v>10550</v>
      </c>
      <c r="M130" s="19" cm="1">
        <f t="array" aca="1" ref="M130" ca="1">_xll.RiskWeibull($B$12,$C$12)</f>
        <v>93.543756289254645</v>
      </c>
      <c r="N130" s="19">
        <f t="shared" ca="1" si="51"/>
        <v>10643.543756289255</v>
      </c>
      <c r="O130" s="8">
        <f t="shared" ca="1" si="52"/>
        <v>0</v>
      </c>
      <c r="P130" s="19">
        <f t="shared" ca="1" si="53"/>
        <v>10643.543756289255</v>
      </c>
      <c r="Q130" s="8" cm="1">
        <f t="array" aca="1" ref="Q130" ca="1">_xll.RiskGamma($B$14,1/$C$14)</f>
        <v>100</v>
      </c>
      <c r="R130" s="8" cm="1">
        <f t="array" aca="1" ref="R130" ca="1">_xll.RiskUniform($B$16,$C$16)</f>
        <v>20</v>
      </c>
      <c r="S130" s="19">
        <f t="shared" ca="1" si="54"/>
        <v>10763.543756289255</v>
      </c>
      <c r="T130" s="9">
        <f t="shared" ca="1" si="36"/>
        <v>100</v>
      </c>
      <c r="U130" s="19" cm="1">
        <f t="array" aca="1" ref="U130" ca="1">INDEX(S:S, 43 + (INT((ROW(A95)-1)/8)*8))</f>
        <v>10873.543756289255</v>
      </c>
      <c r="V130" s="8">
        <f t="shared" si="1"/>
        <v>120</v>
      </c>
      <c r="W130" s="19">
        <f t="shared" ca="1" si="55"/>
        <v>10993.543756289255</v>
      </c>
      <c r="X130" s="8">
        <f t="shared" ca="1" si="56"/>
        <v>110</v>
      </c>
      <c r="Y130" s="19">
        <f t="shared" ca="1" si="57"/>
        <v>10993.543756289255</v>
      </c>
      <c r="Z130" s="19" cm="1">
        <f t="array" aca="1" ref="Z130" ca="1">_xll.RiskPert($B$20,$C$20,$D$20)</f>
        <v>99.666666666666671</v>
      </c>
      <c r="AA130" s="8">
        <f t="shared" ca="1" si="58"/>
        <v>11093.210422955921</v>
      </c>
      <c r="AB130" s="8">
        <f t="shared" ca="1" si="59"/>
        <v>0</v>
      </c>
      <c r="AC130" s="8" cm="1">
        <f t="array" aca="1" ref="AC130" ca="1">IF(MOD(ROW()-36, 8) = 0, INDEX(AA:AA, ROW()), INDEX(AE:AE,ROW() - 1))</f>
        <v>11243.210422955921</v>
      </c>
      <c r="AD130" s="8" cm="1">
        <f t="array" aca="1" ref="AD130" ca="1">_xll.RiskUniform($B$22,$C$22)</f>
        <v>25</v>
      </c>
      <c r="AE130" s="8">
        <f t="shared" ca="1" si="60"/>
        <v>11268.210422955921</v>
      </c>
      <c r="AF130" s="19">
        <f t="shared" ca="1" si="61"/>
        <v>249.66666666666606</v>
      </c>
      <c r="AG130" s="19">
        <f t="shared" ca="1" si="62"/>
        <v>1768.2104229559209</v>
      </c>
      <c r="AH130" s="8" t="str">
        <f t="shared" ca="1" si="63"/>
        <v>ONE WEEK REACHED</v>
      </c>
      <c r="AI130" s="8">
        <f t="shared" ca="1" si="37"/>
        <v>0</v>
      </c>
      <c r="AJ130" s="8">
        <f t="shared" ca="1" si="38"/>
        <v>0</v>
      </c>
      <c r="AK130" s="8">
        <f t="shared" ca="1" si="39"/>
        <v>0</v>
      </c>
      <c r="AL130" s="19">
        <f t="shared" ca="1" si="40"/>
        <v>0</v>
      </c>
      <c r="AM130" s="19">
        <f t="shared" ca="1" si="41"/>
        <v>0</v>
      </c>
      <c r="AN130" s="8" t="str">
        <f t="shared" ca="1" si="42"/>
        <v>NO</v>
      </c>
    </row>
    <row r="131" spans="1:40">
      <c r="A131" s="8">
        <v>96</v>
      </c>
      <c r="B131" s="8" cm="1">
        <f t="array" aca="1" ref="B131" ca="1">_xll.RiskGamma(1,1/$B$6)</f>
        <v>100</v>
      </c>
      <c r="C131" s="8">
        <f t="shared" ca="1" si="43"/>
        <v>9600</v>
      </c>
      <c r="D131" s="8">
        <f t="shared" ca="1" si="44"/>
        <v>10550</v>
      </c>
      <c r="E131" s="8" cm="1">
        <f t="array" aca="1" ref="E131" ca="1">_xll.RiskPert($B$8,$D$8,$E$8)</f>
        <v>50</v>
      </c>
      <c r="F131" s="8">
        <f t="shared" ca="1" si="45"/>
        <v>10600</v>
      </c>
      <c r="G131" s="8">
        <f t="shared" ca="1" si="46"/>
        <v>1000</v>
      </c>
      <c r="H131" s="8">
        <f t="shared" ca="1" si="47"/>
        <v>10600</v>
      </c>
      <c r="I131" s="8" cm="1">
        <f t="array" aca="1" ref="I131" ca="1">_xll.RiskUniform($B$10,$C$10)</f>
        <v>60</v>
      </c>
      <c r="J131" s="8">
        <f t="shared" ca="1" si="48"/>
        <v>10660</v>
      </c>
      <c r="K131" s="8">
        <f t="shared" ca="1" si="49"/>
        <v>0</v>
      </c>
      <c r="L131" s="8">
        <f t="shared" ca="1" si="50"/>
        <v>10660</v>
      </c>
      <c r="M131" s="19" cm="1">
        <f t="array" aca="1" ref="M131" ca="1">_xll.RiskWeibull($B$12,$C$12)</f>
        <v>93.543756289254645</v>
      </c>
      <c r="N131" s="19">
        <f t="shared" ca="1" si="51"/>
        <v>10753.543756289255</v>
      </c>
      <c r="O131" s="8">
        <f t="shared" ca="1" si="52"/>
        <v>0</v>
      </c>
      <c r="P131" s="19">
        <f t="shared" ca="1" si="53"/>
        <v>10753.543756289255</v>
      </c>
      <c r="Q131" s="8" cm="1">
        <f t="array" aca="1" ref="Q131" ca="1">_xll.RiskGamma($B$14,1/$C$14)</f>
        <v>100</v>
      </c>
      <c r="R131" s="8" cm="1">
        <f t="array" aca="1" ref="R131" ca="1">_xll.RiskUniform($B$16,$C$16)</f>
        <v>20</v>
      </c>
      <c r="S131" s="19">
        <f t="shared" ca="1" si="54"/>
        <v>10873.543756289255</v>
      </c>
      <c r="T131" s="9">
        <f t="shared" ca="1" si="36"/>
        <v>100</v>
      </c>
      <c r="U131" s="19" cm="1">
        <f t="array" aca="1" ref="U131" ca="1">INDEX(S:S, 43 + (INT((ROW(A96)-1)/8)*8))</f>
        <v>10873.543756289255</v>
      </c>
      <c r="V131" s="8">
        <f t="shared" si="1"/>
        <v>120</v>
      </c>
      <c r="W131" s="19">
        <f t="shared" ca="1" si="55"/>
        <v>10993.543756289255</v>
      </c>
      <c r="X131" s="8">
        <f t="shared" ca="1" si="56"/>
        <v>0</v>
      </c>
      <c r="Y131" s="19">
        <f t="shared" ca="1" si="57"/>
        <v>10993.543756289255</v>
      </c>
      <c r="Z131" s="19" cm="1">
        <f t="array" aca="1" ref="Z131" ca="1">_xll.RiskPert($B$20,$C$20,$D$20)</f>
        <v>99.666666666666671</v>
      </c>
      <c r="AA131" s="8">
        <f t="shared" ca="1" si="58"/>
        <v>11093.210422955921</v>
      </c>
      <c r="AB131" s="8">
        <f t="shared" ca="1" si="59"/>
        <v>0</v>
      </c>
      <c r="AC131" s="8" cm="1">
        <f t="array" aca="1" ref="AC131" ca="1">IF(MOD(ROW()-36, 8) = 0, INDEX(AA:AA, ROW()), INDEX(AE:AE,ROW() - 1))</f>
        <v>11268.210422955921</v>
      </c>
      <c r="AD131" s="8" cm="1">
        <f t="array" aca="1" ref="AD131" ca="1">_xll.RiskUniform($B$22,$C$22)</f>
        <v>25</v>
      </c>
      <c r="AE131" s="8">
        <f t="shared" ca="1" si="60"/>
        <v>11293.210422955921</v>
      </c>
      <c r="AF131" s="19">
        <f t="shared" ca="1" si="61"/>
        <v>274.66666666666606</v>
      </c>
      <c r="AG131" s="19">
        <f t="shared" ca="1" si="62"/>
        <v>1693.2104229559209</v>
      </c>
      <c r="AH131" s="8" t="str">
        <f t="shared" ca="1" si="63"/>
        <v>ONE WEEK REACHED</v>
      </c>
      <c r="AI131" s="8">
        <f t="shared" ca="1" si="37"/>
        <v>0</v>
      </c>
      <c r="AJ131" s="8">
        <f t="shared" ca="1" si="38"/>
        <v>0</v>
      </c>
      <c r="AK131" s="8">
        <f t="shared" ca="1" si="39"/>
        <v>0</v>
      </c>
      <c r="AL131" s="19">
        <f t="shared" ca="1" si="40"/>
        <v>0</v>
      </c>
      <c r="AM131" s="19">
        <f t="shared" ca="1" si="41"/>
        <v>0</v>
      </c>
      <c r="AN131" s="8" t="str">
        <f t="shared" ca="1" si="42"/>
        <v>NO</v>
      </c>
    </row>
    <row r="132" spans="1:40">
      <c r="A132" s="8">
        <v>97</v>
      </c>
      <c r="B132" s="8" cm="1">
        <f t="array" aca="1" ref="B132" ca="1">_xll.RiskGamma(1,1/$B$6)</f>
        <v>100</v>
      </c>
      <c r="C132" s="8">
        <f t="shared" ca="1" si="43"/>
        <v>9700</v>
      </c>
      <c r="D132" s="8">
        <f t="shared" ca="1" si="44"/>
        <v>10660</v>
      </c>
      <c r="E132" s="8" cm="1">
        <f t="array" aca="1" ref="E132" ca="1">_xll.RiskPert($B$8,$D$8,$E$8)</f>
        <v>50</v>
      </c>
      <c r="F132" s="8">
        <f t="shared" ca="1" si="45"/>
        <v>10710</v>
      </c>
      <c r="G132" s="8">
        <f t="shared" ca="1" si="46"/>
        <v>1010</v>
      </c>
      <c r="H132" s="8">
        <f t="shared" ca="1" si="47"/>
        <v>10710</v>
      </c>
      <c r="I132" s="8" cm="1">
        <f t="array" aca="1" ref="I132" ca="1">_xll.RiskUniform($B$10,$C$10)</f>
        <v>60</v>
      </c>
      <c r="J132" s="8">
        <f t="shared" ca="1" si="48"/>
        <v>10770</v>
      </c>
      <c r="K132" s="8">
        <f t="shared" ca="1" si="49"/>
        <v>0</v>
      </c>
      <c r="L132" s="8">
        <f t="shared" ca="1" si="50"/>
        <v>10770</v>
      </c>
      <c r="M132" s="19" cm="1">
        <f t="array" aca="1" ref="M132" ca="1">_xll.RiskWeibull($B$12,$C$12)</f>
        <v>93.543756289254645</v>
      </c>
      <c r="N132" s="19">
        <f t="shared" ca="1" si="51"/>
        <v>10863.543756289255</v>
      </c>
      <c r="O132" s="8">
        <f t="shared" ca="1" si="52"/>
        <v>0</v>
      </c>
      <c r="P132" s="19">
        <f t="shared" ca="1" si="53"/>
        <v>10863.543756289255</v>
      </c>
      <c r="Q132" s="8" cm="1">
        <f t="array" aca="1" ref="Q132" ca="1">_xll.RiskGamma($B$14,1/$C$14)</f>
        <v>100</v>
      </c>
      <c r="R132" s="8" cm="1">
        <f t="array" aca="1" ref="R132" ca="1">_xll.RiskUniform($B$16,$C$16)</f>
        <v>20</v>
      </c>
      <c r="S132" s="19">
        <f t="shared" ca="1" si="54"/>
        <v>10983.543756289255</v>
      </c>
      <c r="T132" s="9">
        <f t="shared" ca="1" si="36"/>
        <v>100</v>
      </c>
      <c r="U132" s="19" cm="1">
        <f t="array" aca="1" ref="U132" ca="1">INDEX(S:S, 43 + (INT((ROW(A97)-1)/8)*8))</f>
        <v>11753.543756289255</v>
      </c>
      <c r="V132" s="8">
        <f t="shared" si="1"/>
        <v>120</v>
      </c>
      <c r="W132" s="19">
        <f t="shared" ca="1" si="55"/>
        <v>11873.543756289255</v>
      </c>
      <c r="X132" s="8">
        <f t="shared" ca="1" si="56"/>
        <v>770</v>
      </c>
      <c r="Y132" s="19">
        <f t="shared" ca="1" si="57"/>
        <v>11873.543756289255</v>
      </c>
      <c r="Z132" s="19" cm="1">
        <f t="array" aca="1" ref="Z132" ca="1">_xll.RiskPert($B$20,$C$20,$D$20)</f>
        <v>99.666666666666671</v>
      </c>
      <c r="AA132" s="8">
        <f t="shared" ca="1" si="58"/>
        <v>11973.210422955921</v>
      </c>
      <c r="AB132" s="8">
        <f t="shared" ca="1" si="59"/>
        <v>0</v>
      </c>
      <c r="AC132" s="8" cm="1">
        <f t="array" aca="1" ref="AC132" ca="1">IF(MOD(ROW()-36, 8) = 0, INDEX(AA:AA, ROW()), INDEX(AE:AE,ROW() - 1))</f>
        <v>11973.210422955921</v>
      </c>
      <c r="AD132" s="8" cm="1">
        <f t="array" aca="1" ref="AD132" ca="1">_xll.RiskUniform($B$22,$C$22)</f>
        <v>25</v>
      </c>
      <c r="AE132" s="8">
        <f t="shared" ca="1" si="60"/>
        <v>11998.210422955921</v>
      </c>
      <c r="AF132" s="19">
        <f t="shared" ca="1" si="61"/>
        <v>99.66666666666606</v>
      </c>
      <c r="AG132" s="19">
        <f t="shared" ca="1" si="62"/>
        <v>2298.2104229559209</v>
      </c>
      <c r="AH132" s="8" t="str">
        <f t="shared" ca="1" si="63"/>
        <v>ONE WEEK REACHED</v>
      </c>
      <c r="AI132" s="8">
        <f t="shared" ca="1" si="37"/>
        <v>0</v>
      </c>
      <c r="AJ132" s="8">
        <f t="shared" ca="1" si="38"/>
        <v>0</v>
      </c>
      <c r="AK132" s="8">
        <f t="shared" ca="1" si="39"/>
        <v>0</v>
      </c>
      <c r="AL132" s="19">
        <f t="shared" ca="1" si="40"/>
        <v>0</v>
      </c>
      <c r="AM132" s="19">
        <f t="shared" ca="1" si="41"/>
        <v>0</v>
      </c>
      <c r="AN132" s="8" t="str">
        <f t="shared" ca="1" si="42"/>
        <v>NO</v>
      </c>
    </row>
    <row r="133" spans="1:40">
      <c r="A133" s="8">
        <v>98</v>
      </c>
      <c r="B133" s="8" cm="1">
        <f t="array" aca="1" ref="B133" ca="1">_xll.RiskGamma(1,1/$B$6)</f>
        <v>100</v>
      </c>
      <c r="C133" s="8">
        <f t="shared" ca="1" si="43"/>
        <v>9800</v>
      </c>
      <c r="D133" s="8">
        <f t="shared" ca="1" si="44"/>
        <v>10770</v>
      </c>
      <c r="E133" s="8" cm="1">
        <f t="array" aca="1" ref="E133" ca="1">_xll.RiskPert($B$8,$D$8,$E$8)</f>
        <v>50</v>
      </c>
      <c r="F133" s="8">
        <f t="shared" ca="1" si="45"/>
        <v>10820</v>
      </c>
      <c r="G133" s="8">
        <f t="shared" ca="1" si="46"/>
        <v>1020</v>
      </c>
      <c r="H133" s="8">
        <f t="shared" ca="1" si="47"/>
        <v>10820</v>
      </c>
      <c r="I133" s="8" cm="1">
        <f t="array" aca="1" ref="I133" ca="1">_xll.RiskUniform($B$10,$C$10)</f>
        <v>60</v>
      </c>
      <c r="J133" s="8">
        <f t="shared" ca="1" si="48"/>
        <v>10880</v>
      </c>
      <c r="K133" s="8">
        <f t="shared" ca="1" si="49"/>
        <v>0</v>
      </c>
      <c r="L133" s="8">
        <f t="shared" ca="1" si="50"/>
        <v>10880</v>
      </c>
      <c r="M133" s="19" cm="1">
        <f t="array" aca="1" ref="M133" ca="1">_xll.RiskWeibull($B$12,$C$12)</f>
        <v>93.543756289254645</v>
      </c>
      <c r="N133" s="19">
        <f t="shared" ca="1" si="51"/>
        <v>10973.543756289255</v>
      </c>
      <c r="O133" s="8">
        <f t="shared" ca="1" si="52"/>
        <v>0</v>
      </c>
      <c r="P133" s="19">
        <f t="shared" ca="1" si="53"/>
        <v>10973.543756289255</v>
      </c>
      <c r="Q133" s="8" cm="1">
        <f t="array" aca="1" ref="Q133" ca="1">_xll.RiskGamma($B$14,1/$C$14)</f>
        <v>100</v>
      </c>
      <c r="R133" s="8" cm="1">
        <f t="array" aca="1" ref="R133" ca="1">_xll.RiskUniform($B$16,$C$16)</f>
        <v>20</v>
      </c>
      <c r="S133" s="19">
        <f t="shared" ca="1" si="54"/>
        <v>11093.543756289255</v>
      </c>
      <c r="T133" s="9">
        <f t="shared" ca="1" si="36"/>
        <v>100</v>
      </c>
      <c r="U133" s="19" cm="1">
        <f t="array" aca="1" ref="U133" ca="1">INDEX(S:S, 43 + (INT((ROW(A98)-1)/8)*8))</f>
        <v>11753.543756289255</v>
      </c>
      <c r="V133" s="8">
        <f t="shared" si="1"/>
        <v>120</v>
      </c>
      <c r="W133" s="19">
        <f t="shared" ca="1" si="55"/>
        <v>11873.543756289255</v>
      </c>
      <c r="X133" s="8">
        <f t="shared" ca="1" si="56"/>
        <v>660</v>
      </c>
      <c r="Y133" s="19">
        <f t="shared" ca="1" si="57"/>
        <v>11873.543756289255</v>
      </c>
      <c r="Z133" s="19" cm="1">
        <f t="array" aca="1" ref="Z133" ca="1">_xll.RiskPert($B$20,$C$20,$D$20)</f>
        <v>99.666666666666671</v>
      </c>
      <c r="AA133" s="8">
        <f t="shared" ca="1" si="58"/>
        <v>11973.210422955921</v>
      </c>
      <c r="AB133" s="8">
        <f t="shared" ca="1" si="59"/>
        <v>0</v>
      </c>
      <c r="AC133" s="8" cm="1">
        <f t="array" aca="1" ref="AC133" ca="1">IF(MOD(ROW()-36, 8) = 0, INDEX(AA:AA, ROW()), INDEX(AE:AE,ROW() - 1))</f>
        <v>11998.210422955921</v>
      </c>
      <c r="AD133" s="8" cm="1">
        <f t="array" aca="1" ref="AD133" ca="1">_xll.RiskUniform($B$22,$C$22)</f>
        <v>25</v>
      </c>
      <c r="AE133" s="8">
        <f t="shared" ca="1" si="60"/>
        <v>12023.210422955921</v>
      </c>
      <c r="AF133" s="19">
        <f t="shared" ca="1" si="61"/>
        <v>124.66666666666606</v>
      </c>
      <c r="AG133" s="19">
        <f t="shared" ca="1" si="62"/>
        <v>2223.2104229559209</v>
      </c>
      <c r="AH133" s="8" t="str">
        <f t="shared" ca="1" si="63"/>
        <v>ONE WEEK REACHED</v>
      </c>
      <c r="AI133" s="8">
        <f t="shared" ca="1" si="37"/>
        <v>0</v>
      </c>
      <c r="AJ133" s="8">
        <f t="shared" ca="1" si="38"/>
        <v>0</v>
      </c>
      <c r="AK133" s="8">
        <f t="shared" ca="1" si="39"/>
        <v>0</v>
      </c>
      <c r="AL133" s="19">
        <f t="shared" ca="1" si="40"/>
        <v>0</v>
      </c>
      <c r="AM133" s="19">
        <f t="shared" ca="1" si="41"/>
        <v>0</v>
      </c>
      <c r="AN133" s="8" t="str">
        <f t="shared" ca="1" si="42"/>
        <v>NO</v>
      </c>
    </row>
    <row r="134" spans="1:40">
      <c r="A134" s="8">
        <v>99</v>
      </c>
      <c r="B134" s="8" cm="1">
        <f t="array" aca="1" ref="B134" ca="1">_xll.RiskGamma(1,1/$B$6)</f>
        <v>100</v>
      </c>
      <c r="C134" s="8">
        <f t="shared" ca="1" si="43"/>
        <v>9900</v>
      </c>
      <c r="D134" s="8">
        <f t="shared" ca="1" si="44"/>
        <v>10880</v>
      </c>
      <c r="E134" s="8" cm="1">
        <f t="array" aca="1" ref="E134" ca="1">_xll.RiskPert($B$8,$D$8,$E$8)</f>
        <v>50</v>
      </c>
      <c r="F134" s="8">
        <f t="shared" ca="1" si="45"/>
        <v>10930</v>
      </c>
      <c r="G134" s="8">
        <f t="shared" ca="1" si="46"/>
        <v>1030</v>
      </c>
      <c r="H134" s="8">
        <f t="shared" ca="1" si="47"/>
        <v>10930</v>
      </c>
      <c r="I134" s="8" cm="1">
        <f t="array" aca="1" ref="I134" ca="1">_xll.RiskUniform($B$10,$C$10)</f>
        <v>60</v>
      </c>
      <c r="J134" s="8">
        <f t="shared" ca="1" si="48"/>
        <v>10990</v>
      </c>
      <c r="K134" s="8">
        <f t="shared" ca="1" si="49"/>
        <v>0</v>
      </c>
      <c r="L134" s="8">
        <f t="shared" ca="1" si="50"/>
        <v>10990</v>
      </c>
      <c r="M134" s="19" cm="1">
        <f t="array" aca="1" ref="M134" ca="1">_xll.RiskWeibull($B$12,$C$12)</f>
        <v>93.543756289254645</v>
      </c>
      <c r="N134" s="19">
        <f t="shared" ca="1" si="51"/>
        <v>11083.543756289255</v>
      </c>
      <c r="O134" s="8">
        <f t="shared" ca="1" si="52"/>
        <v>0</v>
      </c>
      <c r="P134" s="19">
        <f t="shared" ca="1" si="53"/>
        <v>11083.543756289255</v>
      </c>
      <c r="Q134" s="8" cm="1">
        <f t="array" aca="1" ref="Q134" ca="1">_xll.RiskGamma($B$14,1/$C$14)</f>
        <v>100</v>
      </c>
      <c r="R134" s="8" cm="1">
        <f t="array" aca="1" ref="R134" ca="1">_xll.RiskUniform($B$16,$C$16)</f>
        <v>20</v>
      </c>
      <c r="S134" s="19">
        <f t="shared" ca="1" si="54"/>
        <v>11203.543756289255</v>
      </c>
      <c r="T134" s="9">
        <f t="shared" ca="1" si="36"/>
        <v>100</v>
      </c>
      <c r="U134" s="19" cm="1">
        <f t="array" aca="1" ref="U134" ca="1">INDEX(S:S, 43 + (INT((ROW(A99)-1)/8)*8))</f>
        <v>11753.543756289255</v>
      </c>
      <c r="V134" s="8">
        <f t="shared" si="1"/>
        <v>120</v>
      </c>
      <c r="W134" s="19">
        <f t="shared" ca="1" si="55"/>
        <v>11873.543756289255</v>
      </c>
      <c r="X134" s="8">
        <f t="shared" ca="1" si="56"/>
        <v>550</v>
      </c>
      <c r="Y134" s="19">
        <f t="shared" ca="1" si="57"/>
        <v>11873.543756289255</v>
      </c>
      <c r="Z134" s="19" cm="1">
        <f t="array" aca="1" ref="Z134" ca="1">_xll.RiskPert($B$20,$C$20,$D$20)</f>
        <v>99.666666666666671</v>
      </c>
      <c r="AA134" s="8">
        <f t="shared" ca="1" si="58"/>
        <v>11973.210422955921</v>
      </c>
      <c r="AB134" s="8">
        <f t="shared" ca="1" si="59"/>
        <v>0</v>
      </c>
      <c r="AC134" s="8" cm="1">
        <f t="array" aca="1" ref="AC134" ca="1">IF(MOD(ROW()-36, 8) = 0, INDEX(AA:AA, ROW()), INDEX(AE:AE,ROW() - 1))</f>
        <v>12023.210422955921</v>
      </c>
      <c r="AD134" s="8" cm="1">
        <f t="array" aca="1" ref="AD134" ca="1">_xll.RiskUniform($B$22,$C$22)</f>
        <v>25</v>
      </c>
      <c r="AE134" s="8">
        <f t="shared" ca="1" si="60"/>
        <v>12048.210422955921</v>
      </c>
      <c r="AF134" s="19">
        <f t="shared" ca="1" si="61"/>
        <v>149.66666666666606</v>
      </c>
      <c r="AG134" s="19">
        <f t="shared" ca="1" si="62"/>
        <v>2148.2104229559209</v>
      </c>
      <c r="AH134" s="8" t="str">
        <f t="shared" ca="1" si="63"/>
        <v>ONE WEEK REACHED</v>
      </c>
      <c r="AI134" s="8">
        <f t="shared" ca="1" si="37"/>
        <v>0</v>
      </c>
      <c r="AJ134" s="8">
        <f t="shared" ca="1" si="38"/>
        <v>0</v>
      </c>
      <c r="AK134" s="8">
        <f t="shared" ca="1" si="39"/>
        <v>0</v>
      </c>
      <c r="AL134" s="19">
        <f t="shared" ca="1" si="40"/>
        <v>0</v>
      </c>
      <c r="AM134" s="19">
        <f t="shared" ca="1" si="41"/>
        <v>0</v>
      </c>
      <c r="AN134" s="8" t="str">
        <f t="shared" ca="1" si="42"/>
        <v>NO</v>
      </c>
    </row>
    <row r="135" spans="1:40">
      <c r="A135" s="8">
        <v>100</v>
      </c>
      <c r="B135" s="8" cm="1">
        <f t="array" aca="1" ref="B135" ca="1">_xll.RiskGamma(1,1/$B$6)</f>
        <v>100</v>
      </c>
      <c r="C135" s="8">
        <f t="shared" ca="1" si="43"/>
        <v>10000</v>
      </c>
      <c r="D135" s="8">
        <f t="shared" ca="1" si="44"/>
        <v>10990</v>
      </c>
      <c r="E135" s="8" cm="1">
        <f t="array" aca="1" ref="E135" ca="1">_xll.RiskPert($B$8,$D$8,$E$8)</f>
        <v>50</v>
      </c>
      <c r="F135" s="8">
        <f t="shared" ca="1" si="45"/>
        <v>11040</v>
      </c>
      <c r="G135" s="8">
        <f t="shared" ca="1" si="46"/>
        <v>1040</v>
      </c>
      <c r="H135" s="8">
        <f t="shared" ca="1" si="47"/>
        <v>11040</v>
      </c>
      <c r="I135" s="8" cm="1">
        <f t="array" aca="1" ref="I135" ca="1">_xll.RiskUniform($B$10,$C$10)</f>
        <v>60</v>
      </c>
      <c r="J135" s="8">
        <f t="shared" ca="1" si="48"/>
        <v>11100</v>
      </c>
      <c r="K135" s="8">
        <f t="shared" ca="1" si="49"/>
        <v>0</v>
      </c>
      <c r="L135" s="8">
        <f t="shared" ca="1" si="50"/>
        <v>11100</v>
      </c>
      <c r="M135" s="19" cm="1">
        <f t="array" aca="1" ref="M135" ca="1">_xll.RiskWeibull($B$12,$C$12)</f>
        <v>93.543756289254645</v>
      </c>
      <c r="N135" s="19">
        <f t="shared" ca="1" si="51"/>
        <v>11193.543756289255</v>
      </c>
      <c r="O135" s="8">
        <f t="shared" ca="1" si="52"/>
        <v>0</v>
      </c>
      <c r="P135" s="19">
        <f t="shared" ca="1" si="53"/>
        <v>11193.543756289255</v>
      </c>
      <c r="Q135" s="8" cm="1">
        <f t="array" aca="1" ref="Q135" ca="1">_xll.RiskGamma($B$14,1/$C$14)</f>
        <v>100</v>
      </c>
      <c r="R135" s="8" cm="1">
        <f t="array" aca="1" ref="R135" ca="1">_xll.RiskUniform($B$16,$C$16)</f>
        <v>20</v>
      </c>
      <c r="S135" s="19">
        <f t="shared" ca="1" si="54"/>
        <v>11313.543756289255</v>
      </c>
      <c r="T135" s="9">
        <f t="shared" ca="1" si="36"/>
        <v>100</v>
      </c>
      <c r="U135" s="19" cm="1">
        <f t="array" aca="1" ref="U135" ca="1">INDEX(S:S, 43 + (INT((ROW(A100)-1)/8)*8))</f>
        <v>11753.543756289255</v>
      </c>
      <c r="V135" s="8">
        <f t="shared" si="1"/>
        <v>120</v>
      </c>
      <c r="W135" s="19">
        <f t="shared" ca="1" si="55"/>
        <v>11873.543756289255</v>
      </c>
      <c r="X135" s="8">
        <f t="shared" ca="1" si="56"/>
        <v>440</v>
      </c>
      <c r="Y135" s="19">
        <f t="shared" ca="1" si="57"/>
        <v>11873.543756289255</v>
      </c>
      <c r="Z135" s="19" cm="1">
        <f t="array" aca="1" ref="Z135" ca="1">_xll.RiskPert($B$20,$C$20,$D$20)</f>
        <v>99.666666666666671</v>
      </c>
      <c r="AA135" s="8">
        <f t="shared" ca="1" si="58"/>
        <v>11973.210422955921</v>
      </c>
      <c r="AB135" s="8">
        <f t="shared" ca="1" si="59"/>
        <v>0</v>
      </c>
      <c r="AC135" s="8" cm="1">
        <f t="array" aca="1" ref="AC135" ca="1">IF(MOD(ROW()-36, 8) = 0, INDEX(AA:AA, ROW()), INDEX(AE:AE,ROW() - 1))</f>
        <v>12048.210422955921</v>
      </c>
      <c r="AD135" s="8" cm="1">
        <f t="array" aca="1" ref="AD135" ca="1">_xll.RiskUniform($B$22,$C$22)</f>
        <v>25</v>
      </c>
      <c r="AE135" s="8">
        <f t="shared" ca="1" si="60"/>
        <v>12073.210422955921</v>
      </c>
      <c r="AF135" s="19">
        <f t="shared" ca="1" si="61"/>
        <v>174.66666666666606</v>
      </c>
      <c r="AG135" s="19">
        <f t="shared" ca="1" si="62"/>
        <v>2073.2104229559209</v>
      </c>
      <c r="AH135" s="8" t="str">
        <f t="shared" ca="1" si="63"/>
        <v>ONE WEEK REACHED</v>
      </c>
      <c r="AI135" s="8">
        <f t="shared" ca="1" si="37"/>
        <v>0</v>
      </c>
      <c r="AJ135" s="8">
        <f t="shared" ca="1" si="38"/>
        <v>0</v>
      </c>
      <c r="AK135" s="8">
        <f t="shared" ca="1" si="39"/>
        <v>0</v>
      </c>
      <c r="AL135" s="19">
        <f t="shared" ca="1" si="40"/>
        <v>0</v>
      </c>
      <c r="AM135" s="19">
        <f t="shared" ca="1" si="41"/>
        <v>0</v>
      </c>
      <c r="AN135" s="8" t="str">
        <f t="shared" ca="1" si="42"/>
        <v>NO</v>
      </c>
    </row>
    <row r="136" spans="1:40">
      <c r="A136" s="8">
        <v>101</v>
      </c>
      <c r="B136" s="8" cm="1">
        <f t="array" aca="1" ref="B136" ca="1">_xll.RiskGamma(1,1/$B$6)</f>
        <v>100</v>
      </c>
      <c r="C136" s="8">
        <f t="shared" ca="1" si="43"/>
        <v>10100</v>
      </c>
      <c r="D136" s="8">
        <f t="shared" ca="1" si="44"/>
        <v>11100</v>
      </c>
      <c r="E136" s="8" cm="1">
        <f t="array" aca="1" ref="E136" ca="1">_xll.RiskPert($B$8,$D$8,$E$8)</f>
        <v>50</v>
      </c>
      <c r="F136" s="8">
        <f t="shared" ca="1" si="45"/>
        <v>11150</v>
      </c>
      <c r="G136" s="8">
        <f t="shared" ca="1" si="46"/>
        <v>1050</v>
      </c>
      <c r="H136" s="8">
        <f t="shared" ca="1" si="47"/>
        <v>11150</v>
      </c>
      <c r="I136" s="8" cm="1">
        <f t="array" aca="1" ref="I136" ca="1">_xll.RiskUniform($B$10,$C$10)</f>
        <v>60</v>
      </c>
      <c r="J136" s="8">
        <f t="shared" ca="1" si="48"/>
        <v>11210</v>
      </c>
      <c r="K136" s="8">
        <f t="shared" ca="1" si="49"/>
        <v>0</v>
      </c>
      <c r="L136" s="8">
        <f t="shared" ca="1" si="50"/>
        <v>11210</v>
      </c>
      <c r="M136" s="19" cm="1">
        <f t="array" aca="1" ref="M136" ca="1">_xll.RiskWeibull($B$12,$C$12)</f>
        <v>93.543756289254645</v>
      </c>
      <c r="N136" s="19">
        <f t="shared" ca="1" si="51"/>
        <v>11303.543756289255</v>
      </c>
      <c r="O136" s="8">
        <f t="shared" ca="1" si="52"/>
        <v>0</v>
      </c>
      <c r="P136" s="19">
        <f t="shared" ca="1" si="53"/>
        <v>11303.543756289255</v>
      </c>
      <c r="Q136" s="8" cm="1">
        <f t="array" aca="1" ref="Q136" ca="1">_xll.RiskGamma($B$14,1/$C$14)</f>
        <v>100</v>
      </c>
      <c r="R136" s="8" cm="1">
        <f t="array" aca="1" ref="R136" ca="1">_xll.RiskUniform($B$16,$C$16)</f>
        <v>20</v>
      </c>
      <c r="S136" s="19">
        <f t="shared" ca="1" si="54"/>
        <v>11423.543756289255</v>
      </c>
      <c r="T136" s="9">
        <f t="shared" ca="1" si="36"/>
        <v>100</v>
      </c>
      <c r="U136" s="19" cm="1">
        <f t="array" aca="1" ref="U136" ca="1">INDEX(S:S, 43 + (INT((ROW(A101)-1)/8)*8))</f>
        <v>11753.543756289255</v>
      </c>
      <c r="V136" s="8">
        <f t="shared" si="1"/>
        <v>120</v>
      </c>
      <c r="W136" s="19">
        <f t="shared" ca="1" si="55"/>
        <v>11873.543756289255</v>
      </c>
      <c r="X136" s="8">
        <f t="shared" ca="1" si="56"/>
        <v>330</v>
      </c>
      <c r="Y136" s="19">
        <f t="shared" ca="1" si="57"/>
        <v>11873.543756289255</v>
      </c>
      <c r="Z136" s="19" cm="1">
        <f t="array" aca="1" ref="Z136" ca="1">_xll.RiskPert($B$20,$C$20,$D$20)</f>
        <v>99.666666666666671</v>
      </c>
      <c r="AA136" s="8">
        <f t="shared" ca="1" si="58"/>
        <v>11973.210422955921</v>
      </c>
      <c r="AB136" s="8">
        <f t="shared" ca="1" si="59"/>
        <v>0</v>
      </c>
      <c r="AC136" s="8" cm="1">
        <f t="array" aca="1" ref="AC136" ca="1">IF(MOD(ROW()-36, 8) = 0, INDEX(AA:AA, ROW()), INDEX(AE:AE,ROW() - 1))</f>
        <v>12073.210422955921</v>
      </c>
      <c r="AD136" s="8" cm="1">
        <f t="array" aca="1" ref="AD136" ca="1">_xll.RiskUniform($B$22,$C$22)</f>
        <v>25</v>
      </c>
      <c r="AE136" s="8">
        <f t="shared" ca="1" si="60"/>
        <v>12098.210422955921</v>
      </c>
      <c r="AF136" s="19">
        <f t="shared" ca="1" si="61"/>
        <v>199.66666666666606</v>
      </c>
      <c r="AG136" s="19">
        <f t="shared" ca="1" si="62"/>
        <v>1998.2104229559209</v>
      </c>
      <c r="AH136" s="8" t="str">
        <f t="shared" ca="1" si="63"/>
        <v>ONE WEEK REACHED</v>
      </c>
      <c r="AI136" s="8">
        <f t="shared" ca="1" si="37"/>
        <v>0</v>
      </c>
      <c r="AJ136" s="8">
        <f t="shared" ca="1" si="38"/>
        <v>0</v>
      </c>
      <c r="AK136" s="8">
        <f t="shared" ca="1" si="39"/>
        <v>0</v>
      </c>
      <c r="AL136" s="19">
        <f t="shared" ca="1" si="40"/>
        <v>0</v>
      </c>
      <c r="AM136" s="19">
        <f t="shared" ca="1" si="41"/>
        <v>0</v>
      </c>
      <c r="AN136" s="8" t="str">
        <f t="shared" ca="1" si="42"/>
        <v>NO</v>
      </c>
    </row>
    <row r="137" spans="1:40">
      <c r="A137" s="8">
        <v>102</v>
      </c>
      <c r="B137" s="8" cm="1">
        <f t="array" aca="1" ref="B137" ca="1">_xll.RiskGamma(1,1/$B$6)</f>
        <v>100</v>
      </c>
      <c r="C137" s="8">
        <f t="shared" ca="1" si="43"/>
        <v>10200</v>
      </c>
      <c r="D137" s="8">
        <f t="shared" ca="1" si="44"/>
        <v>11210</v>
      </c>
      <c r="E137" s="8" cm="1">
        <f t="array" aca="1" ref="E137" ca="1">_xll.RiskPert($B$8,$D$8,$E$8)</f>
        <v>50</v>
      </c>
      <c r="F137" s="8">
        <f t="shared" ca="1" si="45"/>
        <v>11260</v>
      </c>
      <c r="G137" s="8">
        <f t="shared" ca="1" si="46"/>
        <v>1060</v>
      </c>
      <c r="H137" s="8">
        <f t="shared" ca="1" si="47"/>
        <v>11260</v>
      </c>
      <c r="I137" s="8" cm="1">
        <f t="array" aca="1" ref="I137" ca="1">_xll.RiskUniform($B$10,$C$10)</f>
        <v>60</v>
      </c>
      <c r="J137" s="8">
        <f t="shared" ca="1" si="48"/>
        <v>11320</v>
      </c>
      <c r="K137" s="8">
        <f t="shared" ca="1" si="49"/>
        <v>0</v>
      </c>
      <c r="L137" s="8">
        <f t="shared" ca="1" si="50"/>
        <v>11320</v>
      </c>
      <c r="M137" s="19" cm="1">
        <f t="array" aca="1" ref="M137" ca="1">_xll.RiskWeibull($B$12,$C$12)</f>
        <v>93.543756289254645</v>
      </c>
      <c r="N137" s="19">
        <f t="shared" ca="1" si="51"/>
        <v>11413.543756289255</v>
      </c>
      <c r="O137" s="8">
        <f t="shared" ca="1" si="52"/>
        <v>0</v>
      </c>
      <c r="P137" s="19">
        <f t="shared" ca="1" si="53"/>
        <v>11413.543756289255</v>
      </c>
      <c r="Q137" s="8" cm="1">
        <f t="array" aca="1" ref="Q137" ca="1">_xll.RiskGamma($B$14,1/$C$14)</f>
        <v>100</v>
      </c>
      <c r="R137" s="8" cm="1">
        <f t="array" aca="1" ref="R137" ca="1">_xll.RiskUniform($B$16,$C$16)</f>
        <v>20</v>
      </c>
      <c r="S137" s="19">
        <f t="shared" ca="1" si="54"/>
        <v>11533.543756289255</v>
      </c>
      <c r="T137" s="9">
        <f t="shared" ca="1" si="36"/>
        <v>100</v>
      </c>
      <c r="U137" s="19" cm="1">
        <f t="array" aca="1" ref="U137" ca="1">INDEX(S:S, 43 + (INT((ROW(A102)-1)/8)*8))</f>
        <v>11753.543756289255</v>
      </c>
      <c r="V137" s="8">
        <f t="shared" si="1"/>
        <v>120</v>
      </c>
      <c r="W137" s="19">
        <f t="shared" ca="1" si="55"/>
        <v>11873.543756289255</v>
      </c>
      <c r="X137" s="8">
        <f t="shared" ca="1" si="56"/>
        <v>220</v>
      </c>
      <c r="Y137" s="19">
        <f t="shared" ca="1" si="57"/>
        <v>11873.543756289255</v>
      </c>
      <c r="Z137" s="19" cm="1">
        <f t="array" aca="1" ref="Z137" ca="1">_xll.RiskPert($B$20,$C$20,$D$20)</f>
        <v>99.666666666666671</v>
      </c>
      <c r="AA137" s="8">
        <f t="shared" ca="1" si="58"/>
        <v>11973.210422955921</v>
      </c>
      <c r="AB137" s="8">
        <f t="shared" ca="1" si="59"/>
        <v>0</v>
      </c>
      <c r="AC137" s="8" cm="1">
        <f t="array" aca="1" ref="AC137" ca="1">IF(MOD(ROW()-36, 8) = 0, INDEX(AA:AA, ROW()), INDEX(AE:AE,ROW() - 1))</f>
        <v>12098.210422955921</v>
      </c>
      <c r="AD137" s="8" cm="1">
        <f t="array" aca="1" ref="AD137" ca="1">_xll.RiskUniform($B$22,$C$22)</f>
        <v>25</v>
      </c>
      <c r="AE137" s="8">
        <f t="shared" ca="1" si="60"/>
        <v>12123.210422955921</v>
      </c>
      <c r="AF137" s="19">
        <f t="shared" ca="1" si="61"/>
        <v>224.66666666666606</v>
      </c>
      <c r="AG137" s="19">
        <f t="shared" ca="1" si="62"/>
        <v>1923.2104229559209</v>
      </c>
      <c r="AH137" s="8" t="str">
        <f t="shared" ca="1" si="63"/>
        <v>ONE WEEK REACHED</v>
      </c>
      <c r="AI137" s="8">
        <f t="shared" ca="1" si="37"/>
        <v>0</v>
      </c>
      <c r="AJ137" s="8">
        <f t="shared" ca="1" si="38"/>
        <v>0</v>
      </c>
      <c r="AK137" s="8">
        <f t="shared" ca="1" si="39"/>
        <v>0</v>
      </c>
      <c r="AL137" s="19">
        <f t="shared" ca="1" si="40"/>
        <v>0</v>
      </c>
      <c r="AM137" s="19">
        <f t="shared" ca="1" si="41"/>
        <v>0</v>
      </c>
      <c r="AN137" s="8" t="str">
        <f t="shared" ca="1" si="42"/>
        <v>NO</v>
      </c>
    </row>
    <row r="138" spans="1:40">
      <c r="A138" s="8">
        <v>103</v>
      </c>
      <c r="B138" s="8" cm="1">
        <f t="array" aca="1" ref="B138" ca="1">_xll.RiskGamma(1,1/$B$6)</f>
        <v>100</v>
      </c>
      <c r="C138" s="8">
        <f t="shared" ca="1" si="43"/>
        <v>10300</v>
      </c>
      <c r="D138" s="8">
        <f t="shared" ca="1" si="44"/>
        <v>11320</v>
      </c>
      <c r="E138" s="8" cm="1">
        <f t="array" aca="1" ref="E138" ca="1">_xll.RiskPert($B$8,$D$8,$E$8)</f>
        <v>50</v>
      </c>
      <c r="F138" s="8">
        <f t="shared" ca="1" si="45"/>
        <v>11370</v>
      </c>
      <c r="G138" s="8">
        <f t="shared" ca="1" si="46"/>
        <v>1070</v>
      </c>
      <c r="H138" s="8">
        <f t="shared" ca="1" si="47"/>
        <v>11370</v>
      </c>
      <c r="I138" s="8" cm="1">
        <f t="array" aca="1" ref="I138" ca="1">_xll.RiskUniform($B$10,$C$10)</f>
        <v>60</v>
      </c>
      <c r="J138" s="8">
        <f t="shared" ca="1" si="48"/>
        <v>11430</v>
      </c>
      <c r="K138" s="8">
        <f t="shared" ca="1" si="49"/>
        <v>0</v>
      </c>
      <c r="L138" s="8">
        <f t="shared" ca="1" si="50"/>
        <v>11430</v>
      </c>
      <c r="M138" s="19" cm="1">
        <f t="array" aca="1" ref="M138" ca="1">_xll.RiskWeibull($B$12,$C$12)</f>
        <v>93.543756289254645</v>
      </c>
      <c r="N138" s="19">
        <f t="shared" ca="1" si="51"/>
        <v>11523.543756289255</v>
      </c>
      <c r="O138" s="8">
        <f t="shared" ca="1" si="52"/>
        <v>0</v>
      </c>
      <c r="P138" s="19">
        <f t="shared" ca="1" si="53"/>
        <v>11523.543756289255</v>
      </c>
      <c r="Q138" s="8" cm="1">
        <f t="array" aca="1" ref="Q138" ca="1">_xll.RiskGamma($B$14,1/$C$14)</f>
        <v>100</v>
      </c>
      <c r="R138" s="8" cm="1">
        <f t="array" aca="1" ref="R138" ca="1">_xll.RiskUniform($B$16,$C$16)</f>
        <v>20</v>
      </c>
      <c r="S138" s="19">
        <f t="shared" ca="1" si="54"/>
        <v>11643.543756289255</v>
      </c>
      <c r="T138" s="9">
        <f t="shared" ca="1" si="36"/>
        <v>100</v>
      </c>
      <c r="U138" s="19" cm="1">
        <f t="array" aca="1" ref="U138" ca="1">INDEX(S:S, 43 + (INT((ROW(A103)-1)/8)*8))</f>
        <v>11753.543756289255</v>
      </c>
      <c r="V138" s="8">
        <f t="shared" si="1"/>
        <v>120</v>
      </c>
      <c r="W138" s="19">
        <f t="shared" ca="1" si="55"/>
        <v>11873.543756289255</v>
      </c>
      <c r="X138" s="8">
        <f t="shared" ca="1" si="56"/>
        <v>110</v>
      </c>
      <c r="Y138" s="19">
        <f t="shared" ca="1" si="57"/>
        <v>11873.543756289255</v>
      </c>
      <c r="Z138" s="19" cm="1">
        <f t="array" aca="1" ref="Z138" ca="1">_xll.RiskPert($B$20,$C$20,$D$20)</f>
        <v>99.666666666666671</v>
      </c>
      <c r="AA138" s="8">
        <f t="shared" ca="1" si="58"/>
        <v>11973.210422955921</v>
      </c>
      <c r="AB138" s="8">
        <f t="shared" ca="1" si="59"/>
        <v>0</v>
      </c>
      <c r="AC138" s="8" cm="1">
        <f t="array" aca="1" ref="AC138" ca="1">IF(MOD(ROW()-36, 8) = 0, INDEX(AA:AA, ROW()), INDEX(AE:AE,ROW() - 1))</f>
        <v>12123.210422955921</v>
      </c>
      <c r="AD138" s="8" cm="1">
        <f t="array" aca="1" ref="AD138" ca="1">_xll.RiskUniform($B$22,$C$22)</f>
        <v>25</v>
      </c>
      <c r="AE138" s="8">
        <f t="shared" ca="1" si="60"/>
        <v>12148.210422955921</v>
      </c>
      <c r="AF138" s="19">
        <f t="shared" ca="1" si="61"/>
        <v>249.66666666666606</v>
      </c>
      <c r="AG138" s="19">
        <f t="shared" ca="1" si="62"/>
        <v>1848.2104229559209</v>
      </c>
      <c r="AH138" s="8" t="str">
        <f t="shared" ca="1" si="63"/>
        <v>ONE WEEK REACHED</v>
      </c>
      <c r="AI138" s="8">
        <f t="shared" ca="1" si="37"/>
        <v>0</v>
      </c>
      <c r="AJ138" s="8">
        <f t="shared" ca="1" si="38"/>
        <v>0</v>
      </c>
      <c r="AK138" s="8">
        <f t="shared" ca="1" si="39"/>
        <v>0</v>
      </c>
      <c r="AL138" s="19">
        <f t="shared" ca="1" si="40"/>
        <v>0</v>
      </c>
      <c r="AM138" s="19">
        <f t="shared" ca="1" si="41"/>
        <v>0</v>
      </c>
      <c r="AN138" s="8" t="str">
        <f t="shared" ca="1" si="42"/>
        <v>NO</v>
      </c>
    </row>
    <row r="139" spans="1:40">
      <c r="A139" s="8">
        <v>104</v>
      </c>
      <c r="B139" s="8" cm="1">
        <f t="array" aca="1" ref="B139" ca="1">_xll.RiskGamma(1,1/$B$6)</f>
        <v>100</v>
      </c>
      <c r="C139" s="8">
        <f t="shared" ca="1" si="43"/>
        <v>10400</v>
      </c>
      <c r="D139" s="8">
        <f t="shared" ca="1" si="44"/>
        <v>11430</v>
      </c>
      <c r="E139" s="8" cm="1">
        <f t="array" aca="1" ref="E139" ca="1">_xll.RiskPert($B$8,$D$8,$E$8)</f>
        <v>50</v>
      </c>
      <c r="F139" s="8">
        <f t="shared" ca="1" si="45"/>
        <v>11480</v>
      </c>
      <c r="G139" s="8">
        <f t="shared" ca="1" si="46"/>
        <v>1080</v>
      </c>
      <c r="H139" s="8">
        <f t="shared" ca="1" si="47"/>
        <v>11480</v>
      </c>
      <c r="I139" s="8" cm="1">
        <f t="array" aca="1" ref="I139" ca="1">_xll.RiskUniform($B$10,$C$10)</f>
        <v>60</v>
      </c>
      <c r="J139" s="8">
        <f t="shared" ca="1" si="48"/>
        <v>11540</v>
      </c>
      <c r="K139" s="8">
        <f t="shared" ca="1" si="49"/>
        <v>0</v>
      </c>
      <c r="L139" s="8">
        <f t="shared" ca="1" si="50"/>
        <v>11540</v>
      </c>
      <c r="M139" s="19" cm="1">
        <f t="array" aca="1" ref="M139" ca="1">_xll.RiskWeibull($B$12,$C$12)</f>
        <v>93.543756289254645</v>
      </c>
      <c r="N139" s="19">
        <f t="shared" ca="1" si="51"/>
        <v>11633.543756289255</v>
      </c>
      <c r="O139" s="8">
        <f t="shared" ca="1" si="52"/>
        <v>0</v>
      </c>
      <c r="P139" s="19">
        <f t="shared" ca="1" si="53"/>
        <v>11633.543756289255</v>
      </c>
      <c r="Q139" s="8" cm="1">
        <f t="array" aca="1" ref="Q139" ca="1">_xll.RiskGamma($B$14,1/$C$14)</f>
        <v>100</v>
      </c>
      <c r="R139" s="8" cm="1">
        <f t="array" aca="1" ref="R139" ca="1">_xll.RiskUniform($B$16,$C$16)</f>
        <v>20</v>
      </c>
      <c r="S139" s="19">
        <f t="shared" ca="1" si="54"/>
        <v>11753.543756289255</v>
      </c>
      <c r="T139" s="9">
        <f t="shared" ca="1" si="36"/>
        <v>100</v>
      </c>
      <c r="U139" s="19" cm="1">
        <f t="array" aca="1" ref="U139" ca="1">INDEX(S:S, 43 + (INT((ROW(A104)-1)/8)*8))</f>
        <v>11753.543756289255</v>
      </c>
      <c r="V139" s="8">
        <f t="shared" si="1"/>
        <v>120</v>
      </c>
      <c r="W139" s="19">
        <f t="shared" ca="1" si="55"/>
        <v>11873.543756289255</v>
      </c>
      <c r="X139" s="8">
        <f t="shared" ca="1" si="56"/>
        <v>0</v>
      </c>
      <c r="Y139" s="19">
        <f t="shared" ca="1" si="57"/>
        <v>11873.543756289255</v>
      </c>
      <c r="Z139" s="19" cm="1">
        <f t="array" aca="1" ref="Z139" ca="1">_xll.RiskPert($B$20,$C$20,$D$20)</f>
        <v>99.666666666666671</v>
      </c>
      <c r="AA139" s="8">
        <f t="shared" ca="1" si="58"/>
        <v>11973.210422955921</v>
      </c>
      <c r="AB139" s="8">
        <f t="shared" ca="1" si="59"/>
        <v>0</v>
      </c>
      <c r="AC139" s="8" cm="1">
        <f t="array" aca="1" ref="AC139" ca="1">IF(MOD(ROW()-36, 8) = 0, INDEX(AA:AA, ROW()), INDEX(AE:AE,ROW() - 1))</f>
        <v>12148.210422955921</v>
      </c>
      <c r="AD139" s="8" cm="1">
        <f t="array" aca="1" ref="AD139" ca="1">_xll.RiskUniform($B$22,$C$22)</f>
        <v>25</v>
      </c>
      <c r="AE139" s="8">
        <f t="shared" ca="1" si="60"/>
        <v>12173.210422955921</v>
      </c>
      <c r="AF139" s="19">
        <f t="shared" ca="1" si="61"/>
        <v>274.66666666666606</v>
      </c>
      <c r="AG139" s="19">
        <f t="shared" ca="1" si="62"/>
        <v>1773.2104229559209</v>
      </c>
      <c r="AH139" s="8" t="str">
        <f t="shared" ca="1" si="63"/>
        <v>ONE WEEK REACHED</v>
      </c>
      <c r="AI139" s="8">
        <f t="shared" ca="1" si="37"/>
        <v>0</v>
      </c>
      <c r="AJ139" s="8">
        <f t="shared" ca="1" si="38"/>
        <v>0</v>
      </c>
      <c r="AK139" s="8">
        <f t="shared" ca="1" si="39"/>
        <v>0</v>
      </c>
      <c r="AL139" s="19">
        <f t="shared" ca="1" si="40"/>
        <v>0</v>
      </c>
      <c r="AM139" s="19">
        <f t="shared" ca="1" si="41"/>
        <v>0</v>
      </c>
      <c r="AN139" s="8" t="str">
        <f t="shared" ca="1" si="42"/>
        <v>NO</v>
      </c>
    </row>
    <row r="140" spans="1:40">
      <c r="A140" s="8">
        <v>105</v>
      </c>
      <c r="B140" s="8" cm="1">
        <f t="array" aca="1" ref="B140" ca="1">_xll.RiskGamma(1,1/$B$6)</f>
        <v>100</v>
      </c>
      <c r="C140" s="8">
        <f t="shared" ca="1" si="43"/>
        <v>10500</v>
      </c>
      <c r="D140" s="8">
        <f t="shared" ca="1" si="44"/>
        <v>11540</v>
      </c>
      <c r="E140" s="8" cm="1">
        <f t="array" aca="1" ref="E140" ca="1">_xll.RiskPert($B$8,$D$8,$E$8)</f>
        <v>50</v>
      </c>
      <c r="F140" s="8">
        <f t="shared" ca="1" si="45"/>
        <v>11590</v>
      </c>
      <c r="G140" s="8">
        <f t="shared" ca="1" si="46"/>
        <v>1090</v>
      </c>
      <c r="H140" s="8">
        <f t="shared" ca="1" si="47"/>
        <v>11590</v>
      </c>
      <c r="I140" s="8" cm="1">
        <f t="array" aca="1" ref="I140" ca="1">_xll.RiskUniform($B$10,$C$10)</f>
        <v>60</v>
      </c>
      <c r="J140" s="8">
        <f t="shared" ca="1" si="48"/>
        <v>11650</v>
      </c>
      <c r="K140" s="8">
        <f t="shared" ca="1" si="49"/>
        <v>0</v>
      </c>
      <c r="L140" s="8">
        <f t="shared" ca="1" si="50"/>
        <v>11650</v>
      </c>
      <c r="M140" s="19" cm="1">
        <f t="array" aca="1" ref="M140" ca="1">_xll.RiskWeibull($B$12,$C$12)</f>
        <v>93.543756289254645</v>
      </c>
      <c r="N140" s="19">
        <f t="shared" ca="1" si="51"/>
        <v>11743.543756289255</v>
      </c>
      <c r="O140" s="8">
        <f t="shared" ca="1" si="52"/>
        <v>0</v>
      </c>
      <c r="P140" s="19">
        <f t="shared" ca="1" si="53"/>
        <v>11743.543756289255</v>
      </c>
      <c r="Q140" s="8" cm="1">
        <f t="array" aca="1" ref="Q140" ca="1">_xll.RiskGamma($B$14,1/$C$14)</f>
        <v>100</v>
      </c>
      <c r="R140" s="8" cm="1">
        <f t="array" aca="1" ref="R140" ca="1">_xll.RiskUniform($B$16,$C$16)</f>
        <v>20</v>
      </c>
      <c r="S140" s="19">
        <f t="shared" ca="1" si="54"/>
        <v>11863.543756289255</v>
      </c>
      <c r="T140" s="9">
        <f t="shared" ca="1" si="36"/>
        <v>100</v>
      </c>
      <c r="U140" s="19" cm="1">
        <f t="array" aca="1" ref="U140" ca="1">INDEX(S:S, 43 + (INT((ROW(A105)-1)/8)*8))</f>
        <v>12633.543756289255</v>
      </c>
      <c r="V140" s="8">
        <f t="shared" si="1"/>
        <v>120</v>
      </c>
      <c r="W140" s="19">
        <f t="shared" ca="1" si="55"/>
        <v>12753.543756289255</v>
      </c>
      <c r="X140" s="8">
        <f t="shared" ca="1" si="56"/>
        <v>770</v>
      </c>
      <c r="Y140" s="19">
        <f t="shared" ca="1" si="57"/>
        <v>12753.543756289255</v>
      </c>
      <c r="Z140" s="19" cm="1">
        <f t="array" aca="1" ref="Z140" ca="1">_xll.RiskPert($B$20,$C$20,$D$20)</f>
        <v>99.666666666666671</v>
      </c>
      <c r="AA140" s="8">
        <f t="shared" ca="1" si="58"/>
        <v>12853.210422955921</v>
      </c>
      <c r="AB140" s="8">
        <f t="shared" ca="1" si="59"/>
        <v>0</v>
      </c>
      <c r="AC140" s="8" cm="1">
        <f t="array" aca="1" ref="AC140" ca="1">IF(MOD(ROW()-36, 8) = 0, INDEX(AA:AA, ROW()), INDEX(AE:AE,ROW() - 1))</f>
        <v>12853.210422955921</v>
      </c>
      <c r="AD140" s="8" cm="1">
        <f t="array" aca="1" ref="AD140" ca="1">_xll.RiskUniform($B$22,$C$22)</f>
        <v>25</v>
      </c>
      <c r="AE140" s="8">
        <f t="shared" ca="1" si="60"/>
        <v>12878.210422955921</v>
      </c>
      <c r="AF140" s="19">
        <f t="shared" ca="1" si="61"/>
        <v>99.66666666666606</v>
      </c>
      <c r="AG140" s="19">
        <f t="shared" ca="1" si="62"/>
        <v>2378.2104229559209</v>
      </c>
      <c r="AH140" s="8" t="str">
        <f t="shared" ca="1" si="63"/>
        <v>ONE WEEK REACHED</v>
      </c>
      <c r="AI140" s="8">
        <f t="shared" ca="1" si="37"/>
        <v>0</v>
      </c>
      <c r="AJ140" s="8">
        <f t="shared" ca="1" si="38"/>
        <v>0</v>
      </c>
      <c r="AK140" s="8">
        <f t="shared" ca="1" si="39"/>
        <v>0</v>
      </c>
      <c r="AL140" s="19">
        <f t="shared" ca="1" si="40"/>
        <v>0</v>
      </c>
      <c r="AM140" s="19">
        <f t="shared" ca="1" si="41"/>
        <v>0</v>
      </c>
      <c r="AN140" s="8" t="str">
        <f t="shared" ca="1" si="42"/>
        <v>NO</v>
      </c>
    </row>
    <row r="141" spans="1:40">
      <c r="A141" s="8">
        <v>106</v>
      </c>
      <c r="B141" s="8" cm="1">
        <f t="array" aca="1" ref="B141" ca="1">_xll.RiskGamma(1,1/$B$6)</f>
        <v>100</v>
      </c>
      <c r="C141" s="8">
        <f t="shared" ca="1" si="43"/>
        <v>10600</v>
      </c>
      <c r="D141" s="8">
        <f t="shared" ca="1" si="44"/>
        <v>11650</v>
      </c>
      <c r="E141" s="8" cm="1">
        <f t="array" aca="1" ref="E141" ca="1">_xll.RiskPert($B$8,$D$8,$E$8)</f>
        <v>50</v>
      </c>
      <c r="F141" s="8">
        <f t="shared" ca="1" si="45"/>
        <v>11700</v>
      </c>
      <c r="G141" s="8">
        <f t="shared" ca="1" si="46"/>
        <v>1100</v>
      </c>
      <c r="H141" s="8">
        <f t="shared" ca="1" si="47"/>
        <v>11700</v>
      </c>
      <c r="I141" s="8" cm="1">
        <f t="array" aca="1" ref="I141" ca="1">_xll.RiskUniform($B$10,$C$10)</f>
        <v>60</v>
      </c>
      <c r="J141" s="8">
        <f t="shared" ca="1" si="48"/>
        <v>11760</v>
      </c>
      <c r="K141" s="8">
        <f t="shared" ca="1" si="49"/>
        <v>0</v>
      </c>
      <c r="L141" s="8">
        <f t="shared" ca="1" si="50"/>
        <v>11760</v>
      </c>
      <c r="M141" s="19" cm="1">
        <f t="array" aca="1" ref="M141" ca="1">_xll.RiskWeibull($B$12,$C$12)</f>
        <v>93.543756289254645</v>
      </c>
      <c r="N141" s="19">
        <f t="shared" ca="1" si="51"/>
        <v>11853.543756289255</v>
      </c>
      <c r="O141" s="8">
        <f t="shared" ca="1" si="52"/>
        <v>0</v>
      </c>
      <c r="P141" s="19">
        <f t="shared" ca="1" si="53"/>
        <v>11853.543756289255</v>
      </c>
      <c r="Q141" s="8" cm="1">
        <f t="array" aca="1" ref="Q141" ca="1">_xll.RiskGamma($B$14,1/$C$14)</f>
        <v>100</v>
      </c>
      <c r="R141" s="8" cm="1">
        <f t="array" aca="1" ref="R141" ca="1">_xll.RiskUniform($B$16,$C$16)</f>
        <v>20</v>
      </c>
      <c r="S141" s="19">
        <f t="shared" ca="1" si="54"/>
        <v>11973.543756289255</v>
      </c>
      <c r="T141" s="9">
        <f t="shared" ca="1" si="36"/>
        <v>100</v>
      </c>
      <c r="U141" s="19" cm="1">
        <f t="array" aca="1" ref="U141" ca="1">INDEX(S:S, 43 + (INT((ROW(A106)-1)/8)*8))</f>
        <v>12633.543756289255</v>
      </c>
      <c r="V141" s="8">
        <f t="shared" si="1"/>
        <v>120</v>
      </c>
      <c r="W141" s="19">
        <f t="shared" ca="1" si="55"/>
        <v>12753.543756289255</v>
      </c>
      <c r="X141" s="8">
        <f t="shared" ca="1" si="56"/>
        <v>660</v>
      </c>
      <c r="Y141" s="19">
        <f t="shared" ca="1" si="57"/>
        <v>12753.543756289255</v>
      </c>
      <c r="Z141" s="19" cm="1">
        <f t="array" aca="1" ref="Z141" ca="1">_xll.RiskPert($B$20,$C$20,$D$20)</f>
        <v>99.666666666666671</v>
      </c>
      <c r="AA141" s="8">
        <f t="shared" ca="1" si="58"/>
        <v>12853.210422955921</v>
      </c>
      <c r="AB141" s="8">
        <f t="shared" ca="1" si="59"/>
        <v>0</v>
      </c>
      <c r="AC141" s="8" cm="1">
        <f t="array" aca="1" ref="AC141" ca="1">IF(MOD(ROW()-36, 8) = 0, INDEX(AA:AA, ROW()), INDEX(AE:AE,ROW() - 1))</f>
        <v>12878.210422955921</v>
      </c>
      <c r="AD141" s="8" cm="1">
        <f t="array" aca="1" ref="AD141" ca="1">_xll.RiskUniform($B$22,$C$22)</f>
        <v>25</v>
      </c>
      <c r="AE141" s="8">
        <f t="shared" ca="1" si="60"/>
        <v>12903.210422955921</v>
      </c>
      <c r="AF141" s="19">
        <f t="shared" ca="1" si="61"/>
        <v>124.66666666666606</v>
      </c>
      <c r="AG141" s="19">
        <f t="shared" ca="1" si="62"/>
        <v>2303.2104229559209</v>
      </c>
      <c r="AH141" s="8" t="str">
        <f t="shared" ca="1" si="63"/>
        <v>ONE WEEK REACHED</v>
      </c>
      <c r="AI141" s="8">
        <f t="shared" ca="1" si="37"/>
        <v>0</v>
      </c>
      <c r="AJ141" s="8">
        <f t="shared" ca="1" si="38"/>
        <v>0</v>
      </c>
      <c r="AK141" s="8">
        <f t="shared" ca="1" si="39"/>
        <v>0</v>
      </c>
      <c r="AL141" s="19">
        <f t="shared" ca="1" si="40"/>
        <v>0</v>
      </c>
      <c r="AM141" s="19">
        <f t="shared" ca="1" si="41"/>
        <v>0</v>
      </c>
      <c r="AN141" s="8" t="str">
        <f t="shared" ca="1" si="42"/>
        <v>NO</v>
      </c>
    </row>
    <row r="142" spans="1:40">
      <c r="A142" s="8">
        <v>107</v>
      </c>
      <c r="B142" s="8" cm="1">
        <f t="array" aca="1" ref="B142" ca="1">_xll.RiskGamma(1,1/$B$6)</f>
        <v>100</v>
      </c>
      <c r="C142" s="8">
        <f t="shared" ca="1" si="43"/>
        <v>10700</v>
      </c>
      <c r="D142" s="8">
        <f t="shared" ca="1" si="44"/>
        <v>11760</v>
      </c>
      <c r="E142" s="8" cm="1">
        <f t="array" aca="1" ref="E142" ca="1">_xll.RiskPert($B$8,$D$8,$E$8)</f>
        <v>50</v>
      </c>
      <c r="F142" s="8">
        <f t="shared" ca="1" si="45"/>
        <v>11810</v>
      </c>
      <c r="G142" s="8">
        <f t="shared" ca="1" si="46"/>
        <v>1110</v>
      </c>
      <c r="H142" s="8">
        <f t="shared" ca="1" si="47"/>
        <v>11810</v>
      </c>
      <c r="I142" s="8" cm="1">
        <f t="array" aca="1" ref="I142" ca="1">_xll.RiskUniform($B$10,$C$10)</f>
        <v>60</v>
      </c>
      <c r="J142" s="8">
        <f t="shared" ca="1" si="48"/>
        <v>11870</v>
      </c>
      <c r="K142" s="8">
        <f t="shared" ca="1" si="49"/>
        <v>0</v>
      </c>
      <c r="L142" s="8">
        <f t="shared" ca="1" si="50"/>
        <v>11870</v>
      </c>
      <c r="M142" s="19" cm="1">
        <f t="array" aca="1" ref="M142" ca="1">_xll.RiskWeibull($B$12,$C$12)</f>
        <v>93.543756289254645</v>
      </c>
      <c r="N142" s="19">
        <f t="shared" ca="1" si="51"/>
        <v>11963.543756289255</v>
      </c>
      <c r="O142" s="8">
        <f t="shared" ca="1" si="52"/>
        <v>0</v>
      </c>
      <c r="P142" s="19">
        <f t="shared" ca="1" si="53"/>
        <v>11963.543756289255</v>
      </c>
      <c r="Q142" s="8" cm="1">
        <f t="array" aca="1" ref="Q142" ca="1">_xll.RiskGamma($B$14,1/$C$14)</f>
        <v>100</v>
      </c>
      <c r="R142" s="8" cm="1">
        <f t="array" aca="1" ref="R142" ca="1">_xll.RiskUniform($B$16,$C$16)</f>
        <v>20</v>
      </c>
      <c r="S142" s="19">
        <f t="shared" ca="1" si="54"/>
        <v>12083.543756289255</v>
      </c>
      <c r="T142" s="9">
        <f t="shared" ca="1" si="36"/>
        <v>100</v>
      </c>
      <c r="U142" s="19" cm="1">
        <f t="array" aca="1" ref="U142" ca="1">INDEX(S:S, 43 + (INT((ROW(A107)-1)/8)*8))</f>
        <v>12633.543756289255</v>
      </c>
      <c r="V142" s="8">
        <f t="shared" si="1"/>
        <v>120</v>
      </c>
      <c r="W142" s="19">
        <f t="shared" ca="1" si="55"/>
        <v>12753.543756289255</v>
      </c>
      <c r="X142" s="8">
        <f t="shared" ca="1" si="56"/>
        <v>550</v>
      </c>
      <c r="Y142" s="19">
        <f t="shared" ca="1" si="57"/>
        <v>12753.543756289255</v>
      </c>
      <c r="Z142" s="19" cm="1">
        <f t="array" aca="1" ref="Z142" ca="1">_xll.RiskPert($B$20,$C$20,$D$20)</f>
        <v>99.666666666666671</v>
      </c>
      <c r="AA142" s="8">
        <f t="shared" ca="1" si="58"/>
        <v>12853.210422955921</v>
      </c>
      <c r="AB142" s="8">
        <f t="shared" ca="1" si="59"/>
        <v>0</v>
      </c>
      <c r="AC142" s="8" cm="1">
        <f t="array" aca="1" ref="AC142" ca="1">IF(MOD(ROW()-36, 8) = 0, INDEX(AA:AA, ROW()), INDEX(AE:AE,ROW() - 1))</f>
        <v>12903.210422955921</v>
      </c>
      <c r="AD142" s="8" cm="1">
        <f t="array" aca="1" ref="AD142" ca="1">_xll.RiskUniform($B$22,$C$22)</f>
        <v>25</v>
      </c>
      <c r="AE142" s="8">
        <f t="shared" ca="1" si="60"/>
        <v>12928.210422955921</v>
      </c>
      <c r="AF142" s="19">
        <f t="shared" ca="1" si="61"/>
        <v>149.66666666666606</v>
      </c>
      <c r="AG142" s="19">
        <f t="shared" ca="1" si="62"/>
        <v>2228.2104229559209</v>
      </c>
      <c r="AH142" s="8" t="str">
        <f t="shared" ca="1" si="63"/>
        <v>ONE WEEK REACHED</v>
      </c>
      <c r="AI142" s="8">
        <f t="shared" ca="1" si="37"/>
        <v>0</v>
      </c>
      <c r="AJ142" s="8">
        <f t="shared" ca="1" si="38"/>
        <v>0</v>
      </c>
      <c r="AK142" s="8">
        <f t="shared" ca="1" si="39"/>
        <v>0</v>
      </c>
      <c r="AL142" s="19">
        <f t="shared" ca="1" si="40"/>
        <v>0</v>
      </c>
      <c r="AM142" s="19">
        <f t="shared" ca="1" si="41"/>
        <v>0</v>
      </c>
      <c r="AN142" s="8" t="str">
        <f t="shared" ca="1" si="42"/>
        <v>NO</v>
      </c>
    </row>
    <row r="143" spans="1:40">
      <c r="A143" s="8">
        <v>108</v>
      </c>
      <c r="B143" s="8" cm="1">
        <f t="array" aca="1" ref="B143" ca="1">_xll.RiskGamma(1,1/$B$6)</f>
        <v>100</v>
      </c>
      <c r="C143" s="8">
        <f t="shared" ca="1" si="43"/>
        <v>10800</v>
      </c>
      <c r="D143" s="8">
        <f t="shared" ca="1" si="44"/>
        <v>11870</v>
      </c>
      <c r="E143" s="8" cm="1">
        <f t="array" aca="1" ref="E143" ca="1">_xll.RiskPert($B$8,$D$8,$E$8)</f>
        <v>50</v>
      </c>
      <c r="F143" s="8">
        <f t="shared" ca="1" si="45"/>
        <v>11920</v>
      </c>
      <c r="G143" s="8">
        <f t="shared" ca="1" si="46"/>
        <v>1120</v>
      </c>
      <c r="H143" s="8">
        <f t="shared" ca="1" si="47"/>
        <v>11920</v>
      </c>
      <c r="I143" s="8" cm="1">
        <f t="array" aca="1" ref="I143" ca="1">_xll.RiskUniform($B$10,$C$10)</f>
        <v>60</v>
      </c>
      <c r="J143" s="8">
        <f t="shared" ca="1" si="48"/>
        <v>11980</v>
      </c>
      <c r="K143" s="8">
        <f t="shared" ca="1" si="49"/>
        <v>0</v>
      </c>
      <c r="L143" s="8">
        <f t="shared" ca="1" si="50"/>
        <v>11980</v>
      </c>
      <c r="M143" s="19" cm="1">
        <f t="array" aca="1" ref="M143" ca="1">_xll.RiskWeibull($B$12,$C$12)</f>
        <v>93.543756289254645</v>
      </c>
      <c r="N143" s="19">
        <f t="shared" ca="1" si="51"/>
        <v>12073.543756289255</v>
      </c>
      <c r="O143" s="8">
        <f t="shared" ca="1" si="52"/>
        <v>0</v>
      </c>
      <c r="P143" s="19">
        <f t="shared" ca="1" si="53"/>
        <v>12073.543756289255</v>
      </c>
      <c r="Q143" s="8" cm="1">
        <f t="array" aca="1" ref="Q143" ca="1">_xll.RiskGamma($B$14,1/$C$14)</f>
        <v>100</v>
      </c>
      <c r="R143" s="8" cm="1">
        <f t="array" aca="1" ref="R143" ca="1">_xll.RiskUniform($B$16,$C$16)</f>
        <v>20</v>
      </c>
      <c r="S143" s="19">
        <f t="shared" ca="1" si="54"/>
        <v>12193.543756289255</v>
      </c>
      <c r="T143" s="9">
        <f t="shared" ca="1" si="36"/>
        <v>100</v>
      </c>
      <c r="U143" s="19" cm="1">
        <f t="array" aca="1" ref="U143" ca="1">INDEX(S:S, 43 + (INT((ROW(A108)-1)/8)*8))</f>
        <v>12633.543756289255</v>
      </c>
      <c r="V143" s="8">
        <f t="shared" si="1"/>
        <v>120</v>
      </c>
      <c r="W143" s="19">
        <f t="shared" ca="1" si="55"/>
        <v>12753.543756289255</v>
      </c>
      <c r="X143" s="8">
        <f t="shared" ca="1" si="56"/>
        <v>440</v>
      </c>
      <c r="Y143" s="19">
        <f t="shared" ca="1" si="57"/>
        <v>12753.543756289255</v>
      </c>
      <c r="Z143" s="19" cm="1">
        <f t="array" aca="1" ref="Z143" ca="1">_xll.RiskPert($B$20,$C$20,$D$20)</f>
        <v>99.666666666666671</v>
      </c>
      <c r="AA143" s="8">
        <f t="shared" ca="1" si="58"/>
        <v>12853.210422955921</v>
      </c>
      <c r="AB143" s="8">
        <f t="shared" ca="1" si="59"/>
        <v>0</v>
      </c>
      <c r="AC143" s="8" cm="1">
        <f t="array" aca="1" ref="AC143" ca="1">IF(MOD(ROW()-36, 8) = 0, INDEX(AA:AA, ROW()), INDEX(AE:AE,ROW() - 1))</f>
        <v>12928.210422955921</v>
      </c>
      <c r="AD143" s="8" cm="1">
        <f t="array" aca="1" ref="AD143" ca="1">_xll.RiskUniform($B$22,$C$22)</f>
        <v>25</v>
      </c>
      <c r="AE143" s="8">
        <f t="shared" ca="1" si="60"/>
        <v>12953.210422955921</v>
      </c>
      <c r="AF143" s="19">
        <f t="shared" ca="1" si="61"/>
        <v>174.66666666666606</v>
      </c>
      <c r="AG143" s="19">
        <f t="shared" ca="1" si="62"/>
        <v>2153.2104229559209</v>
      </c>
      <c r="AH143" s="8" t="str">
        <f t="shared" ca="1" si="63"/>
        <v>ONE WEEK REACHED</v>
      </c>
      <c r="AI143" s="8">
        <f t="shared" ca="1" si="37"/>
        <v>0</v>
      </c>
      <c r="AJ143" s="8">
        <f t="shared" ca="1" si="38"/>
        <v>0</v>
      </c>
      <c r="AK143" s="8">
        <f t="shared" ca="1" si="39"/>
        <v>0</v>
      </c>
      <c r="AL143" s="19">
        <f t="shared" ca="1" si="40"/>
        <v>0</v>
      </c>
      <c r="AM143" s="19">
        <f t="shared" ca="1" si="41"/>
        <v>0</v>
      </c>
      <c r="AN143" s="8" t="str">
        <f t="shared" ca="1" si="42"/>
        <v>NO</v>
      </c>
    </row>
    <row r="144" spans="1:40">
      <c r="A144" s="8">
        <v>109</v>
      </c>
      <c r="B144" s="8" cm="1">
        <f t="array" aca="1" ref="B144" ca="1">_xll.RiskGamma(1,1/$B$6)</f>
        <v>100</v>
      </c>
      <c r="C144" s="8">
        <f t="shared" ca="1" si="43"/>
        <v>10900</v>
      </c>
      <c r="D144" s="8">
        <f t="shared" ca="1" si="44"/>
        <v>11980</v>
      </c>
      <c r="E144" s="8" cm="1">
        <f t="array" aca="1" ref="E144" ca="1">_xll.RiskPert($B$8,$D$8,$E$8)</f>
        <v>50</v>
      </c>
      <c r="F144" s="8">
        <f t="shared" ca="1" si="45"/>
        <v>12030</v>
      </c>
      <c r="G144" s="8">
        <f t="shared" ca="1" si="46"/>
        <v>1130</v>
      </c>
      <c r="H144" s="8">
        <f t="shared" ca="1" si="47"/>
        <v>12030</v>
      </c>
      <c r="I144" s="8" cm="1">
        <f t="array" aca="1" ref="I144" ca="1">_xll.RiskUniform($B$10,$C$10)</f>
        <v>60</v>
      </c>
      <c r="J144" s="8">
        <f t="shared" ca="1" si="48"/>
        <v>12090</v>
      </c>
      <c r="K144" s="8">
        <f t="shared" ca="1" si="49"/>
        <v>0</v>
      </c>
      <c r="L144" s="8">
        <f t="shared" ca="1" si="50"/>
        <v>12090</v>
      </c>
      <c r="M144" s="19" cm="1">
        <f t="array" aca="1" ref="M144" ca="1">_xll.RiskWeibull($B$12,$C$12)</f>
        <v>93.543756289254645</v>
      </c>
      <c r="N144" s="19">
        <f t="shared" ca="1" si="51"/>
        <v>12183.543756289255</v>
      </c>
      <c r="O144" s="8">
        <f t="shared" ca="1" si="52"/>
        <v>0</v>
      </c>
      <c r="P144" s="19">
        <f t="shared" ca="1" si="53"/>
        <v>12183.543756289255</v>
      </c>
      <c r="Q144" s="8" cm="1">
        <f t="array" aca="1" ref="Q144" ca="1">_xll.RiskGamma($B$14,1/$C$14)</f>
        <v>100</v>
      </c>
      <c r="R144" s="8" cm="1">
        <f t="array" aca="1" ref="R144" ca="1">_xll.RiskUniform($B$16,$C$16)</f>
        <v>20</v>
      </c>
      <c r="S144" s="19">
        <f t="shared" ca="1" si="54"/>
        <v>12303.543756289255</v>
      </c>
      <c r="T144" s="9">
        <f t="shared" ca="1" si="36"/>
        <v>100</v>
      </c>
      <c r="U144" s="19" cm="1">
        <f t="array" aca="1" ref="U144" ca="1">INDEX(S:S, 43 + (INT((ROW(A109)-1)/8)*8))</f>
        <v>12633.543756289255</v>
      </c>
      <c r="V144" s="8">
        <f t="shared" si="1"/>
        <v>120</v>
      </c>
      <c r="W144" s="19">
        <f t="shared" ca="1" si="55"/>
        <v>12753.543756289255</v>
      </c>
      <c r="X144" s="8">
        <f t="shared" ca="1" si="56"/>
        <v>330</v>
      </c>
      <c r="Y144" s="19">
        <f t="shared" ca="1" si="57"/>
        <v>12753.543756289255</v>
      </c>
      <c r="Z144" s="19" cm="1">
        <f t="array" aca="1" ref="Z144" ca="1">_xll.RiskPert($B$20,$C$20,$D$20)</f>
        <v>99.666666666666671</v>
      </c>
      <c r="AA144" s="8">
        <f t="shared" ca="1" si="58"/>
        <v>12853.210422955921</v>
      </c>
      <c r="AB144" s="8">
        <f t="shared" ca="1" si="59"/>
        <v>0</v>
      </c>
      <c r="AC144" s="8" cm="1">
        <f t="array" aca="1" ref="AC144" ca="1">IF(MOD(ROW()-36, 8) = 0, INDEX(AA:AA, ROW()), INDEX(AE:AE,ROW() - 1))</f>
        <v>12953.210422955921</v>
      </c>
      <c r="AD144" s="8" cm="1">
        <f t="array" aca="1" ref="AD144" ca="1">_xll.RiskUniform($B$22,$C$22)</f>
        <v>25</v>
      </c>
      <c r="AE144" s="8">
        <f t="shared" ca="1" si="60"/>
        <v>12978.210422955921</v>
      </c>
      <c r="AF144" s="19">
        <f t="shared" ca="1" si="61"/>
        <v>199.66666666666606</v>
      </c>
      <c r="AG144" s="19">
        <f t="shared" ca="1" si="62"/>
        <v>2078.2104229559209</v>
      </c>
      <c r="AH144" s="8" t="str">
        <f t="shared" ca="1" si="63"/>
        <v>ONE WEEK REACHED</v>
      </c>
      <c r="AI144" s="8">
        <f t="shared" ca="1" si="37"/>
        <v>0</v>
      </c>
      <c r="AJ144" s="8">
        <f t="shared" ca="1" si="38"/>
        <v>0</v>
      </c>
      <c r="AK144" s="8">
        <f t="shared" ca="1" si="39"/>
        <v>0</v>
      </c>
      <c r="AL144" s="19">
        <f t="shared" ca="1" si="40"/>
        <v>0</v>
      </c>
      <c r="AM144" s="19">
        <f t="shared" ca="1" si="41"/>
        <v>0</v>
      </c>
      <c r="AN144" s="8" t="str">
        <f t="shared" ca="1" si="42"/>
        <v>NO</v>
      </c>
    </row>
    <row r="145" spans="1:40">
      <c r="A145" s="8">
        <v>110</v>
      </c>
      <c r="B145" s="8" cm="1">
        <f t="array" aca="1" ref="B145" ca="1">_xll.RiskGamma(1,1/$B$6)</f>
        <v>100</v>
      </c>
      <c r="C145" s="8">
        <f t="shared" ca="1" si="43"/>
        <v>11000</v>
      </c>
      <c r="D145" s="8">
        <f t="shared" ca="1" si="44"/>
        <v>12090</v>
      </c>
      <c r="E145" s="8" cm="1">
        <f t="array" aca="1" ref="E145" ca="1">_xll.RiskPert($B$8,$D$8,$E$8)</f>
        <v>50</v>
      </c>
      <c r="F145" s="8">
        <f t="shared" ca="1" si="45"/>
        <v>12140</v>
      </c>
      <c r="G145" s="8">
        <f t="shared" ca="1" si="46"/>
        <v>1140</v>
      </c>
      <c r="H145" s="8">
        <f t="shared" ca="1" si="47"/>
        <v>12140</v>
      </c>
      <c r="I145" s="8" cm="1">
        <f t="array" aca="1" ref="I145" ca="1">_xll.RiskUniform($B$10,$C$10)</f>
        <v>60</v>
      </c>
      <c r="J145" s="8">
        <f t="shared" ca="1" si="48"/>
        <v>12200</v>
      </c>
      <c r="K145" s="8">
        <f t="shared" ca="1" si="49"/>
        <v>0</v>
      </c>
      <c r="L145" s="8">
        <f t="shared" ca="1" si="50"/>
        <v>12200</v>
      </c>
      <c r="M145" s="19" cm="1">
        <f t="array" aca="1" ref="M145" ca="1">_xll.RiskWeibull($B$12,$C$12)</f>
        <v>93.543756289254645</v>
      </c>
      <c r="N145" s="19">
        <f t="shared" ca="1" si="51"/>
        <v>12293.543756289255</v>
      </c>
      <c r="O145" s="8">
        <f t="shared" ca="1" si="52"/>
        <v>0</v>
      </c>
      <c r="P145" s="19">
        <f t="shared" ca="1" si="53"/>
        <v>12293.543756289255</v>
      </c>
      <c r="Q145" s="8" cm="1">
        <f t="array" aca="1" ref="Q145" ca="1">_xll.RiskGamma($B$14,1/$C$14)</f>
        <v>100</v>
      </c>
      <c r="R145" s="8" cm="1">
        <f t="array" aca="1" ref="R145" ca="1">_xll.RiskUniform($B$16,$C$16)</f>
        <v>20</v>
      </c>
      <c r="S145" s="19">
        <f t="shared" ca="1" si="54"/>
        <v>12413.543756289255</v>
      </c>
      <c r="T145" s="9">
        <f t="shared" ca="1" si="36"/>
        <v>100</v>
      </c>
      <c r="U145" s="19" cm="1">
        <f t="array" aca="1" ref="U145" ca="1">INDEX(S:S, 43 + (INT((ROW(A110)-1)/8)*8))</f>
        <v>12633.543756289255</v>
      </c>
      <c r="V145" s="8">
        <f t="shared" si="1"/>
        <v>120</v>
      </c>
      <c r="W145" s="19">
        <f t="shared" ca="1" si="55"/>
        <v>12753.543756289255</v>
      </c>
      <c r="X145" s="8">
        <f t="shared" ca="1" si="56"/>
        <v>220</v>
      </c>
      <c r="Y145" s="19">
        <f t="shared" ca="1" si="57"/>
        <v>12753.543756289255</v>
      </c>
      <c r="Z145" s="19" cm="1">
        <f t="array" aca="1" ref="Z145" ca="1">_xll.RiskPert($B$20,$C$20,$D$20)</f>
        <v>99.666666666666671</v>
      </c>
      <c r="AA145" s="8">
        <f t="shared" ca="1" si="58"/>
        <v>12853.210422955921</v>
      </c>
      <c r="AB145" s="8">
        <f t="shared" ca="1" si="59"/>
        <v>0</v>
      </c>
      <c r="AC145" s="8" cm="1">
        <f t="array" aca="1" ref="AC145" ca="1">IF(MOD(ROW()-36, 8) = 0, INDEX(AA:AA, ROW()), INDEX(AE:AE,ROW() - 1))</f>
        <v>12978.210422955921</v>
      </c>
      <c r="AD145" s="8" cm="1">
        <f t="array" aca="1" ref="AD145" ca="1">_xll.RiskUniform($B$22,$C$22)</f>
        <v>25</v>
      </c>
      <c r="AE145" s="8">
        <f t="shared" ca="1" si="60"/>
        <v>13003.210422955921</v>
      </c>
      <c r="AF145" s="19">
        <f t="shared" ca="1" si="61"/>
        <v>224.66666666666606</v>
      </c>
      <c r="AG145" s="19">
        <f t="shared" ca="1" si="62"/>
        <v>2003.2104229559209</v>
      </c>
      <c r="AH145" s="8" t="str">
        <f t="shared" ca="1" si="63"/>
        <v>ONE WEEK REACHED</v>
      </c>
      <c r="AI145" s="8">
        <f t="shared" ca="1" si="37"/>
        <v>0</v>
      </c>
      <c r="AJ145" s="8">
        <f t="shared" ca="1" si="38"/>
        <v>0</v>
      </c>
      <c r="AK145" s="8">
        <f t="shared" ca="1" si="39"/>
        <v>0</v>
      </c>
      <c r="AL145" s="19">
        <f t="shared" ca="1" si="40"/>
        <v>0</v>
      </c>
      <c r="AM145" s="19">
        <f t="shared" ca="1" si="41"/>
        <v>0</v>
      </c>
      <c r="AN145" s="8" t="str">
        <f t="shared" ca="1" si="42"/>
        <v>NO</v>
      </c>
    </row>
    <row r="146" spans="1:40">
      <c r="A146" s="8">
        <v>111</v>
      </c>
      <c r="B146" s="8" cm="1">
        <f t="array" aca="1" ref="B146" ca="1">_xll.RiskGamma(1,1/$B$6)</f>
        <v>100</v>
      </c>
      <c r="C146" s="8">
        <f t="shared" ca="1" si="43"/>
        <v>11100</v>
      </c>
      <c r="D146" s="8">
        <f t="shared" ca="1" si="44"/>
        <v>12200</v>
      </c>
      <c r="E146" s="8" cm="1">
        <f t="array" aca="1" ref="E146" ca="1">_xll.RiskPert($B$8,$D$8,$E$8)</f>
        <v>50</v>
      </c>
      <c r="F146" s="8">
        <f t="shared" ca="1" si="45"/>
        <v>12250</v>
      </c>
      <c r="G146" s="8">
        <f t="shared" ca="1" si="46"/>
        <v>1150</v>
      </c>
      <c r="H146" s="8">
        <f t="shared" ca="1" si="47"/>
        <v>12250</v>
      </c>
      <c r="I146" s="8" cm="1">
        <f t="array" aca="1" ref="I146" ca="1">_xll.RiskUniform($B$10,$C$10)</f>
        <v>60</v>
      </c>
      <c r="J146" s="8">
        <f t="shared" ca="1" si="48"/>
        <v>12310</v>
      </c>
      <c r="K146" s="8">
        <f t="shared" ca="1" si="49"/>
        <v>0</v>
      </c>
      <c r="L146" s="8">
        <f t="shared" ca="1" si="50"/>
        <v>12310</v>
      </c>
      <c r="M146" s="19" cm="1">
        <f t="array" aca="1" ref="M146" ca="1">_xll.RiskWeibull($B$12,$C$12)</f>
        <v>93.543756289254645</v>
      </c>
      <c r="N146" s="19">
        <f t="shared" ca="1" si="51"/>
        <v>12403.543756289255</v>
      </c>
      <c r="O146" s="8">
        <f t="shared" ca="1" si="52"/>
        <v>0</v>
      </c>
      <c r="P146" s="19">
        <f t="shared" ca="1" si="53"/>
        <v>12403.543756289255</v>
      </c>
      <c r="Q146" s="8" cm="1">
        <f t="array" aca="1" ref="Q146" ca="1">_xll.RiskGamma($B$14,1/$C$14)</f>
        <v>100</v>
      </c>
      <c r="R146" s="8" cm="1">
        <f t="array" aca="1" ref="R146" ca="1">_xll.RiskUniform($B$16,$C$16)</f>
        <v>20</v>
      </c>
      <c r="S146" s="19">
        <f t="shared" ca="1" si="54"/>
        <v>12523.543756289255</v>
      </c>
      <c r="T146" s="9">
        <f t="shared" ca="1" si="36"/>
        <v>100</v>
      </c>
      <c r="U146" s="19" cm="1">
        <f t="array" aca="1" ref="U146" ca="1">INDEX(S:S, 43 + (INT((ROW(A111)-1)/8)*8))</f>
        <v>12633.543756289255</v>
      </c>
      <c r="V146" s="8">
        <f t="shared" si="1"/>
        <v>120</v>
      </c>
      <c r="W146" s="19">
        <f t="shared" ca="1" si="55"/>
        <v>12753.543756289255</v>
      </c>
      <c r="X146" s="8">
        <f t="shared" ca="1" si="56"/>
        <v>110</v>
      </c>
      <c r="Y146" s="19">
        <f t="shared" ca="1" si="57"/>
        <v>12753.543756289255</v>
      </c>
      <c r="Z146" s="19" cm="1">
        <f t="array" aca="1" ref="Z146" ca="1">_xll.RiskPert($B$20,$C$20,$D$20)</f>
        <v>99.666666666666671</v>
      </c>
      <c r="AA146" s="8">
        <f t="shared" ca="1" si="58"/>
        <v>12853.210422955921</v>
      </c>
      <c r="AB146" s="8">
        <f t="shared" ca="1" si="59"/>
        <v>0</v>
      </c>
      <c r="AC146" s="8" cm="1">
        <f t="array" aca="1" ref="AC146" ca="1">IF(MOD(ROW()-36, 8) = 0, INDEX(AA:AA, ROW()), INDEX(AE:AE,ROW() - 1))</f>
        <v>13003.210422955921</v>
      </c>
      <c r="AD146" s="8" cm="1">
        <f t="array" aca="1" ref="AD146" ca="1">_xll.RiskUniform($B$22,$C$22)</f>
        <v>25</v>
      </c>
      <c r="AE146" s="8">
        <f t="shared" ca="1" si="60"/>
        <v>13028.210422955921</v>
      </c>
      <c r="AF146" s="19">
        <f t="shared" ca="1" si="61"/>
        <v>249.66666666666606</v>
      </c>
      <c r="AG146" s="19">
        <f t="shared" ca="1" si="62"/>
        <v>1928.2104229559209</v>
      </c>
      <c r="AH146" s="8" t="str">
        <f t="shared" ca="1" si="63"/>
        <v>ONE WEEK REACHED</v>
      </c>
      <c r="AI146" s="8">
        <f t="shared" ca="1" si="37"/>
        <v>0</v>
      </c>
      <c r="AJ146" s="8">
        <f t="shared" ca="1" si="38"/>
        <v>0</v>
      </c>
      <c r="AK146" s="8">
        <f t="shared" ca="1" si="39"/>
        <v>0</v>
      </c>
      <c r="AL146" s="19">
        <f t="shared" ca="1" si="40"/>
        <v>0</v>
      </c>
      <c r="AM146" s="19">
        <f t="shared" ca="1" si="41"/>
        <v>0</v>
      </c>
      <c r="AN146" s="8" t="str">
        <f t="shared" ca="1" si="42"/>
        <v>NO</v>
      </c>
    </row>
    <row r="147" spans="1:40">
      <c r="A147" s="8">
        <v>112</v>
      </c>
      <c r="B147" s="8" cm="1">
        <f t="array" aca="1" ref="B147" ca="1">_xll.RiskGamma(1,1/$B$6)</f>
        <v>100</v>
      </c>
      <c r="C147" s="8">
        <f t="shared" ca="1" si="43"/>
        <v>11200</v>
      </c>
      <c r="D147" s="8">
        <f t="shared" ca="1" si="44"/>
        <v>12310</v>
      </c>
      <c r="E147" s="8" cm="1">
        <f t="array" aca="1" ref="E147" ca="1">_xll.RiskPert($B$8,$D$8,$E$8)</f>
        <v>50</v>
      </c>
      <c r="F147" s="8">
        <f t="shared" ca="1" si="45"/>
        <v>12360</v>
      </c>
      <c r="G147" s="8">
        <f t="shared" ca="1" si="46"/>
        <v>1160</v>
      </c>
      <c r="H147" s="8">
        <f t="shared" ca="1" si="47"/>
        <v>12360</v>
      </c>
      <c r="I147" s="8" cm="1">
        <f t="array" aca="1" ref="I147" ca="1">_xll.RiskUniform($B$10,$C$10)</f>
        <v>60</v>
      </c>
      <c r="J147" s="8">
        <f t="shared" ca="1" si="48"/>
        <v>12420</v>
      </c>
      <c r="K147" s="8">
        <f t="shared" ca="1" si="49"/>
        <v>0</v>
      </c>
      <c r="L147" s="8">
        <f t="shared" ca="1" si="50"/>
        <v>12420</v>
      </c>
      <c r="M147" s="19" cm="1">
        <f t="array" aca="1" ref="M147" ca="1">_xll.RiskWeibull($B$12,$C$12)</f>
        <v>93.543756289254645</v>
      </c>
      <c r="N147" s="19">
        <f t="shared" ca="1" si="51"/>
        <v>12513.543756289255</v>
      </c>
      <c r="O147" s="8">
        <f t="shared" ca="1" si="52"/>
        <v>0</v>
      </c>
      <c r="P147" s="19">
        <f t="shared" ca="1" si="53"/>
        <v>12513.543756289255</v>
      </c>
      <c r="Q147" s="8" cm="1">
        <f t="array" aca="1" ref="Q147" ca="1">_xll.RiskGamma($B$14,1/$C$14)</f>
        <v>100</v>
      </c>
      <c r="R147" s="8" cm="1">
        <f t="array" aca="1" ref="R147" ca="1">_xll.RiskUniform($B$16,$C$16)</f>
        <v>20</v>
      </c>
      <c r="S147" s="19">
        <f t="shared" ca="1" si="54"/>
        <v>12633.543756289255</v>
      </c>
      <c r="T147" s="9">
        <f t="shared" ca="1" si="36"/>
        <v>100</v>
      </c>
      <c r="U147" s="19" cm="1">
        <f t="array" aca="1" ref="U147" ca="1">INDEX(S:S, 43 + (INT((ROW(A112)-1)/8)*8))</f>
        <v>12633.543756289255</v>
      </c>
      <c r="V147" s="8">
        <f t="shared" si="1"/>
        <v>120</v>
      </c>
      <c r="W147" s="19">
        <f t="shared" ca="1" si="55"/>
        <v>12753.543756289255</v>
      </c>
      <c r="X147" s="8">
        <f t="shared" ca="1" si="56"/>
        <v>0</v>
      </c>
      <c r="Y147" s="19">
        <f t="shared" ca="1" si="57"/>
        <v>12753.543756289255</v>
      </c>
      <c r="Z147" s="19" cm="1">
        <f t="array" aca="1" ref="Z147" ca="1">_xll.RiskPert($B$20,$C$20,$D$20)</f>
        <v>99.666666666666671</v>
      </c>
      <c r="AA147" s="8">
        <f t="shared" ca="1" si="58"/>
        <v>12853.210422955921</v>
      </c>
      <c r="AB147" s="8">
        <f t="shared" ca="1" si="59"/>
        <v>0</v>
      </c>
      <c r="AC147" s="8" cm="1">
        <f t="array" aca="1" ref="AC147" ca="1">IF(MOD(ROW()-36, 8) = 0, INDEX(AA:AA, ROW()), INDEX(AE:AE,ROW() - 1))</f>
        <v>13028.210422955921</v>
      </c>
      <c r="AD147" s="8" cm="1">
        <f t="array" aca="1" ref="AD147" ca="1">_xll.RiskUniform($B$22,$C$22)</f>
        <v>25</v>
      </c>
      <c r="AE147" s="8">
        <f t="shared" ca="1" si="60"/>
        <v>13053.210422955921</v>
      </c>
      <c r="AF147" s="19">
        <f t="shared" ca="1" si="61"/>
        <v>274.66666666666606</v>
      </c>
      <c r="AG147" s="19">
        <f t="shared" ca="1" si="62"/>
        <v>1853.2104229559209</v>
      </c>
      <c r="AH147" s="8" t="str">
        <f t="shared" ca="1" si="63"/>
        <v>ONE WEEK REACHED</v>
      </c>
      <c r="AI147" s="8">
        <f t="shared" ca="1" si="37"/>
        <v>0</v>
      </c>
      <c r="AJ147" s="8">
        <f t="shared" ca="1" si="38"/>
        <v>0</v>
      </c>
      <c r="AK147" s="8">
        <f t="shared" ca="1" si="39"/>
        <v>0</v>
      </c>
      <c r="AL147" s="19">
        <f t="shared" ca="1" si="40"/>
        <v>0</v>
      </c>
      <c r="AM147" s="19">
        <f t="shared" ca="1" si="41"/>
        <v>0</v>
      </c>
      <c r="AN147" s="8" t="str">
        <f t="shared" ca="1" si="42"/>
        <v>NO</v>
      </c>
    </row>
    <row r="148" spans="1:40">
      <c r="A148" s="8">
        <v>113</v>
      </c>
      <c r="B148" s="8" cm="1">
        <f t="array" aca="1" ref="B148" ca="1">_xll.RiskGamma(1,1/$B$6)</f>
        <v>100</v>
      </c>
      <c r="C148" s="8">
        <f t="shared" ca="1" si="43"/>
        <v>11300</v>
      </c>
      <c r="D148" s="8">
        <f t="shared" ca="1" si="44"/>
        <v>12420</v>
      </c>
      <c r="E148" s="8" cm="1">
        <f t="array" aca="1" ref="E148" ca="1">_xll.RiskPert($B$8,$D$8,$E$8)</f>
        <v>50</v>
      </c>
      <c r="F148" s="8">
        <f t="shared" ca="1" si="45"/>
        <v>12470</v>
      </c>
      <c r="G148" s="8">
        <f t="shared" ca="1" si="46"/>
        <v>1170</v>
      </c>
      <c r="H148" s="8">
        <f t="shared" ca="1" si="47"/>
        <v>12470</v>
      </c>
      <c r="I148" s="8" cm="1">
        <f t="array" aca="1" ref="I148" ca="1">_xll.RiskUniform($B$10,$C$10)</f>
        <v>60</v>
      </c>
      <c r="J148" s="8">
        <f t="shared" ca="1" si="48"/>
        <v>12530</v>
      </c>
      <c r="K148" s="8">
        <f t="shared" ca="1" si="49"/>
        <v>0</v>
      </c>
      <c r="L148" s="8">
        <f t="shared" ca="1" si="50"/>
        <v>12530</v>
      </c>
      <c r="M148" s="19" cm="1">
        <f t="array" aca="1" ref="M148" ca="1">_xll.RiskWeibull($B$12,$C$12)</f>
        <v>93.543756289254645</v>
      </c>
      <c r="N148" s="19">
        <f t="shared" ca="1" si="51"/>
        <v>12623.543756289255</v>
      </c>
      <c r="O148" s="8">
        <f t="shared" ca="1" si="52"/>
        <v>0</v>
      </c>
      <c r="P148" s="19">
        <f t="shared" ca="1" si="53"/>
        <v>12623.543756289255</v>
      </c>
      <c r="Q148" s="8" cm="1">
        <f t="array" aca="1" ref="Q148" ca="1">_xll.RiskGamma($B$14,1/$C$14)</f>
        <v>100</v>
      </c>
      <c r="R148" s="8" cm="1">
        <f t="array" aca="1" ref="R148" ca="1">_xll.RiskUniform($B$16,$C$16)</f>
        <v>20</v>
      </c>
      <c r="S148" s="19">
        <f t="shared" ca="1" si="54"/>
        <v>12743.543756289255</v>
      </c>
      <c r="T148" s="9">
        <f t="shared" ca="1" si="36"/>
        <v>100</v>
      </c>
      <c r="U148" s="19" cm="1">
        <f t="array" aca="1" ref="U148" ca="1">INDEX(S:S, 43 + (INT((ROW(A113)-1)/8)*8))</f>
        <v>13513.543756289255</v>
      </c>
      <c r="V148" s="8">
        <f t="shared" si="1"/>
        <v>120</v>
      </c>
      <c r="W148" s="19">
        <f t="shared" ca="1" si="55"/>
        <v>13633.543756289255</v>
      </c>
      <c r="X148" s="8">
        <f t="shared" ca="1" si="56"/>
        <v>770</v>
      </c>
      <c r="Y148" s="19">
        <f t="shared" ca="1" si="57"/>
        <v>13633.543756289255</v>
      </c>
      <c r="Z148" s="19" cm="1">
        <f t="array" aca="1" ref="Z148" ca="1">_xll.RiskPert($B$20,$C$20,$D$20)</f>
        <v>99.666666666666671</v>
      </c>
      <c r="AA148" s="8">
        <f t="shared" ca="1" si="58"/>
        <v>13733.210422955921</v>
      </c>
      <c r="AB148" s="8">
        <f t="shared" ca="1" si="59"/>
        <v>0</v>
      </c>
      <c r="AC148" s="8" cm="1">
        <f t="array" aca="1" ref="AC148" ca="1">IF(MOD(ROW()-36, 8) = 0, INDEX(AA:AA, ROW()), INDEX(AE:AE,ROW() - 1))</f>
        <v>13733.210422955921</v>
      </c>
      <c r="AD148" s="8" cm="1">
        <f t="array" aca="1" ref="AD148" ca="1">_xll.RiskUniform($B$22,$C$22)</f>
        <v>25</v>
      </c>
      <c r="AE148" s="8">
        <f t="shared" ca="1" si="60"/>
        <v>13758.210422955921</v>
      </c>
      <c r="AF148" s="19">
        <f t="shared" ca="1" si="61"/>
        <v>99.66666666666606</v>
      </c>
      <c r="AG148" s="19">
        <f t="shared" ca="1" si="62"/>
        <v>2458.2104229559209</v>
      </c>
      <c r="AH148" s="8" t="str">
        <f t="shared" ca="1" si="63"/>
        <v>ONE WEEK REACHED</v>
      </c>
      <c r="AI148" s="8">
        <f t="shared" ca="1" si="37"/>
        <v>0</v>
      </c>
      <c r="AJ148" s="8">
        <f t="shared" ca="1" si="38"/>
        <v>0</v>
      </c>
      <c r="AK148" s="8">
        <f t="shared" ca="1" si="39"/>
        <v>0</v>
      </c>
      <c r="AL148" s="19">
        <f t="shared" ca="1" si="40"/>
        <v>0</v>
      </c>
      <c r="AM148" s="19">
        <f t="shared" ca="1" si="41"/>
        <v>0</v>
      </c>
      <c r="AN148" s="8" t="str">
        <f t="shared" ca="1" si="42"/>
        <v>NO</v>
      </c>
    </row>
    <row r="149" spans="1:40">
      <c r="A149" s="8">
        <v>114</v>
      </c>
      <c r="B149" s="8" cm="1">
        <f t="array" aca="1" ref="B149" ca="1">_xll.RiskGamma(1,1/$B$6)</f>
        <v>100</v>
      </c>
      <c r="C149" s="8">
        <f t="shared" ca="1" si="43"/>
        <v>11400</v>
      </c>
      <c r="D149" s="8">
        <f t="shared" ca="1" si="44"/>
        <v>12530</v>
      </c>
      <c r="E149" s="8" cm="1">
        <f t="array" aca="1" ref="E149" ca="1">_xll.RiskPert($B$8,$D$8,$E$8)</f>
        <v>50</v>
      </c>
      <c r="F149" s="8">
        <f t="shared" ca="1" si="45"/>
        <v>12580</v>
      </c>
      <c r="G149" s="8">
        <f t="shared" ca="1" si="46"/>
        <v>1180</v>
      </c>
      <c r="H149" s="8">
        <f t="shared" ca="1" si="47"/>
        <v>12580</v>
      </c>
      <c r="I149" s="8" cm="1">
        <f t="array" aca="1" ref="I149" ca="1">_xll.RiskUniform($B$10,$C$10)</f>
        <v>60</v>
      </c>
      <c r="J149" s="8">
        <f t="shared" ca="1" si="48"/>
        <v>12640</v>
      </c>
      <c r="K149" s="8">
        <f t="shared" ca="1" si="49"/>
        <v>0</v>
      </c>
      <c r="L149" s="8">
        <f t="shared" ca="1" si="50"/>
        <v>12640</v>
      </c>
      <c r="M149" s="19" cm="1">
        <f t="array" aca="1" ref="M149" ca="1">_xll.RiskWeibull($B$12,$C$12)</f>
        <v>93.543756289254645</v>
      </c>
      <c r="N149" s="19">
        <f t="shared" ca="1" si="51"/>
        <v>12733.543756289255</v>
      </c>
      <c r="O149" s="8">
        <f t="shared" ca="1" si="52"/>
        <v>0</v>
      </c>
      <c r="P149" s="19">
        <f t="shared" ca="1" si="53"/>
        <v>12733.543756289255</v>
      </c>
      <c r="Q149" s="8" cm="1">
        <f t="array" aca="1" ref="Q149" ca="1">_xll.RiskGamma($B$14,1/$C$14)</f>
        <v>100</v>
      </c>
      <c r="R149" s="8" cm="1">
        <f t="array" aca="1" ref="R149" ca="1">_xll.RiskUniform($B$16,$C$16)</f>
        <v>20</v>
      </c>
      <c r="S149" s="19">
        <f t="shared" ca="1" si="54"/>
        <v>12853.543756289255</v>
      </c>
      <c r="T149" s="9">
        <f t="shared" ca="1" si="36"/>
        <v>100</v>
      </c>
      <c r="U149" s="19" cm="1">
        <f t="array" aca="1" ref="U149" ca="1">INDEX(S:S, 43 + (INT((ROW(A114)-1)/8)*8))</f>
        <v>13513.543756289255</v>
      </c>
      <c r="V149" s="8">
        <f t="shared" si="1"/>
        <v>120</v>
      </c>
      <c r="W149" s="19">
        <f t="shared" ca="1" si="55"/>
        <v>13633.543756289255</v>
      </c>
      <c r="X149" s="8">
        <f t="shared" ca="1" si="56"/>
        <v>660</v>
      </c>
      <c r="Y149" s="19">
        <f t="shared" ca="1" si="57"/>
        <v>13633.543756289255</v>
      </c>
      <c r="Z149" s="19" cm="1">
        <f t="array" aca="1" ref="Z149" ca="1">_xll.RiskPert($B$20,$C$20,$D$20)</f>
        <v>99.666666666666671</v>
      </c>
      <c r="AA149" s="8">
        <f t="shared" ca="1" si="58"/>
        <v>13733.210422955921</v>
      </c>
      <c r="AB149" s="8">
        <f t="shared" ca="1" si="59"/>
        <v>0</v>
      </c>
      <c r="AC149" s="8" cm="1">
        <f t="array" aca="1" ref="AC149" ca="1">IF(MOD(ROW()-36, 8) = 0, INDEX(AA:AA, ROW()), INDEX(AE:AE,ROW() - 1))</f>
        <v>13758.210422955921</v>
      </c>
      <c r="AD149" s="8" cm="1">
        <f t="array" aca="1" ref="AD149" ca="1">_xll.RiskUniform($B$22,$C$22)</f>
        <v>25</v>
      </c>
      <c r="AE149" s="8">
        <f t="shared" ca="1" si="60"/>
        <v>13783.210422955921</v>
      </c>
      <c r="AF149" s="19">
        <f t="shared" ca="1" si="61"/>
        <v>124.66666666666606</v>
      </c>
      <c r="AG149" s="19">
        <f t="shared" ca="1" si="62"/>
        <v>2383.2104229559209</v>
      </c>
      <c r="AH149" s="8" t="str">
        <f t="shared" ca="1" si="63"/>
        <v>ONE WEEK REACHED</v>
      </c>
      <c r="AI149" s="8">
        <f t="shared" ca="1" si="37"/>
        <v>0</v>
      </c>
      <c r="AJ149" s="8">
        <f t="shared" ca="1" si="38"/>
        <v>0</v>
      </c>
      <c r="AK149" s="8">
        <f t="shared" ca="1" si="39"/>
        <v>0</v>
      </c>
      <c r="AL149" s="19">
        <f t="shared" ca="1" si="40"/>
        <v>0</v>
      </c>
      <c r="AM149" s="19">
        <f t="shared" ca="1" si="41"/>
        <v>0</v>
      </c>
      <c r="AN149" s="8" t="str">
        <f t="shared" ca="1" si="42"/>
        <v>NO</v>
      </c>
    </row>
    <row r="150" spans="1:40">
      <c r="A150" s="8">
        <v>115</v>
      </c>
      <c r="B150" s="8" cm="1">
        <f t="array" aca="1" ref="B150" ca="1">_xll.RiskGamma(1,1/$B$6)</f>
        <v>100</v>
      </c>
      <c r="C150" s="8">
        <f t="shared" ca="1" si="43"/>
        <v>11500</v>
      </c>
      <c r="D150" s="8">
        <f t="shared" ca="1" si="44"/>
        <v>12640</v>
      </c>
      <c r="E150" s="8" cm="1">
        <f t="array" aca="1" ref="E150" ca="1">_xll.RiskPert($B$8,$D$8,$E$8)</f>
        <v>50</v>
      </c>
      <c r="F150" s="8">
        <f t="shared" ca="1" si="45"/>
        <v>12690</v>
      </c>
      <c r="G150" s="8">
        <f t="shared" ca="1" si="46"/>
        <v>1190</v>
      </c>
      <c r="H150" s="8">
        <f t="shared" ca="1" si="47"/>
        <v>12690</v>
      </c>
      <c r="I150" s="8" cm="1">
        <f t="array" aca="1" ref="I150" ca="1">_xll.RiskUniform($B$10,$C$10)</f>
        <v>60</v>
      </c>
      <c r="J150" s="8">
        <f t="shared" ca="1" si="48"/>
        <v>12750</v>
      </c>
      <c r="K150" s="8">
        <f t="shared" ca="1" si="49"/>
        <v>0</v>
      </c>
      <c r="L150" s="8">
        <f t="shared" ca="1" si="50"/>
        <v>12750</v>
      </c>
      <c r="M150" s="19" cm="1">
        <f t="array" aca="1" ref="M150" ca="1">_xll.RiskWeibull($B$12,$C$12)</f>
        <v>93.543756289254645</v>
      </c>
      <c r="N150" s="19">
        <f t="shared" ca="1" si="51"/>
        <v>12843.543756289255</v>
      </c>
      <c r="O150" s="8">
        <f t="shared" ca="1" si="52"/>
        <v>0</v>
      </c>
      <c r="P150" s="19">
        <f t="shared" ca="1" si="53"/>
        <v>12843.543756289255</v>
      </c>
      <c r="Q150" s="8" cm="1">
        <f t="array" aca="1" ref="Q150" ca="1">_xll.RiskGamma($B$14,1/$C$14)</f>
        <v>100</v>
      </c>
      <c r="R150" s="8" cm="1">
        <f t="array" aca="1" ref="R150" ca="1">_xll.RiskUniform($B$16,$C$16)</f>
        <v>20</v>
      </c>
      <c r="S150" s="19">
        <f t="shared" ca="1" si="54"/>
        <v>12963.543756289255</v>
      </c>
      <c r="T150" s="9">
        <f t="shared" ca="1" si="36"/>
        <v>100</v>
      </c>
      <c r="U150" s="19" cm="1">
        <f t="array" aca="1" ref="U150" ca="1">INDEX(S:S, 43 + (INT((ROW(A115)-1)/8)*8))</f>
        <v>13513.543756289255</v>
      </c>
      <c r="V150" s="8">
        <f t="shared" si="1"/>
        <v>120</v>
      </c>
      <c r="W150" s="19">
        <f t="shared" ca="1" si="55"/>
        <v>13633.543756289255</v>
      </c>
      <c r="X150" s="8">
        <f t="shared" ca="1" si="56"/>
        <v>550</v>
      </c>
      <c r="Y150" s="19">
        <f t="shared" ca="1" si="57"/>
        <v>13633.543756289255</v>
      </c>
      <c r="Z150" s="19" cm="1">
        <f t="array" aca="1" ref="Z150" ca="1">_xll.RiskPert($B$20,$C$20,$D$20)</f>
        <v>99.666666666666671</v>
      </c>
      <c r="AA150" s="8">
        <f t="shared" ca="1" si="58"/>
        <v>13733.210422955921</v>
      </c>
      <c r="AB150" s="8">
        <f t="shared" ca="1" si="59"/>
        <v>0</v>
      </c>
      <c r="AC150" s="8" cm="1">
        <f t="array" aca="1" ref="AC150" ca="1">IF(MOD(ROW()-36, 8) = 0, INDEX(AA:AA, ROW()), INDEX(AE:AE,ROW() - 1))</f>
        <v>13783.210422955921</v>
      </c>
      <c r="AD150" s="8" cm="1">
        <f t="array" aca="1" ref="AD150" ca="1">_xll.RiskUniform($B$22,$C$22)</f>
        <v>25</v>
      </c>
      <c r="AE150" s="8">
        <f t="shared" ca="1" si="60"/>
        <v>13808.210422955921</v>
      </c>
      <c r="AF150" s="19">
        <f t="shared" ca="1" si="61"/>
        <v>149.66666666666606</v>
      </c>
      <c r="AG150" s="19">
        <f t="shared" ca="1" si="62"/>
        <v>2308.2104229559209</v>
      </c>
      <c r="AH150" s="8" t="str">
        <f t="shared" ca="1" si="63"/>
        <v>ONE WEEK REACHED</v>
      </c>
      <c r="AI150" s="8">
        <f t="shared" ca="1" si="37"/>
        <v>0</v>
      </c>
      <c r="AJ150" s="8">
        <f t="shared" ca="1" si="38"/>
        <v>0</v>
      </c>
      <c r="AK150" s="8">
        <f t="shared" ca="1" si="39"/>
        <v>0</v>
      </c>
      <c r="AL150" s="19">
        <f t="shared" ca="1" si="40"/>
        <v>0</v>
      </c>
      <c r="AM150" s="19">
        <f t="shared" ca="1" si="41"/>
        <v>0</v>
      </c>
      <c r="AN150" s="8" t="str">
        <f t="shared" ca="1" si="42"/>
        <v>NO</v>
      </c>
    </row>
    <row r="151" spans="1:40">
      <c r="A151" s="8">
        <v>116</v>
      </c>
      <c r="B151" s="8" cm="1">
        <f t="array" aca="1" ref="B151" ca="1">_xll.RiskGamma(1,1/$B$6)</f>
        <v>100</v>
      </c>
      <c r="C151" s="8">
        <f t="shared" ca="1" si="43"/>
        <v>11600</v>
      </c>
      <c r="D151" s="8">
        <f t="shared" ca="1" si="44"/>
        <v>12750</v>
      </c>
      <c r="E151" s="8" cm="1">
        <f t="array" aca="1" ref="E151" ca="1">_xll.RiskPert($B$8,$D$8,$E$8)</f>
        <v>50</v>
      </c>
      <c r="F151" s="8">
        <f t="shared" ca="1" si="45"/>
        <v>12800</v>
      </c>
      <c r="G151" s="8">
        <f t="shared" ca="1" si="46"/>
        <v>1200</v>
      </c>
      <c r="H151" s="8">
        <f t="shared" ca="1" si="47"/>
        <v>12800</v>
      </c>
      <c r="I151" s="8" cm="1">
        <f t="array" aca="1" ref="I151" ca="1">_xll.RiskUniform($B$10,$C$10)</f>
        <v>60</v>
      </c>
      <c r="J151" s="8">
        <f t="shared" ca="1" si="48"/>
        <v>12860</v>
      </c>
      <c r="K151" s="8">
        <f t="shared" ca="1" si="49"/>
        <v>0</v>
      </c>
      <c r="L151" s="8">
        <f t="shared" ca="1" si="50"/>
        <v>12860</v>
      </c>
      <c r="M151" s="19" cm="1">
        <f t="array" aca="1" ref="M151" ca="1">_xll.RiskWeibull($B$12,$C$12)</f>
        <v>93.543756289254645</v>
      </c>
      <c r="N151" s="19">
        <f t="shared" ca="1" si="51"/>
        <v>12953.543756289255</v>
      </c>
      <c r="O151" s="8">
        <f t="shared" ca="1" si="52"/>
        <v>0</v>
      </c>
      <c r="P151" s="19">
        <f t="shared" ca="1" si="53"/>
        <v>12953.543756289255</v>
      </c>
      <c r="Q151" s="8" cm="1">
        <f t="array" aca="1" ref="Q151" ca="1">_xll.RiskGamma($B$14,1/$C$14)</f>
        <v>100</v>
      </c>
      <c r="R151" s="8" cm="1">
        <f t="array" aca="1" ref="R151" ca="1">_xll.RiskUniform($B$16,$C$16)</f>
        <v>20</v>
      </c>
      <c r="S151" s="19">
        <f t="shared" ca="1" si="54"/>
        <v>13073.543756289255</v>
      </c>
      <c r="T151" s="9">
        <f t="shared" ca="1" si="36"/>
        <v>100</v>
      </c>
      <c r="U151" s="19" cm="1">
        <f t="array" aca="1" ref="U151" ca="1">INDEX(S:S, 43 + (INT((ROW(A116)-1)/8)*8))</f>
        <v>13513.543756289255</v>
      </c>
      <c r="V151" s="8">
        <f t="shared" si="1"/>
        <v>120</v>
      </c>
      <c r="W151" s="19">
        <f t="shared" ca="1" si="55"/>
        <v>13633.543756289255</v>
      </c>
      <c r="X151" s="8">
        <f t="shared" ca="1" si="56"/>
        <v>440</v>
      </c>
      <c r="Y151" s="19">
        <f t="shared" ca="1" si="57"/>
        <v>13633.543756289255</v>
      </c>
      <c r="Z151" s="19" cm="1">
        <f t="array" aca="1" ref="Z151" ca="1">_xll.RiskPert($B$20,$C$20,$D$20)</f>
        <v>99.666666666666671</v>
      </c>
      <c r="AA151" s="8">
        <f t="shared" ca="1" si="58"/>
        <v>13733.210422955921</v>
      </c>
      <c r="AB151" s="8">
        <f t="shared" ca="1" si="59"/>
        <v>0</v>
      </c>
      <c r="AC151" s="8" cm="1">
        <f t="array" aca="1" ref="AC151" ca="1">IF(MOD(ROW()-36, 8) = 0, INDEX(AA:AA, ROW()), INDEX(AE:AE,ROW() - 1))</f>
        <v>13808.210422955921</v>
      </c>
      <c r="AD151" s="8" cm="1">
        <f t="array" aca="1" ref="AD151" ca="1">_xll.RiskUniform($B$22,$C$22)</f>
        <v>25</v>
      </c>
      <c r="AE151" s="8">
        <f t="shared" ca="1" si="60"/>
        <v>13833.210422955921</v>
      </c>
      <c r="AF151" s="19">
        <f t="shared" ca="1" si="61"/>
        <v>174.66666666666606</v>
      </c>
      <c r="AG151" s="19">
        <f t="shared" ca="1" si="62"/>
        <v>2233.2104229559209</v>
      </c>
      <c r="AH151" s="8" t="str">
        <f t="shared" ca="1" si="63"/>
        <v>ONE WEEK REACHED</v>
      </c>
      <c r="AI151" s="8">
        <f t="shared" ca="1" si="37"/>
        <v>0</v>
      </c>
      <c r="AJ151" s="8">
        <f t="shared" ca="1" si="38"/>
        <v>0</v>
      </c>
      <c r="AK151" s="8">
        <f t="shared" ca="1" si="39"/>
        <v>0</v>
      </c>
      <c r="AL151" s="19">
        <f t="shared" ca="1" si="40"/>
        <v>0</v>
      </c>
      <c r="AM151" s="19">
        <f t="shared" ca="1" si="41"/>
        <v>0</v>
      </c>
      <c r="AN151" s="8" t="str">
        <f t="shared" ca="1" si="42"/>
        <v>NO</v>
      </c>
    </row>
    <row r="152" spans="1:40">
      <c r="A152" s="8">
        <v>117</v>
      </c>
      <c r="B152" s="8" cm="1">
        <f t="array" aca="1" ref="B152" ca="1">_xll.RiskGamma(1,1/$B$6)</f>
        <v>100</v>
      </c>
      <c r="C152" s="8">
        <f t="shared" ca="1" si="43"/>
        <v>11700</v>
      </c>
      <c r="D152" s="8">
        <f t="shared" ca="1" si="44"/>
        <v>12860</v>
      </c>
      <c r="E152" s="8" cm="1">
        <f t="array" aca="1" ref="E152" ca="1">_xll.RiskPert($B$8,$D$8,$E$8)</f>
        <v>50</v>
      </c>
      <c r="F152" s="8">
        <f t="shared" ca="1" si="45"/>
        <v>12910</v>
      </c>
      <c r="G152" s="8">
        <f t="shared" ca="1" si="46"/>
        <v>1210</v>
      </c>
      <c r="H152" s="8">
        <f t="shared" ca="1" si="47"/>
        <v>12910</v>
      </c>
      <c r="I152" s="8" cm="1">
        <f t="array" aca="1" ref="I152" ca="1">_xll.RiskUniform($B$10,$C$10)</f>
        <v>60</v>
      </c>
      <c r="J152" s="8">
        <f t="shared" ca="1" si="48"/>
        <v>12970</v>
      </c>
      <c r="K152" s="8">
        <f t="shared" ca="1" si="49"/>
        <v>0</v>
      </c>
      <c r="L152" s="8">
        <f t="shared" ca="1" si="50"/>
        <v>12970</v>
      </c>
      <c r="M152" s="19" cm="1">
        <f t="array" aca="1" ref="M152" ca="1">_xll.RiskWeibull($B$12,$C$12)</f>
        <v>93.543756289254645</v>
      </c>
      <c r="N152" s="19">
        <f t="shared" ca="1" si="51"/>
        <v>13063.543756289255</v>
      </c>
      <c r="O152" s="8">
        <f t="shared" ca="1" si="52"/>
        <v>0</v>
      </c>
      <c r="P152" s="19">
        <f t="shared" ca="1" si="53"/>
        <v>13063.543756289255</v>
      </c>
      <c r="Q152" s="8" cm="1">
        <f t="array" aca="1" ref="Q152" ca="1">_xll.RiskGamma($B$14,1/$C$14)</f>
        <v>100</v>
      </c>
      <c r="R152" s="8" cm="1">
        <f t="array" aca="1" ref="R152" ca="1">_xll.RiskUniform($B$16,$C$16)</f>
        <v>20</v>
      </c>
      <c r="S152" s="19">
        <f t="shared" ca="1" si="54"/>
        <v>13183.543756289255</v>
      </c>
      <c r="T152" s="9">
        <f t="shared" ca="1" si="36"/>
        <v>100</v>
      </c>
      <c r="U152" s="19" cm="1">
        <f t="array" aca="1" ref="U152" ca="1">INDEX(S:S, 43 + (INT((ROW(A117)-1)/8)*8))</f>
        <v>13513.543756289255</v>
      </c>
      <c r="V152" s="8">
        <f t="shared" si="1"/>
        <v>120</v>
      </c>
      <c r="W152" s="19">
        <f t="shared" ca="1" si="55"/>
        <v>13633.543756289255</v>
      </c>
      <c r="X152" s="8">
        <f t="shared" ca="1" si="56"/>
        <v>330</v>
      </c>
      <c r="Y152" s="19">
        <f t="shared" ca="1" si="57"/>
        <v>13633.543756289255</v>
      </c>
      <c r="Z152" s="19" cm="1">
        <f t="array" aca="1" ref="Z152" ca="1">_xll.RiskPert($B$20,$C$20,$D$20)</f>
        <v>99.666666666666671</v>
      </c>
      <c r="AA152" s="8">
        <f t="shared" ca="1" si="58"/>
        <v>13733.210422955921</v>
      </c>
      <c r="AB152" s="8">
        <f t="shared" ca="1" si="59"/>
        <v>0</v>
      </c>
      <c r="AC152" s="8" cm="1">
        <f t="array" aca="1" ref="AC152" ca="1">IF(MOD(ROW()-36, 8) = 0, INDEX(AA:AA, ROW()), INDEX(AE:AE,ROW() - 1))</f>
        <v>13833.210422955921</v>
      </c>
      <c r="AD152" s="8" cm="1">
        <f t="array" aca="1" ref="AD152" ca="1">_xll.RiskUniform($B$22,$C$22)</f>
        <v>25</v>
      </c>
      <c r="AE152" s="8">
        <f t="shared" ca="1" si="60"/>
        <v>13858.210422955921</v>
      </c>
      <c r="AF152" s="19">
        <f t="shared" ca="1" si="61"/>
        <v>199.66666666666606</v>
      </c>
      <c r="AG152" s="19">
        <f t="shared" ca="1" si="62"/>
        <v>2158.2104229559209</v>
      </c>
      <c r="AH152" s="8" t="str">
        <f t="shared" ca="1" si="63"/>
        <v>ONE WEEK REACHED</v>
      </c>
      <c r="AI152" s="8">
        <f t="shared" ca="1" si="37"/>
        <v>0</v>
      </c>
      <c r="AJ152" s="8">
        <f t="shared" ca="1" si="38"/>
        <v>0</v>
      </c>
      <c r="AK152" s="8">
        <f t="shared" ca="1" si="39"/>
        <v>0</v>
      </c>
      <c r="AL152" s="19">
        <f t="shared" ca="1" si="40"/>
        <v>0</v>
      </c>
      <c r="AM152" s="19">
        <f t="shared" ca="1" si="41"/>
        <v>0</v>
      </c>
      <c r="AN152" s="8" t="str">
        <f t="shared" ca="1" si="42"/>
        <v>NO</v>
      </c>
    </row>
    <row r="153" spans="1:40">
      <c r="A153" s="8">
        <v>118</v>
      </c>
      <c r="B153" s="8" cm="1">
        <f t="array" aca="1" ref="B153" ca="1">_xll.RiskGamma(1,1/$B$6)</f>
        <v>100</v>
      </c>
      <c r="C153" s="8">
        <f t="shared" ca="1" si="43"/>
        <v>11800</v>
      </c>
      <c r="D153" s="8">
        <f t="shared" ca="1" si="44"/>
        <v>12970</v>
      </c>
      <c r="E153" s="8" cm="1">
        <f t="array" aca="1" ref="E153" ca="1">_xll.RiskPert($B$8,$D$8,$E$8)</f>
        <v>50</v>
      </c>
      <c r="F153" s="8">
        <f t="shared" ca="1" si="45"/>
        <v>13020</v>
      </c>
      <c r="G153" s="8">
        <f t="shared" ca="1" si="46"/>
        <v>1220</v>
      </c>
      <c r="H153" s="8">
        <f t="shared" ca="1" si="47"/>
        <v>13020</v>
      </c>
      <c r="I153" s="8" cm="1">
        <f t="array" aca="1" ref="I153" ca="1">_xll.RiskUniform($B$10,$C$10)</f>
        <v>60</v>
      </c>
      <c r="J153" s="8">
        <f t="shared" ca="1" si="48"/>
        <v>13080</v>
      </c>
      <c r="K153" s="8">
        <f t="shared" ca="1" si="49"/>
        <v>0</v>
      </c>
      <c r="L153" s="8">
        <f t="shared" ca="1" si="50"/>
        <v>13080</v>
      </c>
      <c r="M153" s="19" cm="1">
        <f t="array" aca="1" ref="M153" ca="1">_xll.RiskWeibull($B$12,$C$12)</f>
        <v>93.543756289254645</v>
      </c>
      <c r="N153" s="19">
        <f t="shared" ca="1" si="51"/>
        <v>13173.543756289255</v>
      </c>
      <c r="O153" s="8">
        <f t="shared" ca="1" si="52"/>
        <v>0</v>
      </c>
      <c r="P153" s="19">
        <f t="shared" ca="1" si="53"/>
        <v>13173.543756289255</v>
      </c>
      <c r="Q153" s="8" cm="1">
        <f t="array" aca="1" ref="Q153" ca="1">_xll.RiskGamma($B$14,1/$C$14)</f>
        <v>100</v>
      </c>
      <c r="R153" s="8" cm="1">
        <f t="array" aca="1" ref="R153" ca="1">_xll.RiskUniform($B$16,$C$16)</f>
        <v>20</v>
      </c>
      <c r="S153" s="19">
        <f t="shared" ca="1" si="54"/>
        <v>13293.543756289255</v>
      </c>
      <c r="T153" s="9">
        <f t="shared" ca="1" si="36"/>
        <v>100</v>
      </c>
      <c r="U153" s="19" cm="1">
        <f t="array" aca="1" ref="U153" ca="1">INDEX(S:S, 43 + (INT((ROW(A118)-1)/8)*8))</f>
        <v>13513.543756289255</v>
      </c>
      <c r="V153" s="8">
        <f t="shared" si="1"/>
        <v>120</v>
      </c>
      <c r="W153" s="19">
        <f t="shared" ca="1" si="55"/>
        <v>13633.543756289255</v>
      </c>
      <c r="X153" s="8">
        <f t="shared" ca="1" si="56"/>
        <v>220</v>
      </c>
      <c r="Y153" s="19">
        <f t="shared" ca="1" si="57"/>
        <v>13633.543756289255</v>
      </c>
      <c r="Z153" s="19" cm="1">
        <f t="array" aca="1" ref="Z153" ca="1">_xll.RiskPert($B$20,$C$20,$D$20)</f>
        <v>99.666666666666671</v>
      </c>
      <c r="AA153" s="8">
        <f t="shared" ca="1" si="58"/>
        <v>13733.210422955921</v>
      </c>
      <c r="AB153" s="8">
        <f t="shared" ca="1" si="59"/>
        <v>0</v>
      </c>
      <c r="AC153" s="8" cm="1">
        <f t="array" aca="1" ref="AC153" ca="1">IF(MOD(ROW()-36, 8) = 0, INDEX(AA:AA, ROW()), INDEX(AE:AE,ROW() - 1))</f>
        <v>13858.210422955921</v>
      </c>
      <c r="AD153" s="8" cm="1">
        <f t="array" aca="1" ref="AD153" ca="1">_xll.RiskUniform($B$22,$C$22)</f>
        <v>25</v>
      </c>
      <c r="AE153" s="8">
        <f t="shared" ca="1" si="60"/>
        <v>13883.210422955921</v>
      </c>
      <c r="AF153" s="19">
        <f t="shared" ca="1" si="61"/>
        <v>224.66666666666606</v>
      </c>
      <c r="AG153" s="19">
        <f t="shared" ca="1" si="62"/>
        <v>2083.2104229559209</v>
      </c>
      <c r="AH153" s="8" t="str">
        <f t="shared" ca="1" si="63"/>
        <v>ONE WEEK REACHED</v>
      </c>
      <c r="AI153" s="8">
        <f t="shared" ca="1" si="37"/>
        <v>0</v>
      </c>
      <c r="AJ153" s="8">
        <f t="shared" ca="1" si="38"/>
        <v>0</v>
      </c>
      <c r="AK153" s="8">
        <f t="shared" ca="1" si="39"/>
        <v>0</v>
      </c>
      <c r="AL153" s="19">
        <f t="shared" ca="1" si="40"/>
        <v>0</v>
      </c>
      <c r="AM153" s="19">
        <f t="shared" ca="1" si="41"/>
        <v>0</v>
      </c>
      <c r="AN153" s="8" t="str">
        <f t="shared" ca="1" si="42"/>
        <v>NO</v>
      </c>
    </row>
    <row r="154" spans="1:40">
      <c r="A154" s="8">
        <v>119</v>
      </c>
      <c r="B154" s="8" cm="1">
        <f t="array" aca="1" ref="B154" ca="1">_xll.RiskGamma(1,1/$B$6)</f>
        <v>100</v>
      </c>
      <c r="C154" s="8">
        <f t="shared" ca="1" si="43"/>
        <v>11900</v>
      </c>
      <c r="D154" s="8">
        <f t="shared" ca="1" si="44"/>
        <v>13080</v>
      </c>
      <c r="E154" s="8" cm="1">
        <f t="array" aca="1" ref="E154" ca="1">_xll.RiskPert($B$8,$D$8,$E$8)</f>
        <v>50</v>
      </c>
      <c r="F154" s="8">
        <f t="shared" ca="1" si="45"/>
        <v>13130</v>
      </c>
      <c r="G154" s="8">
        <f t="shared" ca="1" si="46"/>
        <v>1230</v>
      </c>
      <c r="H154" s="8">
        <f t="shared" ca="1" si="47"/>
        <v>13130</v>
      </c>
      <c r="I154" s="8" cm="1">
        <f t="array" aca="1" ref="I154" ca="1">_xll.RiskUniform($B$10,$C$10)</f>
        <v>60</v>
      </c>
      <c r="J154" s="8">
        <f t="shared" ca="1" si="48"/>
        <v>13190</v>
      </c>
      <c r="K154" s="8">
        <f t="shared" ca="1" si="49"/>
        <v>0</v>
      </c>
      <c r="L154" s="8">
        <f t="shared" ca="1" si="50"/>
        <v>13190</v>
      </c>
      <c r="M154" s="19" cm="1">
        <f t="array" aca="1" ref="M154" ca="1">_xll.RiskWeibull($B$12,$C$12)</f>
        <v>93.543756289254645</v>
      </c>
      <c r="N154" s="19">
        <f t="shared" ca="1" si="51"/>
        <v>13283.543756289255</v>
      </c>
      <c r="O154" s="8">
        <f t="shared" ca="1" si="52"/>
        <v>0</v>
      </c>
      <c r="P154" s="19">
        <f t="shared" ca="1" si="53"/>
        <v>13283.543756289255</v>
      </c>
      <c r="Q154" s="8" cm="1">
        <f t="array" aca="1" ref="Q154" ca="1">_xll.RiskGamma($B$14,1/$C$14)</f>
        <v>100</v>
      </c>
      <c r="R154" s="8" cm="1">
        <f t="array" aca="1" ref="R154" ca="1">_xll.RiskUniform($B$16,$C$16)</f>
        <v>20</v>
      </c>
      <c r="S154" s="19">
        <f t="shared" ca="1" si="54"/>
        <v>13403.543756289255</v>
      </c>
      <c r="T154" s="9">
        <f t="shared" ca="1" si="36"/>
        <v>100</v>
      </c>
      <c r="U154" s="19" cm="1">
        <f t="array" aca="1" ref="U154" ca="1">INDEX(S:S, 43 + (INT((ROW(A119)-1)/8)*8))</f>
        <v>13513.543756289255</v>
      </c>
      <c r="V154" s="8">
        <f t="shared" si="1"/>
        <v>120</v>
      </c>
      <c r="W154" s="19">
        <f t="shared" ca="1" si="55"/>
        <v>13633.543756289255</v>
      </c>
      <c r="X154" s="8">
        <f t="shared" ca="1" si="56"/>
        <v>110</v>
      </c>
      <c r="Y154" s="19">
        <f t="shared" ca="1" si="57"/>
        <v>13633.543756289255</v>
      </c>
      <c r="Z154" s="19" cm="1">
        <f t="array" aca="1" ref="Z154" ca="1">_xll.RiskPert($B$20,$C$20,$D$20)</f>
        <v>99.666666666666671</v>
      </c>
      <c r="AA154" s="8">
        <f t="shared" ca="1" si="58"/>
        <v>13733.210422955921</v>
      </c>
      <c r="AB154" s="8">
        <f t="shared" ca="1" si="59"/>
        <v>0</v>
      </c>
      <c r="AC154" s="8" cm="1">
        <f t="array" aca="1" ref="AC154" ca="1">IF(MOD(ROW()-36, 8) = 0, INDEX(AA:AA, ROW()), INDEX(AE:AE,ROW() - 1))</f>
        <v>13883.210422955921</v>
      </c>
      <c r="AD154" s="8" cm="1">
        <f t="array" aca="1" ref="AD154" ca="1">_xll.RiskUniform($B$22,$C$22)</f>
        <v>25</v>
      </c>
      <c r="AE154" s="8">
        <f t="shared" ca="1" si="60"/>
        <v>13908.210422955921</v>
      </c>
      <c r="AF154" s="19">
        <f t="shared" ca="1" si="61"/>
        <v>249.66666666666606</v>
      </c>
      <c r="AG154" s="19">
        <f t="shared" ca="1" si="62"/>
        <v>2008.2104229559209</v>
      </c>
      <c r="AH154" s="8" t="str">
        <f t="shared" ca="1" si="63"/>
        <v>ONE WEEK REACHED</v>
      </c>
      <c r="AI154" s="8">
        <f t="shared" ca="1" si="37"/>
        <v>0</v>
      </c>
      <c r="AJ154" s="8">
        <f t="shared" ca="1" si="38"/>
        <v>0</v>
      </c>
      <c r="AK154" s="8">
        <f t="shared" ca="1" si="39"/>
        <v>0</v>
      </c>
      <c r="AL154" s="19">
        <f t="shared" ca="1" si="40"/>
        <v>0</v>
      </c>
      <c r="AM154" s="19">
        <f t="shared" ca="1" si="41"/>
        <v>0</v>
      </c>
      <c r="AN154" s="8" t="str">
        <f t="shared" ca="1" si="42"/>
        <v>NO</v>
      </c>
    </row>
    <row r="155" spans="1:40">
      <c r="A155" s="8">
        <v>120</v>
      </c>
      <c r="B155" s="8" cm="1">
        <f t="array" aca="1" ref="B155" ca="1">_xll.RiskGamma(1,1/$B$6)</f>
        <v>100</v>
      </c>
      <c r="C155" s="8">
        <f t="shared" ca="1" si="43"/>
        <v>12000</v>
      </c>
      <c r="D155" s="8">
        <f t="shared" ca="1" si="44"/>
        <v>13190</v>
      </c>
      <c r="E155" s="8" cm="1">
        <f t="array" aca="1" ref="E155" ca="1">_xll.RiskPert($B$8,$D$8,$E$8)</f>
        <v>50</v>
      </c>
      <c r="F155" s="8">
        <f t="shared" ca="1" si="45"/>
        <v>13240</v>
      </c>
      <c r="G155" s="8">
        <f t="shared" ca="1" si="46"/>
        <v>1240</v>
      </c>
      <c r="H155" s="8">
        <f t="shared" ca="1" si="47"/>
        <v>13240</v>
      </c>
      <c r="I155" s="8" cm="1">
        <f t="array" aca="1" ref="I155" ca="1">_xll.RiskUniform($B$10,$C$10)</f>
        <v>60</v>
      </c>
      <c r="J155" s="8">
        <f t="shared" ca="1" si="48"/>
        <v>13300</v>
      </c>
      <c r="K155" s="8">
        <f t="shared" ca="1" si="49"/>
        <v>0</v>
      </c>
      <c r="L155" s="8">
        <f t="shared" ca="1" si="50"/>
        <v>13300</v>
      </c>
      <c r="M155" s="19" cm="1">
        <f t="array" aca="1" ref="M155" ca="1">_xll.RiskWeibull($B$12,$C$12)</f>
        <v>93.543756289254645</v>
      </c>
      <c r="N155" s="19">
        <f t="shared" ca="1" si="51"/>
        <v>13393.543756289255</v>
      </c>
      <c r="O155" s="8">
        <f t="shared" ca="1" si="52"/>
        <v>0</v>
      </c>
      <c r="P155" s="19">
        <f t="shared" ca="1" si="53"/>
        <v>13393.543756289255</v>
      </c>
      <c r="Q155" s="8" cm="1">
        <f t="array" aca="1" ref="Q155" ca="1">_xll.RiskGamma($B$14,1/$C$14)</f>
        <v>100</v>
      </c>
      <c r="R155" s="8" cm="1">
        <f t="array" aca="1" ref="R155" ca="1">_xll.RiskUniform($B$16,$C$16)</f>
        <v>20</v>
      </c>
      <c r="S155" s="19">
        <f t="shared" ca="1" si="54"/>
        <v>13513.543756289255</v>
      </c>
      <c r="T155" s="9">
        <f t="shared" ca="1" si="36"/>
        <v>100</v>
      </c>
      <c r="U155" s="19" cm="1">
        <f t="array" aca="1" ref="U155" ca="1">INDEX(S:S, 43 + (INT((ROW(A120)-1)/8)*8))</f>
        <v>13513.543756289255</v>
      </c>
      <c r="V155" s="8">
        <f t="shared" si="1"/>
        <v>120</v>
      </c>
      <c r="W155" s="19">
        <f t="shared" ca="1" si="55"/>
        <v>13633.543756289255</v>
      </c>
      <c r="X155" s="8">
        <f t="shared" ca="1" si="56"/>
        <v>0</v>
      </c>
      <c r="Y155" s="19">
        <f t="shared" ca="1" si="57"/>
        <v>13633.543756289255</v>
      </c>
      <c r="Z155" s="19" cm="1">
        <f t="array" aca="1" ref="Z155" ca="1">_xll.RiskPert($B$20,$C$20,$D$20)</f>
        <v>99.666666666666671</v>
      </c>
      <c r="AA155" s="8">
        <f t="shared" ca="1" si="58"/>
        <v>13733.210422955921</v>
      </c>
      <c r="AB155" s="8">
        <f t="shared" ca="1" si="59"/>
        <v>0</v>
      </c>
      <c r="AC155" s="8" cm="1">
        <f t="array" aca="1" ref="AC155" ca="1">IF(MOD(ROW()-36, 8) = 0, INDEX(AA:AA, ROW()), INDEX(AE:AE,ROW() - 1))</f>
        <v>13908.210422955921</v>
      </c>
      <c r="AD155" s="8" cm="1">
        <f t="array" aca="1" ref="AD155" ca="1">_xll.RiskUniform($B$22,$C$22)</f>
        <v>25</v>
      </c>
      <c r="AE155" s="8">
        <f t="shared" ca="1" si="60"/>
        <v>13933.210422955921</v>
      </c>
      <c r="AF155" s="19">
        <f t="shared" ca="1" si="61"/>
        <v>274.66666666666606</v>
      </c>
      <c r="AG155" s="19">
        <f t="shared" ca="1" si="62"/>
        <v>1933.2104229559209</v>
      </c>
      <c r="AH155" s="8" t="str">
        <f t="shared" ca="1" si="63"/>
        <v>ONE WEEK REACHED</v>
      </c>
      <c r="AI155" s="8">
        <f t="shared" ca="1" si="37"/>
        <v>0</v>
      </c>
      <c r="AJ155" s="8">
        <f t="shared" ca="1" si="38"/>
        <v>0</v>
      </c>
      <c r="AK155" s="8">
        <f t="shared" ca="1" si="39"/>
        <v>0</v>
      </c>
      <c r="AL155" s="19">
        <f t="shared" ca="1" si="40"/>
        <v>0</v>
      </c>
      <c r="AM155" s="19">
        <f t="shared" ca="1" si="41"/>
        <v>0</v>
      </c>
      <c r="AN155" s="8" t="str">
        <f t="shared" ca="1" si="42"/>
        <v>NO</v>
      </c>
    </row>
    <row r="159" spans="1:40">
      <c r="A159" s="7" t="s">
        <v>135</v>
      </c>
      <c r="B159" s="8"/>
      <c r="C159" s="7" t="s">
        <v>150</v>
      </c>
    </row>
    <row r="160" spans="1:40">
      <c r="A160" s="8" t="s">
        <v>151</v>
      </c>
      <c r="B160" s="8" cm="1">
        <f t="array" aca="1" ref="B160" ca="1">_xll.RiskOutput("mean time a sample waits in the queue for CSI to arrive")+SUM(AI36:AI155)/B164</f>
        <v>445</v>
      </c>
      <c r="C160" s="8" t="s">
        <v>141</v>
      </c>
    </row>
    <row r="161" spans="1:3">
      <c r="A161" s="8" t="s">
        <v>152</v>
      </c>
      <c r="B161" s="8" cm="1">
        <f t="array" aca="1" ref="B161" ca="1">_xll.RiskOutput("mean time a sample waits in the queue for sample preparation")+SUM(AJ36:AJ155)/B164</f>
        <v>100</v>
      </c>
      <c r="C161" s="8" t="s">
        <v>141</v>
      </c>
    </row>
    <row r="162" spans="1:3">
      <c r="A162" s="8" t="s">
        <v>153</v>
      </c>
      <c r="B162" s="8" cm="1">
        <f t="array" aca="1" ref="B162" ca="1">_xll.RiskOutput("mean time a sample waits in the queue for DNA sequencing")+SUM(AK36:AK155)/B164</f>
        <v>385</v>
      </c>
      <c r="C162" s="8" t="s">
        <v>141</v>
      </c>
    </row>
    <row r="163" spans="1:3">
      <c r="A163" s="8" t="s">
        <v>154</v>
      </c>
      <c r="B163" s="9" cm="1">
        <f t="array" aca="1" ref="B163" ca="1">_xll.RiskOutput("mean time a sample waits in the queue for validation")+SUM(AL36:AL155)/B164</f>
        <v>187.1666666666668</v>
      </c>
      <c r="C163" s="8" t="s">
        <v>141</v>
      </c>
    </row>
    <row r="164" spans="1:3">
      <c r="A164" s="8" t="s">
        <v>155</v>
      </c>
      <c r="B164" s="8" cm="1">
        <f t="array" aca="1" ref="B164" ca="1">_xll.RiskOutput("mean number of samples processed in one week")+COUNTIF(AH36:AH155,"NO")</f>
        <v>80</v>
      </c>
      <c r="C164" s="8" t="s">
        <v>138</v>
      </c>
    </row>
    <row r="165" spans="1:3">
      <c r="A165" s="8" t="s">
        <v>156</v>
      </c>
      <c r="B165" s="8" cm="1">
        <f t="array" aca="1" ref="B165" ca="1">_xll.RiskOutput("mean number of samples matched")+_xlfn.CEILING.MATH(B164*$B$25)</f>
        <v>2</v>
      </c>
      <c r="C165" s="8" t="s">
        <v>138</v>
      </c>
    </row>
    <row r="166" spans="1:3">
      <c r="A166" s="8" t="s">
        <v>157</v>
      </c>
      <c r="B166" s="9" cm="1">
        <f t="array" aca="1" ref="B166" ca="1">_xll.RiskOutput("mean time to process a sample")+SUM(AM36:AM155)/B164</f>
        <v>1435.71042295592</v>
      </c>
      <c r="C166" s="8" t="s">
        <v>141</v>
      </c>
    </row>
    <row r="167" spans="1:3">
      <c r="A167" s="8" t="s">
        <v>158</v>
      </c>
      <c r="B167" s="9" cm="1">
        <f t="array" aca="1" ref="B167" ca="1">_xll.RiskOutput("percentage of samples that are processed in under 24 hrs")+((COUNTIF(AN36:AN155,"YES"))/B164)*100</f>
        <v>51.249999999999993</v>
      </c>
      <c r="C167" s="8" t="s">
        <v>143</v>
      </c>
    </row>
  </sheetData>
  <mergeCells count="10">
    <mergeCell ref="J7:O7"/>
    <mergeCell ref="J8:K8"/>
    <mergeCell ref="J10:K10"/>
    <mergeCell ref="AC34:AF34"/>
    <mergeCell ref="D34:G34"/>
    <mergeCell ref="H34:K34"/>
    <mergeCell ref="L34:O34"/>
    <mergeCell ref="P34:S34"/>
    <mergeCell ref="U34:X34"/>
    <mergeCell ref="Y34:AB3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820C-54A6-4EAD-9F3C-8CF7581B5ACB}">
  <dimension ref="A1:AN167"/>
  <sheetViews>
    <sheetView zoomScaleNormal="100" workbookViewId="0">
      <selection activeCell="E162" sqref="E162"/>
    </sheetView>
  </sheetViews>
  <sheetFormatPr defaultRowHeight="15"/>
  <cols>
    <col min="1" max="1" width="62.42578125" customWidth="1"/>
    <col min="2" max="2" width="16" customWidth="1"/>
    <col min="3" max="4" width="14.85546875" customWidth="1"/>
    <col min="5" max="5" width="15.5703125" customWidth="1"/>
    <col min="6" max="6" width="12.28515625" customWidth="1"/>
    <col min="7" max="7" width="12.42578125" customWidth="1"/>
    <col min="8" max="8" width="33" customWidth="1"/>
    <col min="9" max="9" width="32.28515625" customWidth="1"/>
    <col min="11" max="11" width="10.7109375" customWidth="1"/>
    <col min="13" max="13" width="12.7109375" customWidth="1"/>
    <col min="15" max="15" width="12.42578125" customWidth="1"/>
    <col min="17" max="17" width="15.5703125" customWidth="1"/>
    <col min="18" max="18" width="13.7109375" customWidth="1"/>
    <col min="20" max="20" width="12.85546875" customWidth="1"/>
    <col min="22" max="22" width="13.85546875" customWidth="1"/>
    <col min="24" max="24" width="11.28515625" customWidth="1"/>
    <col min="26" max="26" width="12.85546875" customWidth="1"/>
    <col min="30" max="30" width="13.140625" customWidth="1"/>
    <col min="33" max="33" width="16.5703125" customWidth="1"/>
    <col min="34" max="34" width="21" customWidth="1"/>
    <col min="35" max="35" width="35.140625" customWidth="1"/>
    <col min="36" max="36" width="37.7109375" customWidth="1"/>
    <col min="37" max="37" width="40.42578125" customWidth="1"/>
    <col min="38" max="38" width="33.7109375" customWidth="1"/>
    <col min="39" max="39" width="24" customWidth="1"/>
    <col min="40" max="40" width="32.5703125" customWidth="1"/>
  </cols>
  <sheetData>
    <row r="1" spans="1:21">
      <c r="A1" s="1" t="s">
        <v>48</v>
      </c>
      <c r="I1" s="1" t="s">
        <v>159</v>
      </c>
    </row>
    <row r="2" spans="1:21">
      <c r="I2" s="41" t="s">
        <v>160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>
      <c r="A3" s="1" t="s">
        <v>49</v>
      </c>
    </row>
    <row r="4" spans="1:21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</row>
    <row r="5" spans="1:21">
      <c r="A5" t="s">
        <v>58</v>
      </c>
      <c r="B5" t="s">
        <v>59</v>
      </c>
      <c r="F5" t="s">
        <v>60</v>
      </c>
    </row>
    <row r="6" spans="1:21">
      <c r="B6">
        <f>1/100</f>
        <v>0.01</v>
      </c>
      <c r="F6" cm="1">
        <f t="array" aca="1" ref="F6" ca="1">_xll.RiskGamma(1,100)</f>
        <v>100</v>
      </c>
      <c r="G6" t="s">
        <v>61</v>
      </c>
      <c r="H6" s="2" t="s">
        <v>62</v>
      </c>
    </row>
    <row r="7" spans="1:21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</row>
    <row r="8" spans="1:21">
      <c r="B8">
        <v>40</v>
      </c>
      <c r="C8">
        <v>50</v>
      </c>
      <c r="D8">
        <f>(6*C8-B8-E8)/4</f>
        <v>47.5</v>
      </c>
      <c r="E8">
        <v>70</v>
      </c>
      <c r="F8" cm="1">
        <f t="array" aca="1" ref="F8" ca="1">_xll.RiskPert(40,47.5,70)</f>
        <v>50</v>
      </c>
      <c r="G8" t="s">
        <v>61</v>
      </c>
      <c r="H8" s="2" t="s">
        <v>70</v>
      </c>
      <c r="I8" s="2"/>
    </row>
    <row r="9" spans="1:21" ht="15.75" thickBot="1">
      <c r="A9" s="6" t="s">
        <v>74</v>
      </c>
      <c r="B9" t="s">
        <v>64</v>
      </c>
      <c r="C9" t="s">
        <v>67</v>
      </c>
      <c r="F9" t="s">
        <v>75</v>
      </c>
    </row>
    <row r="10" spans="1:21" ht="15.75" thickBot="1">
      <c r="B10">
        <v>50</v>
      </c>
      <c r="C10">
        <v>70</v>
      </c>
      <c r="F10" cm="1">
        <f t="array" aca="1" ref="F10" ca="1">_xll.RiskUniform(_xll.RiskSimtable(K11:K12),_xll.RiskSimtable(L11:L12))</f>
        <v>60</v>
      </c>
      <c r="G10" t="s">
        <v>61</v>
      </c>
      <c r="H10" s="2" t="s">
        <v>161</v>
      </c>
      <c r="J10" s="23" t="s">
        <v>162</v>
      </c>
      <c r="K10" s="24" t="s">
        <v>64</v>
      </c>
      <c r="L10" s="25" t="s">
        <v>67</v>
      </c>
    </row>
    <row r="11" spans="1:21">
      <c r="A11" t="s">
        <v>80</v>
      </c>
      <c r="B11" t="s">
        <v>81</v>
      </c>
      <c r="C11" t="s">
        <v>82</v>
      </c>
      <c r="F11" t="s">
        <v>83</v>
      </c>
      <c r="J11" s="26">
        <v>1</v>
      </c>
      <c r="K11" s="27">
        <v>50</v>
      </c>
      <c r="L11" s="28">
        <v>70</v>
      </c>
    </row>
    <row r="12" spans="1:21" ht="15.75" thickBot="1">
      <c r="B12">
        <v>7</v>
      </c>
      <c r="C12">
        <v>100</v>
      </c>
      <c r="F12" s="4" cm="1">
        <f t="array" aca="1" ref="F12" ca="1">_xll.RiskWeibull(7,100)</f>
        <v>93.543756289254645</v>
      </c>
      <c r="G12" t="s">
        <v>61</v>
      </c>
      <c r="H12" s="2" t="s">
        <v>85</v>
      </c>
      <c r="J12" s="29">
        <v>2</v>
      </c>
      <c r="K12" s="30">
        <v>30</v>
      </c>
      <c r="L12" s="31">
        <v>50</v>
      </c>
    </row>
    <row r="13" spans="1:21">
      <c r="A13" t="s">
        <v>86</v>
      </c>
      <c r="B13" t="s">
        <v>87</v>
      </c>
      <c r="C13" t="s">
        <v>59</v>
      </c>
      <c r="F13" t="s">
        <v>88</v>
      </c>
    </row>
    <row r="14" spans="1:21">
      <c r="B14">
        <v>5</v>
      </c>
      <c r="C14">
        <f>1/20</f>
        <v>0.05</v>
      </c>
      <c r="F14" cm="1">
        <f t="array" aca="1" ref="F14" ca="1">_xll.RiskGamma(5,20)</f>
        <v>100</v>
      </c>
      <c r="G14" t="s">
        <v>61</v>
      </c>
      <c r="H14" s="2" t="s">
        <v>89</v>
      </c>
    </row>
    <row r="15" spans="1:21">
      <c r="A15" t="s">
        <v>90</v>
      </c>
      <c r="B15" t="s">
        <v>64</v>
      </c>
      <c r="C15" t="s">
        <v>67</v>
      </c>
      <c r="F15" t="s">
        <v>91</v>
      </c>
    </row>
    <row r="16" spans="1:21">
      <c r="B16">
        <v>15</v>
      </c>
      <c r="C16">
        <v>25</v>
      </c>
      <c r="F16" cm="1">
        <f t="array" aca="1" ref="F16" ca="1">_xll.RiskUniform(15,25)</f>
        <v>20</v>
      </c>
      <c r="G16" t="s">
        <v>61</v>
      </c>
      <c r="H16" s="2" t="s">
        <v>92</v>
      </c>
    </row>
    <row r="17" spans="1:8">
      <c r="A17" t="s">
        <v>93</v>
      </c>
      <c r="F17" t="s">
        <v>94</v>
      </c>
    </row>
    <row r="18" spans="1:8">
      <c r="F18">
        <v>120</v>
      </c>
      <c r="G18" t="s">
        <v>61</v>
      </c>
    </row>
    <row r="19" spans="1:8">
      <c r="A19" t="s">
        <v>95</v>
      </c>
      <c r="B19" t="s">
        <v>64</v>
      </c>
      <c r="C19" t="s">
        <v>96</v>
      </c>
      <c r="D19" t="s">
        <v>67</v>
      </c>
      <c r="F19" t="s">
        <v>97</v>
      </c>
    </row>
    <row r="20" spans="1:8">
      <c r="B20">
        <v>75</v>
      </c>
      <c r="C20">
        <v>97</v>
      </c>
      <c r="D20">
        <v>135</v>
      </c>
      <c r="F20" s="4" cm="1">
        <f t="array" aca="1" ref="F20" ca="1">_xll.RiskPert(75,97,135)</f>
        <v>99.666666666666671</v>
      </c>
      <c r="G20" t="s">
        <v>61</v>
      </c>
      <c r="H20" s="2" t="s">
        <v>98</v>
      </c>
    </row>
    <row r="21" spans="1:8">
      <c r="A21" t="s">
        <v>99</v>
      </c>
      <c r="B21" t="s">
        <v>64</v>
      </c>
      <c r="C21" t="s">
        <v>67</v>
      </c>
      <c r="F21" t="s">
        <v>100</v>
      </c>
    </row>
    <row r="22" spans="1:8">
      <c r="B22">
        <v>20</v>
      </c>
      <c r="C22">
        <v>30</v>
      </c>
      <c r="F22" cm="1">
        <f t="array" aca="1" ref="F22" ca="1">_xll.RiskUniform(20,30)</f>
        <v>25</v>
      </c>
      <c r="G22" t="s">
        <v>61</v>
      </c>
      <c r="H22" s="2" t="s">
        <v>101</v>
      </c>
    </row>
    <row r="25" spans="1:8">
      <c r="A25" s="8" t="s">
        <v>102</v>
      </c>
      <c r="B25" s="8">
        <v>0.02</v>
      </c>
      <c r="C25" s="8"/>
    </row>
    <row r="26" spans="1:8">
      <c r="A26" s="8" t="s">
        <v>103</v>
      </c>
      <c r="B26" s="8">
        <f>24*60*7</f>
        <v>10080</v>
      </c>
      <c r="C26" s="8" t="s">
        <v>61</v>
      </c>
    </row>
    <row r="27" spans="1:8">
      <c r="A27" s="8" t="s">
        <v>104</v>
      </c>
      <c r="B27" s="8">
        <f>24*60</f>
        <v>1440</v>
      </c>
      <c r="C27" s="8" t="s">
        <v>61</v>
      </c>
    </row>
    <row r="32" spans="1:8">
      <c r="A32" s="1" t="s">
        <v>105</v>
      </c>
    </row>
    <row r="34" spans="1:40">
      <c r="A34" s="8"/>
      <c r="B34" s="8"/>
      <c r="C34" s="8"/>
      <c r="D34" s="34" t="s">
        <v>106</v>
      </c>
      <c r="E34" s="34"/>
      <c r="F34" s="34"/>
      <c r="G34" s="34"/>
      <c r="H34" s="35" t="s">
        <v>107</v>
      </c>
      <c r="I34" s="35"/>
      <c r="J34" s="35"/>
      <c r="K34" s="35"/>
      <c r="L34" s="36" t="s">
        <v>108</v>
      </c>
      <c r="M34" s="36"/>
      <c r="N34" s="36"/>
      <c r="O34" s="36"/>
      <c r="P34" s="37" t="s">
        <v>109</v>
      </c>
      <c r="Q34" s="37"/>
      <c r="R34" s="37"/>
      <c r="S34" s="37"/>
      <c r="T34" s="13"/>
      <c r="U34" s="38" t="s">
        <v>110</v>
      </c>
      <c r="V34" s="38"/>
      <c r="W34" s="38"/>
      <c r="X34" s="38"/>
      <c r="Y34" s="39" t="s">
        <v>111</v>
      </c>
      <c r="Z34" s="39"/>
      <c r="AA34" s="39"/>
      <c r="AB34" s="39"/>
      <c r="AC34" s="40" t="s">
        <v>112</v>
      </c>
      <c r="AD34" s="40"/>
      <c r="AE34" s="40"/>
      <c r="AF34" s="40"/>
      <c r="AG34" s="8"/>
      <c r="AH34" s="8"/>
      <c r="AI34" s="8"/>
      <c r="AJ34" s="8"/>
      <c r="AK34" s="8"/>
      <c r="AL34" s="8"/>
      <c r="AM34" s="8"/>
      <c r="AN34" s="8"/>
    </row>
    <row r="35" spans="1:40">
      <c r="A35" s="8" t="s">
        <v>113</v>
      </c>
      <c r="B35" s="8" t="s">
        <v>114</v>
      </c>
      <c r="C35" s="8" t="s">
        <v>115</v>
      </c>
      <c r="D35" s="10" t="s">
        <v>116</v>
      </c>
      <c r="E35" s="10" t="s">
        <v>163</v>
      </c>
      <c r="F35" s="10" t="s">
        <v>118</v>
      </c>
      <c r="G35" s="10" t="s">
        <v>121</v>
      </c>
      <c r="H35" s="11" t="s">
        <v>116</v>
      </c>
      <c r="I35" s="11" t="s">
        <v>163</v>
      </c>
      <c r="J35" s="11" t="s">
        <v>118</v>
      </c>
      <c r="K35" s="11" t="s">
        <v>121</v>
      </c>
      <c r="L35" s="12" t="s">
        <v>116</v>
      </c>
      <c r="M35" s="12" t="s">
        <v>163</v>
      </c>
      <c r="N35" s="12" t="s">
        <v>118</v>
      </c>
      <c r="O35" s="12" t="s">
        <v>121</v>
      </c>
      <c r="P35" s="13" t="s">
        <v>116</v>
      </c>
      <c r="Q35" s="13" t="s">
        <v>123</v>
      </c>
      <c r="R35" s="13" t="s">
        <v>124</v>
      </c>
      <c r="S35" s="13" t="s">
        <v>118</v>
      </c>
      <c r="T35" s="13" t="s">
        <v>121</v>
      </c>
      <c r="U35" s="14" t="s">
        <v>116</v>
      </c>
      <c r="V35" s="14" t="s">
        <v>163</v>
      </c>
      <c r="W35" s="14" t="s">
        <v>118</v>
      </c>
      <c r="X35" s="14" t="s">
        <v>121</v>
      </c>
      <c r="Y35" s="15" t="s">
        <v>116</v>
      </c>
      <c r="Z35" s="15" t="s">
        <v>163</v>
      </c>
      <c r="AA35" s="15" t="s">
        <v>118</v>
      </c>
      <c r="AB35" s="15" t="s">
        <v>121</v>
      </c>
      <c r="AC35" s="16" t="s">
        <v>116</v>
      </c>
      <c r="AD35" s="16" t="s">
        <v>163</v>
      </c>
      <c r="AE35" s="16" t="s">
        <v>118</v>
      </c>
      <c r="AF35" s="16" t="s">
        <v>121</v>
      </c>
      <c r="AG35" s="7" t="s">
        <v>131</v>
      </c>
      <c r="AH35" s="7" t="s">
        <v>132</v>
      </c>
      <c r="AI35" s="7" t="s">
        <v>145</v>
      </c>
      <c r="AJ35" s="7" t="s">
        <v>146</v>
      </c>
      <c r="AK35" s="7" t="s">
        <v>147</v>
      </c>
      <c r="AL35" s="7" t="s">
        <v>148</v>
      </c>
      <c r="AM35" s="7" t="s">
        <v>133</v>
      </c>
      <c r="AN35" s="7" t="s">
        <v>149</v>
      </c>
    </row>
    <row r="36" spans="1:40">
      <c r="A36" s="8">
        <v>1</v>
      </c>
      <c r="B36" s="8" cm="1">
        <f t="array" aca="1" ref="B36" ca="1">_xll.RiskGamma(1,1/$B$6)</f>
        <v>100</v>
      </c>
      <c r="C36" s="8">
        <f ca="1">B36</f>
        <v>100</v>
      </c>
      <c r="D36" s="8">
        <f ca="1">C36</f>
        <v>100</v>
      </c>
      <c r="E36" s="8" cm="1">
        <f t="array" aca="1" ref="E36" ca="1">_xll.RiskPert($B$8,$D$8,$E$8)</f>
        <v>50</v>
      </c>
      <c r="F36" s="8">
        <f ca="1">D36+E36</f>
        <v>150</v>
      </c>
      <c r="G36" s="8">
        <f ca="1">F36-C36</f>
        <v>50</v>
      </c>
      <c r="H36" s="8">
        <f ca="1">F36</f>
        <v>150</v>
      </c>
      <c r="I36" s="8" cm="1">
        <f t="array" aca="1" ref="I36" ca="1">_xll.RiskUniform(_xll.RiskSimtable($K$11:$K$12),_xll.RiskSimtable($L$11:$L$12))</f>
        <v>60</v>
      </c>
      <c r="J36" s="8">
        <f ca="1">H36+I36</f>
        <v>210</v>
      </c>
      <c r="K36" s="8">
        <f ca="1">H36-F36</f>
        <v>0</v>
      </c>
      <c r="L36" s="8">
        <f ca="1">J36</f>
        <v>210</v>
      </c>
      <c r="M36" s="19" cm="1">
        <f t="array" aca="1" ref="M36" ca="1">_xll.RiskWeibull($B$12,$C$12)</f>
        <v>93.543756289254645</v>
      </c>
      <c r="N36" s="19">
        <f ca="1">L36+M36</f>
        <v>303.54375628925465</v>
      </c>
      <c r="O36" s="8">
        <f ca="1">L36-J36</f>
        <v>0</v>
      </c>
      <c r="P36" s="19">
        <f ca="1">N36</f>
        <v>303.54375628925465</v>
      </c>
      <c r="Q36" s="8" cm="1">
        <f t="array" aca="1" ref="Q36" ca="1">_xll.RiskGamma($B$14,1/$C$14)</f>
        <v>100</v>
      </c>
      <c r="R36" s="8" cm="1">
        <f t="array" aca="1" ref="R36" ca="1">_xll.RiskUniform($B$16,$C$16)</f>
        <v>20</v>
      </c>
      <c r="S36" s="19">
        <f ca="1">P36+Q36+R36</f>
        <v>423.54375628925465</v>
      </c>
      <c r="T36" s="9">
        <f ca="1">P36+Q36-N36</f>
        <v>100</v>
      </c>
      <c r="U36" s="19" cm="1">
        <f t="array" aca="1" ref="U36" ca="1">INDEX(S:S, 43 + (INT((ROW(A1)-1)/8)*8))</f>
        <v>1193.5437562892546</v>
      </c>
      <c r="V36" s="8">
        <f>$F$18</f>
        <v>120</v>
      </c>
      <c r="W36" s="19">
        <f ca="1">U36+V36</f>
        <v>1313.5437562892546</v>
      </c>
      <c r="X36" s="8">
        <f ca="1">U36-S36</f>
        <v>770</v>
      </c>
      <c r="Y36" s="19">
        <f ca="1">W36</f>
        <v>1313.5437562892546</v>
      </c>
      <c r="Z36" s="19" cm="1">
        <f t="array" aca="1" ref="Z36" ca="1">_xll.RiskPert($B$20,$C$20,$D$20)</f>
        <v>99.666666666666671</v>
      </c>
      <c r="AA36" s="8">
        <f ca="1">Y36+Z36</f>
        <v>1413.2104229559213</v>
      </c>
      <c r="AB36" s="8">
        <f ca="1">Y36-W36</f>
        <v>0</v>
      </c>
      <c r="AC36" s="8" cm="1">
        <f t="array" aca="1" ref="AC36" ca="1">IF(MOD(ROW()-36, 8) = 0, INDEX(AA:AA, ROW()), INDEX(AE:AE,ROW() - 1))</f>
        <v>1413.2104229559213</v>
      </c>
      <c r="AD36" s="8" cm="1">
        <f t="array" aca="1" ref="AD36" ca="1">_xll.RiskUniform($B$22,$C$22)</f>
        <v>25</v>
      </c>
      <c r="AE36" s="8">
        <f ca="1">AC36+AD36</f>
        <v>1438.2104229559213</v>
      </c>
      <c r="AF36" s="19">
        <f ca="1">AC36-W36</f>
        <v>99.666666666666742</v>
      </c>
      <c r="AG36" s="19">
        <f ca="1">AE36-C36</f>
        <v>1338.2104229559213</v>
      </c>
      <c r="AH36" s="8" t="str">
        <f ca="1">IF(AE36&gt;$B$26,"ONE WEEK REACHED","NO")</f>
        <v>NO</v>
      </c>
      <c r="AI36" s="8">
        <f ca="1">IF(AH36="NO",G36,0)</f>
        <v>50</v>
      </c>
      <c r="AJ36" s="8">
        <f ca="1">IF(AH36="NO",T36,0)</f>
        <v>100</v>
      </c>
      <c r="AK36" s="8">
        <f ca="1">IF(AH36="NO",X36,0)</f>
        <v>770</v>
      </c>
      <c r="AL36" s="19">
        <f ca="1">IF(AH36="NO",AF36,0)</f>
        <v>99.666666666666742</v>
      </c>
      <c r="AM36" s="19">
        <f ca="1">IF(AH36="NO",AG36,0)</f>
        <v>1338.2104229559213</v>
      </c>
      <c r="AN36" s="8" t="str">
        <f ca="1">IF(AND(AG36&lt;$B$27,AH36="NO"),"YES","NO")</f>
        <v>YES</v>
      </c>
    </row>
    <row r="37" spans="1:40">
      <c r="A37" s="8">
        <v>2</v>
      </c>
      <c r="B37" s="8" cm="1">
        <f t="array" aca="1" ref="B37" ca="1">_xll.RiskGamma(1,1/$B$6)</f>
        <v>100</v>
      </c>
      <c r="C37" s="8">
        <f ca="1">C36+B37</f>
        <v>200</v>
      </c>
      <c r="D37" s="8">
        <f ca="1">MAX(J36,C37)</f>
        <v>210</v>
      </c>
      <c r="E37" s="8" cm="1">
        <f t="array" aca="1" ref="E37" ca="1">_xll.RiskPert($B$8,$D$8,$E$8)</f>
        <v>50</v>
      </c>
      <c r="F37" s="8">
        <f ca="1">D37+E37</f>
        <v>260</v>
      </c>
      <c r="G37" s="8">
        <f ca="1">F37-C37</f>
        <v>60</v>
      </c>
      <c r="H37" s="8">
        <f ca="1">F37</f>
        <v>260</v>
      </c>
      <c r="I37" s="8" cm="1">
        <f t="array" aca="1" ref="I37" ca="1">_xll.RiskUniform(_xll.RiskSimtable($K$11:$K$12),_xll.RiskSimtable($L$11:$L$12))</f>
        <v>60</v>
      </c>
      <c r="J37" s="8">
        <f ca="1">H37+I37</f>
        <v>320</v>
      </c>
      <c r="K37" s="8">
        <f ca="1">H37-F37</f>
        <v>0</v>
      </c>
      <c r="L37" s="8">
        <f ca="1">J37</f>
        <v>320</v>
      </c>
      <c r="M37" s="19" cm="1">
        <f t="array" aca="1" ref="M37" ca="1">_xll.RiskWeibull($B$12,$C$12)</f>
        <v>93.543756289254645</v>
      </c>
      <c r="N37" s="19">
        <f ca="1">L37+M37</f>
        <v>413.54375628925465</v>
      </c>
      <c r="O37" s="8">
        <f ca="1">L37-J37</f>
        <v>0</v>
      </c>
      <c r="P37" s="19">
        <f ca="1">N37</f>
        <v>413.54375628925465</v>
      </c>
      <c r="Q37" s="8" cm="1">
        <f t="array" aca="1" ref="Q37" ca="1">_xll.RiskGamma($B$14,1/$C$14)</f>
        <v>100</v>
      </c>
      <c r="R37" s="8" cm="1">
        <f t="array" aca="1" ref="R37" ca="1">_xll.RiskUniform($B$16,$C$16)</f>
        <v>20</v>
      </c>
      <c r="S37" s="19">
        <f ca="1">P37+Q37+R37</f>
        <v>533.54375628925459</v>
      </c>
      <c r="T37" s="9">
        <f t="shared" ref="T37:T100" ca="1" si="0">P37+Q37-N37</f>
        <v>99.999999999999943</v>
      </c>
      <c r="U37" s="19" cm="1">
        <f t="array" aca="1" ref="U37" ca="1">INDEX(S:S, 43 + (INT((ROW(A2)-1)/8)*8))</f>
        <v>1193.5437562892546</v>
      </c>
      <c r="V37" s="8">
        <f t="shared" ref="V37:V155" si="1">$F$18</f>
        <v>120</v>
      </c>
      <c r="W37" s="19">
        <f t="shared" ref="W37:W100" ca="1" si="2">U37+V37</f>
        <v>1313.5437562892546</v>
      </c>
      <c r="X37" s="8">
        <f t="shared" ref="X37:X100" ca="1" si="3">U37-S37</f>
        <v>660</v>
      </c>
      <c r="Y37" s="19">
        <f t="shared" ref="Y37:Y100" ca="1" si="4">W37</f>
        <v>1313.5437562892546</v>
      </c>
      <c r="Z37" s="19" cm="1">
        <f t="array" aca="1" ref="Z37" ca="1">_xll.RiskPert($B$20,$C$20,$D$20)</f>
        <v>99.666666666666671</v>
      </c>
      <c r="AA37" s="8">
        <f t="shared" ref="AA37:AA100" ca="1" si="5">Y37+Z37</f>
        <v>1413.2104229559213</v>
      </c>
      <c r="AB37" s="8">
        <f t="shared" ref="AB37:AB100" ca="1" si="6">Y37-W37</f>
        <v>0</v>
      </c>
      <c r="AC37" s="8" cm="1">
        <f t="array" aca="1" ref="AC37" ca="1">IF(MOD(ROW()-36, 8) = 0, INDEX(AA:AA, ROW()), INDEX(AE:AE,ROW() - 1))</f>
        <v>1438.2104229559213</v>
      </c>
      <c r="AD37" s="8" cm="1">
        <f t="array" aca="1" ref="AD37" ca="1">_xll.RiskUniform($B$22,$C$22)</f>
        <v>25</v>
      </c>
      <c r="AE37" s="8">
        <f ca="1">AC37+AD37</f>
        <v>1463.2104229559213</v>
      </c>
      <c r="AF37" s="19">
        <f t="shared" ref="AF37:AF100" ca="1" si="7">AC37-W37</f>
        <v>124.66666666666674</v>
      </c>
      <c r="AG37" s="19">
        <f ca="1">AE37-C37</f>
        <v>1263.2104229559213</v>
      </c>
      <c r="AH37" s="8" t="str">
        <f t="shared" ref="AH37:AH100" ca="1" si="8">IF(AE37&gt;$B$26,"ONE WEEK REACHED","NO")</f>
        <v>NO</v>
      </c>
      <c r="AI37" s="8">
        <f t="shared" ref="AI37:AI100" ca="1" si="9">IF(AH37="NO",G37,0)</f>
        <v>60</v>
      </c>
      <c r="AJ37" s="8">
        <f t="shared" ref="AJ37:AJ100" ca="1" si="10">IF(AH37="NO",T37,0)</f>
        <v>99.999999999999943</v>
      </c>
      <c r="AK37" s="8">
        <f t="shared" ref="AK37:AK100" ca="1" si="11">IF(AH37="NO",X37,0)</f>
        <v>660</v>
      </c>
      <c r="AL37" s="19">
        <f t="shared" ref="AL37:AL100" ca="1" si="12">IF(AH37="NO",AF37,0)</f>
        <v>124.66666666666674</v>
      </c>
      <c r="AM37" s="19">
        <f t="shared" ref="AM37:AM100" ca="1" si="13">IF(AH37="NO",AG37,0)</f>
        <v>1263.2104229559213</v>
      </c>
      <c r="AN37" s="8" t="str">
        <f t="shared" ref="AN37:AN100" ca="1" si="14">IF(AND(AG37&lt;$B$27,AH37="NO"),"YES","NO")</f>
        <v>YES</v>
      </c>
    </row>
    <row r="38" spans="1:40">
      <c r="A38" s="8">
        <v>3</v>
      </c>
      <c r="B38" s="8" cm="1">
        <f t="array" aca="1" ref="B38" ca="1">_xll.RiskGamma(1,1/$B$6)</f>
        <v>100</v>
      </c>
      <c r="C38" s="8">
        <f t="shared" ref="C38:C101" ca="1" si="15">C37+B38</f>
        <v>300</v>
      </c>
      <c r="D38" s="8">
        <f t="shared" ref="D38:D101" ca="1" si="16">MAX(J37,C38)</f>
        <v>320</v>
      </c>
      <c r="E38" s="8" cm="1">
        <f t="array" aca="1" ref="E38" ca="1">_xll.RiskPert($B$8,$D$8,$E$8)</f>
        <v>50</v>
      </c>
      <c r="F38" s="8">
        <f t="shared" ref="F38:F101" ca="1" si="17">D38+E38</f>
        <v>370</v>
      </c>
      <c r="G38" s="8">
        <f t="shared" ref="G38:G101" ca="1" si="18">F38-C38</f>
        <v>70</v>
      </c>
      <c r="H38" s="8">
        <f t="shared" ref="H38:H101" ca="1" si="19">F38</f>
        <v>370</v>
      </c>
      <c r="I38" s="8" cm="1">
        <f t="array" aca="1" ref="I38" ca="1">_xll.RiskUniform(_xll.RiskSimtable($K$11:$K$12),_xll.RiskSimtable($L$11:$L$12))</f>
        <v>60</v>
      </c>
      <c r="J38" s="8">
        <f t="shared" ref="J38:J101" ca="1" si="20">H38+I38</f>
        <v>430</v>
      </c>
      <c r="K38" s="8">
        <f t="shared" ref="K38:K101" ca="1" si="21">H38-F38</f>
        <v>0</v>
      </c>
      <c r="L38" s="8">
        <f t="shared" ref="L38:L101" ca="1" si="22">J38</f>
        <v>430</v>
      </c>
      <c r="M38" s="19" cm="1">
        <f t="array" aca="1" ref="M38" ca="1">_xll.RiskWeibull($B$12,$C$12)</f>
        <v>93.543756289254645</v>
      </c>
      <c r="N38" s="19">
        <f t="shared" ref="N38:N101" ca="1" si="23">L38+M38</f>
        <v>523.54375628925459</v>
      </c>
      <c r="O38" s="8">
        <f t="shared" ref="O38:O101" ca="1" si="24">L38-J38</f>
        <v>0</v>
      </c>
      <c r="P38" s="19">
        <f t="shared" ref="P38:P101" ca="1" si="25">N38</f>
        <v>523.54375628925459</v>
      </c>
      <c r="Q38" s="8" cm="1">
        <f t="array" aca="1" ref="Q38" ca="1">_xll.RiskGamma($B$14,1/$C$14)</f>
        <v>100</v>
      </c>
      <c r="R38" s="8" cm="1">
        <f t="array" aca="1" ref="R38" ca="1">_xll.RiskUniform($B$16,$C$16)</f>
        <v>20</v>
      </c>
      <c r="S38" s="19">
        <f t="shared" ref="S38:S101" ca="1" si="26">P38+Q38+R38</f>
        <v>643.54375628925459</v>
      </c>
      <c r="T38" s="9">
        <f t="shared" ca="1" si="0"/>
        <v>100</v>
      </c>
      <c r="U38" s="19" cm="1">
        <f t="array" aca="1" ref="U38" ca="1">INDEX(S:S, 43 + (INT((ROW(A3)-1)/8)*8))</f>
        <v>1193.5437562892546</v>
      </c>
      <c r="V38" s="8">
        <f t="shared" si="1"/>
        <v>120</v>
      </c>
      <c r="W38" s="19">
        <f t="shared" ca="1" si="2"/>
        <v>1313.5437562892546</v>
      </c>
      <c r="X38" s="8">
        <f t="shared" ca="1" si="3"/>
        <v>550</v>
      </c>
      <c r="Y38" s="19">
        <f t="shared" ca="1" si="4"/>
        <v>1313.5437562892546</v>
      </c>
      <c r="Z38" s="19" cm="1">
        <f t="array" aca="1" ref="Z38" ca="1">_xll.RiskPert($B$20,$C$20,$D$20)</f>
        <v>99.666666666666671</v>
      </c>
      <c r="AA38" s="8">
        <f t="shared" ca="1" si="5"/>
        <v>1413.2104229559213</v>
      </c>
      <c r="AB38" s="8">
        <f t="shared" ca="1" si="6"/>
        <v>0</v>
      </c>
      <c r="AC38" s="8" cm="1">
        <f t="array" aca="1" ref="AC38" ca="1">IF(MOD(ROW()-36, 8) = 0, INDEX(AA:AA, ROW()), INDEX(AE:AE,ROW() - 1))</f>
        <v>1463.2104229559213</v>
      </c>
      <c r="AD38" s="8" cm="1">
        <f t="array" aca="1" ref="AD38" ca="1">_xll.RiskUniform($B$22,$C$22)</f>
        <v>25</v>
      </c>
      <c r="AE38" s="8">
        <f t="shared" ref="AE38:AE101" ca="1" si="27">AC38+AD38</f>
        <v>1488.2104229559213</v>
      </c>
      <c r="AF38" s="19">
        <f t="shared" ca="1" si="7"/>
        <v>149.66666666666674</v>
      </c>
      <c r="AG38" s="19">
        <f t="shared" ref="AG38:AG101" ca="1" si="28">AE38-C38</f>
        <v>1188.2104229559213</v>
      </c>
      <c r="AH38" s="8" t="str">
        <f t="shared" ca="1" si="8"/>
        <v>NO</v>
      </c>
      <c r="AI38" s="8">
        <f t="shared" ca="1" si="9"/>
        <v>70</v>
      </c>
      <c r="AJ38" s="8">
        <f t="shared" ca="1" si="10"/>
        <v>100</v>
      </c>
      <c r="AK38" s="8">
        <f t="shared" ca="1" si="11"/>
        <v>550</v>
      </c>
      <c r="AL38" s="19">
        <f t="shared" ca="1" si="12"/>
        <v>149.66666666666674</v>
      </c>
      <c r="AM38" s="19">
        <f t="shared" ca="1" si="13"/>
        <v>1188.2104229559213</v>
      </c>
      <c r="AN38" s="8" t="str">
        <f t="shared" ca="1" si="14"/>
        <v>YES</v>
      </c>
    </row>
    <row r="39" spans="1:40">
      <c r="A39" s="8">
        <v>4</v>
      </c>
      <c r="B39" s="8" cm="1">
        <f t="array" aca="1" ref="B39" ca="1">_xll.RiskGamma(1,1/$B$6)</f>
        <v>100</v>
      </c>
      <c r="C39" s="8">
        <f t="shared" ca="1" si="15"/>
        <v>400</v>
      </c>
      <c r="D39" s="8">
        <f t="shared" ca="1" si="16"/>
        <v>430</v>
      </c>
      <c r="E39" s="8" cm="1">
        <f t="array" aca="1" ref="E39" ca="1">_xll.RiskPert($B$8,$D$8,$E$8)</f>
        <v>50</v>
      </c>
      <c r="F39" s="8">
        <f t="shared" ca="1" si="17"/>
        <v>480</v>
      </c>
      <c r="G39" s="8">
        <f t="shared" ca="1" si="18"/>
        <v>80</v>
      </c>
      <c r="H39" s="8">
        <f t="shared" ca="1" si="19"/>
        <v>480</v>
      </c>
      <c r="I39" s="8" cm="1">
        <f t="array" aca="1" ref="I39" ca="1">_xll.RiskUniform(_xll.RiskSimtable($K$11:$K$12),_xll.RiskSimtable($L$11:$L$12))</f>
        <v>60</v>
      </c>
      <c r="J39" s="8">
        <f t="shared" ca="1" si="20"/>
        <v>540</v>
      </c>
      <c r="K39" s="8">
        <f t="shared" ca="1" si="21"/>
        <v>0</v>
      </c>
      <c r="L39" s="8">
        <f t="shared" ca="1" si="22"/>
        <v>540</v>
      </c>
      <c r="M39" s="19" cm="1">
        <f t="array" aca="1" ref="M39" ca="1">_xll.RiskWeibull($B$12,$C$12)</f>
        <v>93.543756289254645</v>
      </c>
      <c r="N39" s="19">
        <f t="shared" ca="1" si="23"/>
        <v>633.54375628925459</v>
      </c>
      <c r="O39" s="8">
        <f t="shared" ca="1" si="24"/>
        <v>0</v>
      </c>
      <c r="P39" s="19">
        <f t="shared" ca="1" si="25"/>
        <v>633.54375628925459</v>
      </c>
      <c r="Q39" s="8" cm="1">
        <f t="array" aca="1" ref="Q39" ca="1">_xll.RiskGamma($B$14,1/$C$14)</f>
        <v>100</v>
      </c>
      <c r="R39" s="8" cm="1">
        <f t="array" aca="1" ref="R39" ca="1">_xll.RiskUniform($B$16,$C$16)</f>
        <v>20</v>
      </c>
      <c r="S39" s="19">
        <f t="shared" ca="1" si="26"/>
        <v>753.54375628925459</v>
      </c>
      <c r="T39" s="9">
        <f t="shared" ca="1" si="0"/>
        <v>100</v>
      </c>
      <c r="U39" s="19" cm="1">
        <f t="array" aca="1" ref="U39" ca="1">INDEX(S:S, 43 + (INT((ROW(A4)-1)/8)*8))</f>
        <v>1193.5437562892546</v>
      </c>
      <c r="V39" s="8">
        <f t="shared" si="1"/>
        <v>120</v>
      </c>
      <c r="W39" s="19">
        <f t="shared" ca="1" si="2"/>
        <v>1313.5437562892546</v>
      </c>
      <c r="X39" s="8">
        <f t="shared" ca="1" si="3"/>
        <v>440</v>
      </c>
      <c r="Y39" s="19">
        <f t="shared" ca="1" si="4"/>
        <v>1313.5437562892546</v>
      </c>
      <c r="Z39" s="19" cm="1">
        <f t="array" aca="1" ref="Z39" ca="1">_xll.RiskPert($B$20,$C$20,$D$20)</f>
        <v>99.666666666666671</v>
      </c>
      <c r="AA39" s="8">
        <f t="shared" ca="1" si="5"/>
        <v>1413.2104229559213</v>
      </c>
      <c r="AB39" s="8">
        <f t="shared" ca="1" si="6"/>
        <v>0</v>
      </c>
      <c r="AC39" s="8" cm="1">
        <f t="array" aca="1" ref="AC39" ca="1">IF(MOD(ROW()-36, 8) = 0, INDEX(AA:AA, ROW()), INDEX(AE:AE,ROW() - 1))</f>
        <v>1488.2104229559213</v>
      </c>
      <c r="AD39" s="8" cm="1">
        <f t="array" aca="1" ref="AD39" ca="1">_xll.RiskUniform($B$22,$C$22)</f>
        <v>25</v>
      </c>
      <c r="AE39" s="8">
        <f t="shared" ca="1" si="27"/>
        <v>1513.2104229559213</v>
      </c>
      <c r="AF39" s="19">
        <f t="shared" ca="1" si="7"/>
        <v>174.66666666666674</v>
      </c>
      <c r="AG39" s="19">
        <f t="shared" ca="1" si="28"/>
        <v>1113.2104229559213</v>
      </c>
      <c r="AH39" s="8" t="str">
        <f t="shared" ca="1" si="8"/>
        <v>NO</v>
      </c>
      <c r="AI39" s="8">
        <f t="shared" ca="1" si="9"/>
        <v>80</v>
      </c>
      <c r="AJ39" s="8">
        <f t="shared" ca="1" si="10"/>
        <v>100</v>
      </c>
      <c r="AK39" s="8">
        <f t="shared" ca="1" si="11"/>
        <v>440</v>
      </c>
      <c r="AL39" s="19">
        <f t="shared" ca="1" si="12"/>
        <v>174.66666666666674</v>
      </c>
      <c r="AM39" s="19">
        <f t="shared" ca="1" si="13"/>
        <v>1113.2104229559213</v>
      </c>
      <c r="AN39" s="8" t="str">
        <f t="shared" ca="1" si="14"/>
        <v>YES</v>
      </c>
    </row>
    <row r="40" spans="1:40">
      <c r="A40" s="8">
        <v>5</v>
      </c>
      <c r="B40" s="8" cm="1">
        <f t="array" aca="1" ref="B40" ca="1">_xll.RiskGamma(1,1/$B$6)</f>
        <v>100</v>
      </c>
      <c r="C40" s="8">
        <f t="shared" ca="1" si="15"/>
        <v>500</v>
      </c>
      <c r="D40" s="8">
        <f t="shared" ca="1" si="16"/>
        <v>540</v>
      </c>
      <c r="E40" s="8" cm="1">
        <f t="array" aca="1" ref="E40" ca="1">_xll.RiskPert($B$8,$D$8,$E$8)</f>
        <v>50</v>
      </c>
      <c r="F40" s="8">
        <f t="shared" ca="1" si="17"/>
        <v>590</v>
      </c>
      <c r="G40" s="8">
        <f t="shared" ca="1" si="18"/>
        <v>90</v>
      </c>
      <c r="H40" s="8">
        <f t="shared" ca="1" si="19"/>
        <v>590</v>
      </c>
      <c r="I40" s="8" cm="1">
        <f t="array" aca="1" ref="I40" ca="1">_xll.RiskUniform(_xll.RiskSimtable($K$11:$K$12),_xll.RiskSimtable($L$11:$L$12))</f>
        <v>60</v>
      </c>
      <c r="J40" s="8">
        <f t="shared" ca="1" si="20"/>
        <v>650</v>
      </c>
      <c r="K40" s="8">
        <f t="shared" ca="1" si="21"/>
        <v>0</v>
      </c>
      <c r="L40" s="8">
        <f t="shared" ca="1" si="22"/>
        <v>650</v>
      </c>
      <c r="M40" s="19" cm="1">
        <f t="array" aca="1" ref="M40" ca="1">_xll.RiskWeibull($B$12,$C$12)</f>
        <v>93.543756289254645</v>
      </c>
      <c r="N40" s="19">
        <f t="shared" ca="1" si="23"/>
        <v>743.54375628925459</v>
      </c>
      <c r="O40" s="8">
        <f t="shared" ca="1" si="24"/>
        <v>0</v>
      </c>
      <c r="P40" s="19">
        <f t="shared" ca="1" si="25"/>
        <v>743.54375628925459</v>
      </c>
      <c r="Q40" s="8" cm="1">
        <f t="array" aca="1" ref="Q40" ca="1">_xll.RiskGamma($B$14,1/$C$14)</f>
        <v>100</v>
      </c>
      <c r="R40" s="8" cm="1">
        <f t="array" aca="1" ref="R40" ca="1">_xll.RiskUniform($B$16,$C$16)</f>
        <v>20</v>
      </c>
      <c r="S40" s="19">
        <f t="shared" ca="1" si="26"/>
        <v>863.54375628925459</v>
      </c>
      <c r="T40" s="9">
        <f t="shared" ca="1" si="0"/>
        <v>100</v>
      </c>
      <c r="U40" s="19" cm="1">
        <f t="array" aca="1" ref="U40" ca="1">INDEX(S:S, 43 + (INT((ROW(A5)-1)/8)*8))</f>
        <v>1193.5437562892546</v>
      </c>
      <c r="V40" s="8">
        <f t="shared" si="1"/>
        <v>120</v>
      </c>
      <c r="W40" s="19">
        <f t="shared" ca="1" si="2"/>
        <v>1313.5437562892546</v>
      </c>
      <c r="X40" s="8">
        <f t="shared" ca="1" si="3"/>
        <v>330</v>
      </c>
      <c r="Y40" s="19">
        <f t="shared" ca="1" si="4"/>
        <v>1313.5437562892546</v>
      </c>
      <c r="Z40" s="19" cm="1">
        <f t="array" aca="1" ref="Z40" ca="1">_xll.RiskPert($B$20,$C$20,$D$20)</f>
        <v>99.666666666666671</v>
      </c>
      <c r="AA40" s="8">
        <f t="shared" ca="1" si="5"/>
        <v>1413.2104229559213</v>
      </c>
      <c r="AB40" s="8">
        <f t="shared" ca="1" si="6"/>
        <v>0</v>
      </c>
      <c r="AC40" s="8" cm="1">
        <f t="array" aca="1" ref="AC40" ca="1">IF(MOD(ROW()-36, 8) = 0, INDEX(AA:AA, ROW()), INDEX(AE:AE,ROW() - 1))</f>
        <v>1513.2104229559213</v>
      </c>
      <c r="AD40" s="8" cm="1">
        <f t="array" aca="1" ref="AD40" ca="1">_xll.RiskUniform($B$22,$C$22)</f>
        <v>25</v>
      </c>
      <c r="AE40" s="8">
        <f t="shared" ca="1" si="27"/>
        <v>1538.2104229559213</v>
      </c>
      <c r="AF40" s="19">
        <f t="shared" ca="1" si="7"/>
        <v>199.66666666666674</v>
      </c>
      <c r="AG40" s="19">
        <f t="shared" ca="1" si="28"/>
        <v>1038.2104229559213</v>
      </c>
      <c r="AH40" s="8" t="str">
        <f t="shared" ca="1" si="8"/>
        <v>NO</v>
      </c>
      <c r="AI40" s="8">
        <f t="shared" ca="1" si="9"/>
        <v>90</v>
      </c>
      <c r="AJ40" s="8">
        <f t="shared" ca="1" si="10"/>
        <v>100</v>
      </c>
      <c r="AK40" s="8">
        <f t="shared" ca="1" si="11"/>
        <v>330</v>
      </c>
      <c r="AL40" s="19">
        <f t="shared" ca="1" si="12"/>
        <v>199.66666666666674</v>
      </c>
      <c r="AM40" s="19">
        <f t="shared" ca="1" si="13"/>
        <v>1038.2104229559213</v>
      </c>
      <c r="AN40" s="8" t="str">
        <f t="shared" ca="1" si="14"/>
        <v>YES</v>
      </c>
    </row>
    <row r="41" spans="1:40">
      <c r="A41" s="8">
        <v>6</v>
      </c>
      <c r="B41" s="8" cm="1">
        <f t="array" aca="1" ref="B41" ca="1">_xll.RiskGamma(1,1/$B$6)</f>
        <v>100</v>
      </c>
      <c r="C41" s="8">
        <f t="shared" ca="1" si="15"/>
        <v>600</v>
      </c>
      <c r="D41" s="8">
        <f t="shared" ca="1" si="16"/>
        <v>650</v>
      </c>
      <c r="E41" s="8" cm="1">
        <f t="array" aca="1" ref="E41" ca="1">_xll.RiskPert($B$8,$D$8,$E$8)</f>
        <v>50</v>
      </c>
      <c r="F41" s="8">
        <f t="shared" ca="1" si="17"/>
        <v>700</v>
      </c>
      <c r="G41" s="8">
        <f t="shared" ca="1" si="18"/>
        <v>100</v>
      </c>
      <c r="H41" s="8">
        <f t="shared" ca="1" si="19"/>
        <v>700</v>
      </c>
      <c r="I41" s="8" cm="1">
        <f t="array" aca="1" ref="I41" ca="1">_xll.RiskUniform(_xll.RiskSimtable($K$11:$K$12),_xll.RiskSimtable($L$11:$L$12))</f>
        <v>60</v>
      </c>
      <c r="J41" s="8">
        <f t="shared" ca="1" si="20"/>
        <v>760</v>
      </c>
      <c r="K41" s="8">
        <f t="shared" ca="1" si="21"/>
        <v>0</v>
      </c>
      <c r="L41" s="8">
        <f t="shared" ca="1" si="22"/>
        <v>760</v>
      </c>
      <c r="M41" s="19" cm="1">
        <f t="array" aca="1" ref="M41" ca="1">_xll.RiskWeibull($B$12,$C$12)</f>
        <v>93.543756289254645</v>
      </c>
      <c r="N41" s="19">
        <f t="shared" ca="1" si="23"/>
        <v>853.54375628925459</v>
      </c>
      <c r="O41" s="8">
        <f t="shared" ca="1" si="24"/>
        <v>0</v>
      </c>
      <c r="P41" s="19">
        <f t="shared" ca="1" si="25"/>
        <v>853.54375628925459</v>
      </c>
      <c r="Q41" s="8" cm="1">
        <f t="array" aca="1" ref="Q41" ca="1">_xll.RiskGamma($B$14,1/$C$14)</f>
        <v>100</v>
      </c>
      <c r="R41" s="8" cm="1">
        <f t="array" aca="1" ref="R41" ca="1">_xll.RiskUniform($B$16,$C$16)</f>
        <v>20</v>
      </c>
      <c r="S41" s="19">
        <f t="shared" ca="1" si="26"/>
        <v>973.54375628925459</v>
      </c>
      <c r="T41" s="9">
        <f t="shared" ca="1" si="0"/>
        <v>100</v>
      </c>
      <c r="U41" s="19" cm="1">
        <f t="array" aca="1" ref="U41" ca="1">INDEX(S:S, 43 + (INT((ROW(A6)-1)/8)*8))</f>
        <v>1193.5437562892546</v>
      </c>
      <c r="V41" s="8">
        <f t="shared" si="1"/>
        <v>120</v>
      </c>
      <c r="W41" s="19">
        <f t="shared" ca="1" si="2"/>
        <v>1313.5437562892546</v>
      </c>
      <c r="X41" s="8">
        <f t="shared" ca="1" si="3"/>
        <v>220</v>
      </c>
      <c r="Y41" s="19">
        <f t="shared" ca="1" si="4"/>
        <v>1313.5437562892546</v>
      </c>
      <c r="Z41" s="19" cm="1">
        <f t="array" aca="1" ref="Z41" ca="1">_xll.RiskPert($B$20,$C$20,$D$20)</f>
        <v>99.666666666666671</v>
      </c>
      <c r="AA41" s="8">
        <f t="shared" ca="1" si="5"/>
        <v>1413.2104229559213</v>
      </c>
      <c r="AB41" s="8">
        <f t="shared" ca="1" si="6"/>
        <v>0</v>
      </c>
      <c r="AC41" s="8" cm="1">
        <f t="array" aca="1" ref="AC41" ca="1">IF(MOD(ROW()-36, 8) = 0, INDEX(AA:AA, ROW()), INDEX(AE:AE,ROW() - 1))</f>
        <v>1538.2104229559213</v>
      </c>
      <c r="AD41" s="8" cm="1">
        <f t="array" aca="1" ref="AD41" ca="1">_xll.RiskUniform($B$22,$C$22)</f>
        <v>25</v>
      </c>
      <c r="AE41" s="8">
        <f t="shared" ca="1" si="27"/>
        <v>1563.2104229559213</v>
      </c>
      <c r="AF41" s="19">
        <f t="shared" ca="1" si="7"/>
        <v>224.66666666666674</v>
      </c>
      <c r="AG41" s="19">
        <f t="shared" ca="1" si="28"/>
        <v>963.21042295592133</v>
      </c>
      <c r="AH41" s="8" t="str">
        <f t="shared" ca="1" si="8"/>
        <v>NO</v>
      </c>
      <c r="AI41" s="8">
        <f t="shared" ca="1" si="9"/>
        <v>100</v>
      </c>
      <c r="AJ41" s="8">
        <f t="shared" ca="1" si="10"/>
        <v>100</v>
      </c>
      <c r="AK41" s="8">
        <f t="shared" ca="1" si="11"/>
        <v>220</v>
      </c>
      <c r="AL41" s="19">
        <f t="shared" ca="1" si="12"/>
        <v>224.66666666666674</v>
      </c>
      <c r="AM41" s="19">
        <f t="shared" ca="1" si="13"/>
        <v>963.21042295592133</v>
      </c>
      <c r="AN41" s="8" t="str">
        <f t="shared" ca="1" si="14"/>
        <v>YES</v>
      </c>
    </row>
    <row r="42" spans="1:40">
      <c r="A42" s="8">
        <v>7</v>
      </c>
      <c r="B42" s="8" cm="1">
        <f t="array" aca="1" ref="B42" ca="1">_xll.RiskGamma(1,1/$B$6)</f>
        <v>100</v>
      </c>
      <c r="C42" s="8">
        <f t="shared" ca="1" si="15"/>
        <v>700</v>
      </c>
      <c r="D42" s="8">
        <f t="shared" ca="1" si="16"/>
        <v>760</v>
      </c>
      <c r="E42" s="8" cm="1">
        <f t="array" aca="1" ref="E42" ca="1">_xll.RiskPert($B$8,$D$8,$E$8)</f>
        <v>50</v>
      </c>
      <c r="F42" s="8">
        <f t="shared" ca="1" si="17"/>
        <v>810</v>
      </c>
      <c r="G42" s="8">
        <f t="shared" ca="1" si="18"/>
        <v>110</v>
      </c>
      <c r="H42" s="8">
        <f t="shared" ca="1" si="19"/>
        <v>810</v>
      </c>
      <c r="I42" s="8" cm="1">
        <f t="array" aca="1" ref="I42" ca="1">_xll.RiskUniform(_xll.RiskSimtable($K$11:$K$12),_xll.RiskSimtable($L$11:$L$12))</f>
        <v>60</v>
      </c>
      <c r="J42" s="8">
        <f t="shared" ca="1" si="20"/>
        <v>870</v>
      </c>
      <c r="K42" s="8">
        <f t="shared" ca="1" si="21"/>
        <v>0</v>
      </c>
      <c r="L42" s="8">
        <f t="shared" ca="1" si="22"/>
        <v>870</v>
      </c>
      <c r="M42" s="19" cm="1">
        <f t="array" aca="1" ref="M42" ca="1">_xll.RiskWeibull($B$12,$C$12)</f>
        <v>93.543756289254645</v>
      </c>
      <c r="N42" s="19">
        <f t="shared" ca="1" si="23"/>
        <v>963.54375628925459</v>
      </c>
      <c r="O42" s="8">
        <f t="shared" ca="1" si="24"/>
        <v>0</v>
      </c>
      <c r="P42" s="19">
        <f t="shared" ca="1" si="25"/>
        <v>963.54375628925459</v>
      </c>
      <c r="Q42" s="8" cm="1">
        <f t="array" aca="1" ref="Q42" ca="1">_xll.RiskGamma($B$14,1/$C$14)</f>
        <v>100</v>
      </c>
      <c r="R42" s="8" cm="1">
        <f t="array" aca="1" ref="R42" ca="1">_xll.RiskUniform($B$16,$C$16)</f>
        <v>20</v>
      </c>
      <c r="S42" s="19">
        <f t="shared" ca="1" si="26"/>
        <v>1083.5437562892546</v>
      </c>
      <c r="T42" s="9">
        <f t="shared" ca="1" si="0"/>
        <v>100</v>
      </c>
      <c r="U42" s="19" cm="1">
        <f t="array" aca="1" ref="U42" ca="1">INDEX(S:S, 43 + (INT((ROW(A7)-1)/8)*8))</f>
        <v>1193.5437562892546</v>
      </c>
      <c r="V42" s="8">
        <f t="shared" si="1"/>
        <v>120</v>
      </c>
      <c r="W42" s="19">
        <f t="shared" ca="1" si="2"/>
        <v>1313.5437562892546</v>
      </c>
      <c r="X42" s="8">
        <f t="shared" ca="1" si="3"/>
        <v>110</v>
      </c>
      <c r="Y42" s="19">
        <f t="shared" ca="1" si="4"/>
        <v>1313.5437562892546</v>
      </c>
      <c r="Z42" s="19" cm="1">
        <f t="array" aca="1" ref="Z42" ca="1">_xll.RiskPert($B$20,$C$20,$D$20)</f>
        <v>99.666666666666671</v>
      </c>
      <c r="AA42" s="8">
        <f t="shared" ca="1" si="5"/>
        <v>1413.2104229559213</v>
      </c>
      <c r="AB42" s="8">
        <f t="shared" ca="1" si="6"/>
        <v>0</v>
      </c>
      <c r="AC42" s="8" cm="1">
        <f t="array" aca="1" ref="AC42" ca="1">IF(MOD(ROW()-36, 8) = 0, INDEX(AA:AA, ROW()), INDEX(AE:AE,ROW() - 1))</f>
        <v>1563.2104229559213</v>
      </c>
      <c r="AD42" s="8" cm="1">
        <f t="array" aca="1" ref="AD42" ca="1">_xll.RiskUniform($B$22,$C$22)</f>
        <v>25</v>
      </c>
      <c r="AE42" s="8">
        <f t="shared" ca="1" si="27"/>
        <v>1588.2104229559213</v>
      </c>
      <c r="AF42" s="19">
        <f t="shared" ca="1" si="7"/>
        <v>249.66666666666674</v>
      </c>
      <c r="AG42" s="19">
        <f t="shared" ca="1" si="28"/>
        <v>888.21042295592133</v>
      </c>
      <c r="AH42" s="8" t="str">
        <f t="shared" ca="1" si="8"/>
        <v>NO</v>
      </c>
      <c r="AI42" s="8">
        <f t="shared" ca="1" si="9"/>
        <v>110</v>
      </c>
      <c r="AJ42" s="8">
        <f t="shared" ca="1" si="10"/>
        <v>100</v>
      </c>
      <c r="AK42" s="8">
        <f t="shared" ca="1" si="11"/>
        <v>110</v>
      </c>
      <c r="AL42" s="19">
        <f t="shared" ca="1" si="12"/>
        <v>249.66666666666674</v>
      </c>
      <c r="AM42" s="19">
        <f t="shared" ca="1" si="13"/>
        <v>888.21042295592133</v>
      </c>
      <c r="AN42" s="8" t="str">
        <f t="shared" ca="1" si="14"/>
        <v>YES</v>
      </c>
    </row>
    <row r="43" spans="1:40">
      <c r="A43" s="8">
        <v>8</v>
      </c>
      <c r="B43" s="8" cm="1">
        <f t="array" aca="1" ref="B43" ca="1">_xll.RiskGamma(1,1/$B$6)</f>
        <v>100</v>
      </c>
      <c r="C43" s="8">
        <f t="shared" ca="1" si="15"/>
        <v>800</v>
      </c>
      <c r="D43" s="8">
        <f t="shared" ca="1" si="16"/>
        <v>870</v>
      </c>
      <c r="E43" s="8" cm="1">
        <f t="array" aca="1" ref="E43" ca="1">_xll.RiskPert($B$8,$D$8,$E$8)</f>
        <v>50</v>
      </c>
      <c r="F43" s="8">
        <f t="shared" ca="1" si="17"/>
        <v>920</v>
      </c>
      <c r="G43" s="8">
        <f t="shared" ca="1" si="18"/>
        <v>120</v>
      </c>
      <c r="H43" s="8">
        <f t="shared" ca="1" si="19"/>
        <v>920</v>
      </c>
      <c r="I43" s="8" cm="1">
        <f t="array" aca="1" ref="I43" ca="1">_xll.RiskUniform(_xll.RiskSimtable($K$11:$K$12),_xll.RiskSimtable($L$11:$L$12))</f>
        <v>60</v>
      </c>
      <c r="J43" s="8">
        <f t="shared" ca="1" si="20"/>
        <v>980</v>
      </c>
      <c r="K43" s="8">
        <f t="shared" ca="1" si="21"/>
        <v>0</v>
      </c>
      <c r="L43" s="8">
        <f t="shared" ca="1" si="22"/>
        <v>980</v>
      </c>
      <c r="M43" s="19" cm="1">
        <f t="array" aca="1" ref="M43" ca="1">_xll.RiskWeibull($B$12,$C$12)</f>
        <v>93.543756289254645</v>
      </c>
      <c r="N43" s="19">
        <f t="shared" ca="1" si="23"/>
        <v>1073.5437562892546</v>
      </c>
      <c r="O43" s="8">
        <f t="shared" ca="1" si="24"/>
        <v>0</v>
      </c>
      <c r="P43" s="19">
        <f t="shared" ca="1" si="25"/>
        <v>1073.5437562892546</v>
      </c>
      <c r="Q43" s="8" cm="1">
        <f t="array" aca="1" ref="Q43" ca="1">_xll.RiskGamma($B$14,1/$C$14)</f>
        <v>100</v>
      </c>
      <c r="R43" s="8" cm="1">
        <f t="array" aca="1" ref="R43" ca="1">_xll.RiskUniform($B$16,$C$16)</f>
        <v>20</v>
      </c>
      <c r="S43" s="19">
        <f t="shared" ca="1" si="26"/>
        <v>1193.5437562892546</v>
      </c>
      <c r="T43" s="9">
        <f t="shared" ca="1" si="0"/>
        <v>100</v>
      </c>
      <c r="U43" s="19" cm="1">
        <f t="array" aca="1" ref="U43" ca="1">INDEX(S:S, 43 + (INT((ROW(A8)-1)/8)*8))</f>
        <v>1193.5437562892546</v>
      </c>
      <c r="V43" s="8">
        <f t="shared" si="1"/>
        <v>120</v>
      </c>
      <c r="W43" s="19">
        <f t="shared" ca="1" si="2"/>
        <v>1313.5437562892546</v>
      </c>
      <c r="X43" s="8">
        <f t="shared" ca="1" si="3"/>
        <v>0</v>
      </c>
      <c r="Y43" s="19">
        <f t="shared" ca="1" si="4"/>
        <v>1313.5437562892546</v>
      </c>
      <c r="Z43" s="19" cm="1">
        <f t="array" aca="1" ref="Z43" ca="1">_xll.RiskPert($B$20,$C$20,$D$20)</f>
        <v>99.666666666666671</v>
      </c>
      <c r="AA43" s="8">
        <f t="shared" ca="1" si="5"/>
        <v>1413.2104229559213</v>
      </c>
      <c r="AB43" s="8">
        <f t="shared" ca="1" si="6"/>
        <v>0</v>
      </c>
      <c r="AC43" s="8" cm="1">
        <f t="array" aca="1" ref="AC43" ca="1">IF(MOD(ROW()-36, 8) = 0, INDEX(AA:AA, ROW()), INDEX(AE:AE,ROW() - 1))</f>
        <v>1588.2104229559213</v>
      </c>
      <c r="AD43" s="8" cm="1">
        <f t="array" aca="1" ref="AD43" ca="1">_xll.RiskUniform($B$22,$C$22)</f>
        <v>25</v>
      </c>
      <c r="AE43" s="8">
        <f t="shared" ca="1" si="27"/>
        <v>1613.2104229559213</v>
      </c>
      <c r="AF43" s="19">
        <f t="shared" ca="1" si="7"/>
        <v>274.66666666666674</v>
      </c>
      <c r="AG43" s="19">
        <f t="shared" ca="1" si="28"/>
        <v>813.21042295592133</v>
      </c>
      <c r="AH43" s="8" t="str">
        <f t="shared" ca="1" si="8"/>
        <v>NO</v>
      </c>
      <c r="AI43" s="8">
        <f t="shared" ca="1" si="9"/>
        <v>120</v>
      </c>
      <c r="AJ43" s="8">
        <f t="shared" ca="1" si="10"/>
        <v>100</v>
      </c>
      <c r="AK43" s="8">
        <f t="shared" ca="1" si="11"/>
        <v>0</v>
      </c>
      <c r="AL43" s="19">
        <f t="shared" ca="1" si="12"/>
        <v>274.66666666666674</v>
      </c>
      <c r="AM43" s="19">
        <f t="shared" ca="1" si="13"/>
        <v>813.21042295592133</v>
      </c>
      <c r="AN43" s="8" t="str">
        <f t="shared" ca="1" si="14"/>
        <v>YES</v>
      </c>
    </row>
    <row r="44" spans="1:40">
      <c r="A44" s="8">
        <v>9</v>
      </c>
      <c r="B44" s="8" cm="1">
        <f t="array" aca="1" ref="B44" ca="1">_xll.RiskGamma(1,1/$B$6)</f>
        <v>100</v>
      </c>
      <c r="C44" s="8">
        <f t="shared" ca="1" si="15"/>
        <v>900</v>
      </c>
      <c r="D44" s="8">
        <f t="shared" ca="1" si="16"/>
        <v>980</v>
      </c>
      <c r="E44" s="8" cm="1">
        <f t="array" aca="1" ref="E44" ca="1">_xll.RiskPert($B$8,$D$8,$E$8)</f>
        <v>50</v>
      </c>
      <c r="F44" s="8">
        <f t="shared" ca="1" si="17"/>
        <v>1030</v>
      </c>
      <c r="G44" s="8">
        <f t="shared" ca="1" si="18"/>
        <v>130</v>
      </c>
      <c r="H44" s="8">
        <f t="shared" ca="1" si="19"/>
        <v>1030</v>
      </c>
      <c r="I44" s="8" cm="1">
        <f t="array" aca="1" ref="I44" ca="1">_xll.RiskUniform(_xll.RiskSimtable($K$11:$K$12),_xll.RiskSimtable($L$11:$L$12))</f>
        <v>60</v>
      </c>
      <c r="J44" s="8">
        <f t="shared" ca="1" si="20"/>
        <v>1090</v>
      </c>
      <c r="K44" s="8">
        <f t="shared" ca="1" si="21"/>
        <v>0</v>
      </c>
      <c r="L44" s="8">
        <f t="shared" ca="1" si="22"/>
        <v>1090</v>
      </c>
      <c r="M44" s="19" cm="1">
        <f t="array" aca="1" ref="M44" ca="1">_xll.RiskWeibull($B$12,$C$12)</f>
        <v>93.543756289254645</v>
      </c>
      <c r="N44" s="19">
        <f t="shared" ca="1" si="23"/>
        <v>1183.5437562892546</v>
      </c>
      <c r="O44" s="8">
        <f t="shared" ca="1" si="24"/>
        <v>0</v>
      </c>
      <c r="P44" s="19">
        <f t="shared" ca="1" si="25"/>
        <v>1183.5437562892546</v>
      </c>
      <c r="Q44" s="8" cm="1">
        <f t="array" aca="1" ref="Q44" ca="1">_xll.RiskGamma($B$14,1/$C$14)</f>
        <v>100</v>
      </c>
      <c r="R44" s="8" cm="1">
        <f t="array" aca="1" ref="R44" ca="1">_xll.RiskUniform($B$16,$C$16)</f>
        <v>20</v>
      </c>
      <c r="S44" s="19">
        <f t="shared" ca="1" si="26"/>
        <v>1303.5437562892546</v>
      </c>
      <c r="T44" s="9">
        <f t="shared" ca="1" si="0"/>
        <v>100</v>
      </c>
      <c r="U44" s="19" cm="1">
        <f t="array" aca="1" ref="U44" ca="1">INDEX(S:S, 43 + (INT((ROW(A9)-1)/8)*8))</f>
        <v>2073.5437562892548</v>
      </c>
      <c r="V44" s="8">
        <f t="shared" si="1"/>
        <v>120</v>
      </c>
      <c r="W44" s="19">
        <f t="shared" ca="1" si="2"/>
        <v>2193.5437562892548</v>
      </c>
      <c r="X44" s="8">
        <f t="shared" ca="1" si="3"/>
        <v>770.00000000000023</v>
      </c>
      <c r="Y44" s="19">
        <f t="shared" ca="1" si="4"/>
        <v>2193.5437562892548</v>
      </c>
      <c r="Z44" s="19" cm="1">
        <f t="array" aca="1" ref="Z44" ca="1">_xll.RiskPert($B$20,$C$20,$D$20)</f>
        <v>99.666666666666671</v>
      </c>
      <c r="AA44" s="8">
        <f t="shared" ca="1" si="5"/>
        <v>2293.2104229559213</v>
      </c>
      <c r="AB44" s="8">
        <f t="shared" ca="1" si="6"/>
        <v>0</v>
      </c>
      <c r="AC44" s="8" cm="1">
        <f t="array" aca="1" ref="AC44" ca="1">IF(MOD(ROW()-36, 8) = 0, INDEX(AA:AA, ROW()), INDEX(AE:AE,ROW() - 1))</f>
        <v>2293.2104229559213</v>
      </c>
      <c r="AD44" s="8" cm="1">
        <f t="array" aca="1" ref="AD44" ca="1">_xll.RiskUniform($B$22,$C$22)</f>
        <v>25</v>
      </c>
      <c r="AE44" s="8">
        <f t="shared" ca="1" si="27"/>
        <v>2318.2104229559213</v>
      </c>
      <c r="AF44" s="19">
        <f t="shared" ca="1" si="7"/>
        <v>99.666666666666515</v>
      </c>
      <c r="AG44" s="19">
        <f t="shared" ca="1" si="28"/>
        <v>1418.2104229559213</v>
      </c>
      <c r="AH44" s="8" t="str">
        <f t="shared" ca="1" si="8"/>
        <v>NO</v>
      </c>
      <c r="AI44" s="8">
        <f t="shared" ca="1" si="9"/>
        <v>130</v>
      </c>
      <c r="AJ44" s="8">
        <f t="shared" ca="1" si="10"/>
        <v>100</v>
      </c>
      <c r="AK44" s="8">
        <f t="shared" ca="1" si="11"/>
        <v>770.00000000000023</v>
      </c>
      <c r="AL44" s="19">
        <f t="shared" ca="1" si="12"/>
        <v>99.666666666666515</v>
      </c>
      <c r="AM44" s="19">
        <f t="shared" ca="1" si="13"/>
        <v>1418.2104229559213</v>
      </c>
      <c r="AN44" s="8" t="str">
        <f t="shared" ca="1" si="14"/>
        <v>YES</v>
      </c>
    </row>
    <row r="45" spans="1:40">
      <c r="A45" s="8">
        <v>10</v>
      </c>
      <c r="B45" s="8" cm="1">
        <f t="array" aca="1" ref="B45" ca="1">_xll.RiskGamma(1,1/$B$6)</f>
        <v>100</v>
      </c>
      <c r="C45" s="8">
        <f t="shared" ca="1" si="15"/>
        <v>1000</v>
      </c>
      <c r="D45" s="8">
        <f t="shared" ca="1" si="16"/>
        <v>1090</v>
      </c>
      <c r="E45" s="8" cm="1">
        <f t="array" aca="1" ref="E45" ca="1">_xll.RiskPert($B$8,$D$8,$E$8)</f>
        <v>50</v>
      </c>
      <c r="F45" s="8">
        <f t="shared" ca="1" si="17"/>
        <v>1140</v>
      </c>
      <c r="G45" s="8">
        <f t="shared" ca="1" si="18"/>
        <v>140</v>
      </c>
      <c r="H45" s="8">
        <f t="shared" ca="1" si="19"/>
        <v>1140</v>
      </c>
      <c r="I45" s="8" cm="1">
        <f t="array" aca="1" ref="I45" ca="1">_xll.RiskUniform(_xll.RiskSimtable($K$11:$K$12),_xll.RiskSimtable($L$11:$L$12))</f>
        <v>60</v>
      </c>
      <c r="J45" s="8">
        <f t="shared" ca="1" si="20"/>
        <v>1200</v>
      </c>
      <c r="K45" s="8">
        <f t="shared" ca="1" si="21"/>
        <v>0</v>
      </c>
      <c r="L45" s="8">
        <f t="shared" ca="1" si="22"/>
        <v>1200</v>
      </c>
      <c r="M45" s="19" cm="1">
        <f t="array" aca="1" ref="M45" ca="1">_xll.RiskWeibull($B$12,$C$12)</f>
        <v>93.543756289254645</v>
      </c>
      <c r="N45" s="19">
        <f t="shared" ca="1" si="23"/>
        <v>1293.5437562892546</v>
      </c>
      <c r="O45" s="8">
        <f t="shared" ca="1" si="24"/>
        <v>0</v>
      </c>
      <c r="P45" s="19">
        <f t="shared" ca="1" si="25"/>
        <v>1293.5437562892546</v>
      </c>
      <c r="Q45" s="8" cm="1">
        <f t="array" aca="1" ref="Q45" ca="1">_xll.RiskGamma($B$14,1/$C$14)</f>
        <v>100</v>
      </c>
      <c r="R45" s="8" cm="1">
        <f t="array" aca="1" ref="R45" ca="1">_xll.RiskUniform($B$16,$C$16)</f>
        <v>20</v>
      </c>
      <c r="S45" s="19">
        <f t="shared" ca="1" si="26"/>
        <v>1413.5437562892546</v>
      </c>
      <c r="T45" s="9">
        <f t="shared" ca="1" si="0"/>
        <v>100</v>
      </c>
      <c r="U45" s="19" cm="1">
        <f t="array" aca="1" ref="U45" ca="1">INDEX(S:S, 43 + (INT((ROW(A10)-1)/8)*8))</f>
        <v>2073.5437562892548</v>
      </c>
      <c r="V45" s="8">
        <f t="shared" si="1"/>
        <v>120</v>
      </c>
      <c r="W45" s="19">
        <f t="shared" ca="1" si="2"/>
        <v>2193.5437562892548</v>
      </c>
      <c r="X45" s="8">
        <f t="shared" ca="1" si="3"/>
        <v>660.00000000000023</v>
      </c>
      <c r="Y45" s="19">
        <f t="shared" ca="1" si="4"/>
        <v>2193.5437562892548</v>
      </c>
      <c r="Z45" s="19" cm="1">
        <f t="array" aca="1" ref="Z45" ca="1">_xll.RiskPert($B$20,$C$20,$D$20)</f>
        <v>99.666666666666671</v>
      </c>
      <c r="AA45" s="8">
        <f t="shared" ca="1" si="5"/>
        <v>2293.2104229559213</v>
      </c>
      <c r="AB45" s="8">
        <f t="shared" ca="1" si="6"/>
        <v>0</v>
      </c>
      <c r="AC45" s="8" cm="1">
        <f t="array" aca="1" ref="AC45" ca="1">IF(MOD(ROW()-36, 8) = 0, INDEX(AA:AA, ROW()), INDEX(AE:AE,ROW() - 1))</f>
        <v>2318.2104229559213</v>
      </c>
      <c r="AD45" s="8" cm="1">
        <f t="array" aca="1" ref="AD45" ca="1">_xll.RiskUniform($B$22,$C$22)</f>
        <v>25</v>
      </c>
      <c r="AE45" s="8">
        <f t="shared" ca="1" si="27"/>
        <v>2343.2104229559213</v>
      </c>
      <c r="AF45" s="19">
        <f t="shared" ca="1" si="7"/>
        <v>124.66666666666652</v>
      </c>
      <c r="AG45" s="19">
        <f t="shared" ca="1" si="28"/>
        <v>1343.2104229559213</v>
      </c>
      <c r="AH45" s="8" t="str">
        <f t="shared" ca="1" si="8"/>
        <v>NO</v>
      </c>
      <c r="AI45" s="8">
        <f t="shared" ca="1" si="9"/>
        <v>140</v>
      </c>
      <c r="AJ45" s="8">
        <f t="shared" ca="1" si="10"/>
        <v>100</v>
      </c>
      <c r="AK45" s="8">
        <f t="shared" ca="1" si="11"/>
        <v>660.00000000000023</v>
      </c>
      <c r="AL45" s="19">
        <f t="shared" ca="1" si="12"/>
        <v>124.66666666666652</v>
      </c>
      <c r="AM45" s="19">
        <f t="shared" ca="1" si="13"/>
        <v>1343.2104229559213</v>
      </c>
      <c r="AN45" s="8" t="str">
        <f t="shared" ca="1" si="14"/>
        <v>YES</v>
      </c>
    </row>
    <row r="46" spans="1:40">
      <c r="A46" s="8">
        <v>11</v>
      </c>
      <c r="B46" s="8" cm="1">
        <f t="array" aca="1" ref="B46" ca="1">_xll.RiskGamma(1,1/$B$6)</f>
        <v>100</v>
      </c>
      <c r="C46" s="8">
        <f t="shared" ca="1" si="15"/>
        <v>1100</v>
      </c>
      <c r="D46" s="8">
        <f t="shared" ca="1" si="16"/>
        <v>1200</v>
      </c>
      <c r="E46" s="8" cm="1">
        <f t="array" aca="1" ref="E46" ca="1">_xll.RiskPert($B$8,$D$8,$E$8)</f>
        <v>50</v>
      </c>
      <c r="F46" s="8">
        <f t="shared" ca="1" si="17"/>
        <v>1250</v>
      </c>
      <c r="G46" s="8">
        <f t="shared" ca="1" si="18"/>
        <v>150</v>
      </c>
      <c r="H46" s="8">
        <f t="shared" ca="1" si="19"/>
        <v>1250</v>
      </c>
      <c r="I46" s="8" cm="1">
        <f t="array" aca="1" ref="I46" ca="1">_xll.RiskUniform(_xll.RiskSimtable($K$11:$K$12),_xll.RiskSimtable($L$11:$L$12))</f>
        <v>60</v>
      </c>
      <c r="J46" s="8">
        <f t="shared" ca="1" si="20"/>
        <v>1310</v>
      </c>
      <c r="K46" s="8">
        <f t="shared" ca="1" si="21"/>
        <v>0</v>
      </c>
      <c r="L46" s="8">
        <f t="shared" ca="1" si="22"/>
        <v>1310</v>
      </c>
      <c r="M46" s="19" cm="1">
        <f t="array" aca="1" ref="M46" ca="1">_xll.RiskWeibull($B$12,$C$12)</f>
        <v>93.543756289254645</v>
      </c>
      <c r="N46" s="19">
        <f t="shared" ca="1" si="23"/>
        <v>1403.5437562892546</v>
      </c>
      <c r="O46" s="8">
        <f t="shared" ca="1" si="24"/>
        <v>0</v>
      </c>
      <c r="P46" s="19">
        <f t="shared" ca="1" si="25"/>
        <v>1403.5437562892546</v>
      </c>
      <c r="Q46" s="8" cm="1">
        <f t="array" aca="1" ref="Q46" ca="1">_xll.RiskGamma($B$14,1/$C$14)</f>
        <v>100</v>
      </c>
      <c r="R46" s="8" cm="1">
        <f t="array" aca="1" ref="R46" ca="1">_xll.RiskUniform($B$16,$C$16)</f>
        <v>20</v>
      </c>
      <c r="S46" s="19">
        <f t="shared" ca="1" si="26"/>
        <v>1523.5437562892546</v>
      </c>
      <c r="T46" s="9">
        <f t="shared" ca="1" si="0"/>
        <v>100</v>
      </c>
      <c r="U46" s="19" cm="1">
        <f t="array" aca="1" ref="U46" ca="1">INDEX(S:S, 43 + (INT((ROW(A11)-1)/8)*8))</f>
        <v>2073.5437562892548</v>
      </c>
      <c r="V46" s="8">
        <f t="shared" si="1"/>
        <v>120</v>
      </c>
      <c r="W46" s="19">
        <f t="shared" ca="1" si="2"/>
        <v>2193.5437562892548</v>
      </c>
      <c r="X46" s="8">
        <f t="shared" ca="1" si="3"/>
        <v>550.00000000000023</v>
      </c>
      <c r="Y46" s="19">
        <f t="shared" ca="1" si="4"/>
        <v>2193.5437562892548</v>
      </c>
      <c r="Z46" s="19" cm="1">
        <f t="array" aca="1" ref="Z46" ca="1">_xll.RiskPert($B$20,$C$20,$D$20)</f>
        <v>99.666666666666671</v>
      </c>
      <c r="AA46" s="8">
        <f t="shared" ca="1" si="5"/>
        <v>2293.2104229559213</v>
      </c>
      <c r="AB46" s="8">
        <f t="shared" ca="1" si="6"/>
        <v>0</v>
      </c>
      <c r="AC46" s="8" cm="1">
        <f t="array" aca="1" ref="AC46" ca="1">IF(MOD(ROW()-36, 8) = 0, INDEX(AA:AA, ROW()), INDEX(AE:AE,ROW() - 1))</f>
        <v>2343.2104229559213</v>
      </c>
      <c r="AD46" s="8" cm="1">
        <f t="array" aca="1" ref="AD46" ca="1">_xll.RiskUniform($B$22,$C$22)</f>
        <v>25</v>
      </c>
      <c r="AE46" s="8">
        <f t="shared" ca="1" si="27"/>
        <v>2368.2104229559213</v>
      </c>
      <c r="AF46" s="19">
        <f t="shared" ca="1" si="7"/>
        <v>149.66666666666652</v>
      </c>
      <c r="AG46" s="19">
        <f t="shared" ca="1" si="28"/>
        <v>1268.2104229559213</v>
      </c>
      <c r="AH46" s="8" t="str">
        <f t="shared" ca="1" si="8"/>
        <v>NO</v>
      </c>
      <c r="AI46" s="8">
        <f t="shared" ca="1" si="9"/>
        <v>150</v>
      </c>
      <c r="AJ46" s="8">
        <f t="shared" ca="1" si="10"/>
        <v>100</v>
      </c>
      <c r="AK46" s="8">
        <f t="shared" ca="1" si="11"/>
        <v>550.00000000000023</v>
      </c>
      <c r="AL46" s="19">
        <f t="shared" ca="1" si="12"/>
        <v>149.66666666666652</v>
      </c>
      <c r="AM46" s="19">
        <f t="shared" ca="1" si="13"/>
        <v>1268.2104229559213</v>
      </c>
      <c r="AN46" s="8" t="str">
        <f t="shared" ca="1" si="14"/>
        <v>YES</v>
      </c>
    </row>
    <row r="47" spans="1:40">
      <c r="A47" s="8">
        <v>12</v>
      </c>
      <c r="B47" s="8" cm="1">
        <f t="array" aca="1" ref="B47" ca="1">_xll.RiskGamma(1,1/$B$6)</f>
        <v>100</v>
      </c>
      <c r="C47" s="8">
        <f t="shared" ca="1" si="15"/>
        <v>1200</v>
      </c>
      <c r="D47" s="8">
        <f t="shared" ca="1" si="16"/>
        <v>1310</v>
      </c>
      <c r="E47" s="8" cm="1">
        <f t="array" aca="1" ref="E47" ca="1">_xll.RiskPert($B$8,$D$8,$E$8)</f>
        <v>50</v>
      </c>
      <c r="F47" s="8">
        <f t="shared" ca="1" si="17"/>
        <v>1360</v>
      </c>
      <c r="G47" s="8">
        <f t="shared" ca="1" si="18"/>
        <v>160</v>
      </c>
      <c r="H47" s="8">
        <f t="shared" ca="1" si="19"/>
        <v>1360</v>
      </c>
      <c r="I47" s="8" cm="1">
        <f t="array" aca="1" ref="I47" ca="1">_xll.RiskUniform(_xll.RiskSimtable($K$11:$K$12),_xll.RiskSimtable($L$11:$L$12))</f>
        <v>60</v>
      </c>
      <c r="J47" s="8">
        <f t="shared" ca="1" si="20"/>
        <v>1420</v>
      </c>
      <c r="K47" s="8">
        <f t="shared" ca="1" si="21"/>
        <v>0</v>
      </c>
      <c r="L47" s="8">
        <f t="shared" ca="1" si="22"/>
        <v>1420</v>
      </c>
      <c r="M47" s="19" cm="1">
        <f t="array" aca="1" ref="M47" ca="1">_xll.RiskWeibull($B$12,$C$12)</f>
        <v>93.543756289254645</v>
      </c>
      <c r="N47" s="19">
        <f t="shared" ca="1" si="23"/>
        <v>1513.5437562892546</v>
      </c>
      <c r="O47" s="8">
        <f t="shared" ca="1" si="24"/>
        <v>0</v>
      </c>
      <c r="P47" s="19">
        <f t="shared" ca="1" si="25"/>
        <v>1513.5437562892546</v>
      </c>
      <c r="Q47" s="8" cm="1">
        <f t="array" aca="1" ref="Q47" ca="1">_xll.RiskGamma($B$14,1/$C$14)</f>
        <v>100</v>
      </c>
      <c r="R47" s="8" cm="1">
        <f t="array" aca="1" ref="R47" ca="1">_xll.RiskUniform($B$16,$C$16)</f>
        <v>20</v>
      </c>
      <c r="S47" s="19">
        <f t="shared" ca="1" si="26"/>
        <v>1633.5437562892546</v>
      </c>
      <c r="T47" s="9">
        <f t="shared" ca="1" si="0"/>
        <v>100</v>
      </c>
      <c r="U47" s="19" cm="1">
        <f t="array" aca="1" ref="U47" ca="1">INDEX(S:S, 43 + (INT((ROW(A12)-1)/8)*8))</f>
        <v>2073.5437562892548</v>
      </c>
      <c r="V47" s="8">
        <f t="shared" si="1"/>
        <v>120</v>
      </c>
      <c r="W47" s="19">
        <f t="shared" ca="1" si="2"/>
        <v>2193.5437562892548</v>
      </c>
      <c r="X47" s="8">
        <f t="shared" ca="1" si="3"/>
        <v>440.00000000000023</v>
      </c>
      <c r="Y47" s="19">
        <f t="shared" ca="1" si="4"/>
        <v>2193.5437562892548</v>
      </c>
      <c r="Z47" s="19" cm="1">
        <f t="array" aca="1" ref="Z47" ca="1">_xll.RiskPert($B$20,$C$20,$D$20)</f>
        <v>99.666666666666671</v>
      </c>
      <c r="AA47" s="8">
        <f t="shared" ca="1" si="5"/>
        <v>2293.2104229559213</v>
      </c>
      <c r="AB47" s="8">
        <f t="shared" ca="1" si="6"/>
        <v>0</v>
      </c>
      <c r="AC47" s="8" cm="1">
        <f t="array" aca="1" ref="AC47" ca="1">IF(MOD(ROW()-36, 8) = 0, INDEX(AA:AA, ROW()), INDEX(AE:AE,ROW() - 1))</f>
        <v>2368.2104229559213</v>
      </c>
      <c r="AD47" s="8" cm="1">
        <f t="array" aca="1" ref="AD47" ca="1">_xll.RiskUniform($B$22,$C$22)</f>
        <v>25</v>
      </c>
      <c r="AE47" s="8">
        <f t="shared" ca="1" si="27"/>
        <v>2393.2104229559213</v>
      </c>
      <c r="AF47" s="19">
        <f t="shared" ca="1" si="7"/>
        <v>174.66666666666652</v>
      </c>
      <c r="AG47" s="19">
        <f t="shared" ca="1" si="28"/>
        <v>1193.2104229559213</v>
      </c>
      <c r="AH47" s="8" t="str">
        <f t="shared" ca="1" si="8"/>
        <v>NO</v>
      </c>
      <c r="AI47" s="8">
        <f t="shared" ca="1" si="9"/>
        <v>160</v>
      </c>
      <c r="AJ47" s="8">
        <f t="shared" ca="1" si="10"/>
        <v>100</v>
      </c>
      <c r="AK47" s="8">
        <f t="shared" ca="1" si="11"/>
        <v>440.00000000000023</v>
      </c>
      <c r="AL47" s="19">
        <f t="shared" ca="1" si="12"/>
        <v>174.66666666666652</v>
      </c>
      <c r="AM47" s="19">
        <f t="shared" ca="1" si="13"/>
        <v>1193.2104229559213</v>
      </c>
      <c r="AN47" s="8" t="str">
        <f t="shared" ca="1" si="14"/>
        <v>YES</v>
      </c>
    </row>
    <row r="48" spans="1:40">
      <c r="A48" s="8">
        <v>13</v>
      </c>
      <c r="B48" s="8" cm="1">
        <f t="array" aca="1" ref="B48" ca="1">_xll.RiskGamma(1,1/$B$6)</f>
        <v>100</v>
      </c>
      <c r="C48" s="8">
        <f t="shared" ca="1" si="15"/>
        <v>1300</v>
      </c>
      <c r="D48" s="8">
        <f t="shared" ca="1" si="16"/>
        <v>1420</v>
      </c>
      <c r="E48" s="8" cm="1">
        <f t="array" aca="1" ref="E48" ca="1">_xll.RiskPert($B$8,$D$8,$E$8)</f>
        <v>50</v>
      </c>
      <c r="F48" s="8">
        <f t="shared" ca="1" si="17"/>
        <v>1470</v>
      </c>
      <c r="G48" s="8">
        <f t="shared" ca="1" si="18"/>
        <v>170</v>
      </c>
      <c r="H48" s="8">
        <f t="shared" ca="1" si="19"/>
        <v>1470</v>
      </c>
      <c r="I48" s="8" cm="1">
        <f t="array" aca="1" ref="I48" ca="1">_xll.RiskUniform(_xll.RiskSimtable($K$11:$K$12),_xll.RiskSimtable($L$11:$L$12))</f>
        <v>60</v>
      </c>
      <c r="J48" s="8">
        <f t="shared" ca="1" si="20"/>
        <v>1530</v>
      </c>
      <c r="K48" s="8">
        <f t="shared" ca="1" si="21"/>
        <v>0</v>
      </c>
      <c r="L48" s="8">
        <f t="shared" ca="1" si="22"/>
        <v>1530</v>
      </c>
      <c r="M48" s="19" cm="1">
        <f t="array" aca="1" ref="M48" ca="1">_xll.RiskWeibull($B$12,$C$12)</f>
        <v>93.543756289254645</v>
      </c>
      <c r="N48" s="19">
        <f t="shared" ca="1" si="23"/>
        <v>1623.5437562892546</v>
      </c>
      <c r="O48" s="8">
        <f t="shared" ca="1" si="24"/>
        <v>0</v>
      </c>
      <c r="P48" s="19">
        <f t="shared" ca="1" si="25"/>
        <v>1623.5437562892546</v>
      </c>
      <c r="Q48" s="8" cm="1">
        <f t="array" aca="1" ref="Q48" ca="1">_xll.RiskGamma($B$14,1/$C$14)</f>
        <v>100</v>
      </c>
      <c r="R48" s="8" cm="1">
        <f t="array" aca="1" ref="R48" ca="1">_xll.RiskUniform($B$16,$C$16)</f>
        <v>20</v>
      </c>
      <c r="S48" s="19">
        <f t="shared" ca="1" si="26"/>
        <v>1743.5437562892546</v>
      </c>
      <c r="T48" s="9">
        <f t="shared" ca="1" si="0"/>
        <v>100</v>
      </c>
      <c r="U48" s="19" cm="1">
        <f t="array" aca="1" ref="U48" ca="1">INDEX(S:S, 43 + (INT((ROW(A13)-1)/8)*8))</f>
        <v>2073.5437562892548</v>
      </c>
      <c r="V48" s="8">
        <f t="shared" si="1"/>
        <v>120</v>
      </c>
      <c r="W48" s="19">
        <f t="shared" ca="1" si="2"/>
        <v>2193.5437562892548</v>
      </c>
      <c r="X48" s="8">
        <f t="shared" ca="1" si="3"/>
        <v>330.00000000000023</v>
      </c>
      <c r="Y48" s="19">
        <f t="shared" ca="1" si="4"/>
        <v>2193.5437562892548</v>
      </c>
      <c r="Z48" s="19" cm="1">
        <f t="array" aca="1" ref="Z48" ca="1">_xll.RiskPert($B$20,$C$20,$D$20)</f>
        <v>99.666666666666671</v>
      </c>
      <c r="AA48" s="8">
        <f t="shared" ca="1" si="5"/>
        <v>2293.2104229559213</v>
      </c>
      <c r="AB48" s="8">
        <f t="shared" ca="1" si="6"/>
        <v>0</v>
      </c>
      <c r="AC48" s="8" cm="1">
        <f t="array" aca="1" ref="AC48" ca="1">IF(MOD(ROW()-36, 8) = 0, INDEX(AA:AA, ROW()), INDEX(AE:AE,ROW() - 1))</f>
        <v>2393.2104229559213</v>
      </c>
      <c r="AD48" s="8" cm="1">
        <f t="array" aca="1" ref="AD48" ca="1">_xll.RiskUniform($B$22,$C$22)</f>
        <v>25</v>
      </c>
      <c r="AE48" s="8">
        <f t="shared" ca="1" si="27"/>
        <v>2418.2104229559213</v>
      </c>
      <c r="AF48" s="19">
        <f t="shared" ca="1" si="7"/>
        <v>199.66666666666652</v>
      </c>
      <c r="AG48" s="19">
        <f t="shared" ca="1" si="28"/>
        <v>1118.2104229559213</v>
      </c>
      <c r="AH48" s="8" t="str">
        <f t="shared" ca="1" si="8"/>
        <v>NO</v>
      </c>
      <c r="AI48" s="8">
        <f t="shared" ca="1" si="9"/>
        <v>170</v>
      </c>
      <c r="AJ48" s="8">
        <f t="shared" ca="1" si="10"/>
        <v>100</v>
      </c>
      <c r="AK48" s="8">
        <f t="shared" ca="1" si="11"/>
        <v>330.00000000000023</v>
      </c>
      <c r="AL48" s="19">
        <f t="shared" ca="1" si="12"/>
        <v>199.66666666666652</v>
      </c>
      <c r="AM48" s="19">
        <f t="shared" ca="1" si="13"/>
        <v>1118.2104229559213</v>
      </c>
      <c r="AN48" s="8" t="str">
        <f t="shared" ca="1" si="14"/>
        <v>YES</v>
      </c>
    </row>
    <row r="49" spans="1:40">
      <c r="A49" s="8">
        <v>14</v>
      </c>
      <c r="B49" s="8" cm="1">
        <f t="array" aca="1" ref="B49" ca="1">_xll.RiskGamma(1,1/$B$6)</f>
        <v>100</v>
      </c>
      <c r="C49" s="8">
        <f t="shared" ca="1" si="15"/>
        <v>1400</v>
      </c>
      <c r="D49" s="8">
        <f t="shared" ca="1" si="16"/>
        <v>1530</v>
      </c>
      <c r="E49" s="8" cm="1">
        <f t="array" aca="1" ref="E49" ca="1">_xll.RiskPert($B$8,$D$8,$E$8)</f>
        <v>50</v>
      </c>
      <c r="F49" s="8">
        <f t="shared" ca="1" si="17"/>
        <v>1580</v>
      </c>
      <c r="G49" s="8">
        <f t="shared" ca="1" si="18"/>
        <v>180</v>
      </c>
      <c r="H49" s="8">
        <f t="shared" ca="1" si="19"/>
        <v>1580</v>
      </c>
      <c r="I49" s="8" cm="1">
        <f t="array" aca="1" ref="I49" ca="1">_xll.RiskUniform(_xll.RiskSimtable($K$11:$K$12),_xll.RiskSimtable($L$11:$L$12))</f>
        <v>60</v>
      </c>
      <c r="J49" s="8">
        <f t="shared" ca="1" si="20"/>
        <v>1640</v>
      </c>
      <c r="K49" s="8">
        <f t="shared" ca="1" si="21"/>
        <v>0</v>
      </c>
      <c r="L49" s="8">
        <f t="shared" ca="1" si="22"/>
        <v>1640</v>
      </c>
      <c r="M49" s="19" cm="1">
        <f t="array" aca="1" ref="M49" ca="1">_xll.RiskWeibull($B$12,$C$12)</f>
        <v>93.543756289254645</v>
      </c>
      <c r="N49" s="19">
        <f t="shared" ca="1" si="23"/>
        <v>1733.5437562892546</v>
      </c>
      <c r="O49" s="8">
        <f t="shared" ca="1" si="24"/>
        <v>0</v>
      </c>
      <c r="P49" s="19">
        <f t="shared" ca="1" si="25"/>
        <v>1733.5437562892546</v>
      </c>
      <c r="Q49" s="8" cm="1">
        <f t="array" aca="1" ref="Q49" ca="1">_xll.RiskGamma($B$14,1/$C$14)</f>
        <v>100</v>
      </c>
      <c r="R49" s="8" cm="1">
        <f t="array" aca="1" ref="R49" ca="1">_xll.RiskUniform($B$16,$C$16)</f>
        <v>20</v>
      </c>
      <c r="S49" s="19">
        <f t="shared" ca="1" si="26"/>
        <v>1853.5437562892546</v>
      </c>
      <c r="T49" s="9">
        <f t="shared" ca="1" si="0"/>
        <v>100</v>
      </c>
      <c r="U49" s="19" cm="1">
        <f t="array" aca="1" ref="U49" ca="1">INDEX(S:S, 43 + (INT((ROW(A14)-1)/8)*8))</f>
        <v>2073.5437562892548</v>
      </c>
      <c r="V49" s="8">
        <f t="shared" si="1"/>
        <v>120</v>
      </c>
      <c r="W49" s="19">
        <f t="shared" ca="1" si="2"/>
        <v>2193.5437562892548</v>
      </c>
      <c r="X49" s="8">
        <f t="shared" ca="1" si="3"/>
        <v>220.00000000000023</v>
      </c>
      <c r="Y49" s="19">
        <f t="shared" ca="1" si="4"/>
        <v>2193.5437562892548</v>
      </c>
      <c r="Z49" s="19" cm="1">
        <f t="array" aca="1" ref="Z49" ca="1">_xll.RiskPert($B$20,$C$20,$D$20)</f>
        <v>99.666666666666671</v>
      </c>
      <c r="AA49" s="8">
        <f t="shared" ca="1" si="5"/>
        <v>2293.2104229559213</v>
      </c>
      <c r="AB49" s="8">
        <f t="shared" ca="1" si="6"/>
        <v>0</v>
      </c>
      <c r="AC49" s="8" cm="1">
        <f t="array" aca="1" ref="AC49" ca="1">IF(MOD(ROW()-36, 8) = 0, INDEX(AA:AA, ROW()), INDEX(AE:AE,ROW() - 1))</f>
        <v>2418.2104229559213</v>
      </c>
      <c r="AD49" s="8" cm="1">
        <f t="array" aca="1" ref="AD49" ca="1">_xll.RiskUniform($B$22,$C$22)</f>
        <v>25</v>
      </c>
      <c r="AE49" s="8">
        <f t="shared" ca="1" si="27"/>
        <v>2443.2104229559213</v>
      </c>
      <c r="AF49" s="19">
        <f t="shared" ca="1" si="7"/>
        <v>224.66666666666652</v>
      </c>
      <c r="AG49" s="19">
        <f t="shared" ca="1" si="28"/>
        <v>1043.2104229559213</v>
      </c>
      <c r="AH49" s="8" t="str">
        <f t="shared" ca="1" si="8"/>
        <v>NO</v>
      </c>
      <c r="AI49" s="8">
        <f t="shared" ca="1" si="9"/>
        <v>180</v>
      </c>
      <c r="AJ49" s="8">
        <f t="shared" ca="1" si="10"/>
        <v>100</v>
      </c>
      <c r="AK49" s="8">
        <f t="shared" ca="1" si="11"/>
        <v>220.00000000000023</v>
      </c>
      <c r="AL49" s="19">
        <f t="shared" ca="1" si="12"/>
        <v>224.66666666666652</v>
      </c>
      <c r="AM49" s="19">
        <f t="shared" ca="1" si="13"/>
        <v>1043.2104229559213</v>
      </c>
      <c r="AN49" s="8" t="str">
        <f t="shared" ca="1" si="14"/>
        <v>YES</v>
      </c>
    </row>
    <row r="50" spans="1:40">
      <c r="A50" s="8">
        <v>15</v>
      </c>
      <c r="B50" s="8" cm="1">
        <f t="array" aca="1" ref="B50" ca="1">_xll.RiskGamma(1,1/$B$6)</f>
        <v>100</v>
      </c>
      <c r="C50" s="8">
        <f t="shared" ca="1" si="15"/>
        <v>1500</v>
      </c>
      <c r="D50" s="8">
        <f t="shared" ca="1" si="16"/>
        <v>1640</v>
      </c>
      <c r="E50" s="8" cm="1">
        <f t="array" aca="1" ref="E50" ca="1">_xll.RiskPert($B$8,$D$8,$E$8)</f>
        <v>50</v>
      </c>
      <c r="F50" s="8">
        <f t="shared" ca="1" si="17"/>
        <v>1690</v>
      </c>
      <c r="G50" s="8">
        <f t="shared" ca="1" si="18"/>
        <v>190</v>
      </c>
      <c r="H50" s="8">
        <f t="shared" ca="1" si="19"/>
        <v>1690</v>
      </c>
      <c r="I50" s="8" cm="1">
        <f t="array" aca="1" ref="I50" ca="1">_xll.RiskUniform(_xll.RiskSimtable($K$11:$K$12),_xll.RiskSimtable($L$11:$L$12))</f>
        <v>60</v>
      </c>
      <c r="J50" s="8">
        <f t="shared" ca="1" si="20"/>
        <v>1750</v>
      </c>
      <c r="K50" s="8">
        <f t="shared" ca="1" si="21"/>
        <v>0</v>
      </c>
      <c r="L50" s="8">
        <f t="shared" ca="1" si="22"/>
        <v>1750</v>
      </c>
      <c r="M50" s="19" cm="1">
        <f t="array" aca="1" ref="M50" ca="1">_xll.RiskWeibull($B$12,$C$12)</f>
        <v>93.543756289254645</v>
      </c>
      <c r="N50" s="19">
        <f t="shared" ca="1" si="23"/>
        <v>1843.5437562892546</v>
      </c>
      <c r="O50" s="8">
        <f t="shared" ca="1" si="24"/>
        <v>0</v>
      </c>
      <c r="P50" s="19">
        <f t="shared" ca="1" si="25"/>
        <v>1843.5437562892546</v>
      </c>
      <c r="Q50" s="8" cm="1">
        <f t="array" aca="1" ref="Q50" ca="1">_xll.RiskGamma($B$14,1/$C$14)</f>
        <v>100</v>
      </c>
      <c r="R50" s="8" cm="1">
        <f t="array" aca="1" ref="R50" ca="1">_xll.RiskUniform($B$16,$C$16)</f>
        <v>20</v>
      </c>
      <c r="S50" s="19">
        <f t="shared" ca="1" si="26"/>
        <v>1963.5437562892546</v>
      </c>
      <c r="T50" s="9">
        <f t="shared" ca="1" si="0"/>
        <v>100</v>
      </c>
      <c r="U50" s="19" cm="1">
        <f t="array" aca="1" ref="U50" ca="1">INDEX(S:S, 43 + (INT((ROW(A15)-1)/8)*8))</f>
        <v>2073.5437562892548</v>
      </c>
      <c r="V50" s="8">
        <f t="shared" si="1"/>
        <v>120</v>
      </c>
      <c r="W50" s="19">
        <f t="shared" ca="1" si="2"/>
        <v>2193.5437562892548</v>
      </c>
      <c r="X50" s="8">
        <f t="shared" ca="1" si="3"/>
        <v>110.00000000000023</v>
      </c>
      <c r="Y50" s="19">
        <f t="shared" ca="1" si="4"/>
        <v>2193.5437562892548</v>
      </c>
      <c r="Z50" s="19" cm="1">
        <f t="array" aca="1" ref="Z50" ca="1">_xll.RiskPert($B$20,$C$20,$D$20)</f>
        <v>99.666666666666671</v>
      </c>
      <c r="AA50" s="8">
        <f t="shared" ca="1" si="5"/>
        <v>2293.2104229559213</v>
      </c>
      <c r="AB50" s="8">
        <f t="shared" ca="1" si="6"/>
        <v>0</v>
      </c>
      <c r="AC50" s="8" cm="1">
        <f t="array" aca="1" ref="AC50" ca="1">IF(MOD(ROW()-36, 8) = 0, INDEX(AA:AA, ROW()), INDEX(AE:AE,ROW() - 1))</f>
        <v>2443.2104229559213</v>
      </c>
      <c r="AD50" s="8" cm="1">
        <f t="array" aca="1" ref="AD50" ca="1">_xll.RiskUniform($B$22,$C$22)</f>
        <v>25</v>
      </c>
      <c r="AE50" s="8">
        <f t="shared" ca="1" si="27"/>
        <v>2468.2104229559213</v>
      </c>
      <c r="AF50" s="19">
        <f t="shared" ca="1" si="7"/>
        <v>249.66666666666652</v>
      </c>
      <c r="AG50" s="19">
        <f t="shared" ca="1" si="28"/>
        <v>968.21042295592133</v>
      </c>
      <c r="AH50" s="8" t="str">
        <f t="shared" ca="1" si="8"/>
        <v>NO</v>
      </c>
      <c r="AI50" s="8">
        <f t="shared" ca="1" si="9"/>
        <v>190</v>
      </c>
      <c r="AJ50" s="8">
        <f t="shared" ca="1" si="10"/>
        <v>100</v>
      </c>
      <c r="AK50" s="8">
        <f t="shared" ca="1" si="11"/>
        <v>110.00000000000023</v>
      </c>
      <c r="AL50" s="19">
        <f t="shared" ca="1" si="12"/>
        <v>249.66666666666652</v>
      </c>
      <c r="AM50" s="19">
        <f t="shared" ca="1" si="13"/>
        <v>968.21042295592133</v>
      </c>
      <c r="AN50" s="8" t="str">
        <f t="shared" ca="1" si="14"/>
        <v>YES</v>
      </c>
    </row>
    <row r="51" spans="1:40">
      <c r="A51" s="8">
        <v>16</v>
      </c>
      <c r="B51" s="8" cm="1">
        <f t="array" aca="1" ref="B51" ca="1">_xll.RiskGamma(1,1/$B$6)</f>
        <v>100</v>
      </c>
      <c r="C51" s="8">
        <f t="shared" ca="1" si="15"/>
        <v>1600</v>
      </c>
      <c r="D51" s="8">
        <f t="shared" ca="1" si="16"/>
        <v>1750</v>
      </c>
      <c r="E51" s="8" cm="1">
        <f t="array" aca="1" ref="E51" ca="1">_xll.RiskPert($B$8,$D$8,$E$8)</f>
        <v>50</v>
      </c>
      <c r="F51" s="8">
        <f t="shared" ca="1" si="17"/>
        <v>1800</v>
      </c>
      <c r="G51" s="8">
        <f t="shared" ca="1" si="18"/>
        <v>200</v>
      </c>
      <c r="H51" s="8">
        <f t="shared" ca="1" si="19"/>
        <v>1800</v>
      </c>
      <c r="I51" s="8" cm="1">
        <f t="array" aca="1" ref="I51" ca="1">_xll.RiskUniform(_xll.RiskSimtable($K$11:$K$12),_xll.RiskSimtable($L$11:$L$12))</f>
        <v>60</v>
      </c>
      <c r="J51" s="8">
        <f t="shared" ca="1" si="20"/>
        <v>1860</v>
      </c>
      <c r="K51" s="8">
        <f t="shared" ca="1" si="21"/>
        <v>0</v>
      </c>
      <c r="L51" s="8">
        <f t="shared" ca="1" si="22"/>
        <v>1860</v>
      </c>
      <c r="M51" s="19" cm="1">
        <f t="array" aca="1" ref="M51" ca="1">_xll.RiskWeibull($B$12,$C$12)</f>
        <v>93.543756289254645</v>
      </c>
      <c r="N51" s="19">
        <f t="shared" ca="1" si="23"/>
        <v>1953.5437562892546</v>
      </c>
      <c r="O51" s="8">
        <f t="shared" ca="1" si="24"/>
        <v>0</v>
      </c>
      <c r="P51" s="19">
        <f t="shared" ca="1" si="25"/>
        <v>1953.5437562892546</v>
      </c>
      <c r="Q51" s="8" cm="1">
        <f t="array" aca="1" ref="Q51" ca="1">_xll.RiskGamma($B$14,1/$C$14)</f>
        <v>100</v>
      </c>
      <c r="R51" s="8" cm="1">
        <f t="array" aca="1" ref="R51" ca="1">_xll.RiskUniform($B$16,$C$16)</f>
        <v>20</v>
      </c>
      <c r="S51" s="19">
        <f t="shared" ca="1" si="26"/>
        <v>2073.5437562892548</v>
      </c>
      <c r="T51" s="9">
        <f t="shared" ca="1" si="0"/>
        <v>100.00000000000023</v>
      </c>
      <c r="U51" s="19" cm="1">
        <f t="array" aca="1" ref="U51" ca="1">INDEX(S:S, 43 + (INT((ROW(A16)-1)/8)*8))</f>
        <v>2073.5437562892548</v>
      </c>
      <c r="V51" s="8">
        <f t="shared" si="1"/>
        <v>120</v>
      </c>
      <c r="W51" s="19">
        <f t="shared" ca="1" si="2"/>
        <v>2193.5437562892548</v>
      </c>
      <c r="X51" s="8">
        <f t="shared" ca="1" si="3"/>
        <v>0</v>
      </c>
      <c r="Y51" s="19">
        <f t="shared" ca="1" si="4"/>
        <v>2193.5437562892548</v>
      </c>
      <c r="Z51" s="19" cm="1">
        <f t="array" aca="1" ref="Z51" ca="1">_xll.RiskPert($B$20,$C$20,$D$20)</f>
        <v>99.666666666666671</v>
      </c>
      <c r="AA51" s="8">
        <f t="shared" ca="1" si="5"/>
        <v>2293.2104229559213</v>
      </c>
      <c r="AB51" s="8">
        <f t="shared" ca="1" si="6"/>
        <v>0</v>
      </c>
      <c r="AC51" s="8" cm="1">
        <f t="array" aca="1" ref="AC51" ca="1">IF(MOD(ROW()-36, 8) = 0, INDEX(AA:AA, ROW()), INDEX(AE:AE,ROW() - 1))</f>
        <v>2468.2104229559213</v>
      </c>
      <c r="AD51" s="8" cm="1">
        <f t="array" aca="1" ref="AD51" ca="1">_xll.RiskUniform($B$22,$C$22)</f>
        <v>25</v>
      </c>
      <c r="AE51" s="8">
        <f t="shared" ca="1" si="27"/>
        <v>2493.2104229559213</v>
      </c>
      <c r="AF51" s="19">
        <f t="shared" ca="1" si="7"/>
        <v>274.66666666666652</v>
      </c>
      <c r="AG51" s="19">
        <f t="shared" ca="1" si="28"/>
        <v>893.21042295592133</v>
      </c>
      <c r="AH51" s="8" t="str">
        <f t="shared" ca="1" si="8"/>
        <v>NO</v>
      </c>
      <c r="AI51" s="8">
        <f t="shared" ca="1" si="9"/>
        <v>200</v>
      </c>
      <c r="AJ51" s="8">
        <f t="shared" ca="1" si="10"/>
        <v>100.00000000000023</v>
      </c>
      <c r="AK51" s="8">
        <f t="shared" ca="1" si="11"/>
        <v>0</v>
      </c>
      <c r="AL51" s="19">
        <f t="shared" ca="1" si="12"/>
        <v>274.66666666666652</v>
      </c>
      <c r="AM51" s="19">
        <f t="shared" ca="1" si="13"/>
        <v>893.21042295592133</v>
      </c>
      <c r="AN51" s="8" t="str">
        <f t="shared" ca="1" si="14"/>
        <v>YES</v>
      </c>
    </row>
    <row r="52" spans="1:40">
      <c r="A52" s="8">
        <v>17</v>
      </c>
      <c r="B52" s="8" cm="1">
        <f t="array" aca="1" ref="B52" ca="1">_xll.RiskGamma(1,1/$B$6)</f>
        <v>100</v>
      </c>
      <c r="C52" s="8">
        <f t="shared" ca="1" si="15"/>
        <v>1700</v>
      </c>
      <c r="D52" s="8">
        <f t="shared" ca="1" si="16"/>
        <v>1860</v>
      </c>
      <c r="E52" s="8" cm="1">
        <f t="array" aca="1" ref="E52" ca="1">_xll.RiskPert($B$8,$D$8,$E$8)</f>
        <v>50</v>
      </c>
      <c r="F52" s="8">
        <f t="shared" ca="1" si="17"/>
        <v>1910</v>
      </c>
      <c r="G52" s="8">
        <f t="shared" ca="1" si="18"/>
        <v>210</v>
      </c>
      <c r="H52" s="8">
        <f t="shared" ca="1" si="19"/>
        <v>1910</v>
      </c>
      <c r="I52" s="8" cm="1">
        <f t="array" aca="1" ref="I52" ca="1">_xll.RiskUniform(_xll.RiskSimtable($K$11:$K$12),_xll.RiskSimtable($L$11:$L$12))</f>
        <v>60</v>
      </c>
      <c r="J52" s="8">
        <f t="shared" ca="1" si="20"/>
        <v>1970</v>
      </c>
      <c r="K52" s="8">
        <f t="shared" ca="1" si="21"/>
        <v>0</v>
      </c>
      <c r="L52" s="8">
        <f t="shared" ca="1" si="22"/>
        <v>1970</v>
      </c>
      <c r="M52" s="19" cm="1">
        <f t="array" aca="1" ref="M52" ca="1">_xll.RiskWeibull($B$12,$C$12)</f>
        <v>93.543756289254645</v>
      </c>
      <c r="N52" s="19">
        <f t="shared" ca="1" si="23"/>
        <v>2063.5437562892548</v>
      </c>
      <c r="O52" s="8">
        <f t="shared" ca="1" si="24"/>
        <v>0</v>
      </c>
      <c r="P52" s="19">
        <f t="shared" ca="1" si="25"/>
        <v>2063.5437562892548</v>
      </c>
      <c r="Q52" s="8" cm="1">
        <f t="array" aca="1" ref="Q52" ca="1">_xll.RiskGamma($B$14,1/$C$14)</f>
        <v>100</v>
      </c>
      <c r="R52" s="8" cm="1">
        <f t="array" aca="1" ref="R52" ca="1">_xll.RiskUniform($B$16,$C$16)</f>
        <v>20</v>
      </c>
      <c r="S52" s="19">
        <f t="shared" ca="1" si="26"/>
        <v>2183.5437562892548</v>
      </c>
      <c r="T52" s="9">
        <f t="shared" ca="1" si="0"/>
        <v>100</v>
      </c>
      <c r="U52" s="19" cm="1">
        <f t="array" aca="1" ref="U52" ca="1">INDEX(S:S, 43 + (INT((ROW(A17)-1)/8)*8))</f>
        <v>2953.5437562892548</v>
      </c>
      <c r="V52" s="8">
        <f t="shared" si="1"/>
        <v>120</v>
      </c>
      <c r="W52" s="19">
        <f t="shared" ca="1" si="2"/>
        <v>3073.5437562892548</v>
      </c>
      <c r="X52" s="8">
        <f t="shared" ca="1" si="3"/>
        <v>770</v>
      </c>
      <c r="Y52" s="19">
        <f t="shared" ca="1" si="4"/>
        <v>3073.5437562892548</v>
      </c>
      <c r="Z52" s="19" cm="1">
        <f t="array" aca="1" ref="Z52" ca="1">_xll.RiskPert($B$20,$C$20,$D$20)</f>
        <v>99.666666666666671</v>
      </c>
      <c r="AA52" s="8">
        <f t="shared" ca="1" si="5"/>
        <v>3173.2104229559213</v>
      </c>
      <c r="AB52" s="8">
        <f t="shared" ca="1" si="6"/>
        <v>0</v>
      </c>
      <c r="AC52" s="8" cm="1">
        <f t="array" aca="1" ref="AC52" ca="1">IF(MOD(ROW()-36, 8) = 0, INDEX(AA:AA, ROW()), INDEX(AE:AE,ROW() - 1))</f>
        <v>3173.2104229559213</v>
      </c>
      <c r="AD52" s="8" cm="1">
        <f t="array" aca="1" ref="AD52" ca="1">_xll.RiskUniform($B$22,$C$22)</f>
        <v>25</v>
      </c>
      <c r="AE52" s="8">
        <f t="shared" ca="1" si="27"/>
        <v>3198.2104229559213</v>
      </c>
      <c r="AF52" s="19">
        <f t="shared" ca="1" si="7"/>
        <v>99.666666666666515</v>
      </c>
      <c r="AG52" s="19">
        <f t="shared" ca="1" si="28"/>
        <v>1498.2104229559213</v>
      </c>
      <c r="AH52" s="8" t="str">
        <f t="shared" ca="1" si="8"/>
        <v>NO</v>
      </c>
      <c r="AI52" s="8">
        <f t="shared" ca="1" si="9"/>
        <v>210</v>
      </c>
      <c r="AJ52" s="8">
        <f t="shared" ca="1" si="10"/>
        <v>100</v>
      </c>
      <c r="AK52" s="8">
        <f t="shared" ca="1" si="11"/>
        <v>770</v>
      </c>
      <c r="AL52" s="19">
        <f t="shared" ca="1" si="12"/>
        <v>99.666666666666515</v>
      </c>
      <c r="AM52" s="19">
        <f t="shared" ca="1" si="13"/>
        <v>1498.2104229559213</v>
      </c>
      <c r="AN52" s="8" t="str">
        <f t="shared" ca="1" si="14"/>
        <v>NO</v>
      </c>
    </row>
    <row r="53" spans="1:40">
      <c r="A53" s="8">
        <v>18</v>
      </c>
      <c r="B53" s="8" cm="1">
        <f t="array" aca="1" ref="B53" ca="1">_xll.RiskGamma(1,1/$B$6)</f>
        <v>100</v>
      </c>
      <c r="C53" s="8">
        <f t="shared" ca="1" si="15"/>
        <v>1800</v>
      </c>
      <c r="D53" s="8">
        <f t="shared" ca="1" si="16"/>
        <v>1970</v>
      </c>
      <c r="E53" s="8" cm="1">
        <f t="array" aca="1" ref="E53" ca="1">_xll.RiskPert($B$8,$D$8,$E$8)</f>
        <v>50</v>
      </c>
      <c r="F53" s="8">
        <f t="shared" ca="1" si="17"/>
        <v>2020</v>
      </c>
      <c r="G53" s="8">
        <f t="shared" ca="1" si="18"/>
        <v>220</v>
      </c>
      <c r="H53" s="8">
        <f t="shared" ca="1" si="19"/>
        <v>2020</v>
      </c>
      <c r="I53" s="8" cm="1">
        <f t="array" aca="1" ref="I53" ca="1">_xll.RiskUniform(_xll.RiskSimtable($K$11:$K$12),_xll.RiskSimtable($L$11:$L$12))</f>
        <v>60</v>
      </c>
      <c r="J53" s="8">
        <f t="shared" ca="1" si="20"/>
        <v>2080</v>
      </c>
      <c r="K53" s="8">
        <f t="shared" ca="1" si="21"/>
        <v>0</v>
      </c>
      <c r="L53" s="8">
        <f t="shared" ca="1" si="22"/>
        <v>2080</v>
      </c>
      <c r="M53" s="19" cm="1">
        <f t="array" aca="1" ref="M53" ca="1">_xll.RiskWeibull($B$12,$C$12)</f>
        <v>93.543756289254645</v>
      </c>
      <c r="N53" s="19">
        <f t="shared" ca="1" si="23"/>
        <v>2173.5437562892548</v>
      </c>
      <c r="O53" s="8">
        <f t="shared" ca="1" si="24"/>
        <v>0</v>
      </c>
      <c r="P53" s="19">
        <f t="shared" ca="1" si="25"/>
        <v>2173.5437562892548</v>
      </c>
      <c r="Q53" s="8" cm="1">
        <f t="array" aca="1" ref="Q53" ca="1">_xll.RiskGamma($B$14,1/$C$14)</f>
        <v>100</v>
      </c>
      <c r="R53" s="8" cm="1">
        <f t="array" aca="1" ref="R53" ca="1">_xll.RiskUniform($B$16,$C$16)</f>
        <v>20</v>
      </c>
      <c r="S53" s="19">
        <f t="shared" ca="1" si="26"/>
        <v>2293.5437562892548</v>
      </c>
      <c r="T53" s="9">
        <f t="shared" ca="1" si="0"/>
        <v>100</v>
      </c>
      <c r="U53" s="19" cm="1">
        <f t="array" aca="1" ref="U53" ca="1">INDEX(S:S, 43 + (INT((ROW(A18)-1)/8)*8))</f>
        <v>2953.5437562892548</v>
      </c>
      <c r="V53" s="8">
        <f t="shared" si="1"/>
        <v>120</v>
      </c>
      <c r="W53" s="19">
        <f t="shared" ca="1" si="2"/>
        <v>3073.5437562892548</v>
      </c>
      <c r="X53" s="8">
        <f t="shared" ca="1" si="3"/>
        <v>660</v>
      </c>
      <c r="Y53" s="19">
        <f t="shared" ca="1" si="4"/>
        <v>3073.5437562892548</v>
      </c>
      <c r="Z53" s="19" cm="1">
        <f t="array" aca="1" ref="Z53" ca="1">_xll.RiskPert($B$20,$C$20,$D$20)</f>
        <v>99.666666666666671</v>
      </c>
      <c r="AA53" s="8">
        <f t="shared" ca="1" si="5"/>
        <v>3173.2104229559213</v>
      </c>
      <c r="AB53" s="8">
        <f t="shared" ca="1" si="6"/>
        <v>0</v>
      </c>
      <c r="AC53" s="8" cm="1">
        <f t="array" aca="1" ref="AC53" ca="1">IF(MOD(ROW()-36, 8) = 0, INDEX(AA:AA, ROW()), INDEX(AE:AE,ROW() - 1))</f>
        <v>3198.2104229559213</v>
      </c>
      <c r="AD53" s="8" cm="1">
        <f t="array" aca="1" ref="AD53" ca="1">_xll.RiskUniform($B$22,$C$22)</f>
        <v>25</v>
      </c>
      <c r="AE53" s="8">
        <f t="shared" ca="1" si="27"/>
        <v>3223.2104229559213</v>
      </c>
      <c r="AF53" s="19">
        <f t="shared" ca="1" si="7"/>
        <v>124.66666666666652</v>
      </c>
      <c r="AG53" s="19">
        <f t="shared" ca="1" si="28"/>
        <v>1423.2104229559213</v>
      </c>
      <c r="AH53" s="8" t="str">
        <f t="shared" ca="1" si="8"/>
        <v>NO</v>
      </c>
      <c r="AI53" s="8">
        <f t="shared" ca="1" si="9"/>
        <v>220</v>
      </c>
      <c r="AJ53" s="8">
        <f t="shared" ca="1" si="10"/>
        <v>100</v>
      </c>
      <c r="AK53" s="8">
        <f t="shared" ca="1" si="11"/>
        <v>660</v>
      </c>
      <c r="AL53" s="19">
        <f t="shared" ca="1" si="12"/>
        <v>124.66666666666652</v>
      </c>
      <c r="AM53" s="19">
        <f t="shared" ca="1" si="13"/>
        <v>1423.2104229559213</v>
      </c>
      <c r="AN53" s="8" t="str">
        <f t="shared" ca="1" si="14"/>
        <v>YES</v>
      </c>
    </row>
    <row r="54" spans="1:40">
      <c r="A54" s="8">
        <v>19</v>
      </c>
      <c r="B54" s="8" cm="1">
        <f t="array" aca="1" ref="B54" ca="1">_xll.RiskGamma(1,1/$B$6)</f>
        <v>100</v>
      </c>
      <c r="C54" s="8">
        <f t="shared" ca="1" si="15"/>
        <v>1900</v>
      </c>
      <c r="D54" s="8">
        <f t="shared" ca="1" si="16"/>
        <v>2080</v>
      </c>
      <c r="E54" s="8" cm="1">
        <f t="array" aca="1" ref="E54" ca="1">_xll.RiskPert($B$8,$D$8,$E$8)</f>
        <v>50</v>
      </c>
      <c r="F54" s="8">
        <f t="shared" ca="1" si="17"/>
        <v>2130</v>
      </c>
      <c r="G54" s="8">
        <f t="shared" ca="1" si="18"/>
        <v>230</v>
      </c>
      <c r="H54" s="8">
        <f t="shared" ca="1" si="19"/>
        <v>2130</v>
      </c>
      <c r="I54" s="8" cm="1">
        <f t="array" aca="1" ref="I54" ca="1">_xll.RiskUniform(_xll.RiskSimtable($K$11:$K$12),_xll.RiskSimtable($L$11:$L$12))</f>
        <v>60</v>
      </c>
      <c r="J54" s="8">
        <f t="shared" ca="1" si="20"/>
        <v>2190</v>
      </c>
      <c r="K54" s="8">
        <f t="shared" ca="1" si="21"/>
        <v>0</v>
      </c>
      <c r="L54" s="8">
        <f t="shared" ca="1" si="22"/>
        <v>2190</v>
      </c>
      <c r="M54" s="19" cm="1">
        <f t="array" aca="1" ref="M54" ca="1">_xll.RiskWeibull($B$12,$C$12)</f>
        <v>93.543756289254645</v>
      </c>
      <c r="N54" s="19">
        <f t="shared" ca="1" si="23"/>
        <v>2283.5437562892548</v>
      </c>
      <c r="O54" s="8">
        <f t="shared" ca="1" si="24"/>
        <v>0</v>
      </c>
      <c r="P54" s="19">
        <f t="shared" ca="1" si="25"/>
        <v>2283.5437562892548</v>
      </c>
      <c r="Q54" s="8" cm="1">
        <f t="array" aca="1" ref="Q54" ca="1">_xll.RiskGamma($B$14,1/$C$14)</f>
        <v>100</v>
      </c>
      <c r="R54" s="8" cm="1">
        <f t="array" aca="1" ref="R54" ca="1">_xll.RiskUniform($B$16,$C$16)</f>
        <v>20</v>
      </c>
      <c r="S54" s="19">
        <f t="shared" ca="1" si="26"/>
        <v>2403.5437562892548</v>
      </c>
      <c r="T54" s="9">
        <f t="shared" ca="1" si="0"/>
        <v>100</v>
      </c>
      <c r="U54" s="19" cm="1">
        <f t="array" aca="1" ref="U54" ca="1">INDEX(S:S, 43 + (INT((ROW(A19)-1)/8)*8))</f>
        <v>2953.5437562892548</v>
      </c>
      <c r="V54" s="8">
        <f t="shared" si="1"/>
        <v>120</v>
      </c>
      <c r="W54" s="19">
        <f t="shared" ca="1" si="2"/>
        <v>3073.5437562892548</v>
      </c>
      <c r="X54" s="8">
        <f t="shared" ca="1" si="3"/>
        <v>550</v>
      </c>
      <c r="Y54" s="19">
        <f t="shared" ca="1" si="4"/>
        <v>3073.5437562892548</v>
      </c>
      <c r="Z54" s="19" cm="1">
        <f t="array" aca="1" ref="Z54" ca="1">_xll.RiskPert($B$20,$C$20,$D$20)</f>
        <v>99.666666666666671</v>
      </c>
      <c r="AA54" s="8">
        <f t="shared" ca="1" si="5"/>
        <v>3173.2104229559213</v>
      </c>
      <c r="AB54" s="8">
        <f t="shared" ca="1" si="6"/>
        <v>0</v>
      </c>
      <c r="AC54" s="8" cm="1">
        <f t="array" aca="1" ref="AC54" ca="1">IF(MOD(ROW()-36, 8) = 0, INDEX(AA:AA, ROW()), INDEX(AE:AE,ROW() - 1))</f>
        <v>3223.2104229559213</v>
      </c>
      <c r="AD54" s="8" cm="1">
        <f t="array" aca="1" ref="AD54" ca="1">_xll.RiskUniform($B$22,$C$22)</f>
        <v>25</v>
      </c>
      <c r="AE54" s="8">
        <f t="shared" ca="1" si="27"/>
        <v>3248.2104229559213</v>
      </c>
      <c r="AF54" s="19">
        <f t="shared" ca="1" si="7"/>
        <v>149.66666666666652</v>
      </c>
      <c r="AG54" s="19">
        <f t="shared" ca="1" si="28"/>
        <v>1348.2104229559213</v>
      </c>
      <c r="AH54" s="8" t="str">
        <f t="shared" ca="1" si="8"/>
        <v>NO</v>
      </c>
      <c r="AI54" s="8">
        <f t="shared" ca="1" si="9"/>
        <v>230</v>
      </c>
      <c r="AJ54" s="8">
        <f t="shared" ca="1" si="10"/>
        <v>100</v>
      </c>
      <c r="AK54" s="8">
        <f t="shared" ca="1" si="11"/>
        <v>550</v>
      </c>
      <c r="AL54" s="19">
        <f t="shared" ca="1" si="12"/>
        <v>149.66666666666652</v>
      </c>
      <c r="AM54" s="19">
        <f t="shared" ca="1" si="13"/>
        <v>1348.2104229559213</v>
      </c>
      <c r="AN54" s="8" t="str">
        <f t="shared" ca="1" si="14"/>
        <v>YES</v>
      </c>
    </row>
    <row r="55" spans="1:40">
      <c r="A55" s="8">
        <v>20</v>
      </c>
      <c r="B55" s="8" cm="1">
        <f t="array" aca="1" ref="B55" ca="1">_xll.RiskGamma(1,1/$B$6)</f>
        <v>100</v>
      </c>
      <c r="C55" s="8">
        <f t="shared" ca="1" si="15"/>
        <v>2000</v>
      </c>
      <c r="D55" s="8">
        <f t="shared" ca="1" si="16"/>
        <v>2190</v>
      </c>
      <c r="E55" s="8" cm="1">
        <f t="array" aca="1" ref="E55" ca="1">_xll.RiskPert($B$8,$D$8,$E$8)</f>
        <v>50</v>
      </c>
      <c r="F55" s="8">
        <f t="shared" ca="1" si="17"/>
        <v>2240</v>
      </c>
      <c r="G55" s="8">
        <f t="shared" ca="1" si="18"/>
        <v>240</v>
      </c>
      <c r="H55" s="8">
        <f t="shared" ca="1" si="19"/>
        <v>2240</v>
      </c>
      <c r="I55" s="8" cm="1">
        <f t="array" aca="1" ref="I55" ca="1">_xll.RiskUniform(_xll.RiskSimtable($K$11:$K$12),_xll.RiskSimtable($L$11:$L$12))</f>
        <v>60</v>
      </c>
      <c r="J55" s="8">
        <f t="shared" ca="1" si="20"/>
        <v>2300</v>
      </c>
      <c r="K55" s="8">
        <f t="shared" ca="1" si="21"/>
        <v>0</v>
      </c>
      <c r="L55" s="8">
        <f t="shared" ca="1" si="22"/>
        <v>2300</v>
      </c>
      <c r="M55" s="19" cm="1">
        <f t="array" aca="1" ref="M55" ca="1">_xll.RiskWeibull($B$12,$C$12)</f>
        <v>93.543756289254645</v>
      </c>
      <c r="N55" s="19">
        <f t="shared" ca="1" si="23"/>
        <v>2393.5437562892548</v>
      </c>
      <c r="O55" s="8">
        <f t="shared" ca="1" si="24"/>
        <v>0</v>
      </c>
      <c r="P55" s="19">
        <f t="shared" ca="1" si="25"/>
        <v>2393.5437562892548</v>
      </c>
      <c r="Q55" s="8" cm="1">
        <f t="array" aca="1" ref="Q55" ca="1">_xll.RiskGamma($B$14,1/$C$14)</f>
        <v>100</v>
      </c>
      <c r="R55" s="8" cm="1">
        <f t="array" aca="1" ref="R55" ca="1">_xll.RiskUniform($B$16,$C$16)</f>
        <v>20</v>
      </c>
      <c r="S55" s="19">
        <f t="shared" ca="1" si="26"/>
        <v>2513.5437562892548</v>
      </c>
      <c r="T55" s="9">
        <f t="shared" ca="1" si="0"/>
        <v>100</v>
      </c>
      <c r="U55" s="19" cm="1">
        <f t="array" aca="1" ref="U55" ca="1">INDEX(S:S, 43 + (INT((ROW(A20)-1)/8)*8))</f>
        <v>2953.5437562892548</v>
      </c>
      <c r="V55" s="8">
        <f t="shared" si="1"/>
        <v>120</v>
      </c>
      <c r="W55" s="19">
        <f t="shared" ca="1" si="2"/>
        <v>3073.5437562892548</v>
      </c>
      <c r="X55" s="8">
        <f t="shared" ca="1" si="3"/>
        <v>440</v>
      </c>
      <c r="Y55" s="19">
        <f t="shared" ca="1" si="4"/>
        <v>3073.5437562892548</v>
      </c>
      <c r="Z55" s="19" cm="1">
        <f t="array" aca="1" ref="Z55" ca="1">_xll.RiskPert($B$20,$C$20,$D$20)</f>
        <v>99.666666666666671</v>
      </c>
      <c r="AA55" s="8">
        <f t="shared" ca="1" si="5"/>
        <v>3173.2104229559213</v>
      </c>
      <c r="AB55" s="8">
        <f t="shared" ca="1" si="6"/>
        <v>0</v>
      </c>
      <c r="AC55" s="8" cm="1">
        <f t="array" aca="1" ref="AC55" ca="1">IF(MOD(ROW()-36, 8) = 0, INDEX(AA:AA, ROW()), INDEX(AE:AE,ROW() - 1))</f>
        <v>3248.2104229559213</v>
      </c>
      <c r="AD55" s="8" cm="1">
        <f t="array" aca="1" ref="AD55" ca="1">_xll.RiskUniform($B$22,$C$22)</f>
        <v>25</v>
      </c>
      <c r="AE55" s="8">
        <f t="shared" ca="1" si="27"/>
        <v>3273.2104229559213</v>
      </c>
      <c r="AF55" s="19">
        <f t="shared" ca="1" si="7"/>
        <v>174.66666666666652</v>
      </c>
      <c r="AG55" s="19">
        <f t="shared" ca="1" si="28"/>
        <v>1273.2104229559213</v>
      </c>
      <c r="AH55" s="8" t="str">
        <f t="shared" ca="1" si="8"/>
        <v>NO</v>
      </c>
      <c r="AI55" s="8">
        <f t="shared" ca="1" si="9"/>
        <v>240</v>
      </c>
      <c r="AJ55" s="8">
        <f t="shared" ca="1" si="10"/>
        <v>100</v>
      </c>
      <c r="AK55" s="8">
        <f t="shared" ca="1" si="11"/>
        <v>440</v>
      </c>
      <c r="AL55" s="19">
        <f t="shared" ca="1" si="12"/>
        <v>174.66666666666652</v>
      </c>
      <c r="AM55" s="19">
        <f t="shared" ca="1" si="13"/>
        <v>1273.2104229559213</v>
      </c>
      <c r="AN55" s="8" t="str">
        <f t="shared" ca="1" si="14"/>
        <v>YES</v>
      </c>
    </row>
    <row r="56" spans="1:40">
      <c r="A56" s="8">
        <v>21</v>
      </c>
      <c r="B56" s="8" cm="1">
        <f t="array" aca="1" ref="B56" ca="1">_xll.RiskGamma(1,1/$B$6)</f>
        <v>100</v>
      </c>
      <c r="C56" s="8">
        <f t="shared" ca="1" si="15"/>
        <v>2100</v>
      </c>
      <c r="D56" s="8">
        <f t="shared" ca="1" si="16"/>
        <v>2300</v>
      </c>
      <c r="E56" s="8" cm="1">
        <f t="array" aca="1" ref="E56" ca="1">_xll.RiskPert($B$8,$D$8,$E$8)</f>
        <v>50</v>
      </c>
      <c r="F56" s="8">
        <f t="shared" ca="1" si="17"/>
        <v>2350</v>
      </c>
      <c r="G56" s="8">
        <f t="shared" ca="1" si="18"/>
        <v>250</v>
      </c>
      <c r="H56" s="8">
        <f t="shared" ca="1" si="19"/>
        <v>2350</v>
      </c>
      <c r="I56" s="8" cm="1">
        <f t="array" aca="1" ref="I56" ca="1">_xll.RiskUniform(_xll.RiskSimtable($K$11:$K$12),_xll.RiskSimtable($L$11:$L$12))</f>
        <v>60</v>
      </c>
      <c r="J56" s="8">
        <f t="shared" ca="1" si="20"/>
        <v>2410</v>
      </c>
      <c r="K56" s="8">
        <f t="shared" ca="1" si="21"/>
        <v>0</v>
      </c>
      <c r="L56" s="8">
        <f t="shared" ca="1" si="22"/>
        <v>2410</v>
      </c>
      <c r="M56" s="19" cm="1">
        <f t="array" aca="1" ref="M56" ca="1">_xll.RiskWeibull($B$12,$C$12)</f>
        <v>93.543756289254645</v>
      </c>
      <c r="N56" s="19">
        <f t="shared" ca="1" si="23"/>
        <v>2503.5437562892548</v>
      </c>
      <c r="O56" s="8">
        <f t="shared" ca="1" si="24"/>
        <v>0</v>
      </c>
      <c r="P56" s="19">
        <f t="shared" ca="1" si="25"/>
        <v>2503.5437562892548</v>
      </c>
      <c r="Q56" s="8" cm="1">
        <f t="array" aca="1" ref="Q56" ca="1">_xll.RiskGamma($B$14,1/$C$14)</f>
        <v>100</v>
      </c>
      <c r="R56" s="8" cm="1">
        <f t="array" aca="1" ref="R56" ca="1">_xll.RiskUniform($B$16,$C$16)</f>
        <v>20</v>
      </c>
      <c r="S56" s="19">
        <f t="shared" ca="1" si="26"/>
        <v>2623.5437562892548</v>
      </c>
      <c r="T56" s="9">
        <f t="shared" ca="1" si="0"/>
        <v>100</v>
      </c>
      <c r="U56" s="19" cm="1">
        <f t="array" aca="1" ref="U56" ca="1">INDEX(S:S, 43 + (INT((ROW(A21)-1)/8)*8))</f>
        <v>2953.5437562892548</v>
      </c>
      <c r="V56" s="8">
        <f t="shared" si="1"/>
        <v>120</v>
      </c>
      <c r="W56" s="19">
        <f t="shared" ca="1" si="2"/>
        <v>3073.5437562892548</v>
      </c>
      <c r="X56" s="8">
        <f t="shared" ca="1" si="3"/>
        <v>330</v>
      </c>
      <c r="Y56" s="19">
        <f t="shared" ca="1" si="4"/>
        <v>3073.5437562892548</v>
      </c>
      <c r="Z56" s="19" cm="1">
        <f t="array" aca="1" ref="Z56" ca="1">_xll.RiskPert($B$20,$C$20,$D$20)</f>
        <v>99.666666666666671</v>
      </c>
      <c r="AA56" s="8">
        <f t="shared" ca="1" si="5"/>
        <v>3173.2104229559213</v>
      </c>
      <c r="AB56" s="8">
        <f t="shared" ca="1" si="6"/>
        <v>0</v>
      </c>
      <c r="AC56" s="8" cm="1">
        <f t="array" aca="1" ref="AC56" ca="1">IF(MOD(ROW()-36, 8) = 0, INDEX(AA:AA, ROW()), INDEX(AE:AE,ROW() - 1))</f>
        <v>3273.2104229559213</v>
      </c>
      <c r="AD56" s="8" cm="1">
        <f t="array" aca="1" ref="AD56" ca="1">_xll.RiskUniform($B$22,$C$22)</f>
        <v>25</v>
      </c>
      <c r="AE56" s="8">
        <f t="shared" ca="1" si="27"/>
        <v>3298.2104229559213</v>
      </c>
      <c r="AF56" s="19">
        <f t="shared" ca="1" si="7"/>
        <v>199.66666666666652</v>
      </c>
      <c r="AG56" s="19">
        <f t="shared" ca="1" si="28"/>
        <v>1198.2104229559213</v>
      </c>
      <c r="AH56" s="8" t="str">
        <f t="shared" ca="1" si="8"/>
        <v>NO</v>
      </c>
      <c r="AI56" s="8">
        <f t="shared" ca="1" si="9"/>
        <v>250</v>
      </c>
      <c r="AJ56" s="8">
        <f t="shared" ca="1" si="10"/>
        <v>100</v>
      </c>
      <c r="AK56" s="8">
        <f t="shared" ca="1" si="11"/>
        <v>330</v>
      </c>
      <c r="AL56" s="19">
        <f t="shared" ca="1" si="12"/>
        <v>199.66666666666652</v>
      </c>
      <c r="AM56" s="19">
        <f t="shared" ca="1" si="13"/>
        <v>1198.2104229559213</v>
      </c>
      <c r="AN56" s="8" t="str">
        <f t="shared" ca="1" si="14"/>
        <v>YES</v>
      </c>
    </row>
    <row r="57" spans="1:40">
      <c r="A57" s="8">
        <v>22</v>
      </c>
      <c r="B57" s="8" cm="1">
        <f t="array" aca="1" ref="B57" ca="1">_xll.RiskGamma(1,1/$B$6)</f>
        <v>100</v>
      </c>
      <c r="C57" s="8">
        <f t="shared" ca="1" si="15"/>
        <v>2200</v>
      </c>
      <c r="D57" s="8">
        <f t="shared" ca="1" si="16"/>
        <v>2410</v>
      </c>
      <c r="E57" s="8" cm="1">
        <f t="array" aca="1" ref="E57" ca="1">_xll.RiskPert($B$8,$D$8,$E$8)</f>
        <v>50</v>
      </c>
      <c r="F57" s="8">
        <f t="shared" ca="1" si="17"/>
        <v>2460</v>
      </c>
      <c r="G57" s="8">
        <f t="shared" ca="1" si="18"/>
        <v>260</v>
      </c>
      <c r="H57" s="8">
        <f t="shared" ca="1" si="19"/>
        <v>2460</v>
      </c>
      <c r="I57" s="8" cm="1">
        <f t="array" aca="1" ref="I57" ca="1">_xll.RiskUniform(_xll.RiskSimtable($K$11:$K$12),_xll.RiskSimtable($L$11:$L$12))</f>
        <v>60</v>
      </c>
      <c r="J57" s="8">
        <f t="shared" ca="1" si="20"/>
        <v>2520</v>
      </c>
      <c r="K57" s="8">
        <f t="shared" ca="1" si="21"/>
        <v>0</v>
      </c>
      <c r="L57" s="8">
        <f t="shared" ca="1" si="22"/>
        <v>2520</v>
      </c>
      <c r="M57" s="19" cm="1">
        <f t="array" aca="1" ref="M57" ca="1">_xll.RiskWeibull($B$12,$C$12)</f>
        <v>93.543756289254645</v>
      </c>
      <c r="N57" s="19">
        <f t="shared" ca="1" si="23"/>
        <v>2613.5437562892548</v>
      </c>
      <c r="O57" s="8">
        <f t="shared" ca="1" si="24"/>
        <v>0</v>
      </c>
      <c r="P57" s="19">
        <f t="shared" ca="1" si="25"/>
        <v>2613.5437562892548</v>
      </c>
      <c r="Q57" s="8" cm="1">
        <f t="array" aca="1" ref="Q57" ca="1">_xll.RiskGamma($B$14,1/$C$14)</f>
        <v>100</v>
      </c>
      <c r="R57" s="8" cm="1">
        <f t="array" aca="1" ref="R57" ca="1">_xll.RiskUniform($B$16,$C$16)</f>
        <v>20</v>
      </c>
      <c r="S57" s="19">
        <f t="shared" ca="1" si="26"/>
        <v>2733.5437562892548</v>
      </c>
      <c r="T57" s="9">
        <f t="shared" ca="1" si="0"/>
        <v>100</v>
      </c>
      <c r="U57" s="19" cm="1">
        <f t="array" aca="1" ref="U57" ca="1">INDEX(S:S, 43 + (INT((ROW(A22)-1)/8)*8))</f>
        <v>2953.5437562892548</v>
      </c>
      <c r="V57" s="8">
        <f t="shared" si="1"/>
        <v>120</v>
      </c>
      <c r="W57" s="19">
        <f t="shared" ca="1" si="2"/>
        <v>3073.5437562892548</v>
      </c>
      <c r="X57" s="8">
        <f t="shared" ca="1" si="3"/>
        <v>220</v>
      </c>
      <c r="Y57" s="19">
        <f t="shared" ca="1" si="4"/>
        <v>3073.5437562892548</v>
      </c>
      <c r="Z57" s="19" cm="1">
        <f t="array" aca="1" ref="Z57" ca="1">_xll.RiskPert($B$20,$C$20,$D$20)</f>
        <v>99.666666666666671</v>
      </c>
      <c r="AA57" s="8">
        <f t="shared" ca="1" si="5"/>
        <v>3173.2104229559213</v>
      </c>
      <c r="AB57" s="8">
        <f t="shared" ca="1" si="6"/>
        <v>0</v>
      </c>
      <c r="AC57" s="8" cm="1">
        <f t="array" aca="1" ref="AC57" ca="1">IF(MOD(ROW()-36, 8) = 0, INDEX(AA:AA, ROW()), INDEX(AE:AE,ROW() - 1))</f>
        <v>3298.2104229559213</v>
      </c>
      <c r="AD57" s="8" cm="1">
        <f t="array" aca="1" ref="AD57" ca="1">_xll.RiskUniform($B$22,$C$22)</f>
        <v>25</v>
      </c>
      <c r="AE57" s="8">
        <f t="shared" ca="1" si="27"/>
        <v>3323.2104229559213</v>
      </c>
      <c r="AF57" s="19">
        <f t="shared" ca="1" si="7"/>
        <v>224.66666666666652</v>
      </c>
      <c r="AG57" s="19">
        <f t="shared" ca="1" si="28"/>
        <v>1123.2104229559213</v>
      </c>
      <c r="AH57" s="8" t="str">
        <f t="shared" ca="1" si="8"/>
        <v>NO</v>
      </c>
      <c r="AI57" s="8">
        <f t="shared" ca="1" si="9"/>
        <v>260</v>
      </c>
      <c r="AJ57" s="8">
        <f t="shared" ca="1" si="10"/>
        <v>100</v>
      </c>
      <c r="AK57" s="8">
        <f t="shared" ca="1" si="11"/>
        <v>220</v>
      </c>
      <c r="AL57" s="19">
        <f t="shared" ca="1" si="12"/>
        <v>224.66666666666652</v>
      </c>
      <c r="AM57" s="19">
        <f t="shared" ca="1" si="13"/>
        <v>1123.2104229559213</v>
      </c>
      <c r="AN57" s="8" t="str">
        <f t="shared" ca="1" si="14"/>
        <v>YES</v>
      </c>
    </row>
    <row r="58" spans="1:40">
      <c r="A58" s="8">
        <v>23</v>
      </c>
      <c r="B58" s="8" cm="1">
        <f t="array" aca="1" ref="B58" ca="1">_xll.RiskGamma(1,1/$B$6)</f>
        <v>100</v>
      </c>
      <c r="C58" s="8">
        <f t="shared" ca="1" si="15"/>
        <v>2300</v>
      </c>
      <c r="D58" s="8">
        <f t="shared" ca="1" si="16"/>
        <v>2520</v>
      </c>
      <c r="E58" s="8" cm="1">
        <f t="array" aca="1" ref="E58" ca="1">_xll.RiskPert($B$8,$D$8,$E$8)</f>
        <v>50</v>
      </c>
      <c r="F58" s="8">
        <f t="shared" ca="1" si="17"/>
        <v>2570</v>
      </c>
      <c r="G58" s="8">
        <f t="shared" ca="1" si="18"/>
        <v>270</v>
      </c>
      <c r="H58" s="8">
        <f t="shared" ca="1" si="19"/>
        <v>2570</v>
      </c>
      <c r="I58" s="8" cm="1">
        <f t="array" aca="1" ref="I58" ca="1">_xll.RiskUniform(_xll.RiskSimtable($K$11:$K$12),_xll.RiskSimtable($L$11:$L$12))</f>
        <v>60</v>
      </c>
      <c r="J58" s="8">
        <f t="shared" ca="1" si="20"/>
        <v>2630</v>
      </c>
      <c r="K58" s="8">
        <f t="shared" ca="1" si="21"/>
        <v>0</v>
      </c>
      <c r="L58" s="8">
        <f t="shared" ca="1" si="22"/>
        <v>2630</v>
      </c>
      <c r="M58" s="19" cm="1">
        <f t="array" aca="1" ref="M58" ca="1">_xll.RiskWeibull($B$12,$C$12)</f>
        <v>93.543756289254645</v>
      </c>
      <c r="N58" s="19">
        <f t="shared" ca="1" si="23"/>
        <v>2723.5437562892548</v>
      </c>
      <c r="O58" s="8">
        <f t="shared" ca="1" si="24"/>
        <v>0</v>
      </c>
      <c r="P58" s="19">
        <f t="shared" ca="1" si="25"/>
        <v>2723.5437562892548</v>
      </c>
      <c r="Q58" s="8" cm="1">
        <f t="array" aca="1" ref="Q58" ca="1">_xll.RiskGamma($B$14,1/$C$14)</f>
        <v>100</v>
      </c>
      <c r="R58" s="8" cm="1">
        <f t="array" aca="1" ref="R58" ca="1">_xll.RiskUniform($B$16,$C$16)</f>
        <v>20</v>
      </c>
      <c r="S58" s="19">
        <f t="shared" ca="1" si="26"/>
        <v>2843.5437562892548</v>
      </c>
      <c r="T58" s="9">
        <f t="shared" ca="1" si="0"/>
        <v>100</v>
      </c>
      <c r="U58" s="19" cm="1">
        <f t="array" aca="1" ref="U58" ca="1">INDEX(S:S, 43 + (INT((ROW(A23)-1)/8)*8))</f>
        <v>2953.5437562892548</v>
      </c>
      <c r="V58" s="8">
        <f t="shared" si="1"/>
        <v>120</v>
      </c>
      <c r="W58" s="19">
        <f t="shared" ca="1" si="2"/>
        <v>3073.5437562892548</v>
      </c>
      <c r="X58" s="8">
        <f t="shared" ca="1" si="3"/>
        <v>110</v>
      </c>
      <c r="Y58" s="19">
        <f t="shared" ca="1" si="4"/>
        <v>3073.5437562892548</v>
      </c>
      <c r="Z58" s="19" cm="1">
        <f t="array" aca="1" ref="Z58" ca="1">_xll.RiskPert($B$20,$C$20,$D$20)</f>
        <v>99.666666666666671</v>
      </c>
      <c r="AA58" s="8">
        <f t="shared" ca="1" si="5"/>
        <v>3173.2104229559213</v>
      </c>
      <c r="AB58" s="8">
        <f t="shared" ca="1" si="6"/>
        <v>0</v>
      </c>
      <c r="AC58" s="8" cm="1">
        <f t="array" aca="1" ref="AC58" ca="1">IF(MOD(ROW()-36, 8) = 0, INDEX(AA:AA, ROW()), INDEX(AE:AE,ROW() - 1))</f>
        <v>3323.2104229559213</v>
      </c>
      <c r="AD58" s="8" cm="1">
        <f t="array" aca="1" ref="AD58" ca="1">_xll.RiskUniform($B$22,$C$22)</f>
        <v>25</v>
      </c>
      <c r="AE58" s="8">
        <f t="shared" ca="1" si="27"/>
        <v>3348.2104229559213</v>
      </c>
      <c r="AF58" s="19">
        <f t="shared" ca="1" si="7"/>
        <v>249.66666666666652</v>
      </c>
      <c r="AG58" s="19">
        <f t="shared" ca="1" si="28"/>
        <v>1048.2104229559213</v>
      </c>
      <c r="AH58" s="8" t="str">
        <f t="shared" ca="1" si="8"/>
        <v>NO</v>
      </c>
      <c r="AI58" s="8">
        <f t="shared" ca="1" si="9"/>
        <v>270</v>
      </c>
      <c r="AJ58" s="8">
        <f t="shared" ca="1" si="10"/>
        <v>100</v>
      </c>
      <c r="AK58" s="8">
        <f t="shared" ca="1" si="11"/>
        <v>110</v>
      </c>
      <c r="AL58" s="19">
        <f t="shared" ca="1" si="12"/>
        <v>249.66666666666652</v>
      </c>
      <c r="AM58" s="19">
        <f t="shared" ca="1" si="13"/>
        <v>1048.2104229559213</v>
      </c>
      <c r="AN58" s="8" t="str">
        <f t="shared" ca="1" si="14"/>
        <v>YES</v>
      </c>
    </row>
    <row r="59" spans="1:40">
      <c r="A59" s="8">
        <v>24</v>
      </c>
      <c r="B59" s="8" cm="1">
        <f t="array" aca="1" ref="B59" ca="1">_xll.RiskGamma(1,1/$B$6)</f>
        <v>100</v>
      </c>
      <c r="C59" s="8">
        <f t="shared" ca="1" si="15"/>
        <v>2400</v>
      </c>
      <c r="D59" s="8">
        <f t="shared" ca="1" si="16"/>
        <v>2630</v>
      </c>
      <c r="E59" s="8" cm="1">
        <f t="array" aca="1" ref="E59" ca="1">_xll.RiskPert($B$8,$D$8,$E$8)</f>
        <v>50</v>
      </c>
      <c r="F59" s="8">
        <f t="shared" ca="1" si="17"/>
        <v>2680</v>
      </c>
      <c r="G59" s="8">
        <f t="shared" ca="1" si="18"/>
        <v>280</v>
      </c>
      <c r="H59" s="8">
        <f t="shared" ca="1" si="19"/>
        <v>2680</v>
      </c>
      <c r="I59" s="8" cm="1">
        <f t="array" aca="1" ref="I59" ca="1">_xll.RiskUniform(_xll.RiskSimtable($K$11:$K$12),_xll.RiskSimtable($L$11:$L$12))</f>
        <v>60</v>
      </c>
      <c r="J59" s="8">
        <f t="shared" ca="1" si="20"/>
        <v>2740</v>
      </c>
      <c r="K59" s="8">
        <f t="shared" ca="1" si="21"/>
        <v>0</v>
      </c>
      <c r="L59" s="8">
        <f t="shared" ca="1" si="22"/>
        <v>2740</v>
      </c>
      <c r="M59" s="19" cm="1">
        <f t="array" aca="1" ref="M59" ca="1">_xll.RiskWeibull($B$12,$C$12)</f>
        <v>93.543756289254645</v>
      </c>
      <c r="N59" s="19">
        <f t="shared" ca="1" si="23"/>
        <v>2833.5437562892548</v>
      </c>
      <c r="O59" s="8">
        <f t="shared" ca="1" si="24"/>
        <v>0</v>
      </c>
      <c r="P59" s="19">
        <f t="shared" ca="1" si="25"/>
        <v>2833.5437562892548</v>
      </c>
      <c r="Q59" s="8" cm="1">
        <f t="array" aca="1" ref="Q59" ca="1">_xll.RiskGamma($B$14,1/$C$14)</f>
        <v>100</v>
      </c>
      <c r="R59" s="8" cm="1">
        <f t="array" aca="1" ref="R59" ca="1">_xll.RiskUniform($B$16,$C$16)</f>
        <v>20</v>
      </c>
      <c r="S59" s="19">
        <f t="shared" ca="1" si="26"/>
        <v>2953.5437562892548</v>
      </c>
      <c r="T59" s="9">
        <f t="shared" ca="1" si="0"/>
        <v>100</v>
      </c>
      <c r="U59" s="19" cm="1">
        <f t="array" aca="1" ref="U59" ca="1">INDEX(S:S, 43 + (INT((ROW(A24)-1)/8)*8))</f>
        <v>2953.5437562892548</v>
      </c>
      <c r="V59" s="8">
        <f t="shared" si="1"/>
        <v>120</v>
      </c>
      <c r="W59" s="19">
        <f t="shared" ca="1" si="2"/>
        <v>3073.5437562892548</v>
      </c>
      <c r="X59" s="8">
        <f t="shared" ca="1" si="3"/>
        <v>0</v>
      </c>
      <c r="Y59" s="19">
        <f t="shared" ca="1" si="4"/>
        <v>3073.5437562892548</v>
      </c>
      <c r="Z59" s="19" cm="1">
        <f t="array" aca="1" ref="Z59" ca="1">_xll.RiskPert($B$20,$C$20,$D$20)</f>
        <v>99.666666666666671</v>
      </c>
      <c r="AA59" s="8">
        <f t="shared" ca="1" si="5"/>
        <v>3173.2104229559213</v>
      </c>
      <c r="AB59" s="8">
        <f t="shared" ca="1" si="6"/>
        <v>0</v>
      </c>
      <c r="AC59" s="8" cm="1">
        <f t="array" aca="1" ref="AC59" ca="1">IF(MOD(ROW()-36, 8) = 0, INDEX(AA:AA, ROW()), INDEX(AE:AE,ROW() - 1))</f>
        <v>3348.2104229559213</v>
      </c>
      <c r="AD59" s="8" cm="1">
        <f t="array" aca="1" ref="AD59" ca="1">_xll.RiskUniform($B$22,$C$22)</f>
        <v>25</v>
      </c>
      <c r="AE59" s="8">
        <f t="shared" ca="1" si="27"/>
        <v>3373.2104229559213</v>
      </c>
      <c r="AF59" s="19">
        <f t="shared" ca="1" si="7"/>
        <v>274.66666666666652</v>
      </c>
      <c r="AG59" s="19">
        <f t="shared" ca="1" si="28"/>
        <v>973.21042295592133</v>
      </c>
      <c r="AH59" s="8" t="str">
        <f t="shared" ca="1" si="8"/>
        <v>NO</v>
      </c>
      <c r="AI59" s="8">
        <f t="shared" ca="1" si="9"/>
        <v>280</v>
      </c>
      <c r="AJ59" s="8">
        <f t="shared" ca="1" si="10"/>
        <v>100</v>
      </c>
      <c r="AK59" s="8">
        <f t="shared" ca="1" si="11"/>
        <v>0</v>
      </c>
      <c r="AL59" s="19">
        <f t="shared" ca="1" si="12"/>
        <v>274.66666666666652</v>
      </c>
      <c r="AM59" s="19">
        <f t="shared" ca="1" si="13"/>
        <v>973.21042295592133</v>
      </c>
      <c r="AN59" s="8" t="str">
        <f t="shared" ca="1" si="14"/>
        <v>YES</v>
      </c>
    </row>
    <row r="60" spans="1:40">
      <c r="A60" s="8">
        <v>25</v>
      </c>
      <c r="B60" s="8" cm="1">
        <f t="array" aca="1" ref="B60" ca="1">_xll.RiskGamma(1,1/$B$6)</f>
        <v>100</v>
      </c>
      <c r="C60" s="8">
        <f t="shared" ca="1" si="15"/>
        <v>2500</v>
      </c>
      <c r="D60" s="8">
        <f t="shared" ca="1" si="16"/>
        <v>2740</v>
      </c>
      <c r="E60" s="8" cm="1">
        <f t="array" aca="1" ref="E60" ca="1">_xll.RiskPert($B$8,$D$8,$E$8)</f>
        <v>50</v>
      </c>
      <c r="F60" s="8">
        <f t="shared" ca="1" si="17"/>
        <v>2790</v>
      </c>
      <c r="G60" s="8">
        <f t="shared" ca="1" si="18"/>
        <v>290</v>
      </c>
      <c r="H60" s="8">
        <f t="shared" ca="1" si="19"/>
        <v>2790</v>
      </c>
      <c r="I60" s="8" cm="1">
        <f t="array" aca="1" ref="I60" ca="1">_xll.RiskUniform(_xll.RiskSimtable($K$11:$K$12),_xll.RiskSimtable($L$11:$L$12))</f>
        <v>60</v>
      </c>
      <c r="J60" s="8">
        <f t="shared" ca="1" si="20"/>
        <v>2850</v>
      </c>
      <c r="K60" s="8">
        <f t="shared" ca="1" si="21"/>
        <v>0</v>
      </c>
      <c r="L60" s="8">
        <f t="shared" ca="1" si="22"/>
        <v>2850</v>
      </c>
      <c r="M60" s="19" cm="1">
        <f t="array" aca="1" ref="M60" ca="1">_xll.RiskWeibull($B$12,$C$12)</f>
        <v>93.543756289254645</v>
      </c>
      <c r="N60" s="19">
        <f t="shared" ca="1" si="23"/>
        <v>2943.5437562892548</v>
      </c>
      <c r="O60" s="8">
        <f t="shared" ca="1" si="24"/>
        <v>0</v>
      </c>
      <c r="P60" s="19">
        <f t="shared" ca="1" si="25"/>
        <v>2943.5437562892548</v>
      </c>
      <c r="Q60" s="8" cm="1">
        <f t="array" aca="1" ref="Q60" ca="1">_xll.RiskGamma($B$14,1/$C$14)</f>
        <v>100</v>
      </c>
      <c r="R60" s="8" cm="1">
        <f t="array" aca="1" ref="R60" ca="1">_xll.RiskUniform($B$16,$C$16)</f>
        <v>20</v>
      </c>
      <c r="S60" s="19">
        <f t="shared" ca="1" si="26"/>
        <v>3063.5437562892548</v>
      </c>
      <c r="T60" s="9">
        <f t="shared" ca="1" si="0"/>
        <v>100</v>
      </c>
      <c r="U60" s="19" cm="1">
        <f t="array" aca="1" ref="U60" ca="1">INDEX(S:S, 43 + (INT((ROW(A25)-1)/8)*8))</f>
        <v>3833.5437562892548</v>
      </c>
      <c r="V60" s="8">
        <f t="shared" si="1"/>
        <v>120</v>
      </c>
      <c r="W60" s="19">
        <f t="shared" ca="1" si="2"/>
        <v>3953.5437562892548</v>
      </c>
      <c r="X60" s="8">
        <f t="shared" ca="1" si="3"/>
        <v>770</v>
      </c>
      <c r="Y60" s="19">
        <f t="shared" ca="1" si="4"/>
        <v>3953.5437562892548</v>
      </c>
      <c r="Z60" s="19" cm="1">
        <f t="array" aca="1" ref="Z60" ca="1">_xll.RiskPert($B$20,$C$20,$D$20)</f>
        <v>99.666666666666671</v>
      </c>
      <c r="AA60" s="8">
        <f t="shared" ca="1" si="5"/>
        <v>4053.2104229559213</v>
      </c>
      <c r="AB60" s="8">
        <f t="shared" ca="1" si="6"/>
        <v>0</v>
      </c>
      <c r="AC60" s="8" cm="1">
        <f t="array" aca="1" ref="AC60" ca="1">IF(MOD(ROW()-36, 8) = 0, INDEX(AA:AA, ROW()), INDEX(AE:AE,ROW() - 1))</f>
        <v>4053.2104229559213</v>
      </c>
      <c r="AD60" s="8" cm="1">
        <f t="array" aca="1" ref="AD60" ca="1">_xll.RiskUniform($B$22,$C$22)</f>
        <v>25</v>
      </c>
      <c r="AE60" s="8">
        <f t="shared" ca="1" si="27"/>
        <v>4078.2104229559213</v>
      </c>
      <c r="AF60" s="19">
        <f t="shared" ca="1" si="7"/>
        <v>99.666666666666515</v>
      </c>
      <c r="AG60" s="19">
        <f t="shared" ca="1" si="28"/>
        <v>1578.2104229559213</v>
      </c>
      <c r="AH60" s="8" t="str">
        <f t="shared" ca="1" si="8"/>
        <v>NO</v>
      </c>
      <c r="AI60" s="8">
        <f t="shared" ca="1" si="9"/>
        <v>290</v>
      </c>
      <c r="AJ60" s="8">
        <f t="shared" ca="1" si="10"/>
        <v>100</v>
      </c>
      <c r="AK60" s="8">
        <f t="shared" ca="1" si="11"/>
        <v>770</v>
      </c>
      <c r="AL60" s="19">
        <f t="shared" ca="1" si="12"/>
        <v>99.666666666666515</v>
      </c>
      <c r="AM60" s="19">
        <f t="shared" ca="1" si="13"/>
        <v>1578.2104229559213</v>
      </c>
      <c r="AN60" s="8" t="str">
        <f t="shared" ca="1" si="14"/>
        <v>NO</v>
      </c>
    </row>
    <row r="61" spans="1:40">
      <c r="A61" s="8">
        <v>26</v>
      </c>
      <c r="B61" s="8" cm="1">
        <f t="array" aca="1" ref="B61" ca="1">_xll.RiskGamma(1,1/$B$6)</f>
        <v>100</v>
      </c>
      <c r="C61" s="8">
        <f t="shared" ca="1" si="15"/>
        <v>2600</v>
      </c>
      <c r="D61" s="8">
        <f t="shared" ca="1" si="16"/>
        <v>2850</v>
      </c>
      <c r="E61" s="8" cm="1">
        <f t="array" aca="1" ref="E61" ca="1">_xll.RiskPert($B$8,$D$8,$E$8)</f>
        <v>50</v>
      </c>
      <c r="F61" s="8">
        <f t="shared" ca="1" si="17"/>
        <v>2900</v>
      </c>
      <c r="G61" s="8">
        <f t="shared" ca="1" si="18"/>
        <v>300</v>
      </c>
      <c r="H61" s="8">
        <f t="shared" ca="1" si="19"/>
        <v>2900</v>
      </c>
      <c r="I61" s="8" cm="1">
        <f t="array" aca="1" ref="I61" ca="1">_xll.RiskUniform(_xll.RiskSimtable($K$11:$K$12),_xll.RiskSimtable($L$11:$L$12))</f>
        <v>60</v>
      </c>
      <c r="J61" s="8">
        <f t="shared" ca="1" si="20"/>
        <v>2960</v>
      </c>
      <c r="K61" s="8">
        <f t="shared" ca="1" si="21"/>
        <v>0</v>
      </c>
      <c r="L61" s="8">
        <f t="shared" ca="1" si="22"/>
        <v>2960</v>
      </c>
      <c r="M61" s="19" cm="1">
        <f t="array" aca="1" ref="M61" ca="1">_xll.RiskWeibull($B$12,$C$12)</f>
        <v>93.543756289254645</v>
      </c>
      <c r="N61" s="19">
        <f t="shared" ca="1" si="23"/>
        <v>3053.5437562892548</v>
      </c>
      <c r="O61" s="8">
        <f t="shared" ca="1" si="24"/>
        <v>0</v>
      </c>
      <c r="P61" s="19">
        <f t="shared" ca="1" si="25"/>
        <v>3053.5437562892548</v>
      </c>
      <c r="Q61" s="8" cm="1">
        <f t="array" aca="1" ref="Q61" ca="1">_xll.RiskGamma($B$14,1/$C$14)</f>
        <v>100</v>
      </c>
      <c r="R61" s="8" cm="1">
        <f t="array" aca="1" ref="R61" ca="1">_xll.RiskUniform($B$16,$C$16)</f>
        <v>20</v>
      </c>
      <c r="S61" s="19">
        <f t="shared" ca="1" si="26"/>
        <v>3173.5437562892548</v>
      </c>
      <c r="T61" s="9">
        <f t="shared" ca="1" si="0"/>
        <v>100</v>
      </c>
      <c r="U61" s="19" cm="1">
        <f t="array" aca="1" ref="U61" ca="1">INDEX(S:S, 43 + (INT((ROW(A26)-1)/8)*8))</f>
        <v>3833.5437562892548</v>
      </c>
      <c r="V61" s="8">
        <f t="shared" si="1"/>
        <v>120</v>
      </c>
      <c r="W61" s="19">
        <f t="shared" ca="1" si="2"/>
        <v>3953.5437562892548</v>
      </c>
      <c r="X61" s="8">
        <f t="shared" ca="1" si="3"/>
        <v>660</v>
      </c>
      <c r="Y61" s="19">
        <f t="shared" ca="1" si="4"/>
        <v>3953.5437562892548</v>
      </c>
      <c r="Z61" s="19" cm="1">
        <f t="array" aca="1" ref="Z61" ca="1">_xll.RiskPert($B$20,$C$20,$D$20)</f>
        <v>99.666666666666671</v>
      </c>
      <c r="AA61" s="8">
        <f t="shared" ca="1" si="5"/>
        <v>4053.2104229559213</v>
      </c>
      <c r="AB61" s="8">
        <f t="shared" ca="1" si="6"/>
        <v>0</v>
      </c>
      <c r="AC61" s="8" cm="1">
        <f t="array" aca="1" ref="AC61" ca="1">IF(MOD(ROW()-36, 8) = 0, INDEX(AA:AA, ROW()), INDEX(AE:AE,ROW() - 1))</f>
        <v>4078.2104229559213</v>
      </c>
      <c r="AD61" s="8" cm="1">
        <f t="array" aca="1" ref="AD61" ca="1">_xll.RiskUniform($B$22,$C$22)</f>
        <v>25</v>
      </c>
      <c r="AE61" s="8">
        <f t="shared" ca="1" si="27"/>
        <v>4103.2104229559209</v>
      </c>
      <c r="AF61" s="19">
        <f t="shared" ca="1" si="7"/>
        <v>124.66666666666652</v>
      </c>
      <c r="AG61" s="19">
        <f t="shared" ca="1" si="28"/>
        <v>1503.2104229559209</v>
      </c>
      <c r="AH61" s="8" t="str">
        <f t="shared" ca="1" si="8"/>
        <v>NO</v>
      </c>
      <c r="AI61" s="8">
        <f t="shared" ca="1" si="9"/>
        <v>300</v>
      </c>
      <c r="AJ61" s="8">
        <f t="shared" ca="1" si="10"/>
        <v>100</v>
      </c>
      <c r="AK61" s="8">
        <f t="shared" ca="1" si="11"/>
        <v>660</v>
      </c>
      <c r="AL61" s="19">
        <f t="shared" ca="1" si="12"/>
        <v>124.66666666666652</v>
      </c>
      <c r="AM61" s="19">
        <f t="shared" ca="1" si="13"/>
        <v>1503.2104229559209</v>
      </c>
      <c r="AN61" s="8" t="str">
        <f t="shared" ca="1" si="14"/>
        <v>NO</v>
      </c>
    </row>
    <row r="62" spans="1:40">
      <c r="A62" s="8">
        <v>27</v>
      </c>
      <c r="B62" s="8" cm="1">
        <f t="array" aca="1" ref="B62" ca="1">_xll.RiskGamma(1,1/$B$6)</f>
        <v>100</v>
      </c>
      <c r="C62" s="8">
        <f t="shared" ca="1" si="15"/>
        <v>2700</v>
      </c>
      <c r="D62" s="8">
        <f t="shared" ca="1" si="16"/>
        <v>2960</v>
      </c>
      <c r="E62" s="8" cm="1">
        <f t="array" aca="1" ref="E62" ca="1">_xll.RiskPert($B$8,$D$8,$E$8)</f>
        <v>50</v>
      </c>
      <c r="F62" s="8">
        <f t="shared" ca="1" si="17"/>
        <v>3010</v>
      </c>
      <c r="G62" s="8">
        <f t="shared" ca="1" si="18"/>
        <v>310</v>
      </c>
      <c r="H62" s="8">
        <f t="shared" ca="1" si="19"/>
        <v>3010</v>
      </c>
      <c r="I62" s="8" cm="1">
        <f t="array" aca="1" ref="I62" ca="1">_xll.RiskUniform(_xll.RiskSimtable($K$11:$K$12),_xll.RiskSimtable($L$11:$L$12))</f>
        <v>60</v>
      </c>
      <c r="J62" s="8">
        <f t="shared" ca="1" si="20"/>
        <v>3070</v>
      </c>
      <c r="K62" s="8">
        <f t="shared" ca="1" si="21"/>
        <v>0</v>
      </c>
      <c r="L62" s="8">
        <f t="shared" ca="1" si="22"/>
        <v>3070</v>
      </c>
      <c r="M62" s="19" cm="1">
        <f t="array" aca="1" ref="M62" ca="1">_xll.RiskWeibull($B$12,$C$12)</f>
        <v>93.543756289254645</v>
      </c>
      <c r="N62" s="19">
        <f t="shared" ca="1" si="23"/>
        <v>3163.5437562892548</v>
      </c>
      <c r="O62" s="8">
        <f t="shared" ca="1" si="24"/>
        <v>0</v>
      </c>
      <c r="P62" s="19">
        <f t="shared" ca="1" si="25"/>
        <v>3163.5437562892548</v>
      </c>
      <c r="Q62" s="8" cm="1">
        <f t="array" aca="1" ref="Q62" ca="1">_xll.RiskGamma($B$14,1/$C$14)</f>
        <v>100</v>
      </c>
      <c r="R62" s="8" cm="1">
        <f t="array" aca="1" ref="R62" ca="1">_xll.RiskUniform($B$16,$C$16)</f>
        <v>20</v>
      </c>
      <c r="S62" s="19">
        <f t="shared" ca="1" si="26"/>
        <v>3283.5437562892548</v>
      </c>
      <c r="T62" s="9">
        <f t="shared" ca="1" si="0"/>
        <v>100</v>
      </c>
      <c r="U62" s="19" cm="1">
        <f t="array" aca="1" ref="U62" ca="1">INDEX(S:S, 43 + (INT((ROW(A27)-1)/8)*8))</f>
        <v>3833.5437562892548</v>
      </c>
      <c r="V62" s="8">
        <f t="shared" si="1"/>
        <v>120</v>
      </c>
      <c r="W62" s="19">
        <f t="shared" ca="1" si="2"/>
        <v>3953.5437562892548</v>
      </c>
      <c r="X62" s="8">
        <f t="shared" ca="1" si="3"/>
        <v>550</v>
      </c>
      <c r="Y62" s="19">
        <f t="shared" ca="1" si="4"/>
        <v>3953.5437562892548</v>
      </c>
      <c r="Z62" s="19" cm="1">
        <f t="array" aca="1" ref="Z62" ca="1">_xll.RiskPert($B$20,$C$20,$D$20)</f>
        <v>99.666666666666671</v>
      </c>
      <c r="AA62" s="8">
        <f t="shared" ca="1" si="5"/>
        <v>4053.2104229559213</v>
      </c>
      <c r="AB62" s="8">
        <f t="shared" ca="1" si="6"/>
        <v>0</v>
      </c>
      <c r="AC62" s="8" cm="1">
        <f t="array" aca="1" ref="AC62" ca="1">IF(MOD(ROW()-36, 8) = 0, INDEX(AA:AA, ROW()), INDEX(AE:AE,ROW() - 1))</f>
        <v>4103.2104229559209</v>
      </c>
      <c r="AD62" s="8" cm="1">
        <f t="array" aca="1" ref="AD62" ca="1">_xll.RiskUniform($B$22,$C$22)</f>
        <v>25</v>
      </c>
      <c r="AE62" s="8">
        <f t="shared" ca="1" si="27"/>
        <v>4128.2104229559209</v>
      </c>
      <c r="AF62" s="19">
        <f t="shared" ca="1" si="7"/>
        <v>149.66666666666606</v>
      </c>
      <c r="AG62" s="19">
        <f t="shared" ca="1" si="28"/>
        <v>1428.2104229559209</v>
      </c>
      <c r="AH62" s="8" t="str">
        <f t="shared" ca="1" si="8"/>
        <v>NO</v>
      </c>
      <c r="AI62" s="8">
        <f t="shared" ca="1" si="9"/>
        <v>310</v>
      </c>
      <c r="AJ62" s="8">
        <f t="shared" ca="1" si="10"/>
        <v>100</v>
      </c>
      <c r="AK62" s="8">
        <f t="shared" ca="1" si="11"/>
        <v>550</v>
      </c>
      <c r="AL62" s="19">
        <f t="shared" ca="1" si="12"/>
        <v>149.66666666666606</v>
      </c>
      <c r="AM62" s="19">
        <f t="shared" ca="1" si="13"/>
        <v>1428.2104229559209</v>
      </c>
      <c r="AN62" s="8" t="str">
        <f t="shared" ca="1" si="14"/>
        <v>YES</v>
      </c>
    </row>
    <row r="63" spans="1:40">
      <c r="A63" s="8">
        <v>28</v>
      </c>
      <c r="B63" s="8" cm="1">
        <f t="array" aca="1" ref="B63" ca="1">_xll.RiskGamma(1,1/$B$6)</f>
        <v>100</v>
      </c>
      <c r="C63" s="8">
        <f t="shared" ca="1" si="15"/>
        <v>2800</v>
      </c>
      <c r="D63" s="8">
        <f t="shared" ca="1" si="16"/>
        <v>3070</v>
      </c>
      <c r="E63" s="8" cm="1">
        <f t="array" aca="1" ref="E63" ca="1">_xll.RiskPert($B$8,$D$8,$E$8)</f>
        <v>50</v>
      </c>
      <c r="F63" s="8">
        <f t="shared" ca="1" si="17"/>
        <v>3120</v>
      </c>
      <c r="G63" s="8">
        <f t="shared" ca="1" si="18"/>
        <v>320</v>
      </c>
      <c r="H63" s="8">
        <f t="shared" ca="1" si="19"/>
        <v>3120</v>
      </c>
      <c r="I63" s="8" cm="1">
        <f t="array" aca="1" ref="I63" ca="1">_xll.RiskUniform(_xll.RiskSimtable($K$11:$K$12),_xll.RiskSimtable($L$11:$L$12))</f>
        <v>60</v>
      </c>
      <c r="J63" s="8">
        <f t="shared" ca="1" si="20"/>
        <v>3180</v>
      </c>
      <c r="K63" s="8">
        <f t="shared" ca="1" si="21"/>
        <v>0</v>
      </c>
      <c r="L63" s="8">
        <f t="shared" ca="1" si="22"/>
        <v>3180</v>
      </c>
      <c r="M63" s="19" cm="1">
        <f t="array" aca="1" ref="M63" ca="1">_xll.RiskWeibull($B$12,$C$12)</f>
        <v>93.543756289254645</v>
      </c>
      <c r="N63" s="19">
        <f t="shared" ca="1" si="23"/>
        <v>3273.5437562892548</v>
      </c>
      <c r="O63" s="8">
        <f t="shared" ca="1" si="24"/>
        <v>0</v>
      </c>
      <c r="P63" s="19">
        <f t="shared" ca="1" si="25"/>
        <v>3273.5437562892548</v>
      </c>
      <c r="Q63" s="8" cm="1">
        <f t="array" aca="1" ref="Q63" ca="1">_xll.RiskGamma($B$14,1/$C$14)</f>
        <v>100</v>
      </c>
      <c r="R63" s="8" cm="1">
        <f t="array" aca="1" ref="R63" ca="1">_xll.RiskUniform($B$16,$C$16)</f>
        <v>20</v>
      </c>
      <c r="S63" s="19">
        <f t="shared" ca="1" si="26"/>
        <v>3393.5437562892548</v>
      </c>
      <c r="T63" s="9">
        <f t="shared" ca="1" si="0"/>
        <v>100</v>
      </c>
      <c r="U63" s="19" cm="1">
        <f t="array" aca="1" ref="U63" ca="1">INDEX(S:S, 43 + (INT((ROW(A28)-1)/8)*8))</f>
        <v>3833.5437562892548</v>
      </c>
      <c r="V63" s="8">
        <f t="shared" si="1"/>
        <v>120</v>
      </c>
      <c r="W63" s="19">
        <f t="shared" ca="1" si="2"/>
        <v>3953.5437562892548</v>
      </c>
      <c r="X63" s="8">
        <f t="shared" ca="1" si="3"/>
        <v>440</v>
      </c>
      <c r="Y63" s="19">
        <f t="shared" ca="1" si="4"/>
        <v>3953.5437562892548</v>
      </c>
      <c r="Z63" s="19" cm="1">
        <f t="array" aca="1" ref="Z63" ca="1">_xll.RiskPert($B$20,$C$20,$D$20)</f>
        <v>99.666666666666671</v>
      </c>
      <c r="AA63" s="8">
        <f t="shared" ca="1" si="5"/>
        <v>4053.2104229559213</v>
      </c>
      <c r="AB63" s="8">
        <f t="shared" ca="1" si="6"/>
        <v>0</v>
      </c>
      <c r="AC63" s="8" cm="1">
        <f t="array" aca="1" ref="AC63" ca="1">IF(MOD(ROW()-36, 8) = 0, INDEX(AA:AA, ROW()), INDEX(AE:AE,ROW() - 1))</f>
        <v>4128.2104229559209</v>
      </c>
      <c r="AD63" s="8" cm="1">
        <f t="array" aca="1" ref="AD63" ca="1">_xll.RiskUniform($B$22,$C$22)</f>
        <v>25</v>
      </c>
      <c r="AE63" s="8">
        <f t="shared" ca="1" si="27"/>
        <v>4153.2104229559209</v>
      </c>
      <c r="AF63" s="19">
        <f t="shared" ca="1" si="7"/>
        <v>174.66666666666606</v>
      </c>
      <c r="AG63" s="19">
        <f t="shared" ca="1" si="28"/>
        <v>1353.2104229559209</v>
      </c>
      <c r="AH63" s="8" t="str">
        <f t="shared" ca="1" si="8"/>
        <v>NO</v>
      </c>
      <c r="AI63" s="8">
        <f t="shared" ca="1" si="9"/>
        <v>320</v>
      </c>
      <c r="AJ63" s="8">
        <f t="shared" ca="1" si="10"/>
        <v>100</v>
      </c>
      <c r="AK63" s="8">
        <f t="shared" ca="1" si="11"/>
        <v>440</v>
      </c>
      <c r="AL63" s="19">
        <f t="shared" ca="1" si="12"/>
        <v>174.66666666666606</v>
      </c>
      <c r="AM63" s="19">
        <f t="shared" ca="1" si="13"/>
        <v>1353.2104229559209</v>
      </c>
      <c r="AN63" s="8" t="str">
        <f t="shared" ca="1" si="14"/>
        <v>YES</v>
      </c>
    </row>
    <row r="64" spans="1:40">
      <c r="A64" s="8">
        <v>29</v>
      </c>
      <c r="B64" s="8" cm="1">
        <f t="array" aca="1" ref="B64" ca="1">_xll.RiskGamma(1,1/$B$6)</f>
        <v>100</v>
      </c>
      <c r="C64" s="8">
        <f t="shared" ca="1" si="15"/>
        <v>2900</v>
      </c>
      <c r="D64" s="8">
        <f t="shared" ca="1" si="16"/>
        <v>3180</v>
      </c>
      <c r="E64" s="8" cm="1">
        <f t="array" aca="1" ref="E64" ca="1">_xll.RiskPert($B$8,$D$8,$E$8)</f>
        <v>50</v>
      </c>
      <c r="F64" s="8">
        <f t="shared" ca="1" si="17"/>
        <v>3230</v>
      </c>
      <c r="G64" s="8">
        <f t="shared" ca="1" si="18"/>
        <v>330</v>
      </c>
      <c r="H64" s="8">
        <f t="shared" ca="1" si="19"/>
        <v>3230</v>
      </c>
      <c r="I64" s="8" cm="1">
        <f t="array" aca="1" ref="I64" ca="1">_xll.RiskUniform(_xll.RiskSimtable($K$11:$K$12),_xll.RiskSimtable($L$11:$L$12))</f>
        <v>60</v>
      </c>
      <c r="J64" s="8">
        <f t="shared" ca="1" si="20"/>
        <v>3290</v>
      </c>
      <c r="K64" s="8">
        <f t="shared" ca="1" si="21"/>
        <v>0</v>
      </c>
      <c r="L64" s="8">
        <f t="shared" ca="1" si="22"/>
        <v>3290</v>
      </c>
      <c r="M64" s="19" cm="1">
        <f t="array" aca="1" ref="M64" ca="1">_xll.RiskWeibull($B$12,$C$12)</f>
        <v>93.543756289254645</v>
      </c>
      <c r="N64" s="19">
        <f t="shared" ca="1" si="23"/>
        <v>3383.5437562892548</v>
      </c>
      <c r="O64" s="8">
        <f t="shared" ca="1" si="24"/>
        <v>0</v>
      </c>
      <c r="P64" s="19">
        <f t="shared" ca="1" si="25"/>
        <v>3383.5437562892548</v>
      </c>
      <c r="Q64" s="8" cm="1">
        <f t="array" aca="1" ref="Q64" ca="1">_xll.RiskGamma($B$14,1/$C$14)</f>
        <v>100</v>
      </c>
      <c r="R64" s="8" cm="1">
        <f t="array" aca="1" ref="R64" ca="1">_xll.RiskUniform($B$16,$C$16)</f>
        <v>20</v>
      </c>
      <c r="S64" s="19">
        <f t="shared" ca="1" si="26"/>
        <v>3503.5437562892548</v>
      </c>
      <c r="T64" s="9">
        <f t="shared" ca="1" si="0"/>
        <v>100</v>
      </c>
      <c r="U64" s="19" cm="1">
        <f t="array" aca="1" ref="U64" ca="1">INDEX(S:S, 43 + (INT((ROW(A29)-1)/8)*8))</f>
        <v>3833.5437562892548</v>
      </c>
      <c r="V64" s="8">
        <f t="shared" si="1"/>
        <v>120</v>
      </c>
      <c r="W64" s="19">
        <f t="shared" ca="1" si="2"/>
        <v>3953.5437562892548</v>
      </c>
      <c r="X64" s="8">
        <f t="shared" ca="1" si="3"/>
        <v>330</v>
      </c>
      <c r="Y64" s="19">
        <f t="shared" ca="1" si="4"/>
        <v>3953.5437562892548</v>
      </c>
      <c r="Z64" s="19" cm="1">
        <f t="array" aca="1" ref="Z64" ca="1">_xll.RiskPert($B$20,$C$20,$D$20)</f>
        <v>99.666666666666671</v>
      </c>
      <c r="AA64" s="8">
        <f t="shared" ca="1" si="5"/>
        <v>4053.2104229559213</v>
      </c>
      <c r="AB64" s="8">
        <f t="shared" ca="1" si="6"/>
        <v>0</v>
      </c>
      <c r="AC64" s="8" cm="1">
        <f t="array" aca="1" ref="AC64" ca="1">IF(MOD(ROW()-36, 8) = 0, INDEX(AA:AA, ROW()), INDEX(AE:AE,ROW() - 1))</f>
        <v>4153.2104229559209</v>
      </c>
      <c r="AD64" s="8" cm="1">
        <f t="array" aca="1" ref="AD64" ca="1">_xll.RiskUniform($B$22,$C$22)</f>
        <v>25</v>
      </c>
      <c r="AE64" s="8">
        <f t="shared" ca="1" si="27"/>
        <v>4178.2104229559209</v>
      </c>
      <c r="AF64" s="19">
        <f t="shared" ca="1" si="7"/>
        <v>199.66666666666606</v>
      </c>
      <c r="AG64" s="19">
        <f t="shared" ca="1" si="28"/>
        <v>1278.2104229559209</v>
      </c>
      <c r="AH64" s="8" t="str">
        <f t="shared" ca="1" si="8"/>
        <v>NO</v>
      </c>
      <c r="AI64" s="8">
        <f t="shared" ca="1" si="9"/>
        <v>330</v>
      </c>
      <c r="AJ64" s="8">
        <f t="shared" ca="1" si="10"/>
        <v>100</v>
      </c>
      <c r="AK64" s="8">
        <f t="shared" ca="1" si="11"/>
        <v>330</v>
      </c>
      <c r="AL64" s="19">
        <f t="shared" ca="1" si="12"/>
        <v>199.66666666666606</v>
      </c>
      <c r="AM64" s="19">
        <f t="shared" ca="1" si="13"/>
        <v>1278.2104229559209</v>
      </c>
      <c r="AN64" s="8" t="str">
        <f t="shared" ca="1" si="14"/>
        <v>YES</v>
      </c>
    </row>
    <row r="65" spans="1:40">
      <c r="A65" s="8">
        <v>30</v>
      </c>
      <c r="B65" s="8" cm="1">
        <f t="array" aca="1" ref="B65" ca="1">_xll.RiskGamma(1,1/$B$6)</f>
        <v>100</v>
      </c>
      <c r="C65" s="8">
        <f t="shared" ca="1" si="15"/>
        <v>3000</v>
      </c>
      <c r="D65" s="8">
        <f t="shared" ca="1" si="16"/>
        <v>3290</v>
      </c>
      <c r="E65" s="8" cm="1">
        <f t="array" aca="1" ref="E65" ca="1">_xll.RiskPert($B$8,$D$8,$E$8)</f>
        <v>50</v>
      </c>
      <c r="F65" s="8">
        <f t="shared" ca="1" si="17"/>
        <v>3340</v>
      </c>
      <c r="G65" s="8">
        <f t="shared" ca="1" si="18"/>
        <v>340</v>
      </c>
      <c r="H65" s="8">
        <f t="shared" ca="1" si="19"/>
        <v>3340</v>
      </c>
      <c r="I65" s="8" cm="1">
        <f t="array" aca="1" ref="I65" ca="1">_xll.RiskUniform(_xll.RiskSimtable($K$11:$K$12),_xll.RiskSimtable($L$11:$L$12))</f>
        <v>60</v>
      </c>
      <c r="J65" s="8">
        <f t="shared" ca="1" si="20"/>
        <v>3400</v>
      </c>
      <c r="K65" s="8">
        <f t="shared" ca="1" si="21"/>
        <v>0</v>
      </c>
      <c r="L65" s="8">
        <f t="shared" ca="1" si="22"/>
        <v>3400</v>
      </c>
      <c r="M65" s="19" cm="1">
        <f t="array" aca="1" ref="M65" ca="1">_xll.RiskWeibull($B$12,$C$12)</f>
        <v>93.543756289254645</v>
      </c>
      <c r="N65" s="19">
        <f t="shared" ca="1" si="23"/>
        <v>3493.5437562892548</v>
      </c>
      <c r="O65" s="8">
        <f t="shared" ca="1" si="24"/>
        <v>0</v>
      </c>
      <c r="P65" s="19">
        <f t="shared" ca="1" si="25"/>
        <v>3493.5437562892548</v>
      </c>
      <c r="Q65" s="8" cm="1">
        <f t="array" aca="1" ref="Q65" ca="1">_xll.RiskGamma($B$14,1/$C$14)</f>
        <v>100</v>
      </c>
      <c r="R65" s="8" cm="1">
        <f t="array" aca="1" ref="R65" ca="1">_xll.RiskUniform($B$16,$C$16)</f>
        <v>20</v>
      </c>
      <c r="S65" s="19">
        <f t="shared" ca="1" si="26"/>
        <v>3613.5437562892548</v>
      </c>
      <c r="T65" s="9">
        <f t="shared" ca="1" si="0"/>
        <v>100</v>
      </c>
      <c r="U65" s="19" cm="1">
        <f t="array" aca="1" ref="U65" ca="1">INDEX(S:S, 43 + (INT((ROW(A30)-1)/8)*8))</f>
        <v>3833.5437562892548</v>
      </c>
      <c r="V65" s="8">
        <f t="shared" si="1"/>
        <v>120</v>
      </c>
      <c r="W65" s="19">
        <f t="shared" ca="1" si="2"/>
        <v>3953.5437562892548</v>
      </c>
      <c r="X65" s="8">
        <f t="shared" ca="1" si="3"/>
        <v>220</v>
      </c>
      <c r="Y65" s="19">
        <f t="shared" ca="1" si="4"/>
        <v>3953.5437562892548</v>
      </c>
      <c r="Z65" s="19" cm="1">
        <f t="array" aca="1" ref="Z65" ca="1">_xll.RiskPert($B$20,$C$20,$D$20)</f>
        <v>99.666666666666671</v>
      </c>
      <c r="AA65" s="8">
        <f t="shared" ca="1" si="5"/>
        <v>4053.2104229559213</v>
      </c>
      <c r="AB65" s="8">
        <f t="shared" ca="1" si="6"/>
        <v>0</v>
      </c>
      <c r="AC65" s="8" cm="1">
        <f t="array" aca="1" ref="AC65" ca="1">IF(MOD(ROW()-36, 8) = 0, INDEX(AA:AA, ROW()), INDEX(AE:AE,ROW() - 1))</f>
        <v>4178.2104229559209</v>
      </c>
      <c r="AD65" s="8" cm="1">
        <f t="array" aca="1" ref="AD65" ca="1">_xll.RiskUniform($B$22,$C$22)</f>
        <v>25</v>
      </c>
      <c r="AE65" s="8">
        <f t="shared" ca="1" si="27"/>
        <v>4203.2104229559209</v>
      </c>
      <c r="AF65" s="19">
        <f t="shared" ca="1" si="7"/>
        <v>224.66666666666606</v>
      </c>
      <c r="AG65" s="19">
        <f t="shared" ca="1" si="28"/>
        <v>1203.2104229559209</v>
      </c>
      <c r="AH65" s="8" t="str">
        <f t="shared" ca="1" si="8"/>
        <v>NO</v>
      </c>
      <c r="AI65" s="8">
        <f t="shared" ca="1" si="9"/>
        <v>340</v>
      </c>
      <c r="AJ65" s="8">
        <f t="shared" ca="1" si="10"/>
        <v>100</v>
      </c>
      <c r="AK65" s="8">
        <f t="shared" ca="1" si="11"/>
        <v>220</v>
      </c>
      <c r="AL65" s="19">
        <f t="shared" ca="1" si="12"/>
        <v>224.66666666666606</v>
      </c>
      <c r="AM65" s="19">
        <f t="shared" ca="1" si="13"/>
        <v>1203.2104229559209</v>
      </c>
      <c r="AN65" s="8" t="str">
        <f t="shared" ca="1" si="14"/>
        <v>YES</v>
      </c>
    </row>
    <row r="66" spans="1:40">
      <c r="A66" s="8">
        <v>31</v>
      </c>
      <c r="B66" s="8" cm="1">
        <f t="array" aca="1" ref="B66" ca="1">_xll.RiskGamma(1,1/$B$6)</f>
        <v>100</v>
      </c>
      <c r="C66" s="8">
        <f t="shared" ca="1" si="15"/>
        <v>3100</v>
      </c>
      <c r="D66" s="8">
        <f t="shared" ca="1" si="16"/>
        <v>3400</v>
      </c>
      <c r="E66" s="8" cm="1">
        <f t="array" aca="1" ref="E66" ca="1">_xll.RiskPert($B$8,$D$8,$E$8)</f>
        <v>50</v>
      </c>
      <c r="F66" s="8">
        <f t="shared" ca="1" si="17"/>
        <v>3450</v>
      </c>
      <c r="G66" s="8">
        <f t="shared" ca="1" si="18"/>
        <v>350</v>
      </c>
      <c r="H66" s="8">
        <f t="shared" ca="1" si="19"/>
        <v>3450</v>
      </c>
      <c r="I66" s="8" cm="1">
        <f t="array" aca="1" ref="I66" ca="1">_xll.RiskUniform(_xll.RiskSimtable($K$11:$K$12),_xll.RiskSimtable($L$11:$L$12))</f>
        <v>60</v>
      </c>
      <c r="J66" s="8">
        <f t="shared" ca="1" si="20"/>
        <v>3510</v>
      </c>
      <c r="K66" s="8">
        <f t="shared" ca="1" si="21"/>
        <v>0</v>
      </c>
      <c r="L66" s="8">
        <f t="shared" ca="1" si="22"/>
        <v>3510</v>
      </c>
      <c r="M66" s="19" cm="1">
        <f t="array" aca="1" ref="M66" ca="1">_xll.RiskWeibull($B$12,$C$12)</f>
        <v>93.543756289254645</v>
      </c>
      <c r="N66" s="19">
        <f t="shared" ca="1" si="23"/>
        <v>3603.5437562892548</v>
      </c>
      <c r="O66" s="8">
        <f t="shared" ca="1" si="24"/>
        <v>0</v>
      </c>
      <c r="P66" s="19">
        <f t="shared" ca="1" si="25"/>
        <v>3603.5437562892548</v>
      </c>
      <c r="Q66" s="8" cm="1">
        <f t="array" aca="1" ref="Q66" ca="1">_xll.RiskGamma($B$14,1/$C$14)</f>
        <v>100</v>
      </c>
      <c r="R66" s="8" cm="1">
        <f t="array" aca="1" ref="R66" ca="1">_xll.RiskUniform($B$16,$C$16)</f>
        <v>20</v>
      </c>
      <c r="S66" s="19">
        <f t="shared" ca="1" si="26"/>
        <v>3723.5437562892548</v>
      </c>
      <c r="T66" s="9">
        <f t="shared" ca="1" si="0"/>
        <v>100</v>
      </c>
      <c r="U66" s="19" cm="1">
        <f t="array" aca="1" ref="U66" ca="1">INDEX(S:S, 43 + (INT((ROW(A31)-1)/8)*8))</f>
        <v>3833.5437562892548</v>
      </c>
      <c r="V66" s="8">
        <f t="shared" si="1"/>
        <v>120</v>
      </c>
      <c r="W66" s="19">
        <f t="shared" ca="1" si="2"/>
        <v>3953.5437562892548</v>
      </c>
      <c r="X66" s="8">
        <f t="shared" ca="1" si="3"/>
        <v>110</v>
      </c>
      <c r="Y66" s="19">
        <f t="shared" ca="1" si="4"/>
        <v>3953.5437562892548</v>
      </c>
      <c r="Z66" s="19" cm="1">
        <f t="array" aca="1" ref="Z66" ca="1">_xll.RiskPert($B$20,$C$20,$D$20)</f>
        <v>99.666666666666671</v>
      </c>
      <c r="AA66" s="8">
        <f t="shared" ca="1" si="5"/>
        <v>4053.2104229559213</v>
      </c>
      <c r="AB66" s="8">
        <f t="shared" ca="1" si="6"/>
        <v>0</v>
      </c>
      <c r="AC66" s="8" cm="1">
        <f t="array" aca="1" ref="AC66" ca="1">IF(MOD(ROW()-36, 8) = 0, INDEX(AA:AA, ROW()), INDEX(AE:AE,ROW() - 1))</f>
        <v>4203.2104229559209</v>
      </c>
      <c r="AD66" s="8" cm="1">
        <f t="array" aca="1" ref="AD66" ca="1">_xll.RiskUniform($B$22,$C$22)</f>
        <v>25</v>
      </c>
      <c r="AE66" s="8">
        <f t="shared" ca="1" si="27"/>
        <v>4228.2104229559209</v>
      </c>
      <c r="AF66" s="19">
        <f t="shared" ca="1" si="7"/>
        <v>249.66666666666606</v>
      </c>
      <c r="AG66" s="19">
        <f t="shared" ca="1" si="28"/>
        <v>1128.2104229559209</v>
      </c>
      <c r="AH66" s="8" t="str">
        <f t="shared" ca="1" si="8"/>
        <v>NO</v>
      </c>
      <c r="AI66" s="8">
        <f t="shared" ca="1" si="9"/>
        <v>350</v>
      </c>
      <c r="AJ66" s="8">
        <f t="shared" ca="1" si="10"/>
        <v>100</v>
      </c>
      <c r="AK66" s="8">
        <f t="shared" ca="1" si="11"/>
        <v>110</v>
      </c>
      <c r="AL66" s="19">
        <f t="shared" ca="1" si="12"/>
        <v>249.66666666666606</v>
      </c>
      <c r="AM66" s="19">
        <f t="shared" ca="1" si="13"/>
        <v>1128.2104229559209</v>
      </c>
      <c r="AN66" s="8" t="str">
        <f t="shared" ca="1" si="14"/>
        <v>YES</v>
      </c>
    </row>
    <row r="67" spans="1:40">
      <c r="A67" s="8">
        <v>32</v>
      </c>
      <c r="B67" s="8" cm="1">
        <f t="array" aca="1" ref="B67" ca="1">_xll.RiskGamma(1,1/$B$6)</f>
        <v>100</v>
      </c>
      <c r="C67" s="8">
        <f t="shared" ca="1" si="15"/>
        <v>3200</v>
      </c>
      <c r="D67" s="8">
        <f t="shared" ca="1" si="16"/>
        <v>3510</v>
      </c>
      <c r="E67" s="8" cm="1">
        <f t="array" aca="1" ref="E67" ca="1">_xll.RiskPert($B$8,$D$8,$E$8)</f>
        <v>50</v>
      </c>
      <c r="F67" s="8">
        <f t="shared" ca="1" si="17"/>
        <v>3560</v>
      </c>
      <c r="G67" s="8">
        <f t="shared" ca="1" si="18"/>
        <v>360</v>
      </c>
      <c r="H67" s="8">
        <f t="shared" ca="1" si="19"/>
        <v>3560</v>
      </c>
      <c r="I67" s="8" cm="1">
        <f t="array" aca="1" ref="I67" ca="1">_xll.RiskUniform(_xll.RiskSimtable($K$11:$K$12),_xll.RiskSimtable($L$11:$L$12))</f>
        <v>60</v>
      </c>
      <c r="J67" s="8">
        <f t="shared" ca="1" si="20"/>
        <v>3620</v>
      </c>
      <c r="K67" s="8">
        <f t="shared" ca="1" si="21"/>
        <v>0</v>
      </c>
      <c r="L67" s="8">
        <f t="shared" ca="1" si="22"/>
        <v>3620</v>
      </c>
      <c r="M67" s="19" cm="1">
        <f t="array" aca="1" ref="M67" ca="1">_xll.RiskWeibull($B$12,$C$12)</f>
        <v>93.543756289254645</v>
      </c>
      <c r="N67" s="19">
        <f t="shared" ca="1" si="23"/>
        <v>3713.5437562892548</v>
      </c>
      <c r="O67" s="8">
        <f t="shared" ca="1" si="24"/>
        <v>0</v>
      </c>
      <c r="P67" s="19">
        <f t="shared" ca="1" si="25"/>
        <v>3713.5437562892548</v>
      </c>
      <c r="Q67" s="8" cm="1">
        <f t="array" aca="1" ref="Q67" ca="1">_xll.RiskGamma($B$14,1/$C$14)</f>
        <v>100</v>
      </c>
      <c r="R67" s="8" cm="1">
        <f t="array" aca="1" ref="R67" ca="1">_xll.RiskUniform($B$16,$C$16)</f>
        <v>20</v>
      </c>
      <c r="S67" s="19">
        <f t="shared" ca="1" si="26"/>
        <v>3833.5437562892548</v>
      </c>
      <c r="T67" s="9">
        <f t="shared" ca="1" si="0"/>
        <v>100</v>
      </c>
      <c r="U67" s="19" cm="1">
        <f t="array" aca="1" ref="U67" ca="1">INDEX(S:S, 43 + (INT((ROW(A32)-1)/8)*8))</f>
        <v>3833.5437562892548</v>
      </c>
      <c r="V67" s="8">
        <f t="shared" si="1"/>
        <v>120</v>
      </c>
      <c r="W67" s="19">
        <f t="shared" ca="1" si="2"/>
        <v>3953.5437562892548</v>
      </c>
      <c r="X67" s="8">
        <f t="shared" ca="1" si="3"/>
        <v>0</v>
      </c>
      <c r="Y67" s="19">
        <f t="shared" ca="1" si="4"/>
        <v>3953.5437562892548</v>
      </c>
      <c r="Z67" s="19" cm="1">
        <f t="array" aca="1" ref="Z67" ca="1">_xll.RiskPert($B$20,$C$20,$D$20)</f>
        <v>99.666666666666671</v>
      </c>
      <c r="AA67" s="8">
        <f t="shared" ca="1" si="5"/>
        <v>4053.2104229559213</v>
      </c>
      <c r="AB67" s="8">
        <f t="shared" ca="1" si="6"/>
        <v>0</v>
      </c>
      <c r="AC67" s="8" cm="1">
        <f t="array" aca="1" ref="AC67" ca="1">IF(MOD(ROW()-36, 8) = 0, INDEX(AA:AA, ROW()), INDEX(AE:AE,ROW() - 1))</f>
        <v>4228.2104229559209</v>
      </c>
      <c r="AD67" s="8" cm="1">
        <f t="array" aca="1" ref="AD67" ca="1">_xll.RiskUniform($B$22,$C$22)</f>
        <v>25</v>
      </c>
      <c r="AE67" s="8">
        <f t="shared" ca="1" si="27"/>
        <v>4253.2104229559209</v>
      </c>
      <c r="AF67" s="19">
        <f t="shared" ca="1" si="7"/>
        <v>274.66666666666606</v>
      </c>
      <c r="AG67" s="19">
        <f t="shared" ca="1" si="28"/>
        <v>1053.2104229559209</v>
      </c>
      <c r="AH67" s="8" t="str">
        <f t="shared" ca="1" si="8"/>
        <v>NO</v>
      </c>
      <c r="AI67" s="8">
        <f t="shared" ca="1" si="9"/>
        <v>360</v>
      </c>
      <c r="AJ67" s="8">
        <f t="shared" ca="1" si="10"/>
        <v>100</v>
      </c>
      <c r="AK67" s="8">
        <f t="shared" ca="1" si="11"/>
        <v>0</v>
      </c>
      <c r="AL67" s="19">
        <f t="shared" ca="1" si="12"/>
        <v>274.66666666666606</v>
      </c>
      <c r="AM67" s="19">
        <f t="shared" ca="1" si="13"/>
        <v>1053.2104229559209</v>
      </c>
      <c r="AN67" s="8" t="str">
        <f t="shared" ca="1" si="14"/>
        <v>YES</v>
      </c>
    </row>
    <row r="68" spans="1:40">
      <c r="A68" s="8">
        <v>33</v>
      </c>
      <c r="B68" s="8" cm="1">
        <f t="array" aca="1" ref="B68" ca="1">_xll.RiskGamma(1,1/$B$6)</f>
        <v>100</v>
      </c>
      <c r="C68" s="8">
        <f t="shared" ca="1" si="15"/>
        <v>3300</v>
      </c>
      <c r="D68" s="8">
        <f t="shared" ca="1" si="16"/>
        <v>3620</v>
      </c>
      <c r="E68" s="8" cm="1">
        <f t="array" aca="1" ref="E68" ca="1">_xll.RiskPert($B$8,$D$8,$E$8)</f>
        <v>50</v>
      </c>
      <c r="F68" s="8">
        <f t="shared" ca="1" si="17"/>
        <v>3670</v>
      </c>
      <c r="G68" s="8">
        <f t="shared" ca="1" si="18"/>
        <v>370</v>
      </c>
      <c r="H68" s="8">
        <f t="shared" ca="1" si="19"/>
        <v>3670</v>
      </c>
      <c r="I68" s="8" cm="1">
        <f t="array" aca="1" ref="I68" ca="1">_xll.RiskUniform(_xll.RiskSimtable($K$11:$K$12),_xll.RiskSimtable($L$11:$L$12))</f>
        <v>60</v>
      </c>
      <c r="J68" s="8">
        <f t="shared" ca="1" si="20"/>
        <v>3730</v>
      </c>
      <c r="K68" s="8">
        <f t="shared" ca="1" si="21"/>
        <v>0</v>
      </c>
      <c r="L68" s="8">
        <f t="shared" ca="1" si="22"/>
        <v>3730</v>
      </c>
      <c r="M68" s="19" cm="1">
        <f t="array" aca="1" ref="M68" ca="1">_xll.RiskWeibull($B$12,$C$12)</f>
        <v>93.543756289254645</v>
      </c>
      <c r="N68" s="19">
        <f t="shared" ca="1" si="23"/>
        <v>3823.5437562892548</v>
      </c>
      <c r="O68" s="8">
        <f t="shared" ca="1" si="24"/>
        <v>0</v>
      </c>
      <c r="P68" s="19">
        <f t="shared" ca="1" si="25"/>
        <v>3823.5437562892548</v>
      </c>
      <c r="Q68" s="8" cm="1">
        <f t="array" aca="1" ref="Q68" ca="1">_xll.RiskGamma($B$14,1/$C$14)</f>
        <v>100</v>
      </c>
      <c r="R68" s="8" cm="1">
        <f t="array" aca="1" ref="R68" ca="1">_xll.RiskUniform($B$16,$C$16)</f>
        <v>20</v>
      </c>
      <c r="S68" s="19">
        <f t="shared" ca="1" si="26"/>
        <v>3943.5437562892548</v>
      </c>
      <c r="T68" s="9">
        <f t="shared" ca="1" si="0"/>
        <v>100</v>
      </c>
      <c r="U68" s="19" cm="1">
        <f t="array" aca="1" ref="U68" ca="1">INDEX(S:S, 43 + (INT((ROW(A33)-1)/8)*8))</f>
        <v>4713.5437562892548</v>
      </c>
      <c r="V68" s="8">
        <f t="shared" si="1"/>
        <v>120</v>
      </c>
      <c r="W68" s="19">
        <f t="shared" ca="1" si="2"/>
        <v>4833.5437562892548</v>
      </c>
      <c r="X68" s="8">
        <f t="shared" ca="1" si="3"/>
        <v>770</v>
      </c>
      <c r="Y68" s="19">
        <f t="shared" ca="1" si="4"/>
        <v>4833.5437562892548</v>
      </c>
      <c r="Z68" s="19" cm="1">
        <f t="array" aca="1" ref="Z68" ca="1">_xll.RiskPert($B$20,$C$20,$D$20)</f>
        <v>99.666666666666671</v>
      </c>
      <c r="AA68" s="8">
        <f t="shared" ca="1" si="5"/>
        <v>4933.2104229559218</v>
      </c>
      <c r="AB68" s="8">
        <f t="shared" ca="1" si="6"/>
        <v>0</v>
      </c>
      <c r="AC68" s="8" cm="1">
        <f t="array" aca="1" ref="AC68" ca="1">IF(MOD(ROW()-36, 8) = 0, INDEX(AA:AA, ROW()), INDEX(AE:AE,ROW() - 1))</f>
        <v>4933.2104229559218</v>
      </c>
      <c r="AD68" s="8" cm="1">
        <f t="array" aca="1" ref="AD68" ca="1">_xll.RiskUniform($B$22,$C$22)</f>
        <v>25</v>
      </c>
      <c r="AE68" s="8">
        <f t="shared" ca="1" si="27"/>
        <v>4958.2104229559218</v>
      </c>
      <c r="AF68" s="19">
        <f t="shared" ca="1" si="7"/>
        <v>99.66666666666697</v>
      </c>
      <c r="AG68" s="19">
        <f t="shared" ca="1" si="28"/>
        <v>1658.2104229559218</v>
      </c>
      <c r="AH68" s="8" t="str">
        <f t="shared" ca="1" si="8"/>
        <v>NO</v>
      </c>
      <c r="AI68" s="8">
        <f t="shared" ca="1" si="9"/>
        <v>370</v>
      </c>
      <c r="AJ68" s="8">
        <f t="shared" ca="1" si="10"/>
        <v>100</v>
      </c>
      <c r="AK68" s="8">
        <f t="shared" ca="1" si="11"/>
        <v>770</v>
      </c>
      <c r="AL68" s="19">
        <f t="shared" ca="1" si="12"/>
        <v>99.66666666666697</v>
      </c>
      <c r="AM68" s="19">
        <f t="shared" ca="1" si="13"/>
        <v>1658.2104229559218</v>
      </c>
      <c r="AN68" s="8" t="str">
        <f t="shared" ca="1" si="14"/>
        <v>NO</v>
      </c>
    </row>
    <row r="69" spans="1:40">
      <c r="A69" s="8">
        <v>34</v>
      </c>
      <c r="B69" s="8" cm="1">
        <f t="array" aca="1" ref="B69" ca="1">_xll.RiskGamma(1,1/$B$6)</f>
        <v>100</v>
      </c>
      <c r="C69" s="8">
        <f t="shared" ca="1" si="15"/>
        <v>3400</v>
      </c>
      <c r="D69" s="8">
        <f t="shared" ca="1" si="16"/>
        <v>3730</v>
      </c>
      <c r="E69" s="8" cm="1">
        <f t="array" aca="1" ref="E69" ca="1">_xll.RiskPert($B$8,$D$8,$E$8)</f>
        <v>50</v>
      </c>
      <c r="F69" s="8">
        <f t="shared" ca="1" si="17"/>
        <v>3780</v>
      </c>
      <c r="G69" s="8">
        <f t="shared" ca="1" si="18"/>
        <v>380</v>
      </c>
      <c r="H69" s="8">
        <f t="shared" ca="1" si="19"/>
        <v>3780</v>
      </c>
      <c r="I69" s="8" cm="1">
        <f t="array" aca="1" ref="I69" ca="1">_xll.RiskUniform(_xll.RiskSimtable($K$11:$K$12),_xll.RiskSimtable($L$11:$L$12))</f>
        <v>60</v>
      </c>
      <c r="J69" s="8">
        <f t="shared" ca="1" si="20"/>
        <v>3840</v>
      </c>
      <c r="K69" s="8">
        <f t="shared" ca="1" si="21"/>
        <v>0</v>
      </c>
      <c r="L69" s="8">
        <f t="shared" ca="1" si="22"/>
        <v>3840</v>
      </c>
      <c r="M69" s="19" cm="1">
        <f t="array" aca="1" ref="M69" ca="1">_xll.RiskWeibull($B$12,$C$12)</f>
        <v>93.543756289254645</v>
      </c>
      <c r="N69" s="19">
        <f t="shared" ca="1" si="23"/>
        <v>3933.5437562892548</v>
      </c>
      <c r="O69" s="8">
        <f t="shared" ca="1" si="24"/>
        <v>0</v>
      </c>
      <c r="P69" s="19">
        <f t="shared" ca="1" si="25"/>
        <v>3933.5437562892548</v>
      </c>
      <c r="Q69" s="8" cm="1">
        <f t="array" aca="1" ref="Q69" ca="1">_xll.RiskGamma($B$14,1/$C$14)</f>
        <v>100</v>
      </c>
      <c r="R69" s="8" cm="1">
        <f t="array" aca="1" ref="R69" ca="1">_xll.RiskUniform($B$16,$C$16)</f>
        <v>20</v>
      </c>
      <c r="S69" s="19">
        <f t="shared" ca="1" si="26"/>
        <v>4053.5437562892548</v>
      </c>
      <c r="T69" s="9">
        <f t="shared" ca="1" si="0"/>
        <v>100</v>
      </c>
      <c r="U69" s="19" cm="1">
        <f t="array" aca="1" ref="U69" ca="1">INDEX(S:S, 43 + (INT((ROW(A34)-1)/8)*8))</f>
        <v>4713.5437562892548</v>
      </c>
      <c r="V69" s="8">
        <f t="shared" si="1"/>
        <v>120</v>
      </c>
      <c r="W69" s="19">
        <f t="shared" ca="1" si="2"/>
        <v>4833.5437562892548</v>
      </c>
      <c r="X69" s="8">
        <f t="shared" ca="1" si="3"/>
        <v>660</v>
      </c>
      <c r="Y69" s="19">
        <f t="shared" ca="1" si="4"/>
        <v>4833.5437562892548</v>
      </c>
      <c r="Z69" s="19" cm="1">
        <f t="array" aca="1" ref="Z69" ca="1">_xll.RiskPert($B$20,$C$20,$D$20)</f>
        <v>99.666666666666671</v>
      </c>
      <c r="AA69" s="8">
        <f t="shared" ca="1" si="5"/>
        <v>4933.2104229559218</v>
      </c>
      <c r="AB69" s="8">
        <f t="shared" ca="1" si="6"/>
        <v>0</v>
      </c>
      <c r="AC69" s="8" cm="1">
        <f t="array" aca="1" ref="AC69" ca="1">IF(MOD(ROW()-36, 8) = 0, INDEX(AA:AA, ROW()), INDEX(AE:AE,ROW() - 1))</f>
        <v>4958.2104229559218</v>
      </c>
      <c r="AD69" s="8" cm="1">
        <f t="array" aca="1" ref="AD69" ca="1">_xll.RiskUniform($B$22,$C$22)</f>
        <v>25</v>
      </c>
      <c r="AE69" s="8">
        <f t="shared" ca="1" si="27"/>
        <v>4983.2104229559218</v>
      </c>
      <c r="AF69" s="19">
        <f t="shared" ca="1" si="7"/>
        <v>124.66666666666697</v>
      </c>
      <c r="AG69" s="19">
        <f t="shared" ca="1" si="28"/>
        <v>1583.2104229559218</v>
      </c>
      <c r="AH69" s="8" t="str">
        <f t="shared" ca="1" si="8"/>
        <v>NO</v>
      </c>
      <c r="AI69" s="8">
        <f t="shared" ca="1" si="9"/>
        <v>380</v>
      </c>
      <c r="AJ69" s="8">
        <f t="shared" ca="1" si="10"/>
        <v>100</v>
      </c>
      <c r="AK69" s="8">
        <f t="shared" ca="1" si="11"/>
        <v>660</v>
      </c>
      <c r="AL69" s="19">
        <f t="shared" ca="1" si="12"/>
        <v>124.66666666666697</v>
      </c>
      <c r="AM69" s="19">
        <f t="shared" ca="1" si="13"/>
        <v>1583.2104229559218</v>
      </c>
      <c r="AN69" s="8" t="str">
        <f t="shared" ca="1" si="14"/>
        <v>NO</v>
      </c>
    </row>
    <row r="70" spans="1:40">
      <c r="A70" s="8">
        <v>35</v>
      </c>
      <c r="B70" s="8" cm="1">
        <f t="array" aca="1" ref="B70" ca="1">_xll.RiskGamma(1,1/$B$6)</f>
        <v>100</v>
      </c>
      <c r="C70" s="8">
        <f t="shared" ca="1" si="15"/>
        <v>3500</v>
      </c>
      <c r="D70" s="8">
        <f t="shared" ca="1" si="16"/>
        <v>3840</v>
      </c>
      <c r="E70" s="8" cm="1">
        <f t="array" aca="1" ref="E70" ca="1">_xll.RiskPert($B$8,$D$8,$E$8)</f>
        <v>50</v>
      </c>
      <c r="F70" s="8">
        <f t="shared" ca="1" si="17"/>
        <v>3890</v>
      </c>
      <c r="G70" s="8">
        <f t="shared" ca="1" si="18"/>
        <v>390</v>
      </c>
      <c r="H70" s="8">
        <f t="shared" ca="1" si="19"/>
        <v>3890</v>
      </c>
      <c r="I70" s="8" cm="1">
        <f t="array" aca="1" ref="I70" ca="1">_xll.RiskUniform(_xll.RiskSimtable($K$11:$K$12),_xll.RiskSimtable($L$11:$L$12))</f>
        <v>60</v>
      </c>
      <c r="J70" s="8">
        <f t="shared" ca="1" si="20"/>
        <v>3950</v>
      </c>
      <c r="K70" s="8">
        <f t="shared" ca="1" si="21"/>
        <v>0</v>
      </c>
      <c r="L70" s="8">
        <f t="shared" ca="1" si="22"/>
        <v>3950</v>
      </c>
      <c r="M70" s="19" cm="1">
        <f t="array" aca="1" ref="M70" ca="1">_xll.RiskWeibull($B$12,$C$12)</f>
        <v>93.543756289254645</v>
      </c>
      <c r="N70" s="19">
        <f t="shared" ca="1" si="23"/>
        <v>4043.5437562892548</v>
      </c>
      <c r="O70" s="8">
        <f t="shared" ca="1" si="24"/>
        <v>0</v>
      </c>
      <c r="P70" s="19">
        <f t="shared" ca="1" si="25"/>
        <v>4043.5437562892548</v>
      </c>
      <c r="Q70" s="8" cm="1">
        <f t="array" aca="1" ref="Q70" ca="1">_xll.RiskGamma($B$14,1/$C$14)</f>
        <v>100</v>
      </c>
      <c r="R70" s="8" cm="1">
        <f t="array" aca="1" ref="R70" ca="1">_xll.RiskUniform($B$16,$C$16)</f>
        <v>20</v>
      </c>
      <c r="S70" s="19">
        <f t="shared" ca="1" si="26"/>
        <v>4163.5437562892548</v>
      </c>
      <c r="T70" s="9">
        <f t="shared" ca="1" si="0"/>
        <v>100</v>
      </c>
      <c r="U70" s="19" cm="1">
        <f t="array" aca="1" ref="U70" ca="1">INDEX(S:S, 43 + (INT((ROW(A35)-1)/8)*8))</f>
        <v>4713.5437562892548</v>
      </c>
      <c r="V70" s="8">
        <f t="shared" si="1"/>
        <v>120</v>
      </c>
      <c r="W70" s="19">
        <f t="shared" ca="1" si="2"/>
        <v>4833.5437562892548</v>
      </c>
      <c r="X70" s="8">
        <f t="shared" ca="1" si="3"/>
        <v>550</v>
      </c>
      <c r="Y70" s="19">
        <f t="shared" ca="1" si="4"/>
        <v>4833.5437562892548</v>
      </c>
      <c r="Z70" s="19" cm="1">
        <f t="array" aca="1" ref="Z70" ca="1">_xll.RiskPert($B$20,$C$20,$D$20)</f>
        <v>99.666666666666671</v>
      </c>
      <c r="AA70" s="8">
        <f t="shared" ca="1" si="5"/>
        <v>4933.2104229559218</v>
      </c>
      <c r="AB70" s="8">
        <f t="shared" ca="1" si="6"/>
        <v>0</v>
      </c>
      <c r="AC70" s="8" cm="1">
        <f t="array" aca="1" ref="AC70" ca="1">IF(MOD(ROW()-36, 8) = 0, INDEX(AA:AA, ROW()), INDEX(AE:AE,ROW() - 1))</f>
        <v>4983.2104229559218</v>
      </c>
      <c r="AD70" s="8" cm="1">
        <f t="array" aca="1" ref="AD70" ca="1">_xll.RiskUniform($B$22,$C$22)</f>
        <v>25</v>
      </c>
      <c r="AE70" s="8">
        <f t="shared" ca="1" si="27"/>
        <v>5008.2104229559218</v>
      </c>
      <c r="AF70" s="19">
        <f t="shared" ca="1" si="7"/>
        <v>149.66666666666697</v>
      </c>
      <c r="AG70" s="19">
        <f t="shared" ca="1" si="28"/>
        <v>1508.2104229559218</v>
      </c>
      <c r="AH70" s="8" t="str">
        <f t="shared" ca="1" si="8"/>
        <v>NO</v>
      </c>
      <c r="AI70" s="8">
        <f t="shared" ca="1" si="9"/>
        <v>390</v>
      </c>
      <c r="AJ70" s="8">
        <f t="shared" ca="1" si="10"/>
        <v>100</v>
      </c>
      <c r="AK70" s="8">
        <f t="shared" ca="1" si="11"/>
        <v>550</v>
      </c>
      <c r="AL70" s="19">
        <f t="shared" ca="1" si="12"/>
        <v>149.66666666666697</v>
      </c>
      <c r="AM70" s="19">
        <f t="shared" ca="1" si="13"/>
        <v>1508.2104229559218</v>
      </c>
      <c r="AN70" s="8" t="str">
        <f t="shared" ca="1" si="14"/>
        <v>NO</v>
      </c>
    </row>
    <row r="71" spans="1:40">
      <c r="A71" s="8">
        <v>36</v>
      </c>
      <c r="B71" s="8" cm="1">
        <f t="array" aca="1" ref="B71" ca="1">_xll.RiskGamma(1,1/$B$6)</f>
        <v>100</v>
      </c>
      <c r="C71" s="8">
        <f t="shared" ca="1" si="15"/>
        <v>3600</v>
      </c>
      <c r="D71" s="8">
        <f t="shared" ca="1" si="16"/>
        <v>3950</v>
      </c>
      <c r="E71" s="8" cm="1">
        <f t="array" aca="1" ref="E71" ca="1">_xll.RiskPert($B$8,$D$8,$E$8)</f>
        <v>50</v>
      </c>
      <c r="F71" s="8">
        <f t="shared" ca="1" si="17"/>
        <v>4000</v>
      </c>
      <c r="G71" s="8">
        <f t="shared" ca="1" si="18"/>
        <v>400</v>
      </c>
      <c r="H71" s="8">
        <f t="shared" ca="1" si="19"/>
        <v>4000</v>
      </c>
      <c r="I71" s="8" cm="1">
        <f t="array" aca="1" ref="I71" ca="1">_xll.RiskUniform(_xll.RiskSimtable($K$11:$K$12),_xll.RiskSimtable($L$11:$L$12))</f>
        <v>60</v>
      </c>
      <c r="J71" s="8">
        <f t="shared" ca="1" si="20"/>
        <v>4060</v>
      </c>
      <c r="K71" s="8">
        <f t="shared" ca="1" si="21"/>
        <v>0</v>
      </c>
      <c r="L71" s="8">
        <f t="shared" ca="1" si="22"/>
        <v>4060</v>
      </c>
      <c r="M71" s="19" cm="1">
        <f t="array" aca="1" ref="M71" ca="1">_xll.RiskWeibull($B$12,$C$12)</f>
        <v>93.543756289254645</v>
      </c>
      <c r="N71" s="19">
        <f t="shared" ca="1" si="23"/>
        <v>4153.5437562892548</v>
      </c>
      <c r="O71" s="8">
        <f t="shared" ca="1" si="24"/>
        <v>0</v>
      </c>
      <c r="P71" s="19">
        <f t="shared" ca="1" si="25"/>
        <v>4153.5437562892548</v>
      </c>
      <c r="Q71" s="8" cm="1">
        <f t="array" aca="1" ref="Q71" ca="1">_xll.RiskGamma($B$14,1/$C$14)</f>
        <v>100</v>
      </c>
      <c r="R71" s="8" cm="1">
        <f t="array" aca="1" ref="R71" ca="1">_xll.RiskUniform($B$16,$C$16)</f>
        <v>20</v>
      </c>
      <c r="S71" s="19">
        <f t="shared" ca="1" si="26"/>
        <v>4273.5437562892548</v>
      </c>
      <c r="T71" s="9">
        <f t="shared" ca="1" si="0"/>
        <v>100</v>
      </c>
      <c r="U71" s="19" cm="1">
        <f t="array" aca="1" ref="U71" ca="1">INDEX(S:S, 43 + (INT((ROW(A36)-1)/8)*8))</f>
        <v>4713.5437562892548</v>
      </c>
      <c r="V71" s="8">
        <f t="shared" si="1"/>
        <v>120</v>
      </c>
      <c r="W71" s="19">
        <f t="shared" ca="1" si="2"/>
        <v>4833.5437562892548</v>
      </c>
      <c r="X71" s="8">
        <f t="shared" ca="1" si="3"/>
        <v>440</v>
      </c>
      <c r="Y71" s="19">
        <f t="shared" ca="1" si="4"/>
        <v>4833.5437562892548</v>
      </c>
      <c r="Z71" s="19" cm="1">
        <f t="array" aca="1" ref="Z71" ca="1">_xll.RiskPert($B$20,$C$20,$D$20)</f>
        <v>99.666666666666671</v>
      </c>
      <c r="AA71" s="8">
        <f t="shared" ca="1" si="5"/>
        <v>4933.2104229559218</v>
      </c>
      <c r="AB71" s="8">
        <f t="shared" ca="1" si="6"/>
        <v>0</v>
      </c>
      <c r="AC71" s="8" cm="1">
        <f t="array" aca="1" ref="AC71" ca="1">IF(MOD(ROW()-36, 8) = 0, INDEX(AA:AA, ROW()), INDEX(AE:AE,ROW() - 1))</f>
        <v>5008.2104229559218</v>
      </c>
      <c r="AD71" s="8" cm="1">
        <f t="array" aca="1" ref="AD71" ca="1">_xll.RiskUniform($B$22,$C$22)</f>
        <v>25</v>
      </c>
      <c r="AE71" s="8">
        <f t="shared" ca="1" si="27"/>
        <v>5033.2104229559218</v>
      </c>
      <c r="AF71" s="19">
        <f t="shared" ca="1" si="7"/>
        <v>174.66666666666697</v>
      </c>
      <c r="AG71" s="19">
        <f t="shared" ca="1" si="28"/>
        <v>1433.2104229559218</v>
      </c>
      <c r="AH71" s="8" t="str">
        <f t="shared" ca="1" si="8"/>
        <v>NO</v>
      </c>
      <c r="AI71" s="8">
        <f t="shared" ca="1" si="9"/>
        <v>400</v>
      </c>
      <c r="AJ71" s="8">
        <f t="shared" ca="1" si="10"/>
        <v>100</v>
      </c>
      <c r="AK71" s="8">
        <f t="shared" ca="1" si="11"/>
        <v>440</v>
      </c>
      <c r="AL71" s="19">
        <f t="shared" ca="1" si="12"/>
        <v>174.66666666666697</v>
      </c>
      <c r="AM71" s="19">
        <f t="shared" ca="1" si="13"/>
        <v>1433.2104229559218</v>
      </c>
      <c r="AN71" s="8" t="str">
        <f t="shared" ca="1" si="14"/>
        <v>YES</v>
      </c>
    </row>
    <row r="72" spans="1:40">
      <c r="A72" s="8">
        <v>37</v>
      </c>
      <c r="B72" s="8" cm="1">
        <f t="array" aca="1" ref="B72" ca="1">_xll.RiskGamma(1,1/$B$6)</f>
        <v>100</v>
      </c>
      <c r="C72" s="8">
        <f t="shared" ca="1" si="15"/>
        <v>3700</v>
      </c>
      <c r="D72" s="8">
        <f t="shared" ca="1" si="16"/>
        <v>4060</v>
      </c>
      <c r="E72" s="8" cm="1">
        <f t="array" aca="1" ref="E72" ca="1">_xll.RiskPert($B$8,$D$8,$E$8)</f>
        <v>50</v>
      </c>
      <c r="F72" s="8">
        <f t="shared" ca="1" si="17"/>
        <v>4110</v>
      </c>
      <c r="G72" s="8">
        <f t="shared" ca="1" si="18"/>
        <v>410</v>
      </c>
      <c r="H72" s="8">
        <f t="shared" ca="1" si="19"/>
        <v>4110</v>
      </c>
      <c r="I72" s="8" cm="1">
        <f t="array" aca="1" ref="I72" ca="1">_xll.RiskUniform(_xll.RiskSimtable($K$11:$K$12),_xll.RiskSimtable($L$11:$L$12))</f>
        <v>60</v>
      </c>
      <c r="J72" s="8">
        <f t="shared" ca="1" si="20"/>
        <v>4170</v>
      </c>
      <c r="K72" s="8">
        <f t="shared" ca="1" si="21"/>
        <v>0</v>
      </c>
      <c r="L72" s="8">
        <f t="shared" ca="1" si="22"/>
        <v>4170</v>
      </c>
      <c r="M72" s="19" cm="1">
        <f t="array" aca="1" ref="M72" ca="1">_xll.RiskWeibull($B$12,$C$12)</f>
        <v>93.543756289254645</v>
      </c>
      <c r="N72" s="19">
        <f t="shared" ca="1" si="23"/>
        <v>4263.5437562892548</v>
      </c>
      <c r="O72" s="8">
        <f t="shared" ca="1" si="24"/>
        <v>0</v>
      </c>
      <c r="P72" s="19">
        <f t="shared" ca="1" si="25"/>
        <v>4263.5437562892548</v>
      </c>
      <c r="Q72" s="8" cm="1">
        <f t="array" aca="1" ref="Q72" ca="1">_xll.RiskGamma($B$14,1/$C$14)</f>
        <v>100</v>
      </c>
      <c r="R72" s="8" cm="1">
        <f t="array" aca="1" ref="R72" ca="1">_xll.RiskUniform($B$16,$C$16)</f>
        <v>20</v>
      </c>
      <c r="S72" s="19">
        <f t="shared" ca="1" si="26"/>
        <v>4383.5437562892548</v>
      </c>
      <c r="T72" s="9">
        <f t="shared" ca="1" si="0"/>
        <v>100</v>
      </c>
      <c r="U72" s="19" cm="1">
        <f t="array" aca="1" ref="U72" ca="1">INDEX(S:S, 43 + (INT((ROW(A37)-1)/8)*8))</f>
        <v>4713.5437562892548</v>
      </c>
      <c r="V72" s="8">
        <f t="shared" si="1"/>
        <v>120</v>
      </c>
      <c r="W72" s="19">
        <f t="shared" ca="1" si="2"/>
        <v>4833.5437562892548</v>
      </c>
      <c r="X72" s="8">
        <f t="shared" ca="1" si="3"/>
        <v>330</v>
      </c>
      <c r="Y72" s="19">
        <f t="shared" ca="1" si="4"/>
        <v>4833.5437562892548</v>
      </c>
      <c r="Z72" s="19" cm="1">
        <f t="array" aca="1" ref="Z72" ca="1">_xll.RiskPert($B$20,$C$20,$D$20)</f>
        <v>99.666666666666671</v>
      </c>
      <c r="AA72" s="8">
        <f t="shared" ca="1" si="5"/>
        <v>4933.2104229559218</v>
      </c>
      <c r="AB72" s="8">
        <f t="shared" ca="1" si="6"/>
        <v>0</v>
      </c>
      <c r="AC72" s="8" cm="1">
        <f t="array" aca="1" ref="AC72" ca="1">IF(MOD(ROW()-36, 8) = 0, INDEX(AA:AA, ROW()), INDEX(AE:AE,ROW() - 1))</f>
        <v>5033.2104229559218</v>
      </c>
      <c r="AD72" s="8" cm="1">
        <f t="array" aca="1" ref="AD72" ca="1">_xll.RiskUniform($B$22,$C$22)</f>
        <v>25</v>
      </c>
      <c r="AE72" s="8">
        <f t="shared" ca="1" si="27"/>
        <v>5058.2104229559218</v>
      </c>
      <c r="AF72" s="19">
        <f t="shared" ca="1" si="7"/>
        <v>199.66666666666697</v>
      </c>
      <c r="AG72" s="19">
        <f t="shared" ca="1" si="28"/>
        <v>1358.2104229559218</v>
      </c>
      <c r="AH72" s="8" t="str">
        <f t="shared" ca="1" si="8"/>
        <v>NO</v>
      </c>
      <c r="AI72" s="8">
        <f t="shared" ca="1" si="9"/>
        <v>410</v>
      </c>
      <c r="AJ72" s="8">
        <f t="shared" ca="1" si="10"/>
        <v>100</v>
      </c>
      <c r="AK72" s="8">
        <f t="shared" ca="1" si="11"/>
        <v>330</v>
      </c>
      <c r="AL72" s="19">
        <f t="shared" ca="1" si="12"/>
        <v>199.66666666666697</v>
      </c>
      <c r="AM72" s="19">
        <f t="shared" ca="1" si="13"/>
        <v>1358.2104229559218</v>
      </c>
      <c r="AN72" s="8" t="str">
        <f t="shared" ca="1" si="14"/>
        <v>YES</v>
      </c>
    </row>
    <row r="73" spans="1:40">
      <c r="A73" s="8">
        <v>38</v>
      </c>
      <c r="B73" s="8" cm="1">
        <f t="array" aca="1" ref="B73" ca="1">_xll.RiskGamma(1,1/$B$6)</f>
        <v>100</v>
      </c>
      <c r="C73" s="8">
        <f t="shared" ca="1" si="15"/>
        <v>3800</v>
      </c>
      <c r="D73" s="8">
        <f t="shared" ca="1" si="16"/>
        <v>4170</v>
      </c>
      <c r="E73" s="8" cm="1">
        <f t="array" aca="1" ref="E73" ca="1">_xll.RiskPert($B$8,$D$8,$E$8)</f>
        <v>50</v>
      </c>
      <c r="F73" s="8">
        <f t="shared" ca="1" si="17"/>
        <v>4220</v>
      </c>
      <c r="G73" s="8">
        <f t="shared" ca="1" si="18"/>
        <v>420</v>
      </c>
      <c r="H73" s="8">
        <f t="shared" ca="1" si="19"/>
        <v>4220</v>
      </c>
      <c r="I73" s="8" cm="1">
        <f t="array" aca="1" ref="I73" ca="1">_xll.RiskUniform(_xll.RiskSimtable($K$11:$K$12),_xll.RiskSimtable($L$11:$L$12))</f>
        <v>60</v>
      </c>
      <c r="J73" s="8">
        <f t="shared" ca="1" si="20"/>
        <v>4280</v>
      </c>
      <c r="K73" s="8">
        <f t="shared" ca="1" si="21"/>
        <v>0</v>
      </c>
      <c r="L73" s="8">
        <f t="shared" ca="1" si="22"/>
        <v>4280</v>
      </c>
      <c r="M73" s="19" cm="1">
        <f t="array" aca="1" ref="M73" ca="1">_xll.RiskWeibull($B$12,$C$12)</f>
        <v>93.543756289254645</v>
      </c>
      <c r="N73" s="19">
        <f t="shared" ca="1" si="23"/>
        <v>4373.5437562892548</v>
      </c>
      <c r="O73" s="8">
        <f t="shared" ca="1" si="24"/>
        <v>0</v>
      </c>
      <c r="P73" s="19">
        <f t="shared" ca="1" si="25"/>
        <v>4373.5437562892548</v>
      </c>
      <c r="Q73" s="8" cm="1">
        <f t="array" aca="1" ref="Q73" ca="1">_xll.RiskGamma($B$14,1/$C$14)</f>
        <v>100</v>
      </c>
      <c r="R73" s="8" cm="1">
        <f t="array" aca="1" ref="R73" ca="1">_xll.RiskUniform($B$16,$C$16)</f>
        <v>20</v>
      </c>
      <c r="S73" s="19">
        <f t="shared" ca="1" si="26"/>
        <v>4493.5437562892548</v>
      </c>
      <c r="T73" s="9">
        <f t="shared" ca="1" si="0"/>
        <v>100</v>
      </c>
      <c r="U73" s="19" cm="1">
        <f t="array" aca="1" ref="U73" ca="1">INDEX(S:S, 43 + (INT((ROW(A38)-1)/8)*8))</f>
        <v>4713.5437562892548</v>
      </c>
      <c r="V73" s="8">
        <f t="shared" si="1"/>
        <v>120</v>
      </c>
      <c r="W73" s="19">
        <f t="shared" ca="1" si="2"/>
        <v>4833.5437562892548</v>
      </c>
      <c r="X73" s="8">
        <f t="shared" ca="1" si="3"/>
        <v>220</v>
      </c>
      <c r="Y73" s="19">
        <f t="shared" ca="1" si="4"/>
        <v>4833.5437562892548</v>
      </c>
      <c r="Z73" s="19" cm="1">
        <f t="array" aca="1" ref="Z73" ca="1">_xll.RiskPert($B$20,$C$20,$D$20)</f>
        <v>99.666666666666671</v>
      </c>
      <c r="AA73" s="8">
        <f t="shared" ca="1" si="5"/>
        <v>4933.2104229559218</v>
      </c>
      <c r="AB73" s="8">
        <f t="shared" ca="1" si="6"/>
        <v>0</v>
      </c>
      <c r="AC73" s="8" cm="1">
        <f t="array" aca="1" ref="AC73" ca="1">IF(MOD(ROW()-36, 8) = 0, INDEX(AA:AA, ROW()), INDEX(AE:AE,ROW() - 1))</f>
        <v>5058.2104229559218</v>
      </c>
      <c r="AD73" s="8" cm="1">
        <f t="array" aca="1" ref="AD73" ca="1">_xll.RiskUniform($B$22,$C$22)</f>
        <v>25</v>
      </c>
      <c r="AE73" s="8">
        <f t="shared" ca="1" si="27"/>
        <v>5083.2104229559218</v>
      </c>
      <c r="AF73" s="19">
        <f t="shared" ca="1" si="7"/>
        <v>224.66666666666697</v>
      </c>
      <c r="AG73" s="19">
        <f t="shared" ca="1" si="28"/>
        <v>1283.2104229559218</v>
      </c>
      <c r="AH73" s="8" t="str">
        <f t="shared" ca="1" si="8"/>
        <v>NO</v>
      </c>
      <c r="AI73" s="8">
        <f t="shared" ca="1" si="9"/>
        <v>420</v>
      </c>
      <c r="AJ73" s="8">
        <f t="shared" ca="1" si="10"/>
        <v>100</v>
      </c>
      <c r="AK73" s="8">
        <f t="shared" ca="1" si="11"/>
        <v>220</v>
      </c>
      <c r="AL73" s="19">
        <f t="shared" ca="1" si="12"/>
        <v>224.66666666666697</v>
      </c>
      <c r="AM73" s="19">
        <f t="shared" ca="1" si="13"/>
        <v>1283.2104229559218</v>
      </c>
      <c r="AN73" s="8" t="str">
        <f t="shared" ca="1" si="14"/>
        <v>YES</v>
      </c>
    </row>
    <row r="74" spans="1:40">
      <c r="A74" s="8">
        <v>39</v>
      </c>
      <c r="B74" s="8" cm="1">
        <f t="array" aca="1" ref="B74" ca="1">_xll.RiskGamma(1,1/$B$6)</f>
        <v>100</v>
      </c>
      <c r="C74" s="8">
        <f t="shared" ca="1" si="15"/>
        <v>3900</v>
      </c>
      <c r="D74" s="8">
        <f t="shared" ca="1" si="16"/>
        <v>4280</v>
      </c>
      <c r="E74" s="8" cm="1">
        <f t="array" aca="1" ref="E74" ca="1">_xll.RiskPert($B$8,$D$8,$E$8)</f>
        <v>50</v>
      </c>
      <c r="F74" s="8">
        <f t="shared" ca="1" si="17"/>
        <v>4330</v>
      </c>
      <c r="G74" s="8">
        <f t="shared" ca="1" si="18"/>
        <v>430</v>
      </c>
      <c r="H74" s="8">
        <f t="shared" ca="1" si="19"/>
        <v>4330</v>
      </c>
      <c r="I74" s="8" cm="1">
        <f t="array" aca="1" ref="I74" ca="1">_xll.RiskUniform(_xll.RiskSimtable($K$11:$K$12),_xll.RiskSimtable($L$11:$L$12))</f>
        <v>60</v>
      </c>
      <c r="J74" s="8">
        <f t="shared" ca="1" si="20"/>
        <v>4390</v>
      </c>
      <c r="K74" s="8">
        <f t="shared" ca="1" si="21"/>
        <v>0</v>
      </c>
      <c r="L74" s="8">
        <f t="shared" ca="1" si="22"/>
        <v>4390</v>
      </c>
      <c r="M74" s="19" cm="1">
        <f t="array" aca="1" ref="M74" ca="1">_xll.RiskWeibull($B$12,$C$12)</f>
        <v>93.543756289254645</v>
      </c>
      <c r="N74" s="19">
        <f t="shared" ca="1" si="23"/>
        <v>4483.5437562892548</v>
      </c>
      <c r="O74" s="8">
        <f t="shared" ca="1" si="24"/>
        <v>0</v>
      </c>
      <c r="P74" s="19">
        <f t="shared" ca="1" si="25"/>
        <v>4483.5437562892548</v>
      </c>
      <c r="Q74" s="8" cm="1">
        <f t="array" aca="1" ref="Q74" ca="1">_xll.RiskGamma($B$14,1/$C$14)</f>
        <v>100</v>
      </c>
      <c r="R74" s="8" cm="1">
        <f t="array" aca="1" ref="R74" ca="1">_xll.RiskUniform($B$16,$C$16)</f>
        <v>20</v>
      </c>
      <c r="S74" s="19">
        <f t="shared" ca="1" si="26"/>
        <v>4603.5437562892548</v>
      </c>
      <c r="T74" s="9">
        <f t="shared" ca="1" si="0"/>
        <v>100</v>
      </c>
      <c r="U74" s="19" cm="1">
        <f t="array" aca="1" ref="U74" ca="1">INDEX(S:S, 43 + (INT((ROW(A39)-1)/8)*8))</f>
        <v>4713.5437562892548</v>
      </c>
      <c r="V74" s="8">
        <f t="shared" si="1"/>
        <v>120</v>
      </c>
      <c r="W74" s="19">
        <f t="shared" ca="1" si="2"/>
        <v>4833.5437562892548</v>
      </c>
      <c r="X74" s="8">
        <f t="shared" ca="1" si="3"/>
        <v>110</v>
      </c>
      <c r="Y74" s="19">
        <f t="shared" ca="1" si="4"/>
        <v>4833.5437562892548</v>
      </c>
      <c r="Z74" s="19" cm="1">
        <f t="array" aca="1" ref="Z74" ca="1">_xll.RiskPert($B$20,$C$20,$D$20)</f>
        <v>99.666666666666671</v>
      </c>
      <c r="AA74" s="8">
        <f t="shared" ca="1" si="5"/>
        <v>4933.2104229559218</v>
      </c>
      <c r="AB74" s="8">
        <f t="shared" ca="1" si="6"/>
        <v>0</v>
      </c>
      <c r="AC74" s="8" cm="1">
        <f t="array" aca="1" ref="AC74" ca="1">IF(MOD(ROW()-36, 8) = 0, INDEX(AA:AA, ROW()), INDEX(AE:AE,ROW() - 1))</f>
        <v>5083.2104229559218</v>
      </c>
      <c r="AD74" s="8" cm="1">
        <f t="array" aca="1" ref="AD74" ca="1">_xll.RiskUniform($B$22,$C$22)</f>
        <v>25</v>
      </c>
      <c r="AE74" s="8">
        <f t="shared" ca="1" si="27"/>
        <v>5108.2104229559218</v>
      </c>
      <c r="AF74" s="19">
        <f t="shared" ca="1" si="7"/>
        <v>249.66666666666697</v>
      </c>
      <c r="AG74" s="19">
        <f t="shared" ca="1" si="28"/>
        <v>1208.2104229559218</v>
      </c>
      <c r="AH74" s="8" t="str">
        <f t="shared" ca="1" si="8"/>
        <v>NO</v>
      </c>
      <c r="AI74" s="8">
        <f t="shared" ca="1" si="9"/>
        <v>430</v>
      </c>
      <c r="AJ74" s="8">
        <f t="shared" ca="1" si="10"/>
        <v>100</v>
      </c>
      <c r="AK74" s="8">
        <f t="shared" ca="1" si="11"/>
        <v>110</v>
      </c>
      <c r="AL74" s="19">
        <f t="shared" ca="1" si="12"/>
        <v>249.66666666666697</v>
      </c>
      <c r="AM74" s="19">
        <f t="shared" ca="1" si="13"/>
        <v>1208.2104229559218</v>
      </c>
      <c r="AN74" s="8" t="str">
        <f t="shared" ca="1" si="14"/>
        <v>YES</v>
      </c>
    </row>
    <row r="75" spans="1:40">
      <c r="A75" s="8">
        <v>40</v>
      </c>
      <c r="B75" s="8" cm="1">
        <f t="array" aca="1" ref="B75" ca="1">_xll.RiskGamma(1,1/$B$6)</f>
        <v>100</v>
      </c>
      <c r="C75" s="8">
        <f t="shared" ca="1" si="15"/>
        <v>4000</v>
      </c>
      <c r="D75" s="8">
        <f t="shared" ca="1" si="16"/>
        <v>4390</v>
      </c>
      <c r="E75" s="8" cm="1">
        <f t="array" aca="1" ref="E75" ca="1">_xll.RiskPert($B$8,$D$8,$E$8)</f>
        <v>50</v>
      </c>
      <c r="F75" s="8">
        <f t="shared" ca="1" si="17"/>
        <v>4440</v>
      </c>
      <c r="G75" s="8">
        <f t="shared" ca="1" si="18"/>
        <v>440</v>
      </c>
      <c r="H75" s="8">
        <f t="shared" ca="1" si="19"/>
        <v>4440</v>
      </c>
      <c r="I75" s="8" cm="1">
        <f t="array" aca="1" ref="I75" ca="1">_xll.RiskUniform(_xll.RiskSimtable($K$11:$K$12),_xll.RiskSimtable($L$11:$L$12))</f>
        <v>60</v>
      </c>
      <c r="J75" s="8">
        <f t="shared" ca="1" si="20"/>
        <v>4500</v>
      </c>
      <c r="K75" s="8">
        <f t="shared" ca="1" si="21"/>
        <v>0</v>
      </c>
      <c r="L75" s="8">
        <f t="shared" ca="1" si="22"/>
        <v>4500</v>
      </c>
      <c r="M75" s="19" cm="1">
        <f t="array" aca="1" ref="M75" ca="1">_xll.RiskWeibull($B$12,$C$12)</f>
        <v>93.543756289254645</v>
      </c>
      <c r="N75" s="19">
        <f t="shared" ca="1" si="23"/>
        <v>4593.5437562892548</v>
      </c>
      <c r="O75" s="8">
        <f t="shared" ca="1" si="24"/>
        <v>0</v>
      </c>
      <c r="P75" s="19">
        <f t="shared" ca="1" si="25"/>
        <v>4593.5437562892548</v>
      </c>
      <c r="Q75" s="8" cm="1">
        <f t="array" aca="1" ref="Q75" ca="1">_xll.RiskGamma($B$14,1/$C$14)</f>
        <v>100</v>
      </c>
      <c r="R75" s="8" cm="1">
        <f t="array" aca="1" ref="R75" ca="1">_xll.RiskUniform($B$16,$C$16)</f>
        <v>20</v>
      </c>
      <c r="S75" s="19">
        <f t="shared" ca="1" si="26"/>
        <v>4713.5437562892548</v>
      </c>
      <c r="T75" s="9">
        <f t="shared" ca="1" si="0"/>
        <v>100</v>
      </c>
      <c r="U75" s="19" cm="1">
        <f t="array" aca="1" ref="U75" ca="1">INDEX(S:S, 43 + (INT((ROW(A40)-1)/8)*8))</f>
        <v>4713.5437562892548</v>
      </c>
      <c r="V75" s="8">
        <f t="shared" si="1"/>
        <v>120</v>
      </c>
      <c r="W75" s="19">
        <f t="shared" ca="1" si="2"/>
        <v>4833.5437562892548</v>
      </c>
      <c r="X75" s="8">
        <f t="shared" ca="1" si="3"/>
        <v>0</v>
      </c>
      <c r="Y75" s="19">
        <f t="shared" ca="1" si="4"/>
        <v>4833.5437562892548</v>
      </c>
      <c r="Z75" s="19" cm="1">
        <f t="array" aca="1" ref="Z75" ca="1">_xll.RiskPert($B$20,$C$20,$D$20)</f>
        <v>99.666666666666671</v>
      </c>
      <c r="AA75" s="8">
        <f t="shared" ca="1" si="5"/>
        <v>4933.2104229559218</v>
      </c>
      <c r="AB75" s="8">
        <f t="shared" ca="1" si="6"/>
        <v>0</v>
      </c>
      <c r="AC75" s="8" cm="1">
        <f t="array" aca="1" ref="AC75" ca="1">IF(MOD(ROW()-36, 8) = 0, INDEX(AA:AA, ROW()), INDEX(AE:AE,ROW() - 1))</f>
        <v>5108.2104229559218</v>
      </c>
      <c r="AD75" s="8" cm="1">
        <f t="array" aca="1" ref="AD75" ca="1">_xll.RiskUniform($B$22,$C$22)</f>
        <v>25</v>
      </c>
      <c r="AE75" s="8">
        <f t="shared" ca="1" si="27"/>
        <v>5133.2104229559218</v>
      </c>
      <c r="AF75" s="19">
        <f t="shared" ca="1" si="7"/>
        <v>274.66666666666697</v>
      </c>
      <c r="AG75" s="19">
        <f t="shared" ca="1" si="28"/>
        <v>1133.2104229559218</v>
      </c>
      <c r="AH75" s="8" t="str">
        <f t="shared" ca="1" si="8"/>
        <v>NO</v>
      </c>
      <c r="AI75" s="8">
        <f t="shared" ca="1" si="9"/>
        <v>440</v>
      </c>
      <c r="AJ75" s="8">
        <f t="shared" ca="1" si="10"/>
        <v>100</v>
      </c>
      <c r="AK75" s="8">
        <f t="shared" ca="1" si="11"/>
        <v>0</v>
      </c>
      <c r="AL75" s="19">
        <f t="shared" ca="1" si="12"/>
        <v>274.66666666666697</v>
      </c>
      <c r="AM75" s="19">
        <f t="shared" ca="1" si="13"/>
        <v>1133.2104229559218</v>
      </c>
      <c r="AN75" s="8" t="str">
        <f t="shared" ca="1" si="14"/>
        <v>YES</v>
      </c>
    </row>
    <row r="76" spans="1:40">
      <c r="A76" s="8">
        <v>41</v>
      </c>
      <c r="B76" s="8" cm="1">
        <f t="array" aca="1" ref="B76" ca="1">_xll.RiskGamma(1,1/$B$6)</f>
        <v>100</v>
      </c>
      <c r="C76" s="8">
        <f t="shared" ca="1" si="15"/>
        <v>4100</v>
      </c>
      <c r="D76" s="8">
        <f t="shared" ca="1" si="16"/>
        <v>4500</v>
      </c>
      <c r="E76" s="8" cm="1">
        <f t="array" aca="1" ref="E76" ca="1">_xll.RiskPert($B$8,$D$8,$E$8)</f>
        <v>50</v>
      </c>
      <c r="F76" s="8">
        <f t="shared" ca="1" si="17"/>
        <v>4550</v>
      </c>
      <c r="G76" s="8">
        <f t="shared" ca="1" si="18"/>
        <v>450</v>
      </c>
      <c r="H76" s="8">
        <f t="shared" ca="1" si="19"/>
        <v>4550</v>
      </c>
      <c r="I76" s="8" cm="1">
        <f t="array" aca="1" ref="I76" ca="1">_xll.RiskUniform(_xll.RiskSimtable($K$11:$K$12),_xll.RiskSimtable($L$11:$L$12))</f>
        <v>60</v>
      </c>
      <c r="J76" s="8">
        <f t="shared" ca="1" si="20"/>
        <v>4610</v>
      </c>
      <c r="K76" s="8">
        <f t="shared" ca="1" si="21"/>
        <v>0</v>
      </c>
      <c r="L76" s="8">
        <f t="shared" ca="1" si="22"/>
        <v>4610</v>
      </c>
      <c r="M76" s="19" cm="1">
        <f t="array" aca="1" ref="M76" ca="1">_xll.RiskWeibull($B$12,$C$12)</f>
        <v>93.543756289254645</v>
      </c>
      <c r="N76" s="19">
        <f t="shared" ca="1" si="23"/>
        <v>4703.5437562892548</v>
      </c>
      <c r="O76" s="8">
        <f t="shared" ca="1" si="24"/>
        <v>0</v>
      </c>
      <c r="P76" s="19">
        <f t="shared" ca="1" si="25"/>
        <v>4703.5437562892548</v>
      </c>
      <c r="Q76" s="8" cm="1">
        <f t="array" aca="1" ref="Q76" ca="1">_xll.RiskGamma($B$14,1/$C$14)</f>
        <v>100</v>
      </c>
      <c r="R76" s="8" cm="1">
        <f t="array" aca="1" ref="R76" ca="1">_xll.RiskUniform($B$16,$C$16)</f>
        <v>20</v>
      </c>
      <c r="S76" s="19">
        <f t="shared" ca="1" si="26"/>
        <v>4823.5437562892548</v>
      </c>
      <c r="T76" s="9">
        <f t="shared" ca="1" si="0"/>
        <v>100</v>
      </c>
      <c r="U76" s="19" cm="1">
        <f t="array" aca="1" ref="U76" ca="1">INDEX(S:S, 43 + (INT((ROW(A41)-1)/8)*8))</f>
        <v>5593.5437562892548</v>
      </c>
      <c r="V76" s="8">
        <f t="shared" si="1"/>
        <v>120</v>
      </c>
      <c r="W76" s="19">
        <f t="shared" ca="1" si="2"/>
        <v>5713.5437562892548</v>
      </c>
      <c r="X76" s="8">
        <f t="shared" ca="1" si="3"/>
        <v>770</v>
      </c>
      <c r="Y76" s="19">
        <f t="shared" ca="1" si="4"/>
        <v>5713.5437562892548</v>
      </c>
      <c r="Z76" s="19" cm="1">
        <f t="array" aca="1" ref="Z76" ca="1">_xll.RiskPert($B$20,$C$20,$D$20)</f>
        <v>99.666666666666671</v>
      </c>
      <c r="AA76" s="8">
        <f t="shared" ca="1" si="5"/>
        <v>5813.2104229559218</v>
      </c>
      <c r="AB76" s="8">
        <f t="shared" ca="1" si="6"/>
        <v>0</v>
      </c>
      <c r="AC76" s="8" cm="1">
        <f t="array" aca="1" ref="AC76" ca="1">IF(MOD(ROW()-36, 8) = 0, INDEX(AA:AA, ROW()), INDEX(AE:AE,ROW() - 1))</f>
        <v>5813.2104229559218</v>
      </c>
      <c r="AD76" s="8" cm="1">
        <f t="array" aca="1" ref="AD76" ca="1">_xll.RiskUniform($B$22,$C$22)</f>
        <v>25</v>
      </c>
      <c r="AE76" s="8">
        <f t="shared" ca="1" si="27"/>
        <v>5838.2104229559218</v>
      </c>
      <c r="AF76" s="19">
        <f t="shared" ca="1" si="7"/>
        <v>99.66666666666697</v>
      </c>
      <c r="AG76" s="19">
        <f t="shared" ca="1" si="28"/>
        <v>1738.2104229559218</v>
      </c>
      <c r="AH76" s="8" t="str">
        <f t="shared" ca="1" si="8"/>
        <v>NO</v>
      </c>
      <c r="AI76" s="8">
        <f t="shared" ca="1" si="9"/>
        <v>450</v>
      </c>
      <c r="AJ76" s="8">
        <f t="shared" ca="1" si="10"/>
        <v>100</v>
      </c>
      <c r="AK76" s="8">
        <f t="shared" ca="1" si="11"/>
        <v>770</v>
      </c>
      <c r="AL76" s="19">
        <f t="shared" ca="1" si="12"/>
        <v>99.66666666666697</v>
      </c>
      <c r="AM76" s="19">
        <f t="shared" ca="1" si="13"/>
        <v>1738.2104229559218</v>
      </c>
      <c r="AN76" s="8" t="str">
        <f t="shared" ca="1" si="14"/>
        <v>NO</v>
      </c>
    </row>
    <row r="77" spans="1:40">
      <c r="A77" s="8">
        <v>42</v>
      </c>
      <c r="B77" s="8" cm="1">
        <f t="array" aca="1" ref="B77" ca="1">_xll.RiskGamma(1,1/$B$6)</f>
        <v>100</v>
      </c>
      <c r="C77" s="8">
        <f t="shared" ca="1" si="15"/>
        <v>4200</v>
      </c>
      <c r="D77" s="8">
        <f t="shared" ca="1" si="16"/>
        <v>4610</v>
      </c>
      <c r="E77" s="8" cm="1">
        <f t="array" aca="1" ref="E77" ca="1">_xll.RiskPert($B$8,$D$8,$E$8)</f>
        <v>50</v>
      </c>
      <c r="F77" s="8">
        <f t="shared" ca="1" si="17"/>
        <v>4660</v>
      </c>
      <c r="G77" s="8">
        <f t="shared" ca="1" si="18"/>
        <v>460</v>
      </c>
      <c r="H77" s="8">
        <f t="shared" ca="1" si="19"/>
        <v>4660</v>
      </c>
      <c r="I77" s="8" cm="1">
        <f t="array" aca="1" ref="I77" ca="1">_xll.RiskUniform(_xll.RiskSimtable($K$11:$K$12),_xll.RiskSimtable($L$11:$L$12))</f>
        <v>60</v>
      </c>
      <c r="J77" s="8">
        <f t="shared" ca="1" si="20"/>
        <v>4720</v>
      </c>
      <c r="K77" s="8">
        <f t="shared" ca="1" si="21"/>
        <v>0</v>
      </c>
      <c r="L77" s="8">
        <f t="shared" ca="1" si="22"/>
        <v>4720</v>
      </c>
      <c r="M77" s="19" cm="1">
        <f t="array" aca="1" ref="M77" ca="1">_xll.RiskWeibull($B$12,$C$12)</f>
        <v>93.543756289254645</v>
      </c>
      <c r="N77" s="19">
        <f t="shared" ca="1" si="23"/>
        <v>4813.5437562892548</v>
      </c>
      <c r="O77" s="8">
        <f t="shared" ca="1" si="24"/>
        <v>0</v>
      </c>
      <c r="P77" s="19">
        <f t="shared" ca="1" si="25"/>
        <v>4813.5437562892548</v>
      </c>
      <c r="Q77" s="8" cm="1">
        <f t="array" aca="1" ref="Q77" ca="1">_xll.RiskGamma($B$14,1/$C$14)</f>
        <v>100</v>
      </c>
      <c r="R77" s="8" cm="1">
        <f t="array" aca="1" ref="R77" ca="1">_xll.RiskUniform($B$16,$C$16)</f>
        <v>20</v>
      </c>
      <c r="S77" s="19">
        <f t="shared" ca="1" si="26"/>
        <v>4933.5437562892548</v>
      </c>
      <c r="T77" s="9">
        <f t="shared" ca="1" si="0"/>
        <v>100</v>
      </c>
      <c r="U77" s="19" cm="1">
        <f t="array" aca="1" ref="U77" ca="1">INDEX(S:S, 43 + (INT((ROW(A42)-1)/8)*8))</f>
        <v>5593.5437562892548</v>
      </c>
      <c r="V77" s="8">
        <f t="shared" si="1"/>
        <v>120</v>
      </c>
      <c r="W77" s="19">
        <f t="shared" ca="1" si="2"/>
        <v>5713.5437562892548</v>
      </c>
      <c r="X77" s="8">
        <f t="shared" ca="1" si="3"/>
        <v>660</v>
      </c>
      <c r="Y77" s="19">
        <f t="shared" ca="1" si="4"/>
        <v>5713.5437562892548</v>
      </c>
      <c r="Z77" s="19" cm="1">
        <f t="array" aca="1" ref="Z77" ca="1">_xll.RiskPert($B$20,$C$20,$D$20)</f>
        <v>99.666666666666671</v>
      </c>
      <c r="AA77" s="8">
        <f t="shared" ca="1" si="5"/>
        <v>5813.2104229559218</v>
      </c>
      <c r="AB77" s="8">
        <f t="shared" ca="1" si="6"/>
        <v>0</v>
      </c>
      <c r="AC77" s="8" cm="1">
        <f t="array" aca="1" ref="AC77" ca="1">IF(MOD(ROW()-36, 8) = 0, INDEX(AA:AA, ROW()), INDEX(AE:AE,ROW() - 1))</f>
        <v>5838.2104229559218</v>
      </c>
      <c r="AD77" s="8" cm="1">
        <f t="array" aca="1" ref="AD77" ca="1">_xll.RiskUniform($B$22,$C$22)</f>
        <v>25</v>
      </c>
      <c r="AE77" s="8">
        <f t="shared" ca="1" si="27"/>
        <v>5863.2104229559218</v>
      </c>
      <c r="AF77" s="19">
        <f t="shared" ca="1" si="7"/>
        <v>124.66666666666697</v>
      </c>
      <c r="AG77" s="19">
        <f t="shared" ca="1" si="28"/>
        <v>1663.2104229559218</v>
      </c>
      <c r="AH77" s="8" t="str">
        <f t="shared" ca="1" si="8"/>
        <v>NO</v>
      </c>
      <c r="AI77" s="8">
        <f t="shared" ca="1" si="9"/>
        <v>460</v>
      </c>
      <c r="AJ77" s="8">
        <f t="shared" ca="1" si="10"/>
        <v>100</v>
      </c>
      <c r="AK77" s="8">
        <f t="shared" ca="1" si="11"/>
        <v>660</v>
      </c>
      <c r="AL77" s="19">
        <f t="shared" ca="1" si="12"/>
        <v>124.66666666666697</v>
      </c>
      <c r="AM77" s="19">
        <f t="shared" ca="1" si="13"/>
        <v>1663.2104229559218</v>
      </c>
      <c r="AN77" s="8" t="str">
        <f t="shared" ca="1" si="14"/>
        <v>NO</v>
      </c>
    </row>
    <row r="78" spans="1:40">
      <c r="A78" s="8">
        <v>43</v>
      </c>
      <c r="B78" s="8" cm="1">
        <f t="array" aca="1" ref="B78" ca="1">_xll.RiskGamma(1,1/$B$6)</f>
        <v>100</v>
      </c>
      <c r="C78" s="8">
        <f t="shared" ca="1" si="15"/>
        <v>4300</v>
      </c>
      <c r="D78" s="8">
        <f t="shared" ca="1" si="16"/>
        <v>4720</v>
      </c>
      <c r="E78" s="8" cm="1">
        <f t="array" aca="1" ref="E78" ca="1">_xll.RiskPert($B$8,$D$8,$E$8)</f>
        <v>50</v>
      </c>
      <c r="F78" s="8">
        <f t="shared" ca="1" si="17"/>
        <v>4770</v>
      </c>
      <c r="G78" s="8">
        <f t="shared" ca="1" si="18"/>
        <v>470</v>
      </c>
      <c r="H78" s="8">
        <f t="shared" ca="1" si="19"/>
        <v>4770</v>
      </c>
      <c r="I78" s="8" cm="1">
        <f t="array" aca="1" ref="I78" ca="1">_xll.RiskUniform(_xll.RiskSimtable($K$11:$K$12),_xll.RiskSimtable($L$11:$L$12))</f>
        <v>60</v>
      </c>
      <c r="J78" s="8">
        <f t="shared" ca="1" si="20"/>
        <v>4830</v>
      </c>
      <c r="K78" s="8">
        <f t="shared" ca="1" si="21"/>
        <v>0</v>
      </c>
      <c r="L78" s="8">
        <f t="shared" ca="1" si="22"/>
        <v>4830</v>
      </c>
      <c r="M78" s="19" cm="1">
        <f t="array" aca="1" ref="M78" ca="1">_xll.RiskWeibull($B$12,$C$12)</f>
        <v>93.543756289254645</v>
      </c>
      <c r="N78" s="19">
        <f t="shared" ca="1" si="23"/>
        <v>4923.5437562892548</v>
      </c>
      <c r="O78" s="8">
        <f t="shared" ca="1" si="24"/>
        <v>0</v>
      </c>
      <c r="P78" s="19">
        <f t="shared" ca="1" si="25"/>
        <v>4923.5437562892548</v>
      </c>
      <c r="Q78" s="8" cm="1">
        <f t="array" aca="1" ref="Q78" ca="1">_xll.RiskGamma($B$14,1/$C$14)</f>
        <v>100</v>
      </c>
      <c r="R78" s="8" cm="1">
        <f t="array" aca="1" ref="R78" ca="1">_xll.RiskUniform($B$16,$C$16)</f>
        <v>20</v>
      </c>
      <c r="S78" s="19">
        <f t="shared" ca="1" si="26"/>
        <v>5043.5437562892548</v>
      </c>
      <c r="T78" s="9">
        <f t="shared" ca="1" si="0"/>
        <v>100</v>
      </c>
      <c r="U78" s="19" cm="1">
        <f t="array" aca="1" ref="U78" ca="1">INDEX(S:S, 43 + (INT((ROW(A43)-1)/8)*8))</f>
        <v>5593.5437562892548</v>
      </c>
      <c r="V78" s="8">
        <f t="shared" si="1"/>
        <v>120</v>
      </c>
      <c r="W78" s="19">
        <f t="shared" ca="1" si="2"/>
        <v>5713.5437562892548</v>
      </c>
      <c r="X78" s="8">
        <f t="shared" ca="1" si="3"/>
        <v>550</v>
      </c>
      <c r="Y78" s="19">
        <f t="shared" ca="1" si="4"/>
        <v>5713.5437562892548</v>
      </c>
      <c r="Z78" s="19" cm="1">
        <f t="array" aca="1" ref="Z78" ca="1">_xll.RiskPert($B$20,$C$20,$D$20)</f>
        <v>99.666666666666671</v>
      </c>
      <c r="AA78" s="8">
        <f t="shared" ca="1" si="5"/>
        <v>5813.2104229559218</v>
      </c>
      <c r="AB78" s="8">
        <f t="shared" ca="1" si="6"/>
        <v>0</v>
      </c>
      <c r="AC78" s="8" cm="1">
        <f t="array" aca="1" ref="AC78" ca="1">IF(MOD(ROW()-36, 8) = 0, INDEX(AA:AA, ROW()), INDEX(AE:AE,ROW() - 1))</f>
        <v>5863.2104229559218</v>
      </c>
      <c r="AD78" s="8" cm="1">
        <f t="array" aca="1" ref="AD78" ca="1">_xll.RiskUniform($B$22,$C$22)</f>
        <v>25</v>
      </c>
      <c r="AE78" s="8">
        <f t="shared" ca="1" si="27"/>
        <v>5888.2104229559218</v>
      </c>
      <c r="AF78" s="19">
        <f t="shared" ca="1" si="7"/>
        <v>149.66666666666697</v>
      </c>
      <c r="AG78" s="19">
        <f t="shared" ca="1" si="28"/>
        <v>1588.2104229559218</v>
      </c>
      <c r="AH78" s="8" t="str">
        <f t="shared" ca="1" si="8"/>
        <v>NO</v>
      </c>
      <c r="AI78" s="8">
        <f t="shared" ca="1" si="9"/>
        <v>470</v>
      </c>
      <c r="AJ78" s="8">
        <f t="shared" ca="1" si="10"/>
        <v>100</v>
      </c>
      <c r="AK78" s="8">
        <f t="shared" ca="1" si="11"/>
        <v>550</v>
      </c>
      <c r="AL78" s="19">
        <f t="shared" ca="1" si="12"/>
        <v>149.66666666666697</v>
      </c>
      <c r="AM78" s="19">
        <f t="shared" ca="1" si="13"/>
        <v>1588.2104229559218</v>
      </c>
      <c r="AN78" s="8" t="str">
        <f t="shared" ca="1" si="14"/>
        <v>NO</v>
      </c>
    </row>
    <row r="79" spans="1:40">
      <c r="A79" s="8">
        <v>44</v>
      </c>
      <c r="B79" s="8" cm="1">
        <f t="array" aca="1" ref="B79" ca="1">_xll.RiskGamma(1,1/$B$6)</f>
        <v>100</v>
      </c>
      <c r="C79" s="8">
        <f t="shared" ca="1" si="15"/>
        <v>4400</v>
      </c>
      <c r="D79" s="8">
        <f t="shared" ca="1" si="16"/>
        <v>4830</v>
      </c>
      <c r="E79" s="8" cm="1">
        <f t="array" aca="1" ref="E79" ca="1">_xll.RiskPert($B$8,$D$8,$E$8)</f>
        <v>50</v>
      </c>
      <c r="F79" s="8">
        <f t="shared" ca="1" si="17"/>
        <v>4880</v>
      </c>
      <c r="G79" s="8">
        <f t="shared" ca="1" si="18"/>
        <v>480</v>
      </c>
      <c r="H79" s="8">
        <f t="shared" ca="1" si="19"/>
        <v>4880</v>
      </c>
      <c r="I79" s="8" cm="1">
        <f t="array" aca="1" ref="I79" ca="1">_xll.RiskUniform(_xll.RiskSimtable($K$11:$K$12),_xll.RiskSimtable($L$11:$L$12))</f>
        <v>60</v>
      </c>
      <c r="J79" s="8">
        <f t="shared" ca="1" si="20"/>
        <v>4940</v>
      </c>
      <c r="K79" s="8">
        <f t="shared" ca="1" si="21"/>
        <v>0</v>
      </c>
      <c r="L79" s="8">
        <f t="shared" ca="1" si="22"/>
        <v>4940</v>
      </c>
      <c r="M79" s="19" cm="1">
        <f t="array" aca="1" ref="M79" ca="1">_xll.RiskWeibull($B$12,$C$12)</f>
        <v>93.543756289254645</v>
      </c>
      <c r="N79" s="19">
        <f t="shared" ca="1" si="23"/>
        <v>5033.5437562892548</v>
      </c>
      <c r="O79" s="8">
        <f t="shared" ca="1" si="24"/>
        <v>0</v>
      </c>
      <c r="P79" s="19">
        <f t="shared" ca="1" si="25"/>
        <v>5033.5437562892548</v>
      </c>
      <c r="Q79" s="8" cm="1">
        <f t="array" aca="1" ref="Q79" ca="1">_xll.RiskGamma($B$14,1/$C$14)</f>
        <v>100</v>
      </c>
      <c r="R79" s="8" cm="1">
        <f t="array" aca="1" ref="R79" ca="1">_xll.RiskUniform($B$16,$C$16)</f>
        <v>20</v>
      </c>
      <c r="S79" s="19">
        <f t="shared" ca="1" si="26"/>
        <v>5153.5437562892548</v>
      </c>
      <c r="T79" s="9">
        <f t="shared" ca="1" si="0"/>
        <v>100</v>
      </c>
      <c r="U79" s="19" cm="1">
        <f t="array" aca="1" ref="U79" ca="1">INDEX(S:S, 43 + (INT((ROW(A44)-1)/8)*8))</f>
        <v>5593.5437562892548</v>
      </c>
      <c r="V79" s="8">
        <f t="shared" si="1"/>
        <v>120</v>
      </c>
      <c r="W79" s="19">
        <f t="shared" ca="1" si="2"/>
        <v>5713.5437562892548</v>
      </c>
      <c r="X79" s="8">
        <f t="shared" ca="1" si="3"/>
        <v>440</v>
      </c>
      <c r="Y79" s="19">
        <f t="shared" ca="1" si="4"/>
        <v>5713.5437562892548</v>
      </c>
      <c r="Z79" s="19" cm="1">
        <f t="array" aca="1" ref="Z79" ca="1">_xll.RiskPert($B$20,$C$20,$D$20)</f>
        <v>99.666666666666671</v>
      </c>
      <c r="AA79" s="8">
        <f t="shared" ca="1" si="5"/>
        <v>5813.2104229559218</v>
      </c>
      <c r="AB79" s="8">
        <f t="shared" ca="1" si="6"/>
        <v>0</v>
      </c>
      <c r="AC79" s="8" cm="1">
        <f t="array" aca="1" ref="AC79" ca="1">IF(MOD(ROW()-36, 8) = 0, INDEX(AA:AA, ROW()), INDEX(AE:AE,ROW() - 1))</f>
        <v>5888.2104229559218</v>
      </c>
      <c r="AD79" s="8" cm="1">
        <f t="array" aca="1" ref="AD79" ca="1">_xll.RiskUniform($B$22,$C$22)</f>
        <v>25</v>
      </c>
      <c r="AE79" s="8">
        <f t="shared" ca="1" si="27"/>
        <v>5913.2104229559218</v>
      </c>
      <c r="AF79" s="19">
        <f t="shared" ca="1" si="7"/>
        <v>174.66666666666697</v>
      </c>
      <c r="AG79" s="19">
        <f t="shared" ca="1" si="28"/>
        <v>1513.2104229559218</v>
      </c>
      <c r="AH79" s="8" t="str">
        <f t="shared" ca="1" si="8"/>
        <v>NO</v>
      </c>
      <c r="AI79" s="8">
        <f t="shared" ca="1" si="9"/>
        <v>480</v>
      </c>
      <c r="AJ79" s="8">
        <f t="shared" ca="1" si="10"/>
        <v>100</v>
      </c>
      <c r="AK79" s="8">
        <f t="shared" ca="1" si="11"/>
        <v>440</v>
      </c>
      <c r="AL79" s="19">
        <f t="shared" ca="1" si="12"/>
        <v>174.66666666666697</v>
      </c>
      <c r="AM79" s="19">
        <f t="shared" ca="1" si="13"/>
        <v>1513.2104229559218</v>
      </c>
      <c r="AN79" s="8" t="str">
        <f t="shared" ca="1" si="14"/>
        <v>NO</v>
      </c>
    </row>
    <row r="80" spans="1:40">
      <c r="A80" s="8">
        <v>45</v>
      </c>
      <c r="B80" s="8" cm="1">
        <f t="array" aca="1" ref="B80" ca="1">_xll.RiskGamma(1,1/$B$6)</f>
        <v>100</v>
      </c>
      <c r="C80" s="8">
        <f t="shared" ca="1" si="15"/>
        <v>4500</v>
      </c>
      <c r="D80" s="8">
        <f t="shared" ca="1" si="16"/>
        <v>4940</v>
      </c>
      <c r="E80" s="8" cm="1">
        <f t="array" aca="1" ref="E80" ca="1">_xll.RiskPert($B$8,$D$8,$E$8)</f>
        <v>50</v>
      </c>
      <c r="F80" s="8">
        <f t="shared" ca="1" si="17"/>
        <v>4990</v>
      </c>
      <c r="G80" s="8">
        <f t="shared" ca="1" si="18"/>
        <v>490</v>
      </c>
      <c r="H80" s="8">
        <f t="shared" ca="1" si="19"/>
        <v>4990</v>
      </c>
      <c r="I80" s="8" cm="1">
        <f t="array" aca="1" ref="I80" ca="1">_xll.RiskUniform(_xll.RiskSimtable($K$11:$K$12),_xll.RiskSimtable($L$11:$L$12))</f>
        <v>60</v>
      </c>
      <c r="J80" s="8">
        <f t="shared" ca="1" si="20"/>
        <v>5050</v>
      </c>
      <c r="K80" s="8">
        <f t="shared" ca="1" si="21"/>
        <v>0</v>
      </c>
      <c r="L80" s="8">
        <f t="shared" ca="1" si="22"/>
        <v>5050</v>
      </c>
      <c r="M80" s="19" cm="1">
        <f t="array" aca="1" ref="M80" ca="1">_xll.RiskWeibull($B$12,$C$12)</f>
        <v>93.543756289254645</v>
      </c>
      <c r="N80" s="19">
        <f t="shared" ca="1" si="23"/>
        <v>5143.5437562892548</v>
      </c>
      <c r="O80" s="8">
        <f t="shared" ca="1" si="24"/>
        <v>0</v>
      </c>
      <c r="P80" s="19">
        <f t="shared" ca="1" si="25"/>
        <v>5143.5437562892548</v>
      </c>
      <c r="Q80" s="8" cm="1">
        <f t="array" aca="1" ref="Q80" ca="1">_xll.RiskGamma($B$14,1/$C$14)</f>
        <v>100</v>
      </c>
      <c r="R80" s="8" cm="1">
        <f t="array" aca="1" ref="R80" ca="1">_xll.RiskUniform($B$16,$C$16)</f>
        <v>20</v>
      </c>
      <c r="S80" s="19">
        <f t="shared" ca="1" si="26"/>
        <v>5263.5437562892548</v>
      </c>
      <c r="T80" s="9">
        <f t="shared" ca="1" si="0"/>
        <v>100</v>
      </c>
      <c r="U80" s="19" cm="1">
        <f t="array" aca="1" ref="U80" ca="1">INDEX(S:S, 43 + (INT((ROW(A45)-1)/8)*8))</f>
        <v>5593.5437562892548</v>
      </c>
      <c r="V80" s="8">
        <f t="shared" si="1"/>
        <v>120</v>
      </c>
      <c r="W80" s="19">
        <f t="shared" ca="1" si="2"/>
        <v>5713.5437562892548</v>
      </c>
      <c r="X80" s="8">
        <f t="shared" ca="1" si="3"/>
        <v>330</v>
      </c>
      <c r="Y80" s="19">
        <f t="shared" ca="1" si="4"/>
        <v>5713.5437562892548</v>
      </c>
      <c r="Z80" s="19" cm="1">
        <f t="array" aca="1" ref="Z80" ca="1">_xll.RiskPert($B$20,$C$20,$D$20)</f>
        <v>99.666666666666671</v>
      </c>
      <c r="AA80" s="8">
        <f t="shared" ca="1" si="5"/>
        <v>5813.2104229559218</v>
      </c>
      <c r="AB80" s="8">
        <f t="shared" ca="1" si="6"/>
        <v>0</v>
      </c>
      <c r="AC80" s="8" cm="1">
        <f t="array" aca="1" ref="AC80" ca="1">IF(MOD(ROW()-36, 8) = 0, INDEX(AA:AA, ROW()), INDEX(AE:AE,ROW() - 1))</f>
        <v>5913.2104229559218</v>
      </c>
      <c r="AD80" s="8" cm="1">
        <f t="array" aca="1" ref="AD80" ca="1">_xll.RiskUniform($B$22,$C$22)</f>
        <v>25</v>
      </c>
      <c r="AE80" s="8">
        <f t="shared" ca="1" si="27"/>
        <v>5938.2104229559218</v>
      </c>
      <c r="AF80" s="19">
        <f t="shared" ca="1" si="7"/>
        <v>199.66666666666697</v>
      </c>
      <c r="AG80" s="19">
        <f t="shared" ca="1" si="28"/>
        <v>1438.2104229559218</v>
      </c>
      <c r="AH80" s="8" t="str">
        <f t="shared" ca="1" si="8"/>
        <v>NO</v>
      </c>
      <c r="AI80" s="8">
        <f t="shared" ca="1" si="9"/>
        <v>490</v>
      </c>
      <c r="AJ80" s="8">
        <f t="shared" ca="1" si="10"/>
        <v>100</v>
      </c>
      <c r="AK80" s="8">
        <f t="shared" ca="1" si="11"/>
        <v>330</v>
      </c>
      <c r="AL80" s="19">
        <f t="shared" ca="1" si="12"/>
        <v>199.66666666666697</v>
      </c>
      <c r="AM80" s="19">
        <f t="shared" ca="1" si="13"/>
        <v>1438.2104229559218</v>
      </c>
      <c r="AN80" s="8" t="str">
        <f t="shared" ca="1" si="14"/>
        <v>YES</v>
      </c>
    </row>
    <row r="81" spans="1:40">
      <c r="A81" s="8">
        <v>46</v>
      </c>
      <c r="B81" s="8" cm="1">
        <f t="array" aca="1" ref="B81" ca="1">_xll.RiskGamma(1,1/$B$6)</f>
        <v>100</v>
      </c>
      <c r="C81" s="8">
        <f t="shared" ca="1" si="15"/>
        <v>4600</v>
      </c>
      <c r="D81" s="8">
        <f t="shared" ca="1" si="16"/>
        <v>5050</v>
      </c>
      <c r="E81" s="8" cm="1">
        <f t="array" aca="1" ref="E81" ca="1">_xll.RiskPert($B$8,$D$8,$E$8)</f>
        <v>50</v>
      </c>
      <c r="F81" s="8">
        <f t="shared" ca="1" si="17"/>
        <v>5100</v>
      </c>
      <c r="G81" s="8">
        <f t="shared" ca="1" si="18"/>
        <v>500</v>
      </c>
      <c r="H81" s="8">
        <f t="shared" ca="1" si="19"/>
        <v>5100</v>
      </c>
      <c r="I81" s="8" cm="1">
        <f t="array" aca="1" ref="I81" ca="1">_xll.RiskUniform(_xll.RiskSimtable($K$11:$K$12),_xll.RiskSimtable($L$11:$L$12))</f>
        <v>60</v>
      </c>
      <c r="J81" s="8">
        <f t="shared" ca="1" si="20"/>
        <v>5160</v>
      </c>
      <c r="K81" s="8">
        <f t="shared" ca="1" si="21"/>
        <v>0</v>
      </c>
      <c r="L81" s="8">
        <f t="shared" ca="1" si="22"/>
        <v>5160</v>
      </c>
      <c r="M81" s="19" cm="1">
        <f t="array" aca="1" ref="M81" ca="1">_xll.RiskWeibull($B$12,$C$12)</f>
        <v>93.543756289254645</v>
      </c>
      <c r="N81" s="19">
        <f t="shared" ca="1" si="23"/>
        <v>5253.5437562892548</v>
      </c>
      <c r="O81" s="8">
        <f t="shared" ca="1" si="24"/>
        <v>0</v>
      </c>
      <c r="P81" s="19">
        <f t="shared" ca="1" si="25"/>
        <v>5253.5437562892548</v>
      </c>
      <c r="Q81" s="8" cm="1">
        <f t="array" aca="1" ref="Q81" ca="1">_xll.RiskGamma($B$14,1/$C$14)</f>
        <v>100</v>
      </c>
      <c r="R81" s="8" cm="1">
        <f t="array" aca="1" ref="R81" ca="1">_xll.RiskUniform($B$16,$C$16)</f>
        <v>20</v>
      </c>
      <c r="S81" s="19">
        <f t="shared" ca="1" si="26"/>
        <v>5373.5437562892548</v>
      </c>
      <c r="T81" s="9">
        <f t="shared" ca="1" si="0"/>
        <v>100</v>
      </c>
      <c r="U81" s="19" cm="1">
        <f t="array" aca="1" ref="U81" ca="1">INDEX(S:S, 43 + (INT((ROW(A46)-1)/8)*8))</f>
        <v>5593.5437562892548</v>
      </c>
      <c r="V81" s="8">
        <f t="shared" si="1"/>
        <v>120</v>
      </c>
      <c r="W81" s="19">
        <f t="shared" ca="1" si="2"/>
        <v>5713.5437562892548</v>
      </c>
      <c r="X81" s="8">
        <f t="shared" ca="1" si="3"/>
        <v>220</v>
      </c>
      <c r="Y81" s="19">
        <f t="shared" ca="1" si="4"/>
        <v>5713.5437562892548</v>
      </c>
      <c r="Z81" s="19" cm="1">
        <f t="array" aca="1" ref="Z81" ca="1">_xll.RiskPert($B$20,$C$20,$D$20)</f>
        <v>99.666666666666671</v>
      </c>
      <c r="AA81" s="8">
        <f t="shared" ca="1" si="5"/>
        <v>5813.2104229559218</v>
      </c>
      <c r="AB81" s="8">
        <f t="shared" ca="1" si="6"/>
        <v>0</v>
      </c>
      <c r="AC81" s="8" cm="1">
        <f t="array" aca="1" ref="AC81" ca="1">IF(MOD(ROW()-36, 8) = 0, INDEX(AA:AA, ROW()), INDEX(AE:AE,ROW() - 1))</f>
        <v>5938.2104229559218</v>
      </c>
      <c r="AD81" s="8" cm="1">
        <f t="array" aca="1" ref="AD81" ca="1">_xll.RiskUniform($B$22,$C$22)</f>
        <v>25</v>
      </c>
      <c r="AE81" s="8">
        <f t="shared" ca="1" si="27"/>
        <v>5963.2104229559218</v>
      </c>
      <c r="AF81" s="19">
        <f t="shared" ca="1" si="7"/>
        <v>224.66666666666697</v>
      </c>
      <c r="AG81" s="19">
        <f t="shared" ca="1" si="28"/>
        <v>1363.2104229559218</v>
      </c>
      <c r="AH81" s="8" t="str">
        <f t="shared" ca="1" si="8"/>
        <v>NO</v>
      </c>
      <c r="AI81" s="8">
        <f t="shared" ca="1" si="9"/>
        <v>500</v>
      </c>
      <c r="AJ81" s="8">
        <f t="shared" ca="1" si="10"/>
        <v>100</v>
      </c>
      <c r="AK81" s="8">
        <f t="shared" ca="1" si="11"/>
        <v>220</v>
      </c>
      <c r="AL81" s="19">
        <f t="shared" ca="1" si="12"/>
        <v>224.66666666666697</v>
      </c>
      <c r="AM81" s="19">
        <f t="shared" ca="1" si="13"/>
        <v>1363.2104229559218</v>
      </c>
      <c r="AN81" s="8" t="str">
        <f t="shared" ca="1" si="14"/>
        <v>YES</v>
      </c>
    </row>
    <row r="82" spans="1:40">
      <c r="A82" s="8">
        <v>47</v>
      </c>
      <c r="B82" s="8" cm="1">
        <f t="array" aca="1" ref="B82" ca="1">_xll.RiskGamma(1,1/$B$6)</f>
        <v>100</v>
      </c>
      <c r="C82" s="8">
        <f t="shared" ca="1" si="15"/>
        <v>4700</v>
      </c>
      <c r="D82" s="8">
        <f t="shared" ca="1" si="16"/>
        <v>5160</v>
      </c>
      <c r="E82" s="8" cm="1">
        <f t="array" aca="1" ref="E82" ca="1">_xll.RiskPert($B$8,$D$8,$E$8)</f>
        <v>50</v>
      </c>
      <c r="F82" s="8">
        <f t="shared" ca="1" si="17"/>
        <v>5210</v>
      </c>
      <c r="G82" s="8">
        <f t="shared" ca="1" si="18"/>
        <v>510</v>
      </c>
      <c r="H82" s="8">
        <f t="shared" ca="1" si="19"/>
        <v>5210</v>
      </c>
      <c r="I82" s="8" cm="1">
        <f t="array" aca="1" ref="I82" ca="1">_xll.RiskUniform(_xll.RiskSimtable($K$11:$K$12),_xll.RiskSimtable($L$11:$L$12))</f>
        <v>60</v>
      </c>
      <c r="J82" s="8">
        <f t="shared" ca="1" si="20"/>
        <v>5270</v>
      </c>
      <c r="K82" s="8">
        <f t="shared" ca="1" si="21"/>
        <v>0</v>
      </c>
      <c r="L82" s="8">
        <f t="shared" ca="1" si="22"/>
        <v>5270</v>
      </c>
      <c r="M82" s="19" cm="1">
        <f t="array" aca="1" ref="M82" ca="1">_xll.RiskWeibull($B$12,$C$12)</f>
        <v>93.543756289254645</v>
      </c>
      <c r="N82" s="19">
        <f t="shared" ca="1" si="23"/>
        <v>5363.5437562892548</v>
      </c>
      <c r="O82" s="8">
        <f t="shared" ca="1" si="24"/>
        <v>0</v>
      </c>
      <c r="P82" s="19">
        <f t="shared" ca="1" si="25"/>
        <v>5363.5437562892548</v>
      </c>
      <c r="Q82" s="8" cm="1">
        <f t="array" aca="1" ref="Q82" ca="1">_xll.RiskGamma($B$14,1/$C$14)</f>
        <v>100</v>
      </c>
      <c r="R82" s="8" cm="1">
        <f t="array" aca="1" ref="R82" ca="1">_xll.RiskUniform($B$16,$C$16)</f>
        <v>20</v>
      </c>
      <c r="S82" s="19">
        <f t="shared" ca="1" si="26"/>
        <v>5483.5437562892548</v>
      </c>
      <c r="T82" s="9">
        <f t="shared" ca="1" si="0"/>
        <v>100</v>
      </c>
      <c r="U82" s="19" cm="1">
        <f t="array" aca="1" ref="U82" ca="1">INDEX(S:S, 43 + (INT((ROW(A47)-1)/8)*8))</f>
        <v>5593.5437562892548</v>
      </c>
      <c r="V82" s="8">
        <f t="shared" si="1"/>
        <v>120</v>
      </c>
      <c r="W82" s="19">
        <f t="shared" ca="1" si="2"/>
        <v>5713.5437562892548</v>
      </c>
      <c r="X82" s="8">
        <f t="shared" ca="1" si="3"/>
        <v>110</v>
      </c>
      <c r="Y82" s="19">
        <f t="shared" ca="1" si="4"/>
        <v>5713.5437562892548</v>
      </c>
      <c r="Z82" s="19" cm="1">
        <f t="array" aca="1" ref="Z82" ca="1">_xll.RiskPert($B$20,$C$20,$D$20)</f>
        <v>99.666666666666671</v>
      </c>
      <c r="AA82" s="8">
        <f t="shared" ca="1" si="5"/>
        <v>5813.2104229559218</v>
      </c>
      <c r="AB82" s="8">
        <f t="shared" ca="1" si="6"/>
        <v>0</v>
      </c>
      <c r="AC82" s="8" cm="1">
        <f t="array" aca="1" ref="AC82" ca="1">IF(MOD(ROW()-36, 8) = 0, INDEX(AA:AA, ROW()), INDEX(AE:AE,ROW() - 1))</f>
        <v>5963.2104229559218</v>
      </c>
      <c r="AD82" s="8" cm="1">
        <f t="array" aca="1" ref="AD82" ca="1">_xll.RiskUniform($B$22,$C$22)</f>
        <v>25</v>
      </c>
      <c r="AE82" s="8">
        <f t="shared" ca="1" si="27"/>
        <v>5988.2104229559218</v>
      </c>
      <c r="AF82" s="19">
        <f t="shared" ca="1" si="7"/>
        <v>249.66666666666697</v>
      </c>
      <c r="AG82" s="19">
        <f t="shared" ca="1" si="28"/>
        <v>1288.2104229559218</v>
      </c>
      <c r="AH82" s="8" t="str">
        <f t="shared" ca="1" si="8"/>
        <v>NO</v>
      </c>
      <c r="AI82" s="8">
        <f t="shared" ca="1" si="9"/>
        <v>510</v>
      </c>
      <c r="AJ82" s="8">
        <f t="shared" ca="1" si="10"/>
        <v>100</v>
      </c>
      <c r="AK82" s="8">
        <f t="shared" ca="1" si="11"/>
        <v>110</v>
      </c>
      <c r="AL82" s="19">
        <f t="shared" ca="1" si="12"/>
        <v>249.66666666666697</v>
      </c>
      <c r="AM82" s="19">
        <f t="shared" ca="1" si="13"/>
        <v>1288.2104229559218</v>
      </c>
      <c r="AN82" s="8" t="str">
        <f t="shared" ca="1" si="14"/>
        <v>YES</v>
      </c>
    </row>
    <row r="83" spans="1:40">
      <c r="A83" s="8">
        <v>48</v>
      </c>
      <c r="B83" s="8" cm="1">
        <f t="array" aca="1" ref="B83" ca="1">_xll.RiskGamma(1,1/$B$6)</f>
        <v>100</v>
      </c>
      <c r="C83" s="8">
        <f t="shared" ca="1" si="15"/>
        <v>4800</v>
      </c>
      <c r="D83" s="8">
        <f t="shared" ca="1" si="16"/>
        <v>5270</v>
      </c>
      <c r="E83" s="8" cm="1">
        <f t="array" aca="1" ref="E83" ca="1">_xll.RiskPert($B$8,$D$8,$E$8)</f>
        <v>50</v>
      </c>
      <c r="F83" s="8">
        <f t="shared" ca="1" si="17"/>
        <v>5320</v>
      </c>
      <c r="G83" s="8">
        <f t="shared" ca="1" si="18"/>
        <v>520</v>
      </c>
      <c r="H83" s="8">
        <f t="shared" ca="1" si="19"/>
        <v>5320</v>
      </c>
      <c r="I83" s="8" cm="1">
        <f t="array" aca="1" ref="I83" ca="1">_xll.RiskUniform(_xll.RiskSimtable($K$11:$K$12),_xll.RiskSimtable($L$11:$L$12))</f>
        <v>60</v>
      </c>
      <c r="J83" s="8">
        <f t="shared" ca="1" si="20"/>
        <v>5380</v>
      </c>
      <c r="K83" s="8">
        <f t="shared" ca="1" si="21"/>
        <v>0</v>
      </c>
      <c r="L83" s="8">
        <f t="shared" ca="1" si="22"/>
        <v>5380</v>
      </c>
      <c r="M83" s="19" cm="1">
        <f t="array" aca="1" ref="M83" ca="1">_xll.RiskWeibull($B$12,$C$12)</f>
        <v>93.543756289254645</v>
      </c>
      <c r="N83" s="19">
        <f t="shared" ca="1" si="23"/>
        <v>5473.5437562892548</v>
      </c>
      <c r="O83" s="8">
        <f t="shared" ca="1" si="24"/>
        <v>0</v>
      </c>
      <c r="P83" s="19">
        <f t="shared" ca="1" si="25"/>
        <v>5473.5437562892548</v>
      </c>
      <c r="Q83" s="8" cm="1">
        <f t="array" aca="1" ref="Q83" ca="1">_xll.RiskGamma($B$14,1/$C$14)</f>
        <v>100</v>
      </c>
      <c r="R83" s="8" cm="1">
        <f t="array" aca="1" ref="R83" ca="1">_xll.RiskUniform($B$16,$C$16)</f>
        <v>20</v>
      </c>
      <c r="S83" s="19">
        <f t="shared" ca="1" si="26"/>
        <v>5593.5437562892548</v>
      </c>
      <c r="T83" s="9">
        <f t="shared" ca="1" si="0"/>
        <v>100</v>
      </c>
      <c r="U83" s="19" cm="1">
        <f t="array" aca="1" ref="U83" ca="1">INDEX(S:S, 43 + (INT((ROW(A48)-1)/8)*8))</f>
        <v>5593.5437562892548</v>
      </c>
      <c r="V83" s="8">
        <f t="shared" si="1"/>
        <v>120</v>
      </c>
      <c r="W83" s="19">
        <f t="shared" ca="1" si="2"/>
        <v>5713.5437562892548</v>
      </c>
      <c r="X83" s="8">
        <f t="shared" ca="1" si="3"/>
        <v>0</v>
      </c>
      <c r="Y83" s="19">
        <f t="shared" ca="1" si="4"/>
        <v>5713.5437562892548</v>
      </c>
      <c r="Z83" s="19" cm="1">
        <f t="array" aca="1" ref="Z83" ca="1">_xll.RiskPert($B$20,$C$20,$D$20)</f>
        <v>99.666666666666671</v>
      </c>
      <c r="AA83" s="8">
        <f t="shared" ca="1" si="5"/>
        <v>5813.2104229559218</v>
      </c>
      <c r="AB83" s="8">
        <f t="shared" ca="1" si="6"/>
        <v>0</v>
      </c>
      <c r="AC83" s="8" cm="1">
        <f t="array" aca="1" ref="AC83" ca="1">IF(MOD(ROW()-36, 8) = 0, INDEX(AA:AA, ROW()), INDEX(AE:AE,ROW() - 1))</f>
        <v>5988.2104229559218</v>
      </c>
      <c r="AD83" s="8" cm="1">
        <f t="array" aca="1" ref="AD83" ca="1">_xll.RiskUniform($B$22,$C$22)</f>
        <v>25</v>
      </c>
      <c r="AE83" s="8">
        <f t="shared" ca="1" si="27"/>
        <v>6013.2104229559218</v>
      </c>
      <c r="AF83" s="19">
        <f t="shared" ca="1" si="7"/>
        <v>274.66666666666697</v>
      </c>
      <c r="AG83" s="19">
        <f t="shared" ca="1" si="28"/>
        <v>1213.2104229559218</v>
      </c>
      <c r="AH83" s="8" t="str">
        <f t="shared" ca="1" si="8"/>
        <v>NO</v>
      </c>
      <c r="AI83" s="8">
        <f t="shared" ca="1" si="9"/>
        <v>520</v>
      </c>
      <c r="AJ83" s="8">
        <f t="shared" ca="1" si="10"/>
        <v>100</v>
      </c>
      <c r="AK83" s="8">
        <f t="shared" ca="1" si="11"/>
        <v>0</v>
      </c>
      <c r="AL83" s="19">
        <f t="shared" ca="1" si="12"/>
        <v>274.66666666666697</v>
      </c>
      <c r="AM83" s="19">
        <f t="shared" ca="1" si="13"/>
        <v>1213.2104229559218</v>
      </c>
      <c r="AN83" s="8" t="str">
        <f t="shared" ca="1" si="14"/>
        <v>YES</v>
      </c>
    </row>
    <row r="84" spans="1:40">
      <c r="A84" s="8">
        <v>49</v>
      </c>
      <c r="B84" s="8" cm="1">
        <f t="array" aca="1" ref="B84" ca="1">_xll.RiskGamma(1,1/$B$6)</f>
        <v>100</v>
      </c>
      <c r="C84" s="8">
        <f t="shared" ca="1" si="15"/>
        <v>4900</v>
      </c>
      <c r="D84" s="8">
        <f t="shared" ca="1" si="16"/>
        <v>5380</v>
      </c>
      <c r="E84" s="8" cm="1">
        <f t="array" aca="1" ref="E84" ca="1">_xll.RiskPert($B$8,$D$8,$E$8)</f>
        <v>50</v>
      </c>
      <c r="F84" s="8">
        <f t="shared" ca="1" si="17"/>
        <v>5430</v>
      </c>
      <c r="G84" s="8">
        <f t="shared" ca="1" si="18"/>
        <v>530</v>
      </c>
      <c r="H84" s="8">
        <f t="shared" ca="1" si="19"/>
        <v>5430</v>
      </c>
      <c r="I84" s="8" cm="1">
        <f t="array" aca="1" ref="I84" ca="1">_xll.RiskUniform(_xll.RiskSimtable($K$11:$K$12),_xll.RiskSimtable($L$11:$L$12))</f>
        <v>60</v>
      </c>
      <c r="J84" s="8">
        <f t="shared" ca="1" si="20"/>
        <v>5490</v>
      </c>
      <c r="K84" s="8">
        <f t="shared" ca="1" si="21"/>
        <v>0</v>
      </c>
      <c r="L84" s="8">
        <f t="shared" ca="1" si="22"/>
        <v>5490</v>
      </c>
      <c r="M84" s="19" cm="1">
        <f t="array" aca="1" ref="M84" ca="1">_xll.RiskWeibull($B$12,$C$12)</f>
        <v>93.543756289254645</v>
      </c>
      <c r="N84" s="19">
        <f t="shared" ca="1" si="23"/>
        <v>5583.5437562892548</v>
      </c>
      <c r="O84" s="8">
        <f t="shared" ca="1" si="24"/>
        <v>0</v>
      </c>
      <c r="P84" s="19">
        <f t="shared" ca="1" si="25"/>
        <v>5583.5437562892548</v>
      </c>
      <c r="Q84" s="8" cm="1">
        <f t="array" aca="1" ref="Q84" ca="1">_xll.RiskGamma($B$14,1/$C$14)</f>
        <v>100</v>
      </c>
      <c r="R84" s="8" cm="1">
        <f t="array" aca="1" ref="R84" ca="1">_xll.RiskUniform($B$16,$C$16)</f>
        <v>20</v>
      </c>
      <c r="S84" s="19">
        <f t="shared" ca="1" si="26"/>
        <v>5703.5437562892548</v>
      </c>
      <c r="T84" s="9">
        <f t="shared" ca="1" si="0"/>
        <v>100</v>
      </c>
      <c r="U84" s="19" cm="1">
        <f t="array" aca="1" ref="U84" ca="1">INDEX(S:S, 43 + (INT((ROW(A49)-1)/8)*8))</f>
        <v>6473.5437562892548</v>
      </c>
      <c r="V84" s="8">
        <f t="shared" si="1"/>
        <v>120</v>
      </c>
      <c r="W84" s="19">
        <f t="shared" ca="1" si="2"/>
        <v>6593.5437562892548</v>
      </c>
      <c r="X84" s="8">
        <f t="shared" ca="1" si="3"/>
        <v>770</v>
      </c>
      <c r="Y84" s="19">
        <f t="shared" ca="1" si="4"/>
        <v>6593.5437562892548</v>
      </c>
      <c r="Z84" s="19" cm="1">
        <f t="array" aca="1" ref="Z84" ca="1">_xll.RiskPert($B$20,$C$20,$D$20)</f>
        <v>99.666666666666671</v>
      </c>
      <c r="AA84" s="8">
        <f t="shared" ca="1" si="5"/>
        <v>6693.2104229559218</v>
      </c>
      <c r="AB84" s="8">
        <f t="shared" ca="1" si="6"/>
        <v>0</v>
      </c>
      <c r="AC84" s="8" cm="1">
        <f t="array" aca="1" ref="AC84" ca="1">IF(MOD(ROW()-36, 8) = 0, INDEX(AA:AA, ROW()), INDEX(AE:AE,ROW() - 1))</f>
        <v>6693.2104229559218</v>
      </c>
      <c r="AD84" s="8" cm="1">
        <f t="array" aca="1" ref="AD84" ca="1">_xll.RiskUniform($B$22,$C$22)</f>
        <v>25</v>
      </c>
      <c r="AE84" s="8">
        <f t="shared" ca="1" si="27"/>
        <v>6718.2104229559218</v>
      </c>
      <c r="AF84" s="19">
        <f t="shared" ca="1" si="7"/>
        <v>99.66666666666697</v>
      </c>
      <c r="AG84" s="19">
        <f t="shared" ca="1" si="28"/>
        <v>1818.2104229559218</v>
      </c>
      <c r="AH84" s="8" t="str">
        <f t="shared" ca="1" si="8"/>
        <v>NO</v>
      </c>
      <c r="AI84" s="8">
        <f t="shared" ca="1" si="9"/>
        <v>530</v>
      </c>
      <c r="AJ84" s="8">
        <f t="shared" ca="1" si="10"/>
        <v>100</v>
      </c>
      <c r="AK84" s="8">
        <f t="shared" ca="1" si="11"/>
        <v>770</v>
      </c>
      <c r="AL84" s="19">
        <f t="shared" ca="1" si="12"/>
        <v>99.66666666666697</v>
      </c>
      <c r="AM84" s="19">
        <f t="shared" ca="1" si="13"/>
        <v>1818.2104229559218</v>
      </c>
      <c r="AN84" s="8" t="str">
        <f t="shared" ca="1" si="14"/>
        <v>NO</v>
      </c>
    </row>
    <row r="85" spans="1:40">
      <c r="A85" s="8">
        <v>50</v>
      </c>
      <c r="B85" s="8" cm="1">
        <f t="array" aca="1" ref="B85" ca="1">_xll.RiskGamma(1,1/$B$6)</f>
        <v>100</v>
      </c>
      <c r="C85" s="8">
        <f t="shared" ca="1" si="15"/>
        <v>5000</v>
      </c>
      <c r="D85" s="8">
        <f t="shared" ca="1" si="16"/>
        <v>5490</v>
      </c>
      <c r="E85" s="8" cm="1">
        <f t="array" aca="1" ref="E85" ca="1">_xll.RiskPert($B$8,$D$8,$E$8)</f>
        <v>50</v>
      </c>
      <c r="F85" s="8">
        <f t="shared" ca="1" si="17"/>
        <v>5540</v>
      </c>
      <c r="G85" s="8">
        <f t="shared" ca="1" si="18"/>
        <v>540</v>
      </c>
      <c r="H85" s="8">
        <f t="shared" ca="1" si="19"/>
        <v>5540</v>
      </c>
      <c r="I85" s="8" cm="1">
        <f t="array" aca="1" ref="I85" ca="1">_xll.RiskUniform(_xll.RiskSimtable($K$11:$K$12),_xll.RiskSimtable($L$11:$L$12))</f>
        <v>60</v>
      </c>
      <c r="J85" s="8">
        <f t="shared" ca="1" si="20"/>
        <v>5600</v>
      </c>
      <c r="K85" s="8">
        <f t="shared" ca="1" si="21"/>
        <v>0</v>
      </c>
      <c r="L85" s="8">
        <f t="shared" ca="1" si="22"/>
        <v>5600</v>
      </c>
      <c r="M85" s="19" cm="1">
        <f t="array" aca="1" ref="M85" ca="1">_xll.RiskWeibull($B$12,$C$12)</f>
        <v>93.543756289254645</v>
      </c>
      <c r="N85" s="19">
        <f t="shared" ca="1" si="23"/>
        <v>5693.5437562892548</v>
      </c>
      <c r="O85" s="8">
        <f t="shared" ca="1" si="24"/>
        <v>0</v>
      </c>
      <c r="P85" s="19">
        <f t="shared" ca="1" si="25"/>
        <v>5693.5437562892548</v>
      </c>
      <c r="Q85" s="8" cm="1">
        <f t="array" aca="1" ref="Q85" ca="1">_xll.RiskGamma($B$14,1/$C$14)</f>
        <v>100</v>
      </c>
      <c r="R85" s="8" cm="1">
        <f t="array" aca="1" ref="R85" ca="1">_xll.RiskUniform($B$16,$C$16)</f>
        <v>20</v>
      </c>
      <c r="S85" s="19">
        <f t="shared" ca="1" si="26"/>
        <v>5813.5437562892548</v>
      </c>
      <c r="T85" s="9">
        <f t="shared" ca="1" si="0"/>
        <v>100</v>
      </c>
      <c r="U85" s="19" cm="1">
        <f t="array" aca="1" ref="U85" ca="1">INDEX(S:S, 43 + (INT((ROW(A50)-1)/8)*8))</f>
        <v>6473.5437562892548</v>
      </c>
      <c r="V85" s="8">
        <f t="shared" si="1"/>
        <v>120</v>
      </c>
      <c r="W85" s="19">
        <f t="shared" ca="1" si="2"/>
        <v>6593.5437562892548</v>
      </c>
      <c r="X85" s="8">
        <f t="shared" ca="1" si="3"/>
        <v>660</v>
      </c>
      <c r="Y85" s="19">
        <f t="shared" ca="1" si="4"/>
        <v>6593.5437562892548</v>
      </c>
      <c r="Z85" s="19" cm="1">
        <f t="array" aca="1" ref="Z85" ca="1">_xll.RiskPert($B$20,$C$20,$D$20)</f>
        <v>99.666666666666671</v>
      </c>
      <c r="AA85" s="8">
        <f t="shared" ca="1" si="5"/>
        <v>6693.2104229559218</v>
      </c>
      <c r="AB85" s="8">
        <f t="shared" ca="1" si="6"/>
        <v>0</v>
      </c>
      <c r="AC85" s="8" cm="1">
        <f t="array" aca="1" ref="AC85" ca="1">IF(MOD(ROW()-36, 8) = 0, INDEX(AA:AA, ROW()), INDEX(AE:AE,ROW() - 1))</f>
        <v>6718.2104229559218</v>
      </c>
      <c r="AD85" s="8" cm="1">
        <f t="array" aca="1" ref="AD85" ca="1">_xll.RiskUniform($B$22,$C$22)</f>
        <v>25</v>
      </c>
      <c r="AE85" s="8">
        <f t="shared" ca="1" si="27"/>
        <v>6743.2104229559218</v>
      </c>
      <c r="AF85" s="19">
        <f t="shared" ca="1" si="7"/>
        <v>124.66666666666697</v>
      </c>
      <c r="AG85" s="19">
        <f t="shared" ca="1" si="28"/>
        <v>1743.2104229559218</v>
      </c>
      <c r="AH85" s="8" t="str">
        <f t="shared" ca="1" si="8"/>
        <v>NO</v>
      </c>
      <c r="AI85" s="8">
        <f t="shared" ca="1" si="9"/>
        <v>540</v>
      </c>
      <c r="AJ85" s="8">
        <f t="shared" ca="1" si="10"/>
        <v>100</v>
      </c>
      <c r="AK85" s="8">
        <f t="shared" ca="1" si="11"/>
        <v>660</v>
      </c>
      <c r="AL85" s="19">
        <f t="shared" ca="1" si="12"/>
        <v>124.66666666666697</v>
      </c>
      <c r="AM85" s="19">
        <f t="shared" ca="1" si="13"/>
        <v>1743.2104229559218</v>
      </c>
      <c r="AN85" s="8" t="str">
        <f t="shared" ca="1" si="14"/>
        <v>NO</v>
      </c>
    </row>
    <row r="86" spans="1:40">
      <c r="A86" s="8">
        <v>51</v>
      </c>
      <c r="B86" s="8" cm="1">
        <f t="array" aca="1" ref="B86" ca="1">_xll.RiskGamma(1,1/$B$6)</f>
        <v>100</v>
      </c>
      <c r="C86" s="8">
        <f t="shared" ca="1" si="15"/>
        <v>5100</v>
      </c>
      <c r="D86" s="8">
        <f t="shared" ca="1" si="16"/>
        <v>5600</v>
      </c>
      <c r="E86" s="8" cm="1">
        <f t="array" aca="1" ref="E86" ca="1">_xll.RiskPert($B$8,$D$8,$E$8)</f>
        <v>50</v>
      </c>
      <c r="F86" s="8">
        <f t="shared" ca="1" si="17"/>
        <v>5650</v>
      </c>
      <c r="G86" s="8">
        <f t="shared" ca="1" si="18"/>
        <v>550</v>
      </c>
      <c r="H86" s="8">
        <f t="shared" ca="1" si="19"/>
        <v>5650</v>
      </c>
      <c r="I86" s="8" cm="1">
        <f t="array" aca="1" ref="I86" ca="1">_xll.RiskUniform(_xll.RiskSimtable($K$11:$K$12),_xll.RiskSimtable($L$11:$L$12))</f>
        <v>60</v>
      </c>
      <c r="J86" s="8">
        <f t="shared" ca="1" si="20"/>
        <v>5710</v>
      </c>
      <c r="K86" s="8">
        <f t="shared" ca="1" si="21"/>
        <v>0</v>
      </c>
      <c r="L86" s="8">
        <f t="shared" ca="1" si="22"/>
        <v>5710</v>
      </c>
      <c r="M86" s="19" cm="1">
        <f t="array" aca="1" ref="M86" ca="1">_xll.RiskWeibull($B$12,$C$12)</f>
        <v>93.543756289254645</v>
      </c>
      <c r="N86" s="19">
        <f t="shared" ca="1" si="23"/>
        <v>5803.5437562892548</v>
      </c>
      <c r="O86" s="8">
        <f t="shared" ca="1" si="24"/>
        <v>0</v>
      </c>
      <c r="P86" s="19">
        <f t="shared" ca="1" si="25"/>
        <v>5803.5437562892548</v>
      </c>
      <c r="Q86" s="8" cm="1">
        <f t="array" aca="1" ref="Q86" ca="1">_xll.RiskGamma($B$14,1/$C$14)</f>
        <v>100</v>
      </c>
      <c r="R86" s="8" cm="1">
        <f t="array" aca="1" ref="R86" ca="1">_xll.RiskUniform($B$16,$C$16)</f>
        <v>20</v>
      </c>
      <c r="S86" s="19">
        <f t="shared" ca="1" si="26"/>
        <v>5923.5437562892548</v>
      </c>
      <c r="T86" s="9">
        <f t="shared" ca="1" si="0"/>
        <v>100</v>
      </c>
      <c r="U86" s="19" cm="1">
        <f t="array" aca="1" ref="U86" ca="1">INDEX(S:S, 43 + (INT((ROW(A51)-1)/8)*8))</f>
        <v>6473.5437562892548</v>
      </c>
      <c r="V86" s="8">
        <f t="shared" si="1"/>
        <v>120</v>
      </c>
      <c r="W86" s="19">
        <f t="shared" ca="1" si="2"/>
        <v>6593.5437562892548</v>
      </c>
      <c r="X86" s="8">
        <f t="shared" ca="1" si="3"/>
        <v>550</v>
      </c>
      <c r="Y86" s="19">
        <f t="shared" ca="1" si="4"/>
        <v>6593.5437562892548</v>
      </c>
      <c r="Z86" s="19" cm="1">
        <f t="array" aca="1" ref="Z86" ca="1">_xll.RiskPert($B$20,$C$20,$D$20)</f>
        <v>99.666666666666671</v>
      </c>
      <c r="AA86" s="8">
        <f t="shared" ca="1" si="5"/>
        <v>6693.2104229559218</v>
      </c>
      <c r="AB86" s="8">
        <f t="shared" ca="1" si="6"/>
        <v>0</v>
      </c>
      <c r="AC86" s="8" cm="1">
        <f t="array" aca="1" ref="AC86" ca="1">IF(MOD(ROW()-36, 8) = 0, INDEX(AA:AA, ROW()), INDEX(AE:AE,ROW() - 1))</f>
        <v>6743.2104229559218</v>
      </c>
      <c r="AD86" s="8" cm="1">
        <f t="array" aca="1" ref="AD86" ca="1">_xll.RiskUniform($B$22,$C$22)</f>
        <v>25</v>
      </c>
      <c r="AE86" s="8">
        <f t="shared" ca="1" si="27"/>
        <v>6768.2104229559218</v>
      </c>
      <c r="AF86" s="19">
        <f t="shared" ca="1" si="7"/>
        <v>149.66666666666697</v>
      </c>
      <c r="AG86" s="19">
        <f t="shared" ca="1" si="28"/>
        <v>1668.2104229559218</v>
      </c>
      <c r="AH86" s="8" t="str">
        <f t="shared" ca="1" si="8"/>
        <v>NO</v>
      </c>
      <c r="AI86" s="8">
        <f t="shared" ca="1" si="9"/>
        <v>550</v>
      </c>
      <c r="AJ86" s="8">
        <f t="shared" ca="1" si="10"/>
        <v>100</v>
      </c>
      <c r="AK86" s="8">
        <f t="shared" ca="1" si="11"/>
        <v>550</v>
      </c>
      <c r="AL86" s="19">
        <f t="shared" ca="1" si="12"/>
        <v>149.66666666666697</v>
      </c>
      <c r="AM86" s="19">
        <f t="shared" ca="1" si="13"/>
        <v>1668.2104229559218</v>
      </c>
      <c r="AN86" s="8" t="str">
        <f t="shared" ca="1" si="14"/>
        <v>NO</v>
      </c>
    </row>
    <row r="87" spans="1:40">
      <c r="A87" s="8">
        <v>52</v>
      </c>
      <c r="B87" s="8" cm="1">
        <f t="array" aca="1" ref="B87" ca="1">_xll.RiskGamma(1,1/$B$6)</f>
        <v>100</v>
      </c>
      <c r="C87" s="8">
        <f t="shared" ca="1" si="15"/>
        <v>5200</v>
      </c>
      <c r="D87" s="8">
        <f t="shared" ca="1" si="16"/>
        <v>5710</v>
      </c>
      <c r="E87" s="8" cm="1">
        <f t="array" aca="1" ref="E87" ca="1">_xll.RiskPert($B$8,$D$8,$E$8)</f>
        <v>50</v>
      </c>
      <c r="F87" s="8">
        <f t="shared" ca="1" si="17"/>
        <v>5760</v>
      </c>
      <c r="G87" s="8">
        <f t="shared" ca="1" si="18"/>
        <v>560</v>
      </c>
      <c r="H87" s="8">
        <f t="shared" ca="1" si="19"/>
        <v>5760</v>
      </c>
      <c r="I87" s="8" cm="1">
        <f t="array" aca="1" ref="I87" ca="1">_xll.RiskUniform(_xll.RiskSimtable($K$11:$K$12),_xll.RiskSimtable($L$11:$L$12))</f>
        <v>60</v>
      </c>
      <c r="J87" s="8">
        <f t="shared" ca="1" si="20"/>
        <v>5820</v>
      </c>
      <c r="K87" s="8">
        <f t="shared" ca="1" si="21"/>
        <v>0</v>
      </c>
      <c r="L87" s="8">
        <f t="shared" ca="1" si="22"/>
        <v>5820</v>
      </c>
      <c r="M87" s="19" cm="1">
        <f t="array" aca="1" ref="M87" ca="1">_xll.RiskWeibull($B$12,$C$12)</f>
        <v>93.543756289254645</v>
      </c>
      <c r="N87" s="19">
        <f t="shared" ca="1" si="23"/>
        <v>5913.5437562892548</v>
      </c>
      <c r="O87" s="8">
        <f t="shared" ca="1" si="24"/>
        <v>0</v>
      </c>
      <c r="P87" s="19">
        <f t="shared" ca="1" si="25"/>
        <v>5913.5437562892548</v>
      </c>
      <c r="Q87" s="8" cm="1">
        <f t="array" aca="1" ref="Q87" ca="1">_xll.RiskGamma($B$14,1/$C$14)</f>
        <v>100</v>
      </c>
      <c r="R87" s="8" cm="1">
        <f t="array" aca="1" ref="R87" ca="1">_xll.RiskUniform($B$16,$C$16)</f>
        <v>20</v>
      </c>
      <c r="S87" s="19">
        <f t="shared" ca="1" si="26"/>
        <v>6033.5437562892548</v>
      </c>
      <c r="T87" s="9">
        <f t="shared" ca="1" si="0"/>
        <v>100</v>
      </c>
      <c r="U87" s="19" cm="1">
        <f t="array" aca="1" ref="U87" ca="1">INDEX(S:S, 43 + (INT((ROW(A52)-1)/8)*8))</f>
        <v>6473.5437562892548</v>
      </c>
      <c r="V87" s="8">
        <f t="shared" si="1"/>
        <v>120</v>
      </c>
      <c r="W87" s="19">
        <f t="shared" ca="1" si="2"/>
        <v>6593.5437562892548</v>
      </c>
      <c r="X87" s="8">
        <f t="shared" ca="1" si="3"/>
        <v>440</v>
      </c>
      <c r="Y87" s="19">
        <f t="shared" ca="1" si="4"/>
        <v>6593.5437562892548</v>
      </c>
      <c r="Z87" s="19" cm="1">
        <f t="array" aca="1" ref="Z87" ca="1">_xll.RiskPert($B$20,$C$20,$D$20)</f>
        <v>99.666666666666671</v>
      </c>
      <c r="AA87" s="8">
        <f t="shared" ca="1" si="5"/>
        <v>6693.2104229559218</v>
      </c>
      <c r="AB87" s="8">
        <f t="shared" ca="1" si="6"/>
        <v>0</v>
      </c>
      <c r="AC87" s="8" cm="1">
        <f t="array" aca="1" ref="AC87" ca="1">IF(MOD(ROW()-36, 8) = 0, INDEX(AA:AA, ROW()), INDEX(AE:AE,ROW() - 1))</f>
        <v>6768.2104229559218</v>
      </c>
      <c r="AD87" s="8" cm="1">
        <f t="array" aca="1" ref="AD87" ca="1">_xll.RiskUniform($B$22,$C$22)</f>
        <v>25</v>
      </c>
      <c r="AE87" s="8">
        <f t="shared" ca="1" si="27"/>
        <v>6793.2104229559218</v>
      </c>
      <c r="AF87" s="19">
        <f t="shared" ca="1" si="7"/>
        <v>174.66666666666697</v>
      </c>
      <c r="AG87" s="19">
        <f t="shared" ca="1" si="28"/>
        <v>1593.2104229559218</v>
      </c>
      <c r="AH87" s="8" t="str">
        <f t="shared" ca="1" si="8"/>
        <v>NO</v>
      </c>
      <c r="AI87" s="8">
        <f t="shared" ca="1" si="9"/>
        <v>560</v>
      </c>
      <c r="AJ87" s="8">
        <f t="shared" ca="1" si="10"/>
        <v>100</v>
      </c>
      <c r="AK87" s="8">
        <f t="shared" ca="1" si="11"/>
        <v>440</v>
      </c>
      <c r="AL87" s="19">
        <f t="shared" ca="1" si="12"/>
        <v>174.66666666666697</v>
      </c>
      <c r="AM87" s="19">
        <f t="shared" ca="1" si="13"/>
        <v>1593.2104229559218</v>
      </c>
      <c r="AN87" s="8" t="str">
        <f t="shared" ca="1" si="14"/>
        <v>NO</v>
      </c>
    </row>
    <row r="88" spans="1:40">
      <c r="A88" s="8">
        <v>53</v>
      </c>
      <c r="B88" s="8" cm="1">
        <f t="array" aca="1" ref="B88" ca="1">_xll.RiskGamma(1,1/$B$6)</f>
        <v>100</v>
      </c>
      <c r="C88" s="8">
        <f t="shared" ca="1" si="15"/>
        <v>5300</v>
      </c>
      <c r="D88" s="8">
        <f t="shared" ca="1" si="16"/>
        <v>5820</v>
      </c>
      <c r="E88" s="8" cm="1">
        <f t="array" aca="1" ref="E88" ca="1">_xll.RiskPert($B$8,$D$8,$E$8)</f>
        <v>50</v>
      </c>
      <c r="F88" s="8">
        <f t="shared" ca="1" si="17"/>
        <v>5870</v>
      </c>
      <c r="G88" s="8">
        <f t="shared" ca="1" si="18"/>
        <v>570</v>
      </c>
      <c r="H88" s="8">
        <f t="shared" ca="1" si="19"/>
        <v>5870</v>
      </c>
      <c r="I88" s="8" cm="1">
        <f t="array" aca="1" ref="I88" ca="1">_xll.RiskUniform(_xll.RiskSimtable($K$11:$K$12),_xll.RiskSimtable($L$11:$L$12))</f>
        <v>60</v>
      </c>
      <c r="J88" s="8">
        <f t="shared" ca="1" si="20"/>
        <v>5930</v>
      </c>
      <c r="K88" s="8">
        <f t="shared" ca="1" si="21"/>
        <v>0</v>
      </c>
      <c r="L88" s="8">
        <f t="shared" ca="1" si="22"/>
        <v>5930</v>
      </c>
      <c r="M88" s="19" cm="1">
        <f t="array" aca="1" ref="M88" ca="1">_xll.RiskWeibull($B$12,$C$12)</f>
        <v>93.543756289254645</v>
      </c>
      <c r="N88" s="19">
        <f t="shared" ca="1" si="23"/>
        <v>6023.5437562892548</v>
      </c>
      <c r="O88" s="8">
        <f t="shared" ca="1" si="24"/>
        <v>0</v>
      </c>
      <c r="P88" s="19">
        <f t="shared" ca="1" si="25"/>
        <v>6023.5437562892548</v>
      </c>
      <c r="Q88" s="8" cm="1">
        <f t="array" aca="1" ref="Q88" ca="1">_xll.RiskGamma($B$14,1/$C$14)</f>
        <v>100</v>
      </c>
      <c r="R88" s="8" cm="1">
        <f t="array" aca="1" ref="R88" ca="1">_xll.RiskUniform($B$16,$C$16)</f>
        <v>20</v>
      </c>
      <c r="S88" s="19">
        <f t="shared" ca="1" si="26"/>
        <v>6143.5437562892548</v>
      </c>
      <c r="T88" s="9">
        <f t="shared" ca="1" si="0"/>
        <v>100</v>
      </c>
      <c r="U88" s="19" cm="1">
        <f t="array" aca="1" ref="U88" ca="1">INDEX(S:S, 43 + (INT((ROW(A53)-1)/8)*8))</f>
        <v>6473.5437562892548</v>
      </c>
      <c r="V88" s="8">
        <f t="shared" si="1"/>
        <v>120</v>
      </c>
      <c r="W88" s="19">
        <f t="shared" ca="1" si="2"/>
        <v>6593.5437562892548</v>
      </c>
      <c r="X88" s="8">
        <f t="shared" ca="1" si="3"/>
        <v>330</v>
      </c>
      <c r="Y88" s="19">
        <f t="shared" ca="1" si="4"/>
        <v>6593.5437562892548</v>
      </c>
      <c r="Z88" s="19" cm="1">
        <f t="array" aca="1" ref="Z88" ca="1">_xll.RiskPert($B$20,$C$20,$D$20)</f>
        <v>99.666666666666671</v>
      </c>
      <c r="AA88" s="8">
        <f t="shared" ca="1" si="5"/>
        <v>6693.2104229559218</v>
      </c>
      <c r="AB88" s="8">
        <f t="shared" ca="1" si="6"/>
        <v>0</v>
      </c>
      <c r="AC88" s="8" cm="1">
        <f t="array" aca="1" ref="AC88" ca="1">IF(MOD(ROW()-36, 8) = 0, INDEX(AA:AA, ROW()), INDEX(AE:AE,ROW() - 1))</f>
        <v>6793.2104229559218</v>
      </c>
      <c r="AD88" s="8" cm="1">
        <f t="array" aca="1" ref="AD88" ca="1">_xll.RiskUniform($B$22,$C$22)</f>
        <v>25</v>
      </c>
      <c r="AE88" s="8">
        <f t="shared" ca="1" si="27"/>
        <v>6818.2104229559218</v>
      </c>
      <c r="AF88" s="19">
        <f t="shared" ca="1" si="7"/>
        <v>199.66666666666697</v>
      </c>
      <c r="AG88" s="19">
        <f t="shared" ca="1" si="28"/>
        <v>1518.2104229559218</v>
      </c>
      <c r="AH88" s="8" t="str">
        <f t="shared" ca="1" si="8"/>
        <v>NO</v>
      </c>
      <c r="AI88" s="8">
        <f t="shared" ca="1" si="9"/>
        <v>570</v>
      </c>
      <c r="AJ88" s="8">
        <f t="shared" ca="1" si="10"/>
        <v>100</v>
      </c>
      <c r="AK88" s="8">
        <f t="shared" ca="1" si="11"/>
        <v>330</v>
      </c>
      <c r="AL88" s="19">
        <f t="shared" ca="1" si="12"/>
        <v>199.66666666666697</v>
      </c>
      <c r="AM88" s="19">
        <f t="shared" ca="1" si="13"/>
        <v>1518.2104229559218</v>
      </c>
      <c r="AN88" s="8" t="str">
        <f t="shared" ca="1" si="14"/>
        <v>NO</v>
      </c>
    </row>
    <row r="89" spans="1:40">
      <c r="A89" s="8">
        <v>54</v>
      </c>
      <c r="B89" s="8" cm="1">
        <f t="array" aca="1" ref="B89" ca="1">_xll.RiskGamma(1,1/$B$6)</f>
        <v>100</v>
      </c>
      <c r="C89" s="8">
        <f t="shared" ca="1" si="15"/>
        <v>5400</v>
      </c>
      <c r="D89" s="8">
        <f t="shared" ca="1" si="16"/>
        <v>5930</v>
      </c>
      <c r="E89" s="8" cm="1">
        <f t="array" aca="1" ref="E89" ca="1">_xll.RiskPert($B$8,$D$8,$E$8)</f>
        <v>50</v>
      </c>
      <c r="F89" s="8">
        <f t="shared" ca="1" si="17"/>
        <v>5980</v>
      </c>
      <c r="G89" s="8">
        <f t="shared" ca="1" si="18"/>
        <v>580</v>
      </c>
      <c r="H89" s="8">
        <f t="shared" ca="1" si="19"/>
        <v>5980</v>
      </c>
      <c r="I89" s="8" cm="1">
        <f t="array" aca="1" ref="I89" ca="1">_xll.RiskUniform(_xll.RiskSimtable($K$11:$K$12),_xll.RiskSimtable($L$11:$L$12))</f>
        <v>60</v>
      </c>
      <c r="J89" s="8">
        <f t="shared" ca="1" si="20"/>
        <v>6040</v>
      </c>
      <c r="K89" s="8">
        <f t="shared" ca="1" si="21"/>
        <v>0</v>
      </c>
      <c r="L89" s="8">
        <f t="shared" ca="1" si="22"/>
        <v>6040</v>
      </c>
      <c r="M89" s="19" cm="1">
        <f t="array" aca="1" ref="M89" ca="1">_xll.RiskWeibull($B$12,$C$12)</f>
        <v>93.543756289254645</v>
      </c>
      <c r="N89" s="19">
        <f t="shared" ca="1" si="23"/>
        <v>6133.5437562892548</v>
      </c>
      <c r="O89" s="8">
        <f t="shared" ca="1" si="24"/>
        <v>0</v>
      </c>
      <c r="P89" s="19">
        <f t="shared" ca="1" si="25"/>
        <v>6133.5437562892548</v>
      </c>
      <c r="Q89" s="8" cm="1">
        <f t="array" aca="1" ref="Q89" ca="1">_xll.RiskGamma($B$14,1/$C$14)</f>
        <v>100</v>
      </c>
      <c r="R89" s="8" cm="1">
        <f t="array" aca="1" ref="R89" ca="1">_xll.RiskUniform($B$16,$C$16)</f>
        <v>20</v>
      </c>
      <c r="S89" s="19">
        <f t="shared" ca="1" si="26"/>
        <v>6253.5437562892548</v>
      </c>
      <c r="T89" s="9">
        <f t="shared" ca="1" si="0"/>
        <v>100</v>
      </c>
      <c r="U89" s="19" cm="1">
        <f t="array" aca="1" ref="U89" ca="1">INDEX(S:S, 43 + (INT((ROW(A54)-1)/8)*8))</f>
        <v>6473.5437562892548</v>
      </c>
      <c r="V89" s="8">
        <f t="shared" si="1"/>
        <v>120</v>
      </c>
      <c r="W89" s="19">
        <f t="shared" ca="1" si="2"/>
        <v>6593.5437562892548</v>
      </c>
      <c r="X89" s="8">
        <f t="shared" ca="1" si="3"/>
        <v>220</v>
      </c>
      <c r="Y89" s="19">
        <f t="shared" ca="1" si="4"/>
        <v>6593.5437562892548</v>
      </c>
      <c r="Z89" s="19" cm="1">
        <f t="array" aca="1" ref="Z89" ca="1">_xll.RiskPert($B$20,$C$20,$D$20)</f>
        <v>99.666666666666671</v>
      </c>
      <c r="AA89" s="8">
        <f t="shared" ca="1" si="5"/>
        <v>6693.2104229559218</v>
      </c>
      <c r="AB89" s="8">
        <f t="shared" ca="1" si="6"/>
        <v>0</v>
      </c>
      <c r="AC89" s="8" cm="1">
        <f t="array" aca="1" ref="AC89" ca="1">IF(MOD(ROW()-36, 8) = 0, INDEX(AA:AA, ROW()), INDEX(AE:AE,ROW() - 1))</f>
        <v>6818.2104229559218</v>
      </c>
      <c r="AD89" s="8" cm="1">
        <f t="array" aca="1" ref="AD89" ca="1">_xll.RiskUniform($B$22,$C$22)</f>
        <v>25</v>
      </c>
      <c r="AE89" s="8">
        <f t="shared" ca="1" si="27"/>
        <v>6843.2104229559218</v>
      </c>
      <c r="AF89" s="19">
        <f t="shared" ca="1" si="7"/>
        <v>224.66666666666697</v>
      </c>
      <c r="AG89" s="19">
        <f t="shared" ca="1" si="28"/>
        <v>1443.2104229559218</v>
      </c>
      <c r="AH89" s="8" t="str">
        <f t="shared" ca="1" si="8"/>
        <v>NO</v>
      </c>
      <c r="AI89" s="8">
        <f t="shared" ca="1" si="9"/>
        <v>580</v>
      </c>
      <c r="AJ89" s="8">
        <f t="shared" ca="1" si="10"/>
        <v>100</v>
      </c>
      <c r="AK89" s="8">
        <f t="shared" ca="1" si="11"/>
        <v>220</v>
      </c>
      <c r="AL89" s="19">
        <f t="shared" ca="1" si="12"/>
        <v>224.66666666666697</v>
      </c>
      <c r="AM89" s="19">
        <f t="shared" ca="1" si="13"/>
        <v>1443.2104229559218</v>
      </c>
      <c r="AN89" s="8" t="str">
        <f t="shared" ca="1" si="14"/>
        <v>NO</v>
      </c>
    </row>
    <row r="90" spans="1:40">
      <c r="A90" s="8">
        <v>55</v>
      </c>
      <c r="B90" s="8" cm="1">
        <f t="array" aca="1" ref="B90" ca="1">_xll.RiskGamma(1,1/$B$6)</f>
        <v>100</v>
      </c>
      <c r="C90" s="8">
        <f t="shared" ca="1" si="15"/>
        <v>5500</v>
      </c>
      <c r="D90" s="8">
        <f t="shared" ca="1" si="16"/>
        <v>6040</v>
      </c>
      <c r="E90" s="8" cm="1">
        <f t="array" aca="1" ref="E90" ca="1">_xll.RiskPert($B$8,$D$8,$E$8)</f>
        <v>50</v>
      </c>
      <c r="F90" s="8">
        <f t="shared" ca="1" si="17"/>
        <v>6090</v>
      </c>
      <c r="G90" s="8">
        <f t="shared" ca="1" si="18"/>
        <v>590</v>
      </c>
      <c r="H90" s="8">
        <f t="shared" ca="1" si="19"/>
        <v>6090</v>
      </c>
      <c r="I90" s="8" cm="1">
        <f t="array" aca="1" ref="I90" ca="1">_xll.RiskUniform(_xll.RiskSimtable($K$11:$K$12),_xll.RiskSimtable($L$11:$L$12))</f>
        <v>60</v>
      </c>
      <c r="J90" s="8">
        <f t="shared" ca="1" si="20"/>
        <v>6150</v>
      </c>
      <c r="K90" s="8">
        <f t="shared" ca="1" si="21"/>
        <v>0</v>
      </c>
      <c r="L90" s="8">
        <f t="shared" ca="1" si="22"/>
        <v>6150</v>
      </c>
      <c r="M90" s="19" cm="1">
        <f t="array" aca="1" ref="M90" ca="1">_xll.RiskWeibull($B$12,$C$12)</f>
        <v>93.543756289254645</v>
      </c>
      <c r="N90" s="19">
        <f t="shared" ca="1" si="23"/>
        <v>6243.5437562892548</v>
      </c>
      <c r="O90" s="8">
        <f t="shared" ca="1" si="24"/>
        <v>0</v>
      </c>
      <c r="P90" s="19">
        <f t="shared" ca="1" si="25"/>
        <v>6243.5437562892548</v>
      </c>
      <c r="Q90" s="8" cm="1">
        <f t="array" aca="1" ref="Q90" ca="1">_xll.RiskGamma($B$14,1/$C$14)</f>
        <v>100</v>
      </c>
      <c r="R90" s="8" cm="1">
        <f t="array" aca="1" ref="R90" ca="1">_xll.RiskUniform($B$16,$C$16)</f>
        <v>20</v>
      </c>
      <c r="S90" s="19">
        <f t="shared" ca="1" si="26"/>
        <v>6363.5437562892548</v>
      </c>
      <c r="T90" s="9">
        <f t="shared" ca="1" si="0"/>
        <v>100</v>
      </c>
      <c r="U90" s="19" cm="1">
        <f t="array" aca="1" ref="U90" ca="1">INDEX(S:S, 43 + (INT((ROW(A55)-1)/8)*8))</f>
        <v>6473.5437562892548</v>
      </c>
      <c r="V90" s="8">
        <f t="shared" si="1"/>
        <v>120</v>
      </c>
      <c r="W90" s="19">
        <f t="shared" ca="1" si="2"/>
        <v>6593.5437562892548</v>
      </c>
      <c r="X90" s="8">
        <f t="shared" ca="1" si="3"/>
        <v>110</v>
      </c>
      <c r="Y90" s="19">
        <f t="shared" ca="1" si="4"/>
        <v>6593.5437562892548</v>
      </c>
      <c r="Z90" s="19" cm="1">
        <f t="array" aca="1" ref="Z90" ca="1">_xll.RiskPert($B$20,$C$20,$D$20)</f>
        <v>99.666666666666671</v>
      </c>
      <c r="AA90" s="8">
        <f t="shared" ca="1" si="5"/>
        <v>6693.2104229559218</v>
      </c>
      <c r="AB90" s="8">
        <f t="shared" ca="1" si="6"/>
        <v>0</v>
      </c>
      <c r="AC90" s="8" cm="1">
        <f t="array" aca="1" ref="AC90" ca="1">IF(MOD(ROW()-36, 8) = 0, INDEX(AA:AA, ROW()), INDEX(AE:AE,ROW() - 1))</f>
        <v>6843.2104229559218</v>
      </c>
      <c r="AD90" s="8" cm="1">
        <f t="array" aca="1" ref="AD90" ca="1">_xll.RiskUniform($B$22,$C$22)</f>
        <v>25</v>
      </c>
      <c r="AE90" s="8">
        <f t="shared" ca="1" si="27"/>
        <v>6868.2104229559218</v>
      </c>
      <c r="AF90" s="19">
        <f t="shared" ca="1" si="7"/>
        <v>249.66666666666697</v>
      </c>
      <c r="AG90" s="19">
        <f t="shared" ca="1" si="28"/>
        <v>1368.2104229559218</v>
      </c>
      <c r="AH90" s="8" t="str">
        <f t="shared" ca="1" si="8"/>
        <v>NO</v>
      </c>
      <c r="AI90" s="8">
        <f t="shared" ca="1" si="9"/>
        <v>590</v>
      </c>
      <c r="AJ90" s="8">
        <f t="shared" ca="1" si="10"/>
        <v>100</v>
      </c>
      <c r="AK90" s="8">
        <f t="shared" ca="1" si="11"/>
        <v>110</v>
      </c>
      <c r="AL90" s="19">
        <f t="shared" ca="1" si="12"/>
        <v>249.66666666666697</v>
      </c>
      <c r="AM90" s="19">
        <f t="shared" ca="1" si="13"/>
        <v>1368.2104229559218</v>
      </c>
      <c r="AN90" s="8" t="str">
        <f t="shared" ca="1" si="14"/>
        <v>YES</v>
      </c>
    </row>
    <row r="91" spans="1:40">
      <c r="A91" s="8">
        <v>56</v>
      </c>
      <c r="B91" s="8" cm="1">
        <f t="array" aca="1" ref="B91" ca="1">_xll.RiskGamma(1,1/$B$6)</f>
        <v>100</v>
      </c>
      <c r="C91" s="8">
        <f t="shared" ca="1" si="15"/>
        <v>5600</v>
      </c>
      <c r="D91" s="8">
        <f t="shared" ca="1" si="16"/>
        <v>6150</v>
      </c>
      <c r="E91" s="8" cm="1">
        <f t="array" aca="1" ref="E91" ca="1">_xll.RiskPert($B$8,$D$8,$E$8)</f>
        <v>50</v>
      </c>
      <c r="F91" s="8">
        <f t="shared" ca="1" si="17"/>
        <v>6200</v>
      </c>
      <c r="G91" s="8">
        <f t="shared" ca="1" si="18"/>
        <v>600</v>
      </c>
      <c r="H91" s="8">
        <f t="shared" ca="1" si="19"/>
        <v>6200</v>
      </c>
      <c r="I91" s="8" cm="1">
        <f t="array" aca="1" ref="I91" ca="1">_xll.RiskUniform(_xll.RiskSimtable($K$11:$K$12),_xll.RiskSimtable($L$11:$L$12))</f>
        <v>60</v>
      </c>
      <c r="J91" s="8">
        <f t="shared" ca="1" si="20"/>
        <v>6260</v>
      </c>
      <c r="K91" s="8">
        <f t="shared" ca="1" si="21"/>
        <v>0</v>
      </c>
      <c r="L91" s="8">
        <f t="shared" ca="1" si="22"/>
        <v>6260</v>
      </c>
      <c r="M91" s="19" cm="1">
        <f t="array" aca="1" ref="M91" ca="1">_xll.RiskWeibull($B$12,$C$12)</f>
        <v>93.543756289254645</v>
      </c>
      <c r="N91" s="19">
        <f t="shared" ca="1" si="23"/>
        <v>6353.5437562892548</v>
      </c>
      <c r="O91" s="8">
        <f t="shared" ca="1" si="24"/>
        <v>0</v>
      </c>
      <c r="P91" s="19">
        <f t="shared" ca="1" si="25"/>
        <v>6353.5437562892548</v>
      </c>
      <c r="Q91" s="8" cm="1">
        <f t="array" aca="1" ref="Q91" ca="1">_xll.RiskGamma($B$14,1/$C$14)</f>
        <v>100</v>
      </c>
      <c r="R91" s="8" cm="1">
        <f t="array" aca="1" ref="R91" ca="1">_xll.RiskUniform($B$16,$C$16)</f>
        <v>20</v>
      </c>
      <c r="S91" s="19">
        <f t="shared" ca="1" si="26"/>
        <v>6473.5437562892548</v>
      </c>
      <c r="T91" s="9">
        <f t="shared" ca="1" si="0"/>
        <v>100</v>
      </c>
      <c r="U91" s="19" cm="1">
        <f t="array" aca="1" ref="U91" ca="1">INDEX(S:S, 43 + (INT((ROW(A56)-1)/8)*8))</f>
        <v>6473.5437562892548</v>
      </c>
      <c r="V91" s="8">
        <f t="shared" si="1"/>
        <v>120</v>
      </c>
      <c r="W91" s="19">
        <f t="shared" ca="1" si="2"/>
        <v>6593.5437562892548</v>
      </c>
      <c r="X91" s="8">
        <f t="shared" ca="1" si="3"/>
        <v>0</v>
      </c>
      <c r="Y91" s="19">
        <f t="shared" ca="1" si="4"/>
        <v>6593.5437562892548</v>
      </c>
      <c r="Z91" s="19" cm="1">
        <f t="array" aca="1" ref="Z91" ca="1">_xll.RiskPert($B$20,$C$20,$D$20)</f>
        <v>99.666666666666671</v>
      </c>
      <c r="AA91" s="8">
        <f t="shared" ca="1" si="5"/>
        <v>6693.2104229559218</v>
      </c>
      <c r="AB91" s="8">
        <f t="shared" ca="1" si="6"/>
        <v>0</v>
      </c>
      <c r="AC91" s="8" cm="1">
        <f t="array" aca="1" ref="AC91" ca="1">IF(MOD(ROW()-36, 8) = 0, INDEX(AA:AA, ROW()), INDEX(AE:AE,ROW() - 1))</f>
        <v>6868.2104229559218</v>
      </c>
      <c r="AD91" s="8" cm="1">
        <f t="array" aca="1" ref="AD91" ca="1">_xll.RiskUniform($B$22,$C$22)</f>
        <v>25</v>
      </c>
      <c r="AE91" s="8">
        <f t="shared" ca="1" si="27"/>
        <v>6893.2104229559218</v>
      </c>
      <c r="AF91" s="19">
        <f t="shared" ca="1" si="7"/>
        <v>274.66666666666697</v>
      </c>
      <c r="AG91" s="19">
        <f t="shared" ca="1" si="28"/>
        <v>1293.2104229559218</v>
      </c>
      <c r="AH91" s="8" t="str">
        <f t="shared" ca="1" si="8"/>
        <v>NO</v>
      </c>
      <c r="AI91" s="8">
        <f t="shared" ca="1" si="9"/>
        <v>600</v>
      </c>
      <c r="AJ91" s="8">
        <f t="shared" ca="1" si="10"/>
        <v>100</v>
      </c>
      <c r="AK91" s="8">
        <f t="shared" ca="1" si="11"/>
        <v>0</v>
      </c>
      <c r="AL91" s="19">
        <f t="shared" ca="1" si="12"/>
        <v>274.66666666666697</v>
      </c>
      <c r="AM91" s="19">
        <f t="shared" ca="1" si="13"/>
        <v>1293.2104229559218</v>
      </c>
      <c r="AN91" s="8" t="str">
        <f t="shared" ca="1" si="14"/>
        <v>YES</v>
      </c>
    </row>
    <row r="92" spans="1:40">
      <c r="A92" s="8">
        <v>57</v>
      </c>
      <c r="B92" s="8" cm="1">
        <f t="array" aca="1" ref="B92" ca="1">_xll.RiskGamma(1,1/$B$6)</f>
        <v>100</v>
      </c>
      <c r="C92" s="8">
        <f t="shared" ca="1" si="15"/>
        <v>5700</v>
      </c>
      <c r="D92" s="8">
        <f t="shared" ca="1" si="16"/>
        <v>6260</v>
      </c>
      <c r="E92" s="8" cm="1">
        <f t="array" aca="1" ref="E92" ca="1">_xll.RiskPert($B$8,$D$8,$E$8)</f>
        <v>50</v>
      </c>
      <c r="F92" s="8">
        <f t="shared" ca="1" si="17"/>
        <v>6310</v>
      </c>
      <c r="G92" s="8">
        <f t="shared" ca="1" si="18"/>
        <v>610</v>
      </c>
      <c r="H92" s="8">
        <f t="shared" ca="1" si="19"/>
        <v>6310</v>
      </c>
      <c r="I92" s="8" cm="1">
        <f t="array" aca="1" ref="I92" ca="1">_xll.RiskUniform(_xll.RiskSimtable($K$11:$K$12),_xll.RiskSimtable($L$11:$L$12))</f>
        <v>60</v>
      </c>
      <c r="J92" s="8">
        <f t="shared" ca="1" si="20"/>
        <v>6370</v>
      </c>
      <c r="K92" s="8">
        <f t="shared" ca="1" si="21"/>
        <v>0</v>
      </c>
      <c r="L92" s="8">
        <f t="shared" ca="1" si="22"/>
        <v>6370</v>
      </c>
      <c r="M92" s="19" cm="1">
        <f t="array" aca="1" ref="M92" ca="1">_xll.RiskWeibull($B$12,$C$12)</f>
        <v>93.543756289254645</v>
      </c>
      <c r="N92" s="19">
        <f t="shared" ca="1" si="23"/>
        <v>6463.5437562892548</v>
      </c>
      <c r="O92" s="8">
        <f t="shared" ca="1" si="24"/>
        <v>0</v>
      </c>
      <c r="P92" s="19">
        <f t="shared" ca="1" si="25"/>
        <v>6463.5437562892548</v>
      </c>
      <c r="Q92" s="8" cm="1">
        <f t="array" aca="1" ref="Q92" ca="1">_xll.RiskGamma($B$14,1/$C$14)</f>
        <v>100</v>
      </c>
      <c r="R92" s="8" cm="1">
        <f t="array" aca="1" ref="R92" ca="1">_xll.RiskUniform($B$16,$C$16)</f>
        <v>20</v>
      </c>
      <c r="S92" s="19">
        <f t="shared" ca="1" si="26"/>
        <v>6583.5437562892548</v>
      </c>
      <c r="T92" s="9">
        <f t="shared" ca="1" si="0"/>
        <v>100</v>
      </c>
      <c r="U92" s="19" cm="1">
        <f t="array" aca="1" ref="U92" ca="1">INDEX(S:S, 43 + (INT((ROW(A57)-1)/8)*8))</f>
        <v>7353.5437562892548</v>
      </c>
      <c r="V92" s="8">
        <f t="shared" si="1"/>
        <v>120</v>
      </c>
      <c r="W92" s="19">
        <f t="shared" ca="1" si="2"/>
        <v>7473.5437562892548</v>
      </c>
      <c r="X92" s="8">
        <f t="shared" ca="1" si="3"/>
        <v>770</v>
      </c>
      <c r="Y92" s="19">
        <f t="shared" ca="1" si="4"/>
        <v>7473.5437562892548</v>
      </c>
      <c r="Z92" s="19" cm="1">
        <f t="array" aca="1" ref="Z92" ca="1">_xll.RiskPert($B$20,$C$20,$D$20)</f>
        <v>99.666666666666671</v>
      </c>
      <c r="AA92" s="8">
        <f t="shared" ca="1" si="5"/>
        <v>7573.2104229559218</v>
      </c>
      <c r="AB92" s="8">
        <f t="shared" ca="1" si="6"/>
        <v>0</v>
      </c>
      <c r="AC92" s="8" cm="1">
        <f t="array" aca="1" ref="AC92" ca="1">IF(MOD(ROW()-36, 8) = 0, INDEX(AA:AA, ROW()), INDEX(AE:AE,ROW() - 1))</f>
        <v>7573.2104229559218</v>
      </c>
      <c r="AD92" s="8" cm="1">
        <f t="array" aca="1" ref="AD92" ca="1">_xll.RiskUniform($B$22,$C$22)</f>
        <v>25</v>
      </c>
      <c r="AE92" s="8">
        <f t="shared" ca="1" si="27"/>
        <v>7598.2104229559218</v>
      </c>
      <c r="AF92" s="19">
        <f t="shared" ca="1" si="7"/>
        <v>99.66666666666697</v>
      </c>
      <c r="AG92" s="19">
        <f t="shared" ca="1" si="28"/>
        <v>1898.2104229559218</v>
      </c>
      <c r="AH92" s="8" t="str">
        <f t="shared" ca="1" si="8"/>
        <v>NO</v>
      </c>
      <c r="AI92" s="8">
        <f t="shared" ca="1" si="9"/>
        <v>610</v>
      </c>
      <c r="AJ92" s="8">
        <f t="shared" ca="1" si="10"/>
        <v>100</v>
      </c>
      <c r="AK92" s="8">
        <f t="shared" ca="1" si="11"/>
        <v>770</v>
      </c>
      <c r="AL92" s="19">
        <f t="shared" ca="1" si="12"/>
        <v>99.66666666666697</v>
      </c>
      <c r="AM92" s="19">
        <f t="shared" ca="1" si="13"/>
        <v>1898.2104229559218</v>
      </c>
      <c r="AN92" s="8" t="str">
        <f t="shared" ca="1" si="14"/>
        <v>NO</v>
      </c>
    </row>
    <row r="93" spans="1:40">
      <c r="A93" s="8">
        <v>58</v>
      </c>
      <c r="B93" s="8" cm="1">
        <f t="array" aca="1" ref="B93" ca="1">_xll.RiskGamma(1,1/$B$6)</f>
        <v>100</v>
      </c>
      <c r="C93" s="8">
        <f t="shared" ca="1" si="15"/>
        <v>5800</v>
      </c>
      <c r="D93" s="8">
        <f t="shared" ca="1" si="16"/>
        <v>6370</v>
      </c>
      <c r="E93" s="8" cm="1">
        <f t="array" aca="1" ref="E93" ca="1">_xll.RiskPert($B$8,$D$8,$E$8)</f>
        <v>50</v>
      </c>
      <c r="F93" s="8">
        <f t="shared" ca="1" si="17"/>
        <v>6420</v>
      </c>
      <c r="G93" s="8">
        <f t="shared" ca="1" si="18"/>
        <v>620</v>
      </c>
      <c r="H93" s="8">
        <f t="shared" ca="1" si="19"/>
        <v>6420</v>
      </c>
      <c r="I93" s="8" cm="1">
        <f t="array" aca="1" ref="I93" ca="1">_xll.RiskUniform(_xll.RiskSimtable($K$11:$K$12),_xll.RiskSimtable($L$11:$L$12))</f>
        <v>60</v>
      </c>
      <c r="J93" s="8">
        <f t="shared" ca="1" si="20"/>
        <v>6480</v>
      </c>
      <c r="K93" s="8">
        <f t="shared" ca="1" si="21"/>
        <v>0</v>
      </c>
      <c r="L93" s="8">
        <f t="shared" ca="1" si="22"/>
        <v>6480</v>
      </c>
      <c r="M93" s="19" cm="1">
        <f t="array" aca="1" ref="M93" ca="1">_xll.RiskWeibull($B$12,$C$12)</f>
        <v>93.543756289254645</v>
      </c>
      <c r="N93" s="19">
        <f t="shared" ca="1" si="23"/>
        <v>6573.5437562892548</v>
      </c>
      <c r="O93" s="8">
        <f t="shared" ca="1" si="24"/>
        <v>0</v>
      </c>
      <c r="P93" s="19">
        <f t="shared" ca="1" si="25"/>
        <v>6573.5437562892548</v>
      </c>
      <c r="Q93" s="8" cm="1">
        <f t="array" aca="1" ref="Q93" ca="1">_xll.RiskGamma($B$14,1/$C$14)</f>
        <v>100</v>
      </c>
      <c r="R93" s="8" cm="1">
        <f t="array" aca="1" ref="R93" ca="1">_xll.RiskUniform($B$16,$C$16)</f>
        <v>20</v>
      </c>
      <c r="S93" s="19">
        <f t="shared" ca="1" si="26"/>
        <v>6693.5437562892548</v>
      </c>
      <c r="T93" s="9">
        <f t="shared" ca="1" si="0"/>
        <v>100</v>
      </c>
      <c r="U93" s="19" cm="1">
        <f t="array" aca="1" ref="U93" ca="1">INDEX(S:S, 43 + (INT((ROW(A58)-1)/8)*8))</f>
        <v>7353.5437562892548</v>
      </c>
      <c r="V93" s="8">
        <f t="shared" si="1"/>
        <v>120</v>
      </c>
      <c r="W93" s="19">
        <f t="shared" ca="1" si="2"/>
        <v>7473.5437562892548</v>
      </c>
      <c r="X93" s="8">
        <f t="shared" ca="1" si="3"/>
        <v>660</v>
      </c>
      <c r="Y93" s="19">
        <f t="shared" ca="1" si="4"/>
        <v>7473.5437562892548</v>
      </c>
      <c r="Z93" s="19" cm="1">
        <f t="array" aca="1" ref="Z93" ca="1">_xll.RiskPert($B$20,$C$20,$D$20)</f>
        <v>99.666666666666671</v>
      </c>
      <c r="AA93" s="8">
        <f t="shared" ca="1" si="5"/>
        <v>7573.2104229559218</v>
      </c>
      <c r="AB93" s="8">
        <f t="shared" ca="1" si="6"/>
        <v>0</v>
      </c>
      <c r="AC93" s="8" cm="1">
        <f t="array" aca="1" ref="AC93" ca="1">IF(MOD(ROW()-36, 8) = 0, INDEX(AA:AA, ROW()), INDEX(AE:AE,ROW() - 1))</f>
        <v>7598.2104229559218</v>
      </c>
      <c r="AD93" s="8" cm="1">
        <f t="array" aca="1" ref="AD93" ca="1">_xll.RiskUniform($B$22,$C$22)</f>
        <v>25</v>
      </c>
      <c r="AE93" s="8">
        <f t="shared" ca="1" si="27"/>
        <v>7623.2104229559218</v>
      </c>
      <c r="AF93" s="19">
        <f t="shared" ca="1" si="7"/>
        <v>124.66666666666697</v>
      </c>
      <c r="AG93" s="19">
        <f t="shared" ca="1" si="28"/>
        <v>1823.2104229559218</v>
      </c>
      <c r="AH93" s="8" t="str">
        <f t="shared" ca="1" si="8"/>
        <v>NO</v>
      </c>
      <c r="AI93" s="8">
        <f t="shared" ca="1" si="9"/>
        <v>620</v>
      </c>
      <c r="AJ93" s="8">
        <f t="shared" ca="1" si="10"/>
        <v>100</v>
      </c>
      <c r="AK93" s="8">
        <f t="shared" ca="1" si="11"/>
        <v>660</v>
      </c>
      <c r="AL93" s="19">
        <f t="shared" ca="1" si="12"/>
        <v>124.66666666666697</v>
      </c>
      <c r="AM93" s="19">
        <f t="shared" ca="1" si="13"/>
        <v>1823.2104229559218</v>
      </c>
      <c r="AN93" s="8" t="str">
        <f t="shared" ca="1" si="14"/>
        <v>NO</v>
      </c>
    </row>
    <row r="94" spans="1:40">
      <c r="A94" s="8">
        <v>59</v>
      </c>
      <c r="B94" s="8" cm="1">
        <f t="array" aca="1" ref="B94" ca="1">_xll.RiskGamma(1,1/$B$6)</f>
        <v>100</v>
      </c>
      <c r="C94" s="8">
        <f t="shared" ca="1" si="15"/>
        <v>5900</v>
      </c>
      <c r="D94" s="8">
        <f t="shared" ca="1" si="16"/>
        <v>6480</v>
      </c>
      <c r="E94" s="8" cm="1">
        <f t="array" aca="1" ref="E94" ca="1">_xll.RiskPert($B$8,$D$8,$E$8)</f>
        <v>50</v>
      </c>
      <c r="F94" s="8">
        <f t="shared" ca="1" si="17"/>
        <v>6530</v>
      </c>
      <c r="G94" s="8">
        <f t="shared" ca="1" si="18"/>
        <v>630</v>
      </c>
      <c r="H94" s="8">
        <f t="shared" ca="1" si="19"/>
        <v>6530</v>
      </c>
      <c r="I94" s="8" cm="1">
        <f t="array" aca="1" ref="I94" ca="1">_xll.RiskUniform(_xll.RiskSimtable($K$11:$K$12),_xll.RiskSimtable($L$11:$L$12))</f>
        <v>60</v>
      </c>
      <c r="J94" s="8">
        <f t="shared" ca="1" si="20"/>
        <v>6590</v>
      </c>
      <c r="K94" s="8">
        <f t="shared" ca="1" si="21"/>
        <v>0</v>
      </c>
      <c r="L94" s="8">
        <f t="shared" ca="1" si="22"/>
        <v>6590</v>
      </c>
      <c r="M94" s="19" cm="1">
        <f t="array" aca="1" ref="M94" ca="1">_xll.RiskWeibull($B$12,$C$12)</f>
        <v>93.543756289254645</v>
      </c>
      <c r="N94" s="19">
        <f t="shared" ca="1" si="23"/>
        <v>6683.5437562892548</v>
      </c>
      <c r="O94" s="8">
        <f t="shared" ca="1" si="24"/>
        <v>0</v>
      </c>
      <c r="P94" s="19">
        <f t="shared" ca="1" si="25"/>
        <v>6683.5437562892548</v>
      </c>
      <c r="Q94" s="8" cm="1">
        <f t="array" aca="1" ref="Q94" ca="1">_xll.RiskGamma($B$14,1/$C$14)</f>
        <v>100</v>
      </c>
      <c r="R94" s="8" cm="1">
        <f t="array" aca="1" ref="R94" ca="1">_xll.RiskUniform($B$16,$C$16)</f>
        <v>20</v>
      </c>
      <c r="S94" s="19">
        <f t="shared" ca="1" si="26"/>
        <v>6803.5437562892548</v>
      </c>
      <c r="T94" s="9">
        <f t="shared" ca="1" si="0"/>
        <v>100</v>
      </c>
      <c r="U94" s="19" cm="1">
        <f t="array" aca="1" ref="U94" ca="1">INDEX(S:S, 43 + (INT((ROW(A59)-1)/8)*8))</f>
        <v>7353.5437562892548</v>
      </c>
      <c r="V94" s="8">
        <f t="shared" si="1"/>
        <v>120</v>
      </c>
      <c r="W94" s="19">
        <f t="shared" ca="1" si="2"/>
        <v>7473.5437562892548</v>
      </c>
      <c r="X94" s="8">
        <f t="shared" ca="1" si="3"/>
        <v>550</v>
      </c>
      <c r="Y94" s="19">
        <f t="shared" ca="1" si="4"/>
        <v>7473.5437562892548</v>
      </c>
      <c r="Z94" s="19" cm="1">
        <f t="array" aca="1" ref="Z94" ca="1">_xll.RiskPert($B$20,$C$20,$D$20)</f>
        <v>99.666666666666671</v>
      </c>
      <c r="AA94" s="8">
        <f t="shared" ca="1" si="5"/>
        <v>7573.2104229559218</v>
      </c>
      <c r="AB94" s="8">
        <f t="shared" ca="1" si="6"/>
        <v>0</v>
      </c>
      <c r="AC94" s="8" cm="1">
        <f t="array" aca="1" ref="AC94" ca="1">IF(MOD(ROW()-36, 8) = 0, INDEX(AA:AA, ROW()), INDEX(AE:AE,ROW() - 1))</f>
        <v>7623.2104229559218</v>
      </c>
      <c r="AD94" s="8" cm="1">
        <f t="array" aca="1" ref="AD94" ca="1">_xll.RiskUniform($B$22,$C$22)</f>
        <v>25</v>
      </c>
      <c r="AE94" s="8">
        <f t="shared" ca="1" si="27"/>
        <v>7648.2104229559218</v>
      </c>
      <c r="AF94" s="19">
        <f t="shared" ca="1" si="7"/>
        <v>149.66666666666697</v>
      </c>
      <c r="AG94" s="19">
        <f t="shared" ca="1" si="28"/>
        <v>1748.2104229559218</v>
      </c>
      <c r="AH94" s="8" t="str">
        <f t="shared" ca="1" si="8"/>
        <v>NO</v>
      </c>
      <c r="AI94" s="8">
        <f t="shared" ca="1" si="9"/>
        <v>630</v>
      </c>
      <c r="AJ94" s="8">
        <f t="shared" ca="1" si="10"/>
        <v>100</v>
      </c>
      <c r="AK94" s="8">
        <f t="shared" ca="1" si="11"/>
        <v>550</v>
      </c>
      <c r="AL94" s="19">
        <f t="shared" ca="1" si="12"/>
        <v>149.66666666666697</v>
      </c>
      <c r="AM94" s="19">
        <f t="shared" ca="1" si="13"/>
        <v>1748.2104229559218</v>
      </c>
      <c r="AN94" s="8" t="str">
        <f t="shared" ca="1" si="14"/>
        <v>NO</v>
      </c>
    </row>
    <row r="95" spans="1:40">
      <c r="A95" s="8">
        <v>60</v>
      </c>
      <c r="B95" s="8" cm="1">
        <f t="array" aca="1" ref="B95" ca="1">_xll.RiskGamma(1,1/$B$6)</f>
        <v>100</v>
      </c>
      <c r="C95" s="8">
        <f t="shared" ca="1" si="15"/>
        <v>6000</v>
      </c>
      <c r="D95" s="8">
        <f t="shared" ca="1" si="16"/>
        <v>6590</v>
      </c>
      <c r="E95" s="8" cm="1">
        <f t="array" aca="1" ref="E95" ca="1">_xll.RiskPert($B$8,$D$8,$E$8)</f>
        <v>50</v>
      </c>
      <c r="F95" s="8">
        <f t="shared" ca="1" si="17"/>
        <v>6640</v>
      </c>
      <c r="G95" s="8">
        <f t="shared" ca="1" si="18"/>
        <v>640</v>
      </c>
      <c r="H95" s="8">
        <f t="shared" ca="1" si="19"/>
        <v>6640</v>
      </c>
      <c r="I95" s="8" cm="1">
        <f t="array" aca="1" ref="I95" ca="1">_xll.RiskUniform(_xll.RiskSimtable($K$11:$K$12),_xll.RiskSimtable($L$11:$L$12))</f>
        <v>60</v>
      </c>
      <c r="J95" s="8">
        <f t="shared" ca="1" si="20"/>
        <v>6700</v>
      </c>
      <c r="K95" s="8">
        <f t="shared" ca="1" si="21"/>
        <v>0</v>
      </c>
      <c r="L95" s="8">
        <f t="shared" ca="1" si="22"/>
        <v>6700</v>
      </c>
      <c r="M95" s="19" cm="1">
        <f t="array" aca="1" ref="M95" ca="1">_xll.RiskWeibull($B$12,$C$12)</f>
        <v>93.543756289254645</v>
      </c>
      <c r="N95" s="19">
        <f t="shared" ca="1" si="23"/>
        <v>6793.5437562892548</v>
      </c>
      <c r="O95" s="8">
        <f t="shared" ca="1" si="24"/>
        <v>0</v>
      </c>
      <c r="P95" s="19">
        <f t="shared" ca="1" si="25"/>
        <v>6793.5437562892548</v>
      </c>
      <c r="Q95" s="8" cm="1">
        <f t="array" aca="1" ref="Q95" ca="1">_xll.RiskGamma($B$14,1/$C$14)</f>
        <v>100</v>
      </c>
      <c r="R95" s="8" cm="1">
        <f t="array" aca="1" ref="R95" ca="1">_xll.RiskUniform($B$16,$C$16)</f>
        <v>20</v>
      </c>
      <c r="S95" s="19">
        <f t="shared" ca="1" si="26"/>
        <v>6913.5437562892548</v>
      </c>
      <c r="T95" s="9">
        <f t="shared" ca="1" si="0"/>
        <v>100</v>
      </c>
      <c r="U95" s="19" cm="1">
        <f t="array" aca="1" ref="U95" ca="1">INDEX(S:S, 43 + (INT((ROW(A60)-1)/8)*8))</f>
        <v>7353.5437562892548</v>
      </c>
      <c r="V95" s="8">
        <f t="shared" si="1"/>
        <v>120</v>
      </c>
      <c r="W95" s="19">
        <f t="shared" ca="1" si="2"/>
        <v>7473.5437562892548</v>
      </c>
      <c r="X95" s="8">
        <f t="shared" ca="1" si="3"/>
        <v>440</v>
      </c>
      <c r="Y95" s="19">
        <f t="shared" ca="1" si="4"/>
        <v>7473.5437562892548</v>
      </c>
      <c r="Z95" s="19" cm="1">
        <f t="array" aca="1" ref="Z95" ca="1">_xll.RiskPert($B$20,$C$20,$D$20)</f>
        <v>99.666666666666671</v>
      </c>
      <c r="AA95" s="8">
        <f t="shared" ca="1" si="5"/>
        <v>7573.2104229559218</v>
      </c>
      <c r="AB95" s="8">
        <f t="shared" ca="1" si="6"/>
        <v>0</v>
      </c>
      <c r="AC95" s="8" cm="1">
        <f t="array" aca="1" ref="AC95" ca="1">IF(MOD(ROW()-36, 8) = 0, INDEX(AA:AA, ROW()), INDEX(AE:AE,ROW() - 1))</f>
        <v>7648.2104229559218</v>
      </c>
      <c r="AD95" s="8" cm="1">
        <f t="array" aca="1" ref="AD95" ca="1">_xll.RiskUniform($B$22,$C$22)</f>
        <v>25</v>
      </c>
      <c r="AE95" s="8">
        <f t="shared" ca="1" si="27"/>
        <v>7673.2104229559218</v>
      </c>
      <c r="AF95" s="19">
        <f t="shared" ca="1" si="7"/>
        <v>174.66666666666697</v>
      </c>
      <c r="AG95" s="19">
        <f t="shared" ca="1" si="28"/>
        <v>1673.2104229559218</v>
      </c>
      <c r="AH95" s="8" t="str">
        <f t="shared" ca="1" si="8"/>
        <v>NO</v>
      </c>
      <c r="AI95" s="8">
        <f t="shared" ca="1" si="9"/>
        <v>640</v>
      </c>
      <c r="AJ95" s="8">
        <f t="shared" ca="1" si="10"/>
        <v>100</v>
      </c>
      <c r="AK95" s="8">
        <f t="shared" ca="1" si="11"/>
        <v>440</v>
      </c>
      <c r="AL95" s="19">
        <f t="shared" ca="1" si="12"/>
        <v>174.66666666666697</v>
      </c>
      <c r="AM95" s="19">
        <f t="shared" ca="1" si="13"/>
        <v>1673.2104229559218</v>
      </c>
      <c r="AN95" s="8" t="str">
        <f t="shared" ca="1" si="14"/>
        <v>NO</v>
      </c>
    </row>
    <row r="96" spans="1:40">
      <c r="A96" s="8">
        <v>61</v>
      </c>
      <c r="B96" s="8" cm="1">
        <f t="array" aca="1" ref="B96" ca="1">_xll.RiskGamma(1,1/$B$6)</f>
        <v>100</v>
      </c>
      <c r="C96" s="8">
        <f t="shared" ca="1" si="15"/>
        <v>6100</v>
      </c>
      <c r="D96" s="8">
        <f t="shared" ca="1" si="16"/>
        <v>6700</v>
      </c>
      <c r="E96" s="8" cm="1">
        <f t="array" aca="1" ref="E96" ca="1">_xll.RiskPert($B$8,$D$8,$E$8)</f>
        <v>50</v>
      </c>
      <c r="F96" s="8">
        <f t="shared" ca="1" si="17"/>
        <v>6750</v>
      </c>
      <c r="G96" s="8">
        <f t="shared" ca="1" si="18"/>
        <v>650</v>
      </c>
      <c r="H96" s="8">
        <f t="shared" ca="1" si="19"/>
        <v>6750</v>
      </c>
      <c r="I96" s="8" cm="1">
        <f t="array" aca="1" ref="I96" ca="1">_xll.RiskUniform(_xll.RiskSimtable($K$11:$K$12),_xll.RiskSimtable($L$11:$L$12))</f>
        <v>60</v>
      </c>
      <c r="J96" s="8">
        <f t="shared" ca="1" si="20"/>
        <v>6810</v>
      </c>
      <c r="K96" s="8">
        <f t="shared" ca="1" si="21"/>
        <v>0</v>
      </c>
      <c r="L96" s="8">
        <f t="shared" ca="1" si="22"/>
        <v>6810</v>
      </c>
      <c r="M96" s="19" cm="1">
        <f t="array" aca="1" ref="M96" ca="1">_xll.RiskWeibull($B$12,$C$12)</f>
        <v>93.543756289254645</v>
      </c>
      <c r="N96" s="19">
        <f t="shared" ca="1" si="23"/>
        <v>6903.5437562892548</v>
      </c>
      <c r="O96" s="8">
        <f t="shared" ca="1" si="24"/>
        <v>0</v>
      </c>
      <c r="P96" s="19">
        <f t="shared" ca="1" si="25"/>
        <v>6903.5437562892548</v>
      </c>
      <c r="Q96" s="8" cm="1">
        <f t="array" aca="1" ref="Q96" ca="1">_xll.RiskGamma($B$14,1/$C$14)</f>
        <v>100</v>
      </c>
      <c r="R96" s="8" cm="1">
        <f t="array" aca="1" ref="R96" ca="1">_xll.RiskUniform($B$16,$C$16)</f>
        <v>20</v>
      </c>
      <c r="S96" s="19">
        <f t="shared" ca="1" si="26"/>
        <v>7023.5437562892548</v>
      </c>
      <c r="T96" s="9">
        <f t="shared" ca="1" si="0"/>
        <v>100</v>
      </c>
      <c r="U96" s="19" cm="1">
        <f t="array" aca="1" ref="U96" ca="1">INDEX(S:S, 43 + (INT((ROW(A61)-1)/8)*8))</f>
        <v>7353.5437562892548</v>
      </c>
      <c r="V96" s="8">
        <f t="shared" si="1"/>
        <v>120</v>
      </c>
      <c r="W96" s="19">
        <f t="shared" ca="1" si="2"/>
        <v>7473.5437562892548</v>
      </c>
      <c r="X96" s="8">
        <f t="shared" ca="1" si="3"/>
        <v>330</v>
      </c>
      <c r="Y96" s="19">
        <f t="shared" ca="1" si="4"/>
        <v>7473.5437562892548</v>
      </c>
      <c r="Z96" s="19" cm="1">
        <f t="array" aca="1" ref="Z96" ca="1">_xll.RiskPert($B$20,$C$20,$D$20)</f>
        <v>99.666666666666671</v>
      </c>
      <c r="AA96" s="8">
        <f t="shared" ca="1" si="5"/>
        <v>7573.2104229559218</v>
      </c>
      <c r="AB96" s="8">
        <f t="shared" ca="1" si="6"/>
        <v>0</v>
      </c>
      <c r="AC96" s="8" cm="1">
        <f t="array" aca="1" ref="AC96" ca="1">IF(MOD(ROW()-36, 8) = 0, INDEX(AA:AA, ROW()), INDEX(AE:AE,ROW() - 1))</f>
        <v>7673.2104229559218</v>
      </c>
      <c r="AD96" s="8" cm="1">
        <f t="array" aca="1" ref="AD96" ca="1">_xll.RiskUniform($B$22,$C$22)</f>
        <v>25</v>
      </c>
      <c r="AE96" s="8">
        <f t="shared" ca="1" si="27"/>
        <v>7698.2104229559218</v>
      </c>
      <c r="AF96" s="19">
        <f t="shared" ca="1" si="7"/>
        <v>199.66666666666697</v>
      </c>
      <c r="AG96" s="19">
        <f t="shared" ca="1" si="28"/>
        <v>1598.2104229559218</v>
      </c>
      <c r="AH96" s="8" t="str">
        <f t="shared" ca="1" si="8"/>
        <v>NO</v>
      </c>
      <c r="AI96" s="8">
        <f t="shared" ca="1" si="9"/>
        <v>650</v>
      </c>
      <c r="AJ96" s="8">
        <f t="shared" ca="1" si="10"/>
        <v>100</v>
      </c>
      <c r="AK96" s="8">
        <f t="shared" ca="1" si="11"/>
        <v>330</v>
      </c>
      <c r="AL96" s="19">
        <f t="shared" ca="1" si="12"/>
        <v>199.66666666666697</v>
      </c>
      <c r="AM96" s="19">
        <f t="shared" ca="1" si="13"/>
        <v>1598.2104229559218</v>
      </c>
      <c r="AN96" s="8" t="str">
        <f t="shared" ca="1" si="14"/>
        <v>NO</v>
      </c>
    </row>
    <row r="97" spans="1:40">
      <c r="A97" s="8">
        <v>62</v>
      </c>
      <c r="B97" s="8" cm="1">
        <f t="array" aca="1" ref="B97" ca="1">_xll.RiskGamma(1,1/$B$6)</f>
        <v>100</v>
      </c>
      <c r="C97" s="8">
        <f t="shared" ca="1" si="15"/>
        <v>6200</v>
      </c>
      <c r="D97" s="8">
        <f t="shared" ca="1" si="16"/>
        <v>6810</v>
      </c>
      <c r="E97" s="8" cm="1">
        <f t="array" aca="1" ref="E97" ca="1">_xll.RiskPert($B$8,$D$8,$E$8)</f>
        <v>50</v>
      </c>
      <c r="F97" s="8">
        <f t="shared" ca="1" si="17"/>
        <v>6860</v>
      </c>
      <c r="G97" s="8">
        <f t="shared" ca="1" si="18"/>
        <v>660</v>
      </c>
      <c r="H97" s="8">
        <f t="shared" ca="1" si="19"/>
        <v>6860</v>
      </c>
      <c r="I97" s="8" cm="1">
        <f t="array" aca="1" ref="I97" ca="1">_xll.RiskUniform(_xll.RiskSimtable($K$11:$K$12),_xll.RiskSimtable($L$11:$L$12))</f>
        <v>60</v>
      </c>
      <c r="J97" s="8">
        <f t="shared" ca="1" si="20"/>
        <v>6920</v>
      </c>
      <c r="K97" s="8">
        <f t="shared" ca="1" si="21"/>
        <v>0</v>
      </c>
      <c r="L97" s="8">
        <f t="shared" ca="1" si="22"/>
        <v>6920</v>
      </c>
      <c r="M97" s="19" cm="1">
        <f t="array" aca="1" ref="M97" ca="1">_xll.RiskWeibull($B$12,$C$12)</f>
        <v>93.543756289254645</v>
      </c>
      <c r="N97" s="19">
        <f t="shared" ca="1" si="23"/>
        <v>7013.5437562892548</v>
      </c>
      <c r="O97" s="8">
        <f t="shared" ca="1" si="24"/>
        <v>0</v>
      </c>
      <c r="P97" s="19">
        <f t="shared" ca="1" si="25"/>
        <v>7013.5437562892548</v>
      </c>
      <c r="Q97" s="8" cm="1">
        <f t="array" aca="1" ref="Q97" ca="1">_xll.RiskGamma($B$14,1/$C$14)</f>
        <v>100</v>
      </c>
      <c r="R97" s="8" cm="1">
        <f t="array" aca="1" ref="R97" ca="1">_xll.RiskUniform($B$16,$C$16)</f>
        <v>20</v>
      </c>
      <c r="S97" s="19">
        <f t="shared" ca="1" si="26"/>
        <v>7133.5437562892548</v>
      </c>
      <c r="T97" s="9">
        <f t="shared" ca="1" si="0"/>
        <v>100</v>
      </c>
      <c r="U97" s="19" cm="1">
        <f t="array" aca="1" ref="U97" ca="1">INDEX(S:S, 43 + (INT((ROW(A62)-1)/8)*8))</f>
        <v>7353.5437562892548</v>
      </c>
      <c r="V97" s="8">
        <f t="shared" si="1"/>
        <v>120</v>
      </c>
      <c r="W97" s="19">
        <f t="shared" ca="1" si="2"/>
        <v>7473.5437562892548</v>
      </c>
      <c r="X97" s="8">
        <f t="shared" ca="1" si="3"/>
        <v>220</v>
      </c>
      <c r="Y97" s="19">
        <f t="shared" ca="1" si="4"/>
        <v>7473.5437562892548</v>
      </c>
      <c r="Z97" s="19" cm="1">
        <f t="array" aca="1" ref="Z97" ca="1">_xll.RiskPert($B$20,$C$20,$D$20)</f>
        <v>99.666666666666671</v>
      </c>
      <c r="AA97" s="8">
        <f t="shared" ca="1" si="5"/>
        <v>7573.2104229559218</v>
      </c>
      <c r="AB97" s="8">
        <f t="shared" ca="1" si="6"/>
        <v>0</v>
      </c>
      <c r="AC97" s="8" cm="1">
        <f t="array" aca="1" ref="AC97" ca="1">IF(MOD(ROW()-36, 8) = 0, INDEX(AA:AA, ROW()), INDEX(AE:AE,ROW() - 1))</f>
        <v>7698.2104229559218</v>
      </c>
      <c r="AD97" s="8" cm="1">
        <f t="array" aca="1" ref="AD97" ca="1">_xll.RiskUniform($B$22,$C$22)</f>
        <v>25</v>
      </c>
      <c r="AE97" s="8">
        <f t="shared" ca="1" si="27"/>
        <v>7723.2104229559218</v>
      </c>
      <c r="AF97" s="19">
        <f t="shared" ca="1" si="7"/>
        <v>224.66666666666697</v>
      </c>
      <c r="AG97" s="19">
        <f t="shared" ca="1" si="28"/>
        <v>1523.2104229559218</v>
      </c>
      <c r="AH97" s="8" t="str">
        <f t="shared" ca="1" si="8"/>
        <v>NO</v>
      </c>
      <c r="AI97" s="8">
        <f t="shared" ca="1" si="9"/>
        <v>660</v>
      </c>
      <c r="AJ97" s="8">
        <f t="shared" ca="1" si="10"/>
        <v>100</v>
      </c>
      <c r="AK97" s="8">
        <f t="shared" ca="1" si="11"/>
        <v>220</v>
      </c>
      <c r="AL97" s="19">
        <f t="shared" ca="1" si="12"/>
        <v>224.66666666666697</v>
      </c>
      <c r="AM97" s="19">
        <f t="shared" ca="1" si="13"/>
        <v>1523.2104229559218</v>
      </c>
      <c r="AN97" s="8" t="str">
        <f t="shared" ca="1" si="14"/>
        <v>NO</v>
      </c>
    </row>
    <row r="98" spans="1:40">
      <c r="A98" s="8">
        <v>63</v>
      </c>
      <c r="B98" s="8" cm="1">
        <f t="array" aca="1" ref="B98" ca="1">_xll.RiskGamma(1,1/$B$6)</f>
        <v>100</v>
      </c>
      <c r="C98" s="8">
        <f t="shared" ca="1" si="15"/>
        <v>6300</v>
      </c>
      <c r="D98" s="8">
        <f t="shared" ca="1" si="16"/>
        <v>6920</v>
      </c>
      <c r="E98" s="8" cm="1">
        <f t="array" aca="1" ref="E98" ca="1">_xll.RiskPert($B$8,$D$8,$E$8)</f>
        <v>50</v>
      </c>
      <c r="F98" s="8">
        <f t="shared" ca="1" si="17"/>
        <v>6970</v>
      </c>
      <c r="G98" s="8">
        <f t="shared" ca="1" si="18"/>
        <v>670</v>
      </c>
      <c r="H98" s="8">
        <f t="shared" ca="1" si="19"/>
        <v>6970</v>
      </c>
      <c r="I98" s="8" cm="1">
        <f t="array" aca="1" ref="I98" ca="1">_xll.RiskUniform(_xll.RiskSimtable($K$11:$K$12),_xll.RiskSimtable($L$11:$L$12))</f>
        <v>60</v>
      </c>
      <c r="J98" s="8">
        <f t="shared" ca="1" si="20"/>
        <v>7030</v>
      </c>
      <c r="K98" s="8">
        <f t="shared" ca="1" si="21"/>
        <v>0</v>
      </c>
      <c r="L98" s="8">
        <f t="shared" ca="1" si="22"/>
        <v>7030</v>
      </c>
      <c r="M98" s="19" cm="1">
        <f t="array" aca="1" ref="M98" ca="1">_xll.RiskWeibull($B$12,$C$12)</f>
        <v>93.543756289254645</v>
      </c>
      <c r="N98" s="19">
        <f t="shared" ca="1" si="23"/>
        <v>7123.5437562892548</v>
      </c>
      <c r="O98" s="8">
        <f t="shared" ca="1" si="24"/>
        <v>0</v>
      </c>
      <c r="P98" s="19">
        <f t="shared" ca="1" si="25"/>
        <v>7123.5437562892548</v>
      </c>
      <c r="Q98" s="8" cm="1">
        <f t="array" aca="1" ref="Q98" ca="1">_xll.RiskGamma($B$14,1/$C$14)</f>
        <v>100</v>
      </c>
      <c r="R98" s="8" cm="1">
        <f t="array" aca="1" ref="R98" ca="1">_xll.RiskUniform($B$16,$C$16)</f>
        <v>20</v>
      </c>
      <c r="S98" s="19">
        <f t="shared" ca="1" si="26"/>
        <v>7243.5437562892548</v>
      </c>
      <c r="T98" s="9">
        <f t="shared" ca="1" si="0"/>
        <v>100</v>
      </c>
      <c r="U98" s="19" cm="1">
        <f t="array" aca="1" ref="U98" ca="1">INDEX(S:S, 43 + (INT((ROW(A63)-1)/8)*8))</f>
        <v>7353.5437562892548</v>
      </c>
      <c r="V98" s="8">
        <f t="shared" si="1"/>
        <v>120</v>
      </c>
      <c r="W98" s="19">
        <f t="shared" ca="1" si="2"/>
        <v>7473.5437562892548</v>
      </c>
      <c r="X98" s="8">
        <f t="shared" ca="1" si="3"/>
        <v>110</v>
      </c>
      <c r="Y98" s="19">
        <f t="shared" ca="1" si="4"/>
        <v>7473.5437562892548</v>
      </c>
      <c r="Z98" s="19" cm="1">
        <f t="array" aca="1" ref="Z98" ca="1">_xll.RiskPert($B$20,$C$20,$D$20)</f>
        <v>99.666666666666671</v>
      </c>
      <c r="AA98" s="8">
        <f t="shared" ca="1" si="5"/>
        <v>7573.2104229559218</v>
      </c>
      <c r="AB98" s="8">
        <f t="shared" ca="1" si="6"/>
        <v>0</v>
      </c>
      <c r="AC98" s="8" cm="1">
        <f t="array" aca="1" ref="AC98" ca="1">IF(MOD(ROW()-36, 8) = 0, INDEX(AA:AA, ROW()), INDEX(AE:AE,ROW() - 1))</f>
        <v>7723.2104229559218</v>
      </c>
      <c r="AD98" s="8" cm="1">
        <f t="array" aca="1" ref="AD98" ca="1">_xll.RiskUniform($B$22,$C$22)</f>
        <v>25</v>
      </c>
      <c r="AE98" s="8">
        <f t="shared" ca="1" si="27"/>
        <v>7748.2104229559218</v>
      </c>
      <c r="AF98" s="19">
        <f t="shared" ca="1" si="7"/>
        <v>249.66666666666697</v>
      </c>
      <c r="AG98" s="19">
        <f t="shared" ca="1" si="28"/>
        <v>1448.2104229559218</v>
      </c>
      <c r="AH98" s="8" t="str">
        <f t="shared" ca="1" si="8"/>
        <v>NO</v>
      </c>
      <c r="AI98" s="8">
        <f t="shared" ca="1" si="9"/>
        <v>670</v>
      </c>
      <c r="AJ98" s="8">
        <f t="shared" ca="1" si="10"/>
        <v>100</v>
      </c>
      <c r="AK98" s="8">
        <f t="shared" ca="1" si="11"/>
        <v>110</v>
      </c>
      <c r="AL98" s="19">
        <f t="shared" ca="1" si="12"/>
        <v>249.66666666666697</v>
      </c>
      <c r="AM98" s="19">
        <f t="shared" ca="1" si="13"/>
        <v>1448.2104229559218</v>
      </c>
      <c r="AN98" s="8" t="str">
        <f t="shared" ca="1" si="14"/>
        <v>NO</v>
      </c>
    </row>
    <row r="99" spans="1:40">
      <c r="A99" s="8">
        <v>64</v>
      </c>
      <c r="B99" s="8" cm="1">
        <f t="array" aca="1" ref="B99" ca="1">_xll.RiskGamma(1,1/$B$6)</f>
        <v>100</v>
      </c>
      <c r="C99" s="8">
        <f t="shared" ca="1" si="15"/>
        <v>6400</v>
      </c>
      <c r="D99" s="8">
        <f t="shared" ca="1" si="16"/>
        <v>7030</v>
      </c>
      <c r="E99" s="8" cm="1">
        <f t="array" aca="1" ref="E99" ca="1">_xll.RiskPert($B$8,$D$8,$E$8)</f>
        <v>50</v>
      </c>
      <c r="F99" s="8">
        <f t="shared" ca="1" si="17"/>
        <v>7080</v>
      </c>
      <c r="G99" s="8">
        <f t="shared" ca="1" si="18"/>
        <v>680</v>
      </c>
      <c r="H99" s="8">
        <f t="shared" ca="1" si="19"/>
        <v>7080</v>
      </c>
      <c r="I99" s="8" cm="1">
        <f t="array" aca="1" ref="I99" ca="1">_xll.RiskUniform(_xll.RiskSimtable($K$11:$K$12),_xll.RiskSimtable($L$11:$L$12))</f>
        <v>60</v>
      </c>
      <c r="J99" s="8">
        <f t="shared" ca="1" si="20"/>
        <v>7140</v>
      </c>
      <c r="K99" s="8">
        <f t="shared" ca="1" si="21"/>
        <v>0</v>
      </c>
      <c r="L99" s="8">
        <f t="shared" ca="1" si="22"/>
        <v>7140</v>
      </c>
      <c r="M99" s="19" cm="1">
        <f t="array" aca="1" ref="M99" ca="1">_xll.RiskWeibull($B$12,$C$12)</f>
        <v>93.543756289254645</v>
      </c>
      <c r="N99" s="19">
        <f t="shared" ca="1" si="23"/>
        <v>7233.5437562892548</v>
      </c>
      <c r="O99" s="8">
        <f t="shared" ca="1" si="24"/>
        <v>0</v>
      </c>
      <c r="P99" s="19">
        <f t="shared" ca="1" si="25"/>
        <v>7233.5437562892548</v>
      </c>
      <c r="Q99" s="8" cm="1">
        <f t="array" aca="1" ref="Q99" ca="1">_xll.RiskGamma($B$14,1/$C$14)</f>
        <v>100</v>
      </c>
      <c r="R99" s="8" cm="1">
        <f t="array" aca="1" ref="R99" ca="1">_xll.RiskUniform($B$16,$C$16)</f>
        <v>20</v>
      </c>
      <c r="S99" s="19">
        <f t="shared" ca="1" si="26"/>
        <v>7353.5437562892548</v>
      </c>
      <c r="T99" s="9">
        <f t="shared" ca="1" si="0"/>
        <v>100</v>
      </c>
      <c r="U99" s="19" cm="1">
        <f t="array" aca="1" ref="U99" ca="1">INDEX(S:S, 43 + (INT((ROW(A64)-1)/8)*8))</f>
        <v>7353.5437562892548</v>
      </c>
      <c r="V99" s="8">
        <f t="shared" si="1"/>
        <v>120</v>
      </c>
      <c r="W99" s="19">
        <f t="shared" ca="1" si="2"/>
        <v>7473.5437562892548</v>
      </c>
      <c r="X99" s="8">
        <f t="shared" ca="1" si="3"/>
        <v>0</v>
      </c>
      <c r="Y99" s="19">
        <f t="shared" ca="1" si="4"/>
        <v>7473.5437562892548</v>
      </c>
      <c r="Z99" s="19" cm="1">
        <f t="array" aca="1" ref="Z99" ca="1">_xll.RiskPert($B$20,$C$20,$D$20)</f>
        <v>99.666666666666671</v>
      </c>
      <c r="AA99" s="8">
        <f t="shared" ca="1" si="5"/>
        <v>7573.2104229559218</v>
      </c>
      <c r="AB99" s="8">
        <f t="shared" ca="1" si="6"/>
        <v>0</v>
      </c>
      <c r="AC99" s="8" cm="1">
        <f t="array" aca="1" ref="AC99" ca="1">IF(MOD(ROW()-36, 8) = 0, INDEX(AA:AA, ROW()), INDEX(AE:AE,ROW() - 1))</f>
        <v>7748.2104229559218</v>
      </c>
      <c r="AD99" s="8" cm="1">
        <f t="array" aca="1" ref="AD99" ca="1">_xll.RiskUniform($B$22,$C$22)</f>
        <v>25</v>
      </c>
      <c r="AE99" s="8">
        <f t="shared" ca="1" si="27"/>
        <v>7773.2104229559218</v>
      </c>
      <c r="AF99" s="19">
        <f t="shared" ca="1" si="7"/>
        <v>274.66666666666697</v>
      </c>
      <c r="AG99" s="19">
        <f t="shared" ca="1" si="28"/>
        <v>1373.2104229559218</v>
      </c>
      <c r="AH99" s="8" t="str">
        <f t="shared" ca="1" si="8"/>
        <v>NO</v>
      </c>
      <c r="AI99" s="8">
        <f t="shared" ca="1" si="9"/>
        <v>680</v>
      </c>
      <c r="AJ99" s="8">
        <f t="shared" ca="1" si="10"/>
        <v>100</v>
      </c>
      <c r="AK99" s="8">
        <f t="shared" ca="1" si="11"/>
        <v>0</v>
      </c>
      <c r="AL99" s="19">
        <f t="shared" ca="1" si="12"/>
        <v>274.66666666666697</v>
      </c>
      <c r="AM99" s="19">
        <f t="shared" ca="1" si="13"/>
        <v>1373.2104229559218</v>
      </c>
      <c r="AN99" s="8" t="str">
        <f t="shared" ca="1" si="14"/>
        <v>YES</v>
      </c>
    </row>
    <row r="100" spans="1:40">
      <c r="A100" s="8">
        <v>65</v>
      </c>
      <c r="B100" s="8" cm="1">
        <f t="array" aca="1" ref="B100" ca="1">_xll.RiskGamma(1,1/$B$6)</f>
        <v>100</v>
      </c>
      <c r="C100" s="8">
        <f t="shared" ca="1" si="15"/>
        <v>6500</v>
      </c>
      <c r="D100" s="8">
        <f t="shared" ca="1" si="16"/>
        <v>7140</v>
      </c>
      <c r="E100" s="8" cm="1">
        <f t="array" aca="1" ref="E100" ca="1">_xll.RiskPert($B$8,$D$8,$E$8)</f>
        <v>50</v>
      </c>
      <c r="F100" s="8">
        <f t="shared" ca="1" si="17"/>
        <v>7190</v>
      </c>
      <c r="G100" s="8">
        <f t="shared" ca="1" si="18"/>
        <v>690</v>
      </c>
      <c r="H100" s="8">
        <f t="shared" ca="1" si="19"/>
        <v>7190</v>
      </c>
      <c r="I100" s="8" cm="1">
        <f t="array" aca="1" ref="I100" ca="1">_xll.RiskUniform(_xll.RiskSimtable($K$11:$K$12),_xll.RiskSimtable($L$11:$L$12))</f>
        <v>60</v>
      </c>
      <c r="J100" s="8">
        <f t="shared" ca="1" si="20"/>
        <v>7250</v>
      </c>
      <c r="K100" s="8">
        <f t="shared" ca="1" si="21"/>
        <v>0</v>
      </c>
      <c r="L100" s="8">
        <f t="shared" ca="1" si="22"/>
        <v>7250</v>
      </c>
      <c r="M100" s="19" cm="1">
        <f t="array" aca="1" ref="M100" ca="1">_xll.RiskWeibull($B$12,$C$12)</f>
        <v>93.543756289254645</v>
      </c>
      <c r="N100" s="19">
        <f t="shared" ca="1" si="23"/>
        <v>7343.5437562892548</v>
      </c>
      <c r="O100" s="8">
        <f t="shared" ca="1" si="24"/>
        <v>0</v>
      </c>
      <c r="P100" s="19">
        <f t="shared" ca="1" si="25"/>
        <v>7343.5437562892548</v>
      </c>
      <c r="Q100" s="8" cm="1">
        <f t="array" aca="1" ref="Q100" ca="1">_xll.RiskGamma($B$14,1/$C$14)</f>
        <v>100</v>
      </c>
      <c r="R100" s="8" cm="1">
        <f t="array" aca="1" ref="R100" ca="1">_xll.RiskUniform($B$16,$C$16)</f>
        <v>20</v>
      </c>
      <c r="S100" s="19">
        <f t="shared" ca="1" si="26"/>
        <v>7463.5437562892548</v>
      </c>
      <c r="T100" s="9">
        <f t="shared" ca="1" si="0"/>
        <v>100</v>
      </c>
      <c r="U100" s="19" cm="1">
        <f t="array" aca="1" ref="U100" ca="1">INDEX(S:S, 43 + (INT((ROW(A65)-1)/8)*8))</f>
        <v>8233.5437562892548</v>
      </c>
      <c r="V100" s="8">
        <f t="shared" si="1"/>
        <v>120</v>
      </c>
      <c r="W100" s="19">
        <f t="shared" ca="1" si="2"/>
        <v>8353.5437562892548</v>
      </c>
      <c r="X100" s="8">
        <f t="shared" ca="1" si="3"/>
        <v>770</v>
      </c>
      <c r="Y100" s="19">
        <f t="shared" ca="1" si="4"/>
        <v>8353.5437562892548</v>
      </c>
      <c r="Z100" s="19" cm="1">
        <f t="array" aca="1" ref="Z100" ca="1">_xll.RiskPert($B$20,$C$20,$D$20)</f>
        <v>99.666666666666671</v>
      </c>
      <c r="AA100" s="8">
        <f t="shared" ca="1" si="5"/>
        <v>8453.2104229559209</v>
      </c>
      <c r="AB100" s="8">
        <f t="shared" ca="1" si="6"/>
        <v>0</v>
      </c>
      <c r="AC100" s="8" cm="1">
        <f t="array" aca="1" ref="AC100" ca="1">IF(MOD(ROW()-36, 8) = 0, INDEX(AA:AA, ROW()), INDEX(AE:AE,ROW() - 1))</f>
        <v>8453.2104229559209</v>
      </c>
      <c r="AD100" s="8" cm="1">
        <f t="array" aca="1" ref="AD100" ca="1">_xll.RiskUniform($B$22,$C$22)</f>
        <v>25</v>
      </c>
      <c r="AE100" s="8">
        <f t="shared" ca="1" si="27"/>
        <v>8478.2104229559209</v>
      </c>
      <c r="AF100" s="19">
        <f t="shared" ca="1" si="7"/>
        <v>99.66666666666606</v>
      </c>
      <c r="AG100" s="19">
        <f t="shared" ca="1" si="28"/>
        <v>1978.2104229559209</v>
      </c>
      <c r="AH100" s="8" t="str">
        <f t="shared" ca="1" si="8"/>
        <v>NO</v>
      </c>
      <c r="AI100" s="8">
        <f t="shared" ca="1" si="9"/>
        <v>690</v>
      </c>
      <c r="AJ100" s="8">
        <f t="shared" ca="1" si="10"/>
        <v>100</v>
      </c>
      <c r="AK100" s="8">
        <f t="shared" ca="1" si="11"/>
        <v>770</v>
      </c>
      <c r="AL100" s="19">
        <f t="shared" ca="1" si="12"/>
        <v>99.66666666666606</v>
      </c>
      <c r="AM100" s="19">
        <f t="shared" ca="1" si="13"/>
        <v>1978.2104229559209</v>
      </c>
      <c r="AN100" s="8" t="str">
        <f t="shared" ca="1" si="14"/>
        <v>NO</v>
      </c>
    </row>
    <row r="101" spans="1:40">
      <c r="A101" s="8">
        <v>66</v>
      </c>
      <c r="B101" s="8" cm="1">
        <f t="array" aca="1" ref="B101" ca="1">_xll.RiskGamma(1,1/$B$6)</f>
        <v>100</v>
      </c>
      <c r="C101" s="8">
        <f t="shared" ca="1" si="15"/>
        <v>6600</v>
      </c>
      <c r="D101" s="8">
        <f t="shared" ca="1" si="16"/>
        <v>7250</v>
      </c>
      <c r="E101" s="8" cm="1">
        <f t="array" aca="1" ref="E101" ca="1">_xll.RiskPert($B$8,$D$8,$E$8)</f>
        <v>50</v>
      </c>
      <c r="F101" s="8">
        <f t="shared" ca="1" si="17"/>
        <v>7300</v>
      </c>
      <c r="G101" s="8">
        <f t="shared" ca="1" si="18"/>
        <v>700</v>
      </c>
      <c r="H101" s="8">
        <f t="shared" ca="1" si="19"/>
        <v>7300</v>
      </c>
      <c r="I101" s="8" cm="1">
        <f t="array" aca="1" ref="I101" ca="1">_xll.RiskUniform(_xll.RiskSimtable($K$11:$K$12),_xll.RiskSimtable($L$11:$L$12))</f>
        <v>60</v>
      </c>
      <c r="J101" s="8">
        <f t="shared" ca="1" si="20"/>
        <v>7360</v>
      </c>
      <c r="K101" s="8">
        <f t="shared" ca="1" si="21"/>
        <v>0</v>
      </c>
      <c r="L101" s="8">
        <f t="shared" ca="1" si="22"/>
        <v>7360</v>
      </c>
      <c r="M101" s="19" cm="1">
        <f t="array" aca="1" ref="M101" ca="1">_xll.RiskWeibull($B$12,$C$12)</f>
        <v>93.543756289254645</v>
      </c>
      <c r="N101" s="19">
        <f t="shared" ca="1" si="23"/>
        <v>7453.5437562892548</v>
      </c>
      <c r="O101" s="8">
        <f t="shared" ca="1" si="24"/>
        <v>0</v>
      </c>
      <c r="P101" s="19">
        <f t="shared" ca="1" si="25"/>
        <v>7453.5437562892548</v>
      </c>
      <c r="Q101" s="8" cm="1">
        <f t="array" aca="1" ref="Q101" ca="1">_xll.RiskGamma($B$14,1/$C$14)</f>
        <v>100</v>
      </c>
      <c r="R101" s="8" cm="1">
        <f t="array" aca="1" ref="R101" ca="1">_xll.RiskUniform($B$16,$C$16)</f>
        <v>20</v>
      </c>
      <c r="S101" s="19">
        <f t="shared" ca="1" si="26"/>
        <v>7573.5437562892548</v>
      </c>
      <c r="T101" s="9">
        <f t="shared" ref="T101:T155" ca="1" si="29">P101+Q101-N101</f>
        <v>100</v>
      </c>
      <c r="U101" s="19" cm="1">
        <f t="array" aca="1" ref="U101" ca="1">INDEX(S:S, 43 + (INT((ROW(A66)-1)/8)*8))</f>
        <v>8233.5437562892548</v>
      </c>
      <c r="V101" s="8">
        <f t="shared" si="1"/>
        <v>120</v>
      </c>
      <c r="W101" s="19">
        <f t="shared" ref="W101:W155" ca="1" si="30">U101+V101</f>
        <v>8353.5437562892548</v>
      </c>
      <c r="X101" s="8">
        <f t="shared" ref="X101:X155" ca="1" si="31">U101-S101</f>
        <v>660</v>
      </c>
      <c r="Y101" s="19">
        <f t="shared" ref="Y101:Y155" ca="1" si="32">W101</f>
        <v>8353.5437562892548</v>
      </c>
      <c r="Z101" s="19" cm="1">
        <f t="array" aca="1" ref="Z101" ca="1">_xll.RiskPert($B$20,$C$20,$D$20)</f>
        <v>99.666666666666671</v>
      </c>
      <c r="AA101" s="8">
        <f t="shared" ref="AA101:AA155" ca="1" si="33">Y101+Z101</f>
        <v>8453.2104229559209</v>
      </c>
      <c r="AB101" s="8">
        <f t="shared" ref="AB101:AB155" ca="1" si="34">Y101-W101</f>
        <v>0</v>
      </c>
      <c r="AC101" s="8" cm="1">
        <f t="array" aca="1" ref="AC101" ca="1">IF(MOD(ROW()-36, 8) = 0, INDEX(AA:AA, ROW()), INDEX(AE:AE,ROW() - 1))</f>
        <v>8478.2104229559209</v>
      </c>
      <c r="AD101" s="8" cm="1">
        <f t="array" aca="1" ref="AD101" ca="1">_xll.RiskUniform($B$22,$C$22)</f>
        <v>25</v>
      </c>
      <c r="AE101" s="8">
        <f t="shared" ca="1" si="27"/>
        <v>8503.2104229559209</v>
      </c>
      <c r="AF101" s="19">
        <f t="shared" ref="AF101:AF155" ca="1" si="35">AC101-W101</f>
        <v>124.66666666666606</v>
      </c>
      <c r="AG101" s="19">
        <f t="shared" ca="1" si="28"/>
        <v>1903.2104229559209</v>
      </c>
      <c r="AH101" s="8" t="str">
        <f t="shared" ref="AH101:AH155" ca="1" si="36">IF(AE101&gt;$B$26,"ONE WEEK REACHED","NO")</f>
        <v>NO</v>
      </c>
      <c r="AI101" s="8">
        <f t="shared" ref="AI101:AI155" ca="1" si="37">IF(AH101="NO",G101,0)</f>
        <v>700</v>
      </c>
      <c r="AJ101" s="8">
        <f t="shared" ref="AJ101:AJ155" ca="1" si="38">IF(AH101="NO",T101,0)</f>
        <v>100</v>
      </c>
      <c r="AK101" s="8">
        <f t="shared" ref="AK101:AK155" ca="1" si="39">IF(AH101="NO",X101,0)</f>
        <v>660</v>
      </c>
      <c r="AL101" s="19">
        <f t="shared" ref="AL101:AL155" ca="1" si="40">IF(AH101="NO",AF101,0)</f>
        <v>124.66666666666606</v>
      </c>
      <c r="AM101" s="19">
        <f t="shared" ref="AM101:AM155" ca="1" si="41">IF(AH101="NO",AG101,0)</f>
        <v>1903.2104229559209</v>
      </c>
      <c r="AN101" s="8" t="str">
        <f t="shared" ref="AN101:AN155" ca="1" si="42">IF(AND(AG101&lt;$B$27,AH101="NO"),"YES","NO")</f>
        <v>NO</v>
      </c>
    </row>
    <row r="102" spans="1:40">
      <c r="A102" s="8">
        <v>67</v>
      </c>
      <c r="B102" s="8" cm="1">
        <f t="array" aca="1" ref="B102" ca="1">_xll.RiskGamma(1,1/$B$6)</f>
        <v>100</v>
      </c>
      <c r="C102" s="8">
        <f t="shared" ref="C102:C155" ca="1" si="43">C101+B102</f>
        <v>6700</v>
      </c>
      <c r="D102" s="8">
        <f t="shared" ref="D102:D155" ca="1" si="44">MAX(J101,C102)</f>
        <v>7360</v>
      </c>
      <c r="E102" s="8" cm="1">
        <f t="array" aca="1" ref="E102" ca="1">_xll.RiskPert($B$8,$D$8,$E$8)</f>
        <v>50</v>
      </c>
      <c r="F102" s="8">
        <f t="shared" ref="F102:F155" ca="1" si="45">D102+E102</f>
        <v>7410</v>
      </c>
      <c r="G102" s="8">
        <f t="shared" ref="G102:G155" ca="1" si="46">F102-C102</f>
        <v>710</v>
      </c>
      <c r="H102" s="8">
        <f t="shared" ref="H102:H155" ca="1" si="47">F102</f>
        <v>7410</v>
      </c>
      <c r="I102" s="8" cm="1">
        <f t="array" aca="1" ref="I102" ca="1">_xll.RiskUniform(_xll.RiskSimtable($K$11:$K$12),_xll.RiskSimtable($L$11:$L$12))</f>
        <v>60</v>
      </c>
      <c r="J102" s="8">
        <f t="shared" ref="J102:J155" ca="1" si="48">H102+I102</f>
        <v>7470</v>
      </c>
      <c r="K102" s="8">
        <f t="shared" ref="K102:K155" ca="1" si="49">H102-F102</f>
        <v>0</v>
      </c>
      <c r="L102" s="8">
        <f t="shared" ref="L102:L155" ca="1" si="50">J102</f>
        <v>7470</v>
      </c>
      <c r="M102" s="19" cm="1">
        <f t="array" aca="1" ref="M102" ca="1">_xll.RiskWeibull($B$12,$C$12)</f>
        <v>93.543756289254645</v>
      </c>
      <c r="N102" s="19">
        <f t="shared" ref="N102:N155" ca="1" si="51">L102+M102</f>
        <v>7563.5437562892548</v>
      </c>
      <c r="O102" s="8">
        <f t="shared" ref="O102:O155" ca="1" si="52">L102-J102</f>
        <v>0</v>
      </c>
      <c r="P102" s="19">
        <f t="shared" ref="P102:P155" ca="1" si="53">N102</f>
        <v>7563.5437562892548</v>
      </c>
      <c r="Q102" s="8" cm="1">
        <f t="array" aca="1" ref="Q102" ca="1">_xll.RiskGamma($B$14,1/$C$14)</f>
        <v>100</v>
      </c>
      <c r="R102" s="8" cm="1">
        <f t="array" aca="1" ref="R102" ca="1">_xll.RiskUniform($B$16,$C$16)</f>
        <v>20</v>
      </c>
      <c r="S102" s="19">
        <f t="shared" ref="S102:S155" ca="1" si="54">P102+Q102+R102</f>
        <v>7683.5437562892548</v>
      </c>
      <c r="T102" s="9">
        <f t="shared" ca="1" si="29"/>
        <v>100</v>
      </c>
      <c r="U102" s="19" cm="1">
        <f t="array" aca="1" ref="U102" ca="1">INDEX(S:S, 43 + (INT((ROW(A67)-1)/8)*8))</f>
        <v>8233.5437562892548</v>
      </c>
      <c r="V102" s="8">
        <f t="shared" si="1"/>
        <v>120</v>
      </c>
      <c r="W102" s="19">
        <f t="shared" ca="1" si="30"/>
        <v>8353.5437562892548</v>
      </c>
      <c r="X102" s="8">
        <f t="shared" ca="1" si="31"/>
        <v>550</v>
      </c>
      <c r="Y102" s="19">
        <f t="shared" ca="1" si="32"/>
        <v>8353.5437562892548</v>
      </c>
      <c r="Z102" s="19" cm="1">
        <f t="array" aca="1" ref="Z102" ca="1">_xll.RiskPert($B$20,$C$20,$D$20)</f>
        <v>99.666666666666671</v>
      </c>
      <c r="AA102" s="8">
        <f t="shared" ca="1" si="33"/>
        <v>8453.2104229559209</v>
      </c>
      <c r="AB102" s="8">
        <f t="shared" ca="1" si="34"/>
        <v>0</v>
      </c>
      <c r="AC102" s="8" cm="1">
        <f t="array" aca="1" ref="AC102" ca="1">IF(MOD(ROW()-36, 8) = 0, INDEX(AA:AA, ROW()), INDEX(AE:AE,ROW() - 1))</f>
        <v>8503.2104229559209</v>
      </c>
      <c r="AD102" s="8" cm="1">
        <f t="array" aca="1" ref="AD102" ca="1">_xll.RiskUniform($B$22,$C$22)</f>
        <v>25</v>
      </c>
      <c r="AE102" s="8">
        <f t="shared" ref="AE102:AE155" ca="1" si="55">AC102+AD102</f>
        <v>8528.2104229559209</v>
      </c>
      <c r="AF102" s="19">
        <f t="shared" ca="1" si="35"/>
        <v>149.66666666666606</v>
      </c>
      <c r="AG102" s="19">
        <f t="shared" ref="AG102:AG155" ca="1" si="56">AE102-C102</f>
        <v>1828.2104229559209</v>
      </c>
      <c r="AH102" s="8" t="str">
        <f t="shared" ca="1" si="36"/>
        <v>NO</v>
      </c>
      <c r="AI102" s="8">
        <f t="shared" ca="1" si="37"/>
        <v>710</v>
      </c>
      <c r="AJ102" s="8">
        <f t="shared" ca="1" si="38"/>
        <v>100</v>
      </c>
      <c r="AK102" s="8">
        <f t="shared" ca="1" si="39"/>
        <v>550</v>
      </c>
      <c r="AL102" s="19">
        <f t="shared" ca="1" si="40"/>
        <v>149.66666666666606</v>
      </c>
      <c r="AM102" s="19">
        <f t="shared" ca="1" si="41"/>
        <v>1828.2104229559209</v>
      </c>
      <c r="AN102" s="8" t="str">
        <f t="shared" ca="1" si="42"/>
        <v>NO</v>
      </c>
    </row>
    <row r="103" spans="1:40">
      <c r="A103" s="8">
        <v>68</v>
      </c>
      <c r="B103" s="8" cm="1">
        <f t="array" aca="1" ref="B103" ca="1">_xll.RiskGamma(1,1/$B$6)</f>
        <v>100</v>
      </c>
      <c r="C103" s="8">
        <f t="shared" ca="1" si="43"/>
        <v>6800</v>
      </c>
      <c r="D103" s="8">
        <f t="shared" ca="1" si="44"/>
        <v>7470</v>
      </c>
      <c r="E103" s="8" cm="1">
        <f t="array" aca="1" ref="E103" ca="1">_xll.RiskPert($B$8,$D$8,$E$8)</f>
        <v>50</v>
      </c>
      <c r="F103" s="8">
        <f t="shared" ca="1" si="45"/>
        <v>7520</v>
      </c>
      <c r="G103" s="8">
        <f t="shared" ca="1" si="46"/>
        <v>720</v>
      </c>
      <c r="H103" s="8">
        <f t="shared" ca="1" si="47"/>
        <v>7520</v>
      </c>
      <c r="I103" s="8" cm="1">
        <f t="array" aca="1" ref="I103" ca="1">_xll.RiskUniform(_xll.RiskSimtable($K$11:$K$12),_xll.RiskSimtable($L$11:$L$12))</f>
        <v>60</v>
      </c>
      <c r="J103" s="8">
        <f t="shared" ca="1" si="48"/>
        <v>7580</v>
      </c>
      <c r="K103" s="8">
        <f t="shared" ca="1" si="49"/>
        <v>0</v>
      </c>
      <c r="L103" s="8">
        <f t="shared" ca="1" si="50"/>
        <v>7580</v>
      </c>
      <c r="M103" s="19" cm="1">
        <f t="array" aca="1" ref="M103" ca="1">_xll.RiskWeibull($B$12,$C$12)</f>
        <v>93.543756289254645</v>
      </c>
      <c r="N103" s="19">
        <f t="shared" ca="1" si="51"/>
        <v>7673.5437562892548</v>
      </c>
      <c r="O103" s="8">
        <f t="shared" ca="1" si="52"/>
        <v>0</v>
      </c>
      <c r="P103" s="19">
        <f t="shared" ca="1" si="53"/>
        <v>7673.5437562892548</v>
      </c>
      <c r="Q103" s="8" cm="1">
        <f t="array" aca="1" ref="Q103" ca="1">_xll.RiskGamma($B$14,1/$C$14)</f>
        <v>100</v>
      </c>
      <c r="R103" s="8" cm="1">
        <f t="array" aca="1" ref="R103" ca="1">_xll.RiskUniform($B$16,$C$16)</f>
        <v>20</v>
      </c>
      <c r="S103" s="19">
        <f t="shared" ca="1" si="54"/>
        <v>7793.5437562892548</v>
      </c>
      <c r="T103" s="9">
        <f t="shared" ca="1" si="29"/>
        <v>100</v>
      </c>
      <c r="U103" s="19" cm="1">
        <f t="array" aca="1" ref="U103" ca="1">INDEX(S:S, 43 + (INT((ROW(A68)-1)/8)*8))</f>
        <v>8233.5437562892548</v>
      </c>
      <c r="V103" s="8">
        <f t="shared" si="1"/>
        <v>120</v>
      </c>
      <c r="W103" s="19">
        <f t="shared" ca="1" si="30"/>
        <v>8353.5437562892548</v>
      </c>
      <c r="X103" s="8">
        <f t="shared" ca="1" si="31"/>
        <v>440</v>
      </c>
      <c r="Y103" s="19">
        <f t="shared" ca="1" si="32"/>
        <v>8353.5437562892548</v>
      </c>
      <c r="Z103" s="19" cm="1">
        <f t="array" aca="1" ref="Z103" ca="1">_xll.RiskPert($B$20,$C$20,$D$20)</f>
        <v>99.666666666666671</v>
      </c>
      <c r="AA103" s="8">
        <f t="shared" ca="1" si="33"/>
        <v>8453.2104229559209</v>
      </c>
      <c r="AB103" s="8">
        <f t="shared" ca="1" si="34"/>
        <v>0</v>
      </c>
      <c r="AC103" s="8" cm="1">
        <f t="array" aca="1" ref="AC103" ca="1">IF(MOD(ROW()-36, 8) = 0, INDEX(AA:AA, ROW()), INDEX(AE:AE,ROW() - 1))</f>
        <v>8528.2104229559209</v>
      </c>
      <c r="AD103" s="8" cm="1">
        <f t="array" aca="1" ref="AD103" ca="1">_xll.RiskUniform($B$22,$C$22)</f>
        <v>25</v>
      </c>
      <c r="AE103" s="8">
        <f t="shared" ca="1" si="55"/>
        <v>8553.2104229559209</v>
      </c>
      <c r="AF103" s="19">
        <f t="shared" ca="1" si="35"/>
        <v>174.66666666666606</v>
      </c>
      <c r="AG103" s="19">
        <f t="shared" ca="1" si="56"/>
        <v>1753.2104229559209</v>
      </c>
      <c r="AH103" s="8" t="str">
        <f t="shared" ca="1" si="36"/>
        <v>NO</v>
      </c>
      <c r="AI103" s="8">
        <f t="shared" ca="1" si="37"/>
        <v>720</v>
      </c>
      <c r="AJ103" s="8">
        <f t="shared" ca="1" si="38"/>
        <v>100</v>
      </c>
      <c r="AK103" s="8">
        <f t="shared" ca="1" si="39"/>
        <v>440</v>
      </c>
      <c r="AL103" s="19">
        <f t="shared" ca="1" si="40"/>
        <v>174.66666666666606</v>
      </c>
      <c r="AM103" s="19">
        <f t="shared" ca="1" si="41"/>
        <v>1753.2104229559209</v>
      </c>
      <c r="AN103" s="8" t="str">
        <f t="shared" ca="1" si="42"/>
        <v>NO</v>
      </c>
    </row>
    <row r="104" spans="1:40">
      <c r="A104" s="8">
        <v>69</v>
      </c>
      <c r="B104" s="8" cm="1">
        <f t="array" aca="1" ref="B104" ca="1">_xll.RiskGamma(1,1/$B$6)</f>
        <v>100</v>
      </c>
      <c r="C104" s="8">
        <f t="shared" ca="1" si="43"/>
        <v>6900</v>
      </c>
      <c r="D104" s="8">
        <f t="shared" ca="1" si="44"/>
        <v>7580</v>
      </c>
      <c r="E104" s="8" cm="1">
        <f t="array" aca="1" ref="E104" ca="1">_xll.RiskPert($B$8,$D$8,$E$8)</f>
        <v>50</v>
      </c>
      <c r="F104" s="8">
        <f t="shared" ca="1" si="45"/>
        <v>7630</v>
      </c>
      <c r="G104" s="8">
        <f t="shared" ca="1" si="46"/>
        <v>730</v>
      </c>
      <c r="H104" s="8">
        <f t="shared" ca="1" si="47"/>
        <v>7630</v>
      </c>
      <c r="I104" s="8" cm="1">
        <f t="array" aca="1" ref="I104" ca="1">_xll.RiskUniform(_xll.RiskSimtable($K$11:$K$12),_xll.RiskSimtable($L$11:$L$12))</f>
        <v>60</v>
      </c>
      <c r="J104" s="8">
        <f t="shared" ca="1" si="48"/>
        <v>7690</v>
      </c>
      <c r="K104" s="8">
        <f t="shared" ca="1" si="49"/>
        <v>0</v>
      </c>
      <c r="L104" s="8">
        <f t="shared" ca="1" si="50"/>
        <v>7690</v>
      </c>
      <c r="M104" s="19" cm="1">
        <f t="array" aca="1" ref="M104" ca="1">_xll.RiskWeibull($B$12,$C$12)</f>
        <v>93.543756289254645</v>
      </c>
      <c r="N104" s="19">
        <f t="shared" ca="1" si="51"/>
        <v>7783.5437562892548</v>
      </c>
      <c r="O104" s="8">
        <f t="shared" ca="1" si="52"/>
        <v>0</v>
      </c>
      <c r="P104" s="19">
        <f t="shared" ca="1" si="53"/>
        <v>7783.5437562892548</v>
      </c>
      <c r="Q104" s="8" cm="1">
        <f t="array" aca="1" ref="Q104" ca="1">_xll.RiskGamma($B$14,1/$C$14)</f>
        <v>100</v>
      </c>
      <c r="R104" s="8" cm="1">
        <f t="array" aca="1" ref="R104" ca="1">_xll.RiskUniform($B$16,$C$16)</f>
        <v>20</v>
      </c>
      <c r="S104" s="19">
        <f t="shared" ca="1" si="54"/>
        <v>7903.5437562892548</v>
      </c>
      <c r="T104" s="9">
        <f t="shared" ca="1" si="29"/>
        <v>100</v>
      </c>
      <c r="U104" s="19" cm="1">
        <f t="array" aca="1" ref="U104" ca="1">INDEX(S:S, 43 + (INT((ROW(A69)-1)/8)*8))</f>
        <v>8233.5437562892548</v>
      </c>
      <c r="V104" s="8">
        <f t="shared" si="1"/>
        <v>120</v>
      </c>
      <c r="W104" s="19">
        <f t="shared" ca="1" si="30"/>
        <v>8353.5437562892548</v>
      </c>
      <c r="X104" s="8">
        <f t="shared" ca="1" si="31"/>
        <v>330</v>
      </c>
      <c r="Y104" s="19">
        <f t="shared" ca="1" si="32"/>
        <v>8353.5437562892548</v>
      </c>
      <c r="Z104" s="19" cm="1">
        <f t="array" aca="1" ref="Z104" ca="1">_xll.RiskPert($B$20,$C$20,$D$20)</f>
        <v>99.666666666666671</v>
      </c>
      <c r="AA104" s="8">
        <f t="shared" ca="1" si="33"/>
        <v>8453.2104229559209</v>
      </c>
      <c r="AB104" s="8">
        <f t="shared" ca="1" si="34"/>
        <v>0</v>
      </c>
      <c r="AC104" s="8" cm="1">
        <f t="array" aca="1" ref="AC104" ca="1">IF(MOD(ROW()-36, 8) = 0, INDEX(AA:AA, ROW()), INDEX(AE:AE,ROW() - 1))</f>
        <v>8553.2104229559209</v>
      </c>
      <c r="AD104" s="8" cm="1">
        <f t="array" aca="1" ref="AD104" ca="1">_xll.RiskUniform($B$22,$C$22)</f>
        <v>25</v>
      </c>
      <c r="AE104" s="8">
        <f t="shared" ca="1" si="55"/>
        <v>8578.2104229559209</v>
      </c>
      <c r="AF104" s="19">
        <f t="shared" ca="1" si="35"/>
        <v>199.66666666666606</v>
      </c>
      <c r="AG104" s="19">
        <f t="shared" ca="1" si="56"/>
        <v>1678.2104229559209</v>
      </c>
      <c r="AH104" s="8" t="str">
        <f t="shared" ca="1" si="36"/>
        <v>NO</v>
      </c>
      <c r="AI104" s="8">
        <f t="shared" ca="1" si="37"/>
        <v>730</v>
      </c>
      <c r="AJ104" s="8">
        <f t="shared" ca="1" si="38"/>
        <v>100</v>
      </c>
      <c r="AK104" s="8">
        <f t="shared" ca="1" si="39"/>
        <v>330</v>
      </c>
      <c r="AL104" s="19">
        <f t="shared" ca="1" si="40"/>
        <v>199.66666666666606</v>
      </c>
      <c r="AM104" s="19">
        <f t="shared" ca="1" si="41"/>
        <v>1678.2104229559209</v>
      </c>
      <c r="AN104" s="8" t="str">
        <f t="shared" ca="1" si="42"/>
        <v>NO</v>
      </c>
    </row>
    <row r="105" spans="1:40">
      <c r="A105" s="8">
        <v>70</v>
      </c>
      <c r="B105" s="8" cm="1">
        <f t="array" aca="1" ref="B105" ca="1">_xll.RiskGamma(1,1/$B$6)</f>
        <v>100</v>
      </c>
      <c r="C105" s="8">
        <f t="shared" ca="1" si="43"/>
        <v>7000</v>
      </c>
      <c r="D105" s="8">
        <f t="shared" ca="1" si="44"/>
        <v>7690</v>
      </c>
      <c r="E105" s="8" cm="1">
        <f t="array" aca="1" ref="E105" ca="1">_xll.RiskPert($B$8,$D$8,$E$8)</f>
        <v>50</v>
      </c>
      <c r="F105" s="8">
        <f t="shared" ca="1" si="45"/>
        <v>7740</v>
      </c>
      <c r="G105" s="8">
        <f t="shared" ca="1" si="46"/>
        <v>740</v>
      </c>
      <c r="H105" s="8">
        <f t="shared" ca="1" si="47"/>
        <v>7740</v>
      </c>
      <c r="I105" s="8" cm="1">
        <f t="array" aca="1" ref="I105" ca="1">_xll.RiskUniform(_xll.RiskSimtable($K$11:$K$12),_xll.RiskSimtable($L$11:$L$12))</f>
        <v>60</v>
      </c>
      <c r="J105" s="8">
        <f t="shared" ca="1" si="48"/>
        <v>7800</v>
      </c>
      <c r="K105" s="8">
        <f t="shared" ca="1" si="49"/>
        <v>0</v>
      </c>
      <c r="L105" s="8">
        <f t="shared" ca="1" si="50"/>
        <v>7800</v>
      </c>
      <c r="M105" s="19" cm="1">
        <f t="array" aca="1" ref="M105" ca="1">_xll.RiskWeibull($B$12,$C$12)</f>
        <v>93.543756289254645</v>
      </c>
      <c r="N105" s="19">
        <f t="shared" ca="1" si="51"/>
        <v>7893.5437562892548</v>
      </c>
      <c r="O105" s="8">
        <f t="shared" ca="1" si="52"/>
        <v>0</v>
      </c>
      <c r="P105" s="19">
        <f t="shared" ca="1" si="53"/>
        <v>7893.5437562892548</v>
      </c>
      <c r="Q105" s="8" cm="1">
        <f t="array" aca="1" ref="Q105" ca="1">_xll.RiskGamma($B$14,1/$C$14)</f>
        <v>100</v>
      </c>
      <c r="R105" s="8" cm="1">
        <f t="array" aca="1" ref="R105" ca="1">_xll.RiskUniform($B$16,$C$16)</f>
        <v>20</v>
      </c>
      <c r="S105" s="19">
        <f t="shared" ca="1" si="54"/>
        <v>8013.5437562892548</v>
      </c>
      <c r="T105" s="9">
        <f t="shared" ca="1" si="29"/>
        <v>100</v>
      </c>
      <c r="U105" s="19" cm="1">
        <f t="array" aca="1" ref="U105" ca="1">INDEX(S:S, 43 + (INT((ROW(A70)-1)/8)*8))</f>
        <v>8233.5437562892548</v>
      </c>
      <c r="V105" s="8">
        <f t="shared" si="1"/>
        <v>120</v>
      </c>
      <c r="W105" s="19">
        <f t="shared" ca="1" si="30"/>
        <v>8353.5437562892548</v>
      </c>
      <c r="X105" s="8">
        <f t="shared" ca="1" si="31"/>
        <v>220</v>
      </c>
      <c r="Y105" s="19">
        <f t="shared" ca="1" si="32"/>
        <v>8353.5437562892548</v>
      </c>
      <c r="Z105" s="19" cm="1">
        <f t="array" aca="1" ref="Z105" ca="1">_xll.RiskPert($B$20,$C$20,$D$20)</f>
        <v>99.666666666666671</v>
      </c>
      <c r="AA105" s="8">
        <f t="shared" ca="1" si="33"/>
        <v>8453.2104229559209</v>
      </c>
      <c r="AB105" s="8">
        <f t="shared" ca="1" si="34"/>
        <v>0</v>
      </c>
      <c r="AC105" s="8" cm="1">
        <f t="array" aca="1" ref="AC105" ca="1">IF(MOD(ROW()-36, 8) = 0, INDEX(AA:AA, ROW()), INDEX(AE:AE,ROW() - 1))</f>
        <v>8578.2104229559209</v>
      </c>
      <c r="AD105" s="8" cm="1">
        <f t="array" aca="1" ref="AD105" ca="1">_xll.RiskUniform($B$22,$C$22)</f>
        <v>25</v>
      </c>
      <c r="AE105" s="8">
        <f t="shared" ca="1" si="55"/>
        <v>8603.2104229559209</v>
      </c>
      <c r="AF105" s="19">
        <f t="shared" ca="1" si="35"/>
        <v>224.66666666666606</v>
      </c>
      <c r="AG105" s="19">
        <f t="shared" ca="1" si="56"/>
        <v>1603.2104229559209</v>
      </c>
      <c r="AH105" s="8" t="str">
        <f t="shared" ca="1" si="36"/>
        <v>NO</v>
      </c>
      <c r="AI105" s="8">
        <f t="shared" ca="1" si="37"/>
        <v>740</v>
      </c>
      <c r="AJ105" s="8">
        <f t="shared" ca="1" si="38"/>
        <v>100</v>
      </c>
      <c r="AK105" s="8">
        <f t="shared" ca="1" si="39"/>
        <v>220</v>
      </c>
      <c r="AL105" s="19">
        <f t="shared" ca="1" si="40"/>
        <v>224.66666666666606</v>
      </c>
      <c r="AM105" s="19">
        <f t="shared" ca="1" si="41"/>
        <v>1603.2104229559209</v>
      </c>
      <c r="AN105" s="8" t="str">
        <f t="shared" ca="1" si="42"/>
        <v>NO</v>
      </c>
    </row>
    <row r="106" spans="1:40">
      <c r="A106" s="8">
        <v>71</v>
      </c>
      <c r="B106" s="8" cm="1">
        <f t="array" aca="1" ref="B106" ca="1">_xll.RiskGamma(1,1/$B$6)</f>
        <v>100</v>
      </c>
      <c r="C106" s="8">
        <f t="shared" ca="1" si="43"/>
        <v>7100</v>
      </c>
      <c r="D106" s="8">
        <f t="shared" ca="1" si="44"/>
        <v>7800</v>
      </c>
      <c r="E106" s="8" cm="1">
        <f t="array" aca="1" ref="E106" ca="1">_xll.RiskPert($B$8,$D$8,$E$8)</f>
        <v>50</v>
      </c>
      <c r="F106" s="8">
        <f t="shared" ca="1" si="45"/>
        <v>7850</v>
      </c>
      <c r="G106" s="8">
        <f t="shared" ca="1" si="46"/>
        <v>750</v>
      </c>
      <c r="H106" s="8">
        <f t="shared" ca="1" si="47"/>
        <v>7850</v>
      </c>
      <c r="I106" s="8" cm="1">
        <f t="array" aca="1" ref="I106" ca="1">_xll.RiskUniform(_xll.RiskSimtable($K$11:$K$12),_xll.RiskSimtable($L$11:$L$12))</f>
        <v>60</v>
      </c>
      <c r="J106" s="8">
        <f t="shared" ca="1" si="48"/>
        <v>7910</v>
      </c>
      <c r="K106" s="8">
        <f t="shared" ca="1" si="49"/>
        <v>0</v>
      </c>
      <c r="L106" s="8">
        <f t="shared" ca="1" si="50"/>
        <v>7910</v>
      </c>
      <c r="M106" s="19" cm="1">
        <f t="array" aca="1" ref="M106" ca="1">_xll.RiskWeibull($B$12,$C$12)</f>
        <v>93.543756289254645</v>
      </c>
      <c r="N106" s="19">
        <f t="shared" ca="1" si="51"/>
        <v>8003.5437562892548</v>
      </c>
      <c r="O106" s="8">
        <f t="shared" ca="1" si="52"/>
        <v>0</v>
      </c>
      <c r="P106" s="19">
        <f t="shared" ca="1" si="53"/>
        <v>8003.5437562892548</v>
      </c>
      <c r="Q106" s="8" cm="1">
        <f t="array" aca="1" ref="Q106" ca="1">_xll.RiskGamma($B$14,1/$C$14)</f>
        <v>100</v>
      </c>
      <c r="R106" s="8" cm="1">
        <f t="array" aca="1" ref="R106" ca="1">_xll.RiskUniform($B$16,$C$16)</f>
        <v>20</v>
      </c>
      <c r="S106" s="19">
        <f t="shared" ca="1" si="54"/>
        <v>8123.5437562892548</v>
      </c>
      <c r="T106" s="9">
        <f t="shared" ca="1" si="29"/>
        <v>100</v>
      </c>
      <c r="U106" s="19" cm="1">
        <f t="array" aca="1" ref="U106" ca="1">INDEX(S:S, 43 + (INT((ROW(A71)-1)/8)*8))</f>
        <v>8233.5437562892548</v>
      </c>
      <c r="V106" s="8">
        <f t="shared" si="1"/>
        <v>120</v>
      </c>
      <c r="W106" s="19">
        <f t="shared" ca="1" si="30"/>
        <v>8353.5437562892548</v>
      </c>
      <c r="X106" s="8">
        <f t="shared" ca="1" si="31"/>
        <v>110</v>
      </c>
      <c r="Y106" s="19">
        <f t="shared" ca="1" si="32"/>
        <v>8353.5437562892548</v>
      </c>
      <c r="Z106" s="19" cm="1">
        <f t="array" aca="1" ref="Z106" ca="1">_xll.RiskPert($B$20,$C$20,$D$20)</f>
        <v>99.666666666666671</v>
      </c>
      <c r="AA106" s="8">
        <f t="shared" ca="1" si="33"/>
        <v>8453.2104229559209</v>
      </c>
      <c r="AB106" s="8">
        <f t="shared" ca="1" si="34"/>
        <v>0</v>
      </c>
      <c r="AC106" s="8" cm="1">
        <f t="array" aca="1" ref="AC106" ca="1">IF(MOD(ROW()-36, 8) = 0, INDEX(AA:AA, ROW()), INDEX(AE:AE,ROW() - 1))</f>
        <v>8603.2104229559209</v>
      </c>
      <c r="AD106" s="8" cm="1">
        <f t="array" aca="1" ref="AD106" ca="1">_xll.RiskUniform($B$22,$C$22)</f>
        <v>25</v>
      </c>
      <c r="AE106" s="8">
        <f t="shared" ca="1" si="55"/>
        <v>8628.2104229559209</v>
      </c>
      <c r="AF106" s="19">
        <f t="shared" ca="1" si="35"/>
        <v>249.66666666666606</v>
      </c>
      <c r="AG106" s="19">
        <f t="shared" ca="1" si="56"/>
        <v>1528.2104229559209</v>
      </c>
      <c r="AH106" s="8" t="str">
        <f t="shared" ca="1" si="36"/>
        <v>NO</v>
      </c>
      <c r="AI106" s="8">
        <f t="shared" ca="1" si="37"/>
        <v>750</v>
      </c>
      <c r="AJ106" s="8">
        <f t="shared" ca="1" si="38"/>
        <v>100</v>
      </c>
      <c r="AK106" s="8">
        <f t="shared" ca="1" si="39"/>
        <v>110</v>
      </c>
      <c r="AL106" s="19">
        <f t="shared" ca="1" si="40"/>
        <v>249.66666666666606</v>
      </c>
      <c r="AM106" s="19">
        <f t="shared" ca="1" si="41"/>
        <v>1528.2104229559209</v>
      </c>
      <c r="AN106" s="8" t="str">
        <f t="shared" ca="1" si="42"/>
        <v>NO</v>
      </c>
    </row>
    <row r="107" spans="1:40">
      <c r="A107" s="8">
        <v>72</v>
      </c>
      <c r="B107" s="8" cm="1">
        <f t="array" aca="1" ref="B107" ca="1">_xll.RiskGamma(1,1/$B$6)</f>
        <v>100</v>
      </c>
      <c r="C107" s="8">
        <f t="shared" ca="1" si="43"/>
        <v>7200</v>
      </c>
      <c r="D107" s="8">
        <f t="shared" ca="1" si="44"/>
        <v>7910</v>
      </c>
      <c r="E107" s="8" cm="1">
        <f t="array" aca="1" ref="E107" ca="1">_xll.RiskPert($B$8,$D$8,$E$8)</f>
        <v>50</v>
      </c>
      <c r="F107" s="8">
        <f t="shared" ca="1" si="45"/>
        <v>7960</v>
      </c>
      <c r="G107" s="8">
        <f t="shared" ca="1" si="46"/>
        <v>760</v>
      </c>
      <c r="H107" s="8">
        <f t="shared" ca="1" si="47"/>
        <v>7960</v>
      </c>
      <c r="I107" s="8" cm="1">
        <f t="array" aca="1" ref="I107" ca="1">_xll.RiskUniform(_xll.RiskSimtable($K$11:$K$12),_xll.RiskSimtable($L$11:$L$12))</f>
        <v>60</v>
      </c>
      <c r="J107" s="8">
        <f t="shared" ca="1" si="48"/>
        <v>8020</v>
      </c>
      <c r="K107" s="8">
        <f t="shared" ca="1" si="49"/>
        <v>0</v>
      </c>
      <c r="L107" s="8">
        <f t="shared" ca="1" si="50"/>
        <v>8020</v>
      </c>
      <c r="M107" s="19" cm="1">
        <f t="array" aca="1" ref="M107" ca="1">_xll.RiskWeibull($B$12,$C$12)</f>
        <v>93.543756289254645</v>
      </c>
      <c r="N107" s="19">
        <f t="shared" ca="1" si="51"/>
        <v>8113.5437562892548</v>
      </c>
      <c r="O107" s="8">
        <f t="shared" ca="1" si="52"/>
        <v>0</v>
      </c>
      <c r="P107" s="19">
        <f t="shared" ca="1" si="53"/>
        <v>8113.5437562892548</v>
      </c>
      <c r="Q107" s="8" cm="1">
        <f t="array" aca="1" ref="Q107" ca="1">_xll.RiskGamma($B$14,1/$C$14)</f>
        <v>100</v>
      </c>
      <c r="R107" s="8" cm="1">
        <f t="array" aca="1" ref="R107" ca="1">_xll.RiskUniform($B$16,$C$16)</f>
        <v>20</v>
      </c>
      <c r="S107" s="19">
        <f t="shared" ca="1" si="54"/>
        <v>8233.5437562892548</v>
      </c>
      <c r="T107" s="9">
        <f t="shared" ca="1" si="29"/>
        <v>100</v>
      </c>
      <c r="U107" s="19" cm="1">
        <f t="array" aca="1" ref="U107" ca="1">INDEX(S:S, 43 + (INT((ROW(A72)-1)/8)*8))</f>
        <v>8233.5437562892548</v>
      </c>
      <c r="V107" s="8">
        <f t="shared" si="1"/>
        <v>120</v>
      </c>
      <c r="W107" s="19">
        <f t="shared" ca="1" si="30"/>
        <v>8353.5437562892548</v>
      </c>
      <c r="X107" s="8">
        <f t="shared" ca="1" si="31"/>
        <v>0</v>
      </c>
      <c r="Y107" s="19">
        <f t="shared" ca="1" si="32"/>
        <v>8353.5437562892548</v>
      </c>
      <c r="Z107" s="19" cm="1">
        <f t="array" aca="1" ref="Z107" ca="1">_xll.RiskPert($B$20,$C$20,$D$20)</f>
        <v>99.666666666666671</v>
      </c>
      <c r="AA107" s="8">
        <f t="shared" ca="1" si="33"/>
        <v>8453.2104229559209</v>
      </c>
      <c r="AB107" s="8">
        <f t="shared" ca="1" si="34"/>
        <v>0</v>
      </c>
      <c r="AC107" s="8" cm="1">
        <f t="array" aca="1" ref="AC107" ca="1">IF(MOD(ROW()-36, 8) = 0, INDEX(AA:AA, ROW()), INDEX(AE:AE,ROW() - 1))</f>
        <v>8628.2104229559209</v>
      </c>
      <c r="AD107" s="8" cm="1">
        <f t="array" aca="1" ref="AD107" ca="1">_xll.RiskUniform($B$22,$C$22)</f>
        <v>25</v>
      </c>
      <c r="AE107" s="8">
        <f t="shared" ca="1" si="55"/>
        <v>8653.2104229559209</v>
      </c>
      <c r="AF107" s="19">
        <f t="shared" ca="1" si="35"/>
        <v>274.66666666666606</v>
      </c>
      <c r="AG107" s="19">
        <f t="shared" ca="1" si="56"/>
        <v>1453.2104229559209</v>
      </c>
      <c r="AH107" s="8" t="str">
        <f t="shared" ca="1" si="36"/>
        <v>NO</v>
      </c>
      <c r="AI107" s="8">
        <f t="shared" ca="1" si="37"/>
        <v>760</v>
      </c>
      <c r="AJ107" s="8">
        <f t="shared" ca="1" si="38"/>
        <v>100</v>
      </c>
      <c r="AK107" s="8">
        <f t="shared" ca="1" si="39"/>
        <v>0</v>
      </c>
      <c r="AL107" s="19">
        <f t="shared" ca="1" si="40"/>
        <v>274.66666666666606</v>
      </c>
      <c r="AM107" s="19">
        <f t="shared" ca="1" si="41"/>
        <v>1453.2104229559209</v>
      </c>
      <c r="AN107" s="8" t="str">
        <f t="shared" ca="1" si="42"/>
        <v>NO</v>
      </c>
    </row>
    <row r="108" spans="1:40">
      <c r="A108" s="8">
        <v>73</v>
      </c>
      <c r="B108" s="8" cm="1">
        <f t="array" aca="1" ref="B108" ca="1">_xll.RiskGamma(1,1/$B$6)</f>
        <v>100</v>
      </c>
      <c r="C108" s="8">
        <f t="shared" ca="1" si="43"/>
        <v>7300</v>
      </c>
      <c r="D108" s="8">
        <f t="shared" ca="1" si="44"/>
        <v>8020</v>
      </c>
      <c r="E108" s="8" cm="1">
        <f t="array" aca="1" ref="E108" ca="1">_xll.RiskPert($B$8,$D$8,$E$8)</f>
        <v>50</v>
      </c>
      <c r="F108" s="8">
        <f t="shared" ca="1" si="45"/>
        <v>8070</v>
      </c>
      <c r="G108" s="8">
        <f t="shared" ca="1" si="46"/>
        <v>770</v>
      </c>
      <c r="H108" s="8">
        <f t="shared" ca="1" si="47"/>
        <v>8070</v>
      </c>
      <c r="I108" s="8" cm="1">
        <f t="array" aca="1" ref="I108" ca="1">_xll.RiskUniform(_xll.RiskSimtable($K$11:$K$12),_xll.RiskSimtable($L$11:$L$12))</f>
        <v>60</v>
      </c>
      <c r="J108" s="8">
        <f t="shared" ca="1" si="48"/>
        <v>8130</v>
      </c>
      <c r="K108" s="8">
        <f t="shared" ca="1" si="49"/>
        <v>0</v>
      </c>
      <c r="L108" s="8">
        <f t="shared" ca="1" si="50"/>
        <v>8130</v>
      </c>
      <c r="M108" s="19" cm="1">
        <f t="array" aca="1" ref="M108" ca="1">_xll.RiskWeibull($B$12,$C$12)</f>
        <v>93.543756289254645</v>
      </c>
      <c r="N108" s="19">
        <f t="shared" ca="1" si="51"/>
        <v>8223.5437562892548</v>
      </c>
      <c r="O108" s="8">
        <f t="shared" ca="1" si="52"/>
        <v>0</v>
      </c>
      <c r="P108" s="19">
        <f t="shared" ca="1" si="53"/>
        <v>8223.5437562892548</v>
      </c>
      <c r="Q108" s="8" cm="1">
        <f t="array" aca="1" ref="Q108" ca="1">_xll.RiskGamma($B$14,1/$C$14)</f>
        <v>100</v>
      </c>
      <c r="R108" s="8" cm="1">
        <f t="array" aca="1" ref="R108" ca="1">_xll.RiskUniform($B$16,$C$16)</f>
        <v>20</v>
      </c>
      <c r="S108" s="19">
        <f t="shared" ca="1" si="54"/>
        <v>8343.5437562892548</v>
      </c>
      <c r="T108" s="9">
        <f t="shared" ca="1" si="29"/>
        <v>100</v>
      </c>
      <c r="U108" s="19" cm="1">
        <f t="array" aca="1" ref="U108" ca="1">INDEX(S:S, 43 + (INT((ROW(A73)-1)/8)*8))</f>
        <v>9113.5437562892548</v>
      </c>
      <c r="V108" s="8">
        <f t="shared" si="1"/>
        <v>120</v>
      </c>
      <c r="W108" s="19">
        <f t="shared" ca="1" si="30"/>
        <v>9233.5437562892548</v>
      </c>
      <c r="X108" s="8">
        <f t="shared" ca="1" si="31"/>
        <v>770</v>
      </c>
      <c r="Y108" s="19">
        <f t="shared" ca="1" si="32"/>
        <v>9233.5437562892548</v>
      </c>
      <c r="Z108" s="19" cm="1">
        <f t="array" aca="1" ref="Z108" ca="1">_xll.RiskPert($B$20,$C$20,$D$20)</f>
        <v>99.666666666666671</v>
      </c>
      <c r="AA108" s="8">
        <f t="shared" ca="1" si="33"/>
        <v>9333.2104229559209</v>
      </c>
      <c r="AB108" s="8">
        <f t="shared" ca="1" si="34"/>
        <v>0</v>
      </c>
      <c r="AC108" s="8" cm="1">
        <f t="array" aca="1" ref="AC108" ca="1">IF(MOD(ROW()-36, 8) = 0, INDEX(AA:AA, ROW()), INDEX(AE:AE,ROW() - 1))</f>
        <v>9333.2104229559209</v>
      </c>
      <c r="AD108" s="8" cm="1">
        <f t="array" aca="1" ref="AD108" ca="1">_xll.RiskUniform($B$22,$C$22)</f>
        <v>25</v>
      </c>
      <c r="AE108" s="8">
        <f t="shared" ca="1" si="55"/>
        <v>9358.2104229559209</v>
      </c>
      <c r="AF108" s="19">
        <f t="shared" ca="1" si="35"/>
        <v>99.66666666666606</v>
      </c>
      <c r="AG108" s="19">
        <f t="shared" ca="1" si="56"/>
        <v>2058.2104229559209</v>
      </c>
      <c r="AH108" s="8" t="str">
        <f t="shared" ca="1" si="36"/>
        <v>NO</v>
      </c>
      <c r="AI108" s="8">
        <f t="shared" ca="1" si="37"/>
        <v>770</v>
      </c>
      <c r="AJ108" s="8">
        <f t="shared" ca="1" si="38"/>
        <v>100</v>
      </c>
      <c r="AK108" s="8">
        <f t="shared" ca="1" si="39"/>
        <v>770</v>
      </c>
      <c r="AL108" s="19">
        <f t="shared" ca="1" si="40"/>
        <v>99.66666666666606</v>
      </c>
      <c r="AM108" s="19">
        <f t="shared" ca="1" si="41"/>
        <v>2058.2104229559209</v>
      </c>
      <c r="AN108" s="8" t="str">
        <f t="shared" ca="1" si="42"/>
        <v>NO</v>
      </c>
    </row>
    <row r="109" spans="1:40">
      <c r="A109" s="8">
        <v>74</v>
      </c>
      <c r="B109" s="8" cm="1">
        <f t="array" aca="1" ref="B109" ca="1">_xll.RiskGamma(1,1/$B$6)</f>
        <v>100</v>
      </c>
      <c r="C109" s="8">
        <f t="shared" ca="1" si="43"/>
        <v>7400</v>
      </c>
      <c r="D109" s="8">
        <f t="shared" ca="1" si="44"/>
        <v>8130</v>
      </c>
      <c r="E109" s="8" cm="1">
        <f t="array" aca="1" ref="E109" ca="1">_xll.RiskPert($B$8,$D$8,$E$8)</f>
        <v>50</v>
      </c>
      <c r="F109" s="8">
        <f t="shared" ca="1" si="45"/>
        <v>8180</v>
      </c>
      <c r="G109" s="8">
        <f t="shared" ca="1" si="46"/>
        <v>780</v>
      </c>
      <c r="H109" s="8">
        <f t="shared" ca="1" si="47"/>
        <v>8180</v>
      </c>
      <c r="I109" s="8" cm="1">
        <f t="array" aca="1" ref="I109" ca="1">_xll.RiskUniform(_xll.RiskSimtable($K$11:$K$12),_xll.RiskSimtable($L$11:$L$12))</f>
        <v>60</v>
      </c>
      <c r="J109" s="8">
        <f t="shared" ca="1" si="48"/>
        <v>8240</v>
      </c>
      <c r="K109" s="8">
        <f t="shared" ca="1" si="49"/>
        <v>0</v>
      </c>
      <c r="L109" s="8">
        <f t="shared" ca="1" si="50"/>
        <v>8240</v>
      </c>
      <c r="M109" s="19" cm="1">
        <f t="array" aca="1" ref="M109" ca="1">_xll.RiskWeibull($B$12,$C$12)</f>
        <v>93.543756289254645</v>
      </c>
      <c r="N109" s="19">
        <f t="shared" ca="1" si="51"/>
        <v>8333.5437562892548</v>
      </c>
      <c r="O109" s="8">
        <f t="shared" ca="1" si="52"/>
        <v>0</v>
      </c>
      <c r="P109" s="19">
        <f t="shared" ca="1" si="53"/>
        <v>8333.5437562892548</v>
      </c>
      <c r="Q109" s="8" cm="1">
        <f t="array" aca="1" ref="Q109" ca="1">_xll.RiskGamma($B$14,1/$C$14)</f>
        <v>100</v>
      </c>
      <c r="R109" s="8" cm="1">
        <f t="array" aca="1" ref="R109" ca="1">_xll.RiskUniform($B$16,$C$16)</f>
        <v>20</v>
      </c>
      <c r="S109" s="19">
        <f t="shared" ca="1" si="54"/>
        <v>8453.5437562892548</v>
      </c>
      <c r="T109" s="9">
        <f t="shared" ca="1" si="29"/>
        <v>100</v>
      </c>
      <c r="U109" s="19" cm="1">
        <f t="array" aca="1" ref="U109" ca="1">INDEX(S:S, 43 + (INT((ROW(A74)-1)/8)*8))</f>
        <v>9113.5437562892548</v>
      </c>
      <c r="V109" s="8">
        <f t="shared" si="1"/>
        <v>120</v>
      </c>
      <c r="W109" s="19">
        <f t="shared" ca="1" si="30"/>
        <v>9233.5437562892548</v>
      </c>
      <c r="X109" s="8">
        <f t="shared" ca="1" si="31"/>
        <v>660</v>
      </c>
      <c r="Y109" s="19">
        <f t="shared" ca="1" si="32"/>
        <v>9233.5437562892548</v>
      </c>
      <c r="Z109" s="19" cm="1">
        <f t="array" aca="1" ref="Z109" ca="1">_xll.RiskPert($B$20,$C$20,$D$20)</f>
        <v>99.666666666666671</v>
      </c>
      <c r="AA109" s="8">
        <f t="shared" ca="1" si="33"/>
        <v>9333.2104229559209</v>
      </c>
      <c r="AB109" s="8">
        <f t="shared" ca="1" si="34"/>
        <v>0</v>
      </c>
      <c r="AC109" s="8" cm="1">
        <f t="array" aca="1" ref="AC109" ca="1">IF(MOD(ROW()-36, 8) = 0, INDEX(AA:AA, ROW()), INDEX(AE:AE,ROW() - 1))</f>
        <v>9358.2104229559209</v>
      </c>
      <c r="AD109" s="8" cm="1">
        <f t="array" aca="1" ref="AD109" ca="1">_xll.RiskUniform($B$22,$C$22)</f>
        <v>25</v>
      </c>
      <c r="AE109" s="8">
        <f t="shared" ca="1" si="55"/>
        <v>9383.2104229559209</v>
      </c>
      <c r="AF109" s="19">
        <f t="shared" ca="1" si="35"/>
        <v>124.66666666666606</v>
      </c>
      <c r="AG109" s="19">
        <f t="shared" ca="1" si="56"/>
        <v>1983.2104229559209</v>
      </c>
      <c r="AH109" s="8" t="str">
        <f t="shared" ca="1" si="36"/>
        <v>NO</v>
      </c>
      <c r="AI109" s="8">
        <f t="shared" ca="1" si="37"/>
        <v>780</v>
      </c>
      <c r="AJ109" s="8">
        <f t="shared" ca="1" si="38"/>
        <v>100</v>
      </c>
      <c r="AK109" s="8">
        <f t="shared" ca="1" si="39"/>
        <v>660</v>
      </c>
      <c r="AL109" s="19">
        <f t="shared" ca="1" si="40"/>
        <v>124.66666666666606</v>
      </c>
      <c r="AM109" s="19">
        <f t="shared" ca="1" si="41"/>
        <v>1983.2104229559209</v>
      </c>
      <c r="AN109" s="8" t="str">
        <f t="shared" ca="1" si="42"/>
        <v>NO</v>
      </c>
    </row>
    <row r="110" spans="1:40">
      <c r="A110" s="8">
        <v>75</v>
      </c>
      <c r="B110" s="8" cm="1">
        <f t="array" aca="1" ref="B110" ca="1">_xll.RiskGamma(1,1/$B$6)</f>
        <v>100</v>
      </c>
      <c r="C110" s="8">
        <f t="shared" ca="1" si="43"/>
        <v>7500</v>
      </c>
      <c r="D110" s="8">
        <f t="shared" ca="1" si="44"/>
        <v>8240</v>
      </c>
      <c r="E110" s="8" cm="1">
        <f t="array" aca="1" ref="E110" ca="1">_xll.RiskPert($B$8,$D$8,$E$8)</f>
        <v>50</v>
      </c>
      <c r="F110" s="8">
        <f t="shared" ca="1" si="45"/>
        <v>8290</v>
      </c>
      <c r="G110" s="8">
        <f t="shared" ca="1" si="46"/>
        <v>790</v>
      </c>
      <c r="H110" s="8">
        <f t="shared" ca="1" si="47"/>
        <v>8290</v>
      </c>
      <c r="I110" s="8" cm="1">
        <f t="array" aca="1" ref="I110" ca="1">_xll.RiskUniform(_xll.RiskSimtable($K$11:$K$12),_xll.RiskSimtable($L$11:$L$12))</f>
        <v>60</v>
      </c>
      <c r="J110" s="8">
        <f t="shared" ca="1" si="48"/>
        <v>8350</v>
      </c>
      <c r="K110" s="8">
        <f t="shared" ca="1" si="49"/>
        <v>0</v>
      </c>
      <c r="L110" s="8">
        <f t="shared" ca="1" si="50"/>
        <v>8350</v>
      </c>
      <c r="M110" s="19" cm="1">
        <f t="array" aca="1" ref="M110" ca="1">_xll.RiskWeibull($B$12,$C$12)</f>
        <v>93.543756289254645</v>
      </c>
      <c r="N110" s="19">
        <f t="shared" ca="1" si="51"/>
        <v>8443.5437562892548</v>
      </c>
      <c r="O110" s="8">
        <f t="shared" ca="1" si="52"/>
        <v>0</v>
      </c>
      <c r="P110" s="19">
        <f t="shared" ca="1" si="53"/>
        <v>8443.5437562892548</v>
      </c>
      <c r="Q110" s="8" cm="1">
        <f t="array" aca="1" ref="Q110" ca="1">_xll.RiskGamma($B$14,1/$C$14)</f>
        <v>100</v>
      </c>
      <c r="R110" s="8" cm="1">
        <f t="array" aca="1" ref="R110" ca="1">_xll.RiskUniform($B$16,$C$16)</f>
        <v>20</v>
      </c>
      <c r="S110" s="19">
        <f t="shared" ca="1" si="54"/>
        <v>8563.5437562892548</v>
      </c>
      <c r="T110" s="9">
        <f t="shared" ca="1" si="29"/>
        <v>100</v>
      </c>
      <c r="U110" s="19" cm="1">
        <f t="array" aca="1" ref="U110" ca="1">INDEX(S:S, 43 + (INT((ROW(A75)-1)/8)*8))</f>
        <v>9113.5437562892548</v>
      </c>
      <c r="V110" s="8">
        <f t="shared" si="1"/>
        <v>120</v>
      </c>
      <c r="W110" s="19">
        <f t="shared" ca="1" si="30"/>
        <v>9233.5437562892548</v>
      </c>
      <c r="X110" s="8">
        <f t="shared" ca="1" si="31"/>
        <v>550</v>
      </c>
      <c r="Y110" s="19">
        <f t="shared" ca="1" si="32"/>
        <v>9233.5437562892548</v>
      </c>
      <c r="Z110" s="19" cm="1">
        <f t="array" aca="1" ref="Z110" ca="1">_xll.RiskPert($B$20,$C$20,$D$20)</f>
        <v>99.666666666666671</v>
      </c>
      <c r="AA110" s="8">
        <f t="shared" ca="1" si="33"/>
        <v>9333.2104229559209</v>
      </c>
      <c r="AB110" s="8">
        <f t="shared" ca="1" si="34"/>
        <v>0</v>
      </c>
      <c r="AC110" s="8" cm="1">
        <f t="array" aca="1" ref="AC110" ca="1">IF(MOD(ROW()-36, 8) = 0, INDEX(AA:AA, ROW()), INDEX(AE:AE,ROW() - 1))</f>
        <v>9383.2104229559209</v>
      </c>
      <c r="AD110" s="8" cm="1">
        <f t="array" aca="1" ref="AD110" ca="1">_xll.RiskUniform($B$22,$C$22)</f>
        <v>25</v>
      </c>
      <c r="AE110" s="8">
        <f t="shared" ca="1" si="55"/>
        <v>9408.2104229559209</v>
      </c>
      <c r="AF110" s="19">
        <f t="shared" ca="1" si="35"/>
        <v>149.66666666666606</v>
      </c>
      <c r="AG110" s="19">
        <f t="shared" ca="1" si="56"/>
        <v>1908.2104229559209</v>
      </c>
      <c r="AH110" s="8" t="str">
        <f t="shared" ca="1" si="36"/>
        <v>NO</v>
      </c>
      <c r="AI110" s="8">
        <f t="shared" ca="1" si="37"/>
        <v>790</v>
      </c>
      <c r="AJ110" s="8">
        <f t="shared" ca="1" si="38"/>
        <v>100</v>
      </c>
      <c r="AK110" s="8">
        <f t="shared" ca="1" si="39"/>
        <v>550</v>
      </c>
      <c r="AL110" s="19">
        <f t="shared" ca="1" si="40"/>
        <v>149.66666666666606</v>
      </c>
      <c r="AM110" s="19">
        <f t="shared" ca="1" si="41"/>
        <v>1908.2104229559209</v>
      </c>
      <c r="AN110" s="8" t="str">
        <f t="shared" ca="1" si="42"/>
        <v>NO</v>
      </c>
    </row>
    <row r="111" spans="1:40">
      <c r="A111" s="8">
        <v>76</v>
      </c>
      <c r="B111" s="8" cm="1">
        <f t="array" aca="1" ref="B111" ca="1">_xll.RiskGamma(1,1/$B$6)</f>
        <v>100</v>
      </c>
      <c r="C111" s="8">
        <f t="shared" ca="1" si="43"/>
        <v>7600</v>
      </c>
      <c r="D111" s="8">
        <f t="shared" ca="1" si="44"/>
        <v>8350</v>
      </c>
      <c r="E111" s="8" cm="1">
        <f t="array" aca="1" ref="E111" ca="1">_xll.RiskPert($B$8,$D$8,$E$8)</f>
        <v>50</v>
      </c>
      <c r="F111" s="8">
        <f t="shared" ca="1" si="45"/>
        <v>8400</v>
      </c>
      <c r="G111" s="8">
        <f t="shared" ca="1" si="46"/>
        <v>800</v>
      </c>
      <c r="H111" s="8">
        <f t="shared" ca="1" si="47"/>
        <v>8400</v>
      </c>
      <c r="I111" s="8" cm="1">
        <f t="array" aca="1" ref="I111" ca="1">_xll.RiskUniform(_xll.RiskSimtable($K$11:$K$12),_xll.RiskSimtable($L$11:$L$12))</f>
        <v>60</v>
      </c>
      <c r="J111" s="8">
        <f t="shared" ca="1" si="48"/>
        <v>8460</v>
      </c>
      <c r="K111" s="8">
        <f t="shared" ca="1" si="49"/>
        <v>0</v>
      </c>
      <c r="L111" s="8">
        <f t="shared" ca="1" si="50"/>
        <v>8460</v>
      </c>
      <c r="M111" s="19" cm="1">
        <f t="array" aca="1" ref="M111" ca="1">_xll.RiskWeibull($B$12,$C$12)</f>
        <v>93.543756289254645</v>
      </c>
      <c r="N111" s="19">
        <f t="shared" ca="1" si="51"/>
        <v>8553.5437562892548</v>
      </c>
      <c r="O111" s="8">
        <f t="shared" ca="1" si="52"/>
        <v>0</v>
      </c>
      <c r="P111" s="19">
        <f t="shared" ca="1" si="53"/>
        <v>8553.5437562892548</v>
      </c>
      <c r="Q111" s="8" cm="1">
        <f t="array" aca="1" ref="Q111" ca="1">_xll.RiskGamma($B$14,1/$C$14)</f>
        <v>100</v>
      </c>
      <c r="R111" s="8" cm="1">
        <f t="array" aca="1" ref="R111" ca="1">_xll.RiskUniform($B$16,$C$16)</f>
        <v>20</v>
      </c>
      <c r="S111" s="19">
        <f t="shared" ca="1" si="54"/>
        <v>8673.5437562892548</v>
      </c>
      <c r="T111" s="9">
        <f t="shared" ca="1" si="29"/>
        <v>100</v>
      </c>
      <c r="U111" s="19" cm="1">
        <f t="array" aca="1" ref="U111" ca="1">INDEX(S:S, 43 + (INT((ROW(A76)-1)/8)*8))</f>
        <v>9113.5437562892548</v>
      </c>
      <c r="V111" s="8">
        <f t="shared" si="1"/>
        <v>120</v>
      </c>
      <c r="W111" s="19">
        <f t="shared" ca="1" si="30"/>
        <v>9233.5437562892548</v>
      </c>
      <c r="X111" s="8">
        <f t="shared" ca="1" si="31"/>
        <v>440</v>
      </c>
      <c r="Y111" s="19">
        <f t="shared" ca="1" si="32"/>
        <v>9233.5437562892548</v>
      </c>
      <c r="Z111" s="19" cm="1">
        <f t="array" aca="1" ref="Z111" ca="1">_xll.RiskPert($B$20,$C$20,$D$20)</f>
        <v>99.666666666666671</v>
      </c>
      <c r="AA111" s="8">
        <f t="shared" ca="1" si="33"/>
        <v>9333.2104229559209</v>
      </c>
      <c r="AB111" s="8">
        <f t="shared" ca="1" si="34"/>
        <v>0</v>
      </c>
      <c r="AC111" s="8" cm="1">
        <f t="array" aca="1" ref="AC111" ca="1">IF(MOD(ROW()-36, 8) = 0, INDEX(AA:AA, ROW()), INDEX(AE:AE,ROW() - 1))</f>
        <v>9408.2104229559209</v>
      </c>
      <c r="AD111" s="8" cm="1">
        <f t="array" aca="1" ref="AD111" ca="1">_xll.RiskUniform($B$22,$C$22)</f>
        <v>25</v>
      </c>
      <c r="AE111" s="8">
        <f t="shared" ca="1" si="55"/>
        <v>9433.2104229559209</v>
      </c>
      <c r="AF111" s="19">
        <f t="shared" ca="1" si="35"/>
        <v>174.66666666666606</v>
      </c>
      <c r="AG111" s="19">
        <f t="shared" ca="1" si="56"/>
        <v>1833.2104229559209</v>
      </c>
      <c r="AH111" s="8" t="str">
        <f t="shared" ca="1" si="36"/>
        <v>NO</v>
      </c>
      <c r="AI111" s="8">
        <f t="shared" ca="1" si="37"/>
        <v>800</v>
      </c>
      <c r="AJ111" s="8">
        <f t="shared" ca="1" si="38"/>
        <v>100</v>
      </c>
      <c r="AK111" s="8">
        <f t="shared" ca="1" si="39"/>
        <v>440</v>
      </c>
      <c r="AL111" s="19">
        <f t="shared" ca="1" si="40"/>
        <v>174.66666666666606</v>
      </c>
      <c r="AM111" s="19">
        <f t="shared" ca="1" si="41"/>
        <v>1833.2104229559209</v>
      </c>
      <c r="AN111" s="8" t="str">
        <f t="shared" ca="1" si="42"/>
        <v>NO</v>
      </c>
    </row>
    <row r="112" spans="1:40">
      <c r="A112" s="8">
        <v>77</v>
      </c>
      <c r="B112" s="8" cm="1">
        <f t="array" aca="1" ref="B112" ca="1">_xll.RiskGamma(1,1/$B$6)</f>
        <v>100</v>
      </c>
      <c r="C112" s="8">
        <f t="shared" ca="1" si="43"/>
        <v>7700</v>
      </c>
      <c r="D112" s="8">
        <f t="shared" ca="1" si="44"/>
        <v>8460</v>
      </c>
      <c r="E112" s="8" cm="1">
        <f t="array" aca="1" ref="E112" ca="1">_xll.RiskPert($B$8,$D$8,$E$8)</f>
        <v>50</v>
      </c>
      <c r="F112" s="8">
        <f t="shared" ca="1" si="45"/>
        <v>8510</v>
      </c>
      <c r="G112" s="8">
        <f t="shared" ca="1" si="46"/>
        <v>810</v>
      </c>
      <c r="H112" s="8">
        <f t="shared" ca="1" si="47"/>
        <v>8510</v>
      </c>
      <c r="I112" s="8" cm="1">
        <f t="array" aca="1" ref="I112" ca="1">_xll.RiskUniform(_xll.RiskSimtable($K$11:$K$12),_xll.RiskSimtable($L$11:$L$12))</f>
        <v>60</v>
      </c>
      <c r="J112" s="8">
        <f t="shared" ca="1" si="48"/>
        <v>8570</v>
      </c>
      <c r="K112" s="8">
        <f t="shared" ca="1" si="49"/>
        <v>0</v>
      </c>
      <c r="L112" s="8">
        <f t="shared" ca="1" si="50"/>
        <v>8570</v>
      </c>
      <c r="M112" s="19" cm="1">
        <f t="array" aca="1" ref="M112" ca="1">_xll.RiskWeibull($B$12,$C$12)</f>
        <v>93.543756289254645</v>
      </c>
      <c r="N112" s="19">
        <f t="shared" ca="1" si="51"/>
        <v>8663.5437562892548</v>
      </c>
      <c r="O112" s="8">
        <f t="shared" ca="1" si="52"/>
        <v>0</v>
      </c>
      <c r="P112" s="19">
        <f t="shared" ca="1" si="53"/>
        <v>8663.5437562892548</v>
      </c>
      <c r="Q112" s="8" cm="1">
        <f t="array" aca="1" ref="Q112" ca="1">_xll.RiskGamma($B$14,1/$C$14)</f>
        <v>100</v>
      </c>
      <c r="R112" s="8" cm="1">
        <f t="array" aca="1" ref="R112" ca="1">_xll.RiskUniform($B$16,$C$16)</f>
        <v>20</v>
      </c>
      <c r="S112" s="19">
        <f t="shared" ca="1" si="54"/>
        <v>8783.5437562892548</v>
      </c>
      <c r="T112" s="9">
        <f t="shared" ca="1" si="29"/>
        <v>100</v>
      </c>
      <c r="U112" s="19" cm="1">
        <f t="array" aca="1" ref="U112" ca="1">INDEX(S:S, 43 + (INT((ROW(A77)-1)/8)*8))</f>
        <v>9113.5437562892548</v>
      </c>
      <c r="V112" s="8">
        <f t="shared" si="1"/>
        <v>120</v>
      </c>
      <c r="W112" s="19">
        <f t="shared" ca="1" si="30"/>
        <v>9233.5437562892548</v>
      </c>
      <c r="X112" s="8">
        <f t="shared" ca="1" si="31"/>
        <v>330</v>
      </c>
      <c r="Y112" s="19">
        <f t="shared" ca="1" si="32"/>
        <v>9233.5437562892548</v>
      </c>
      <c r="Z112" s="19" cm="1">
        <f t="array" aca="1" ref="Z112" ca="1">_xll.RiskPert($B$20,$C$20,$D$20)</f>
        <v>99.666666666666671</v>
      </c>
      <c r="AA112" s="8">
        <f t="shared" ca="1" si="33"/>
        <v>9333.2104229559209</v>
      </c>
      <c r="AB112" s="8">
        <f t="shared" ca="1" si="34"/>
        <v>0</v>
      </c>
      <c r="AC112" s="8" cm="1">
        <f t="array" aca="1" ref="AC112" ca="1">IF(MOD(ROW()-36, 8) = 0, INDEX(AA:AA, ROW()), INDEX(AE:AE,ROW() - 1))</f>
        <v>9433.2104229559209</v>
      </c>
      <c r="AD112" s="8" cm="1">
        <f t="array" aca="1" ref="AD112" ca="1">_xll.RiskUniform($B$22,$C$22)</f>
        <v>25</v>
      </c>
      <c r="AE112" s="8">
        <f t="shared" ca="1" si="55"/>
        <v>9458.2104229559209</v>
      </c>
      <c r="AF112" s="19">
        <f t="shared" ca="1" si="35"/>
        <v>199.66666666666606</v>
      </c>
      <c r="AG112" s="19">
        <f t="shared" ca="1" si="56"/>
        <v>1758.2104229559209</v>
      </c>
      <c r="AH112" s="8" t="str">
        <f t="shared" ca="1" si="36"/>
        <v>NO</v>
      </c>
      <c r="AI112" s="8">
        <f t="shared" ca="1" si="37"/>
        <v>810</v>
      </c>
      <c r="AJ112" s="8">
        <f t="shared" ca="1" si="38"/>
        <v>100</v>
      </c>
      <c r="AK112" s="8">
        <f t="shared" ca="1" si="39"/>
        <v>330</v>
      </c>
      <c r="AL112" s="19">
        <f t="shared" ca="1" si="40"/>
        <v>199.66666666666606</v>
      </c>
      <c r="AM112" s="19">
        <f t="shared" ca="1" si="41"/>
        <v>1758.2104229559209</v>
      </c>
      <c r="AN112" s="8" t="str">
        <f t="shared" ca="1" si="42"/>
        <v>NO</v>
      </c>
    </row>
    <row r="113" spans="1:40">
      <c r="A113" s="8">
        <v>78</v>
      </c>
      <c r="B113" s="8" cm="1">
        <f t="array" aca="1" ref="B113" ca="1">_xll.RiskGamma(1,1/$B$6)</f>
        <v>100</v>
      </c>
      <c r="C113" s="8">
        <f t="shared" ca="1" si="43"/>
        <v>7800</v>
      </c>
      <c r="D113" s="8">
        <f t="shared" ca="1" si="44"/>
        <v>8570</v>
      </c>
      <c r="E113" s="8" cm="1">
        <f t="array" aca="1" ref="E113" ca="1">_xll.RiskPert($B$8,$D$8,$E$8)</f>
        <v>50</v>
      </c>
      <c r="F113" s="8">
        <f t="shared" ca="1" si="45"/>
        <v>8620</v>
      </c>
      <c r="G113" s="8">
        <f t="shared" ca="1" si="46"/>
        <v>820</v>
      </c>
      <c r="H113" s="8">
        <f t="shared" ca="1" si="47"/>
        <v>8620</v>
      </c>
      <c r="I113" s="8" cm="1">
        <f t="array" aca="1" ref="I113" ca="1">_xll.RiskUniform(_xll.RiskSimtable($K$11:$K$12),_xll.RiskSimtable($L$11:$L$12))</f>
        <v>60</v>
      </c>
      <c r="J113" s="8">
        <f t="shared" ca="1" si="48"/>
        <v>8680</v>
      </c>
      <c r="K113" s="8">
        <f t="shared" ca="1" si="49"/>
        <v>0</v>
      </c>
      <c r="L113" s="8">
        <f t="shared" ca="1" si="50"/>
        <v>8680</v>
      </c>
      <c r="M113" s="19" cm="1">
        <f t="array" aca="1" ref="M113" ca="1">_xll.RiskWeibull($B$12,$C$12)</f>
        <v>93.543756289254645</v>
      </c>
      <c r="N113" s="19">
        <f t="shared" ca="1" si="51"/>
        <v>8773.5437562892548</v>
      </c>
      <c r="O113" s="8">
        <f t="shared" ca="1" si="52"/>
        <v>0</v>
      </c>
      <c r="P113" s="19">
        <f t="shared" ca="1" si="53"/>
        <v>8773.5437562892548</v>
      </c>
      <c r="Q113" s="8" cm="1">
        <f t="array" aca="1" ref="Q113" ca="1">_xll.RiskGamma($B$14,1/$C$14)</f>
        <v>100</v>
      </c>
      <c r="R113" s="8" cm="1">
        <f t="array" aca="1" ref="R113" ca="1">_xll.RiskUniform($B$16,$C$16)</f>
        <v>20</v>
      </c>
      <c r="S113" s="19">
        <f t="shared" ca="1" si="54"/>
        <v>8893.5437562892548</v>
      </c>
      <c r="T113" s="9">
        <f t="shared" ca="1" si="29"/>
        <v>100</v>
      </c>
      <c r="U113" s="19" cm="1">
        <f t="array" aca="1" ref="U113" ca="1">INDEX(S:S, 43 + (INT((ROW(A78)-1)/8)*8))</f>
        <v>9113.5437562892548</v>
      </c>
      <c r="V113" s="8">
        <f t="shared" si="1"/>
        <v>120</v>
      </c>
      <c r="W113" s="19">
        <f t="shared" ca="1" si="30"/>
        <v>9233.5437562892548</v>
      </c>
      <c r="X113" s="8">
        <f t="shared" ca="1" si="31"/>
        <v>220</v>
      </c>
      <c r="Y113" s="19">
        <f t="shared" ca="1" si="32"/>
        <v>9233.5437562892548</v>
      </c>
      <c r="Z113" s="19" cm="1">
        <f t="array" aca="1" ref="Z113" ca="1">_xll.RiskPert($B$20,$C$20,$D$20)</f>
        <v>99.666666666666671</v>
      </c>
      <c r="AA113" s="8">
        <f t="shared" ca="1" si="33"/>
        <v>9333.2104229559209</v>
      </c>
      <c r="AB113" s="8">
        <f t="shared" ca="1" si="34"/>
        <v>0</v>
      </c>
      <c r="AC113" s="8" cm="1">
        <f t="array" aca="1" ref="AC113" ca="1">IF(MOD(ROW()-36, 8) = 0, INDEX(AA:AA, ROW()), INDEX(AE:AE,ROW() - 1))</f>
        <v>9458.2104229559209</v>
      </c>
      <c r="AD113" s="8" cm="1">
        <f t="array" aca="1" ref="AD113" ca="1">_xll.RiskUniform($B$22,$C$22)</f>
        <v>25</v>
      </c>
      <c r="AE113" s="8">
        <f t="shared" ca="1" si="55"/>
        <v>9483.2104229559209</v>
      </c>
      <c r="AF113" s="19">
        <f t="shared" ca="1" si="35"/>
        <v>224.66666666666606</v>
      </c>
      <c r="AG113" s="19">
        <f t="shared" ca="1" si="56"/>
        <v>1683.2104229559209</v>
      </c>
      <c r="AH113" s="8" t="str">
        <f t="shared" ca="1" si="36"/>
        <v>NO</v>
      </c>
      <c r="AI113" s="8">
        <f t="shared" ca="1" si="37"/>
        <v>820</v>
      </c>
      <c r="AJ113" s="8">
        <f t="shared" ca="1" si="38"/>
        <v>100</v>
      </c>
      <c r="AK113" s="8">
        <f t="shared" ca="1" si="39"/>
        <v>220</v>
      </c>
      <c r="AL113" s="19">
        <f t="shared" ca="1" si="40"/>
        <v>224.66666666666606</v>
      </c>
      <c r="AM113" s="19">
        <f t="shared" ca="1" si="41"/>
        <v>1683.2104229559209</v>
      </c>
      <c r="AN113" s="8" t="str">
        <f t="shared" ca="1" si="42"/>
        <v>NO</v>
      </c>
    </row>
    <row r="114" spans="1:40">
      <c r="A114" s="8">
        <v>79</v>
      </c>
      <c r="B114" s="8" cm="1">
        <f t="array" aca="1" ref="B114" ca="1">_xll.RiskGamma(1,1/$B$6)</f>
        <v>100</v>
      </c>
      <c r="C114" s="8">
        <f t="shared" ca="1" si="43"/>
        <v>7900</v>
      </c>
      <c r="D114" s="8">
        <f t="shared" ca="1" si="44"/>
        <v>8680</v>
      </c>
      <c r="E114" s="8" cm="1">
        <f t="array" aca="1" ref="E114" ca="1">_xll.RiskPert($B$8,$D$8,$E$8)</f>
        <v>50</v>
      </c>
      <c r="F114" s="8">
        <f t="shared" ca="1" si="45"/>
        <v>8730</v>
      </c>
      <c r="G114" s="8">
        <f t="shared" ca="1" si="46"/>
        <v>830</v>
      </c>
      <c r="H114" s="8">
        <f t="shared" ca="1" si="47"/>
        <v>8730</v>
      </c>
      <c r="I114" s="8" cm="1">
        <f t="array" aca="1" ref="I114" ca="1">_xll.RiskUniform(_xll.RiskSimtable($K$11:$K$12),_xll.RiskSimtable($L$11:$L$12))</f>
        <v>60</v>
      </c>
      <c r="J114" s="8">
        <f t="shared" ca="1" si="48"/>
        <v>8790</v>
      </c>
      <c r="K114" s="8">
        <f t="shared" ca="1" si="49"/>
        <v>0</v>
      </c>
      <c r="L114" s="8">
        <f t="shared" ca="1" si="50"/>
        <v>8790</v>
      </c>
      <c r="M114" s="19" cm="1">
        <f t="array" aca="1" ref="M114" ca="1">_xll.RiskWeibull($B$12,$C$12)</f>
        <v>93.543756289254645</v>
      </c>
      <c r="N114" s="19">
        <f t="shared" ca="1" si="51"/>
        <v>8883.5437562892548</v>
      </c>
      <c r="O114" s="8">
        <f t="shared" ca="1" si="52"/>
        <v>0</v>
      </c>
      <c r="P114" s="19">
        <f t="shared" ca="1" si="53"/>
        <v>8883.5437562892548</v>
      </c>
      <c r="Q114" s="8" cm="1">
        <f t="array" aca="1" ref="Q114" ca="1">_xll.RiskGamma($B$14,1/$C$14)</f>
        <v>100</v>
      </c>
      <c r="R114" s="8" cm="1">
        <f t="array" aca="1" ref="R114" ca="1">_xll.RiskUniform($B$16,$C$16)</f>
        <v>20</v>
      </c>
      <c r="S114" s="19">
        <f t="shared" ca="1" si="54"/>
        <v>9003.5437562892548</v>
      </c>
      <c r="T114" s="9">
        <f t="shared" ca="1" si="29"/>
        <v>100</v>
      </c>
      <c r="U114" s="19" cm="1">
        <f t="array" aca="1" ref="U114" ca="1">INDEX(S:S, 43 + (INT((ROW(A79)-1)/8)*8))</f>
        <v>9113.5437562892548</v>
      </c>
      <c r="V114" s="8">
        <f t="shared" si="1"/>
        <v>120</v>
      </c>
      <c r="W114" s="19">
        <f t="shared" ca="1" si="30"/>
        <v>9233.5437562892548</v>
      </c>
      <c r="X114" s="8">
        <f t="shared" ca="1" si="31"/>
        <v>110</v>
      </c>
      <c r="Y114" s="19">
        <f t="shared" ca="1" si="32"/>
        <v>9233.5437562892548</v>
      </c>
      <c r="Z114" s="19" cm="1">
        <f t="array" aca="1" ref="Z114" ca="1">_xll.RiskPert($B$20,$C$20,$D$20)</f>
        <v>99.666666666666671</v>
      </c>
      <c r="AA114" s="8">
        <f t="shared" ca="1" si="33"/>
        <v>9333.2104229559209</v>
      </c>
      <c r="AB114" s="8">
        <f t="shared" ca="1" si="34"/>
        <v>0</v>
      </c>
      <c r="AC114" s="8" cm="1">
        <f t="array" aca="1" ref="AC114" ca="1">IF(MOD(ROW()-36, 8) = 0, INDEX(AA:AA, ROW()), INDEX(AE:AE,ROW() - 1))</f>
        <v>9483.2104229559209</v>
      </c>
      <c r="AD114" s="8" cm="1">
        <f t="array" aca="1" ref="AD114" ca="1">_xll.RiskUniform($B$22,$C$22)</f>
        <v>25</v>
      </c>
      <c r="AE114" s="8">
        <f t="shared" ca="1" si="55"/>
        <v>9508.2104229559209</v>
      </c>
      <c r="AF114" s="19">
        <f t="shared" ca="1" si="35"/>
        <v>249.66666666666606</v>
      </c>
      <c r="AG114" s="19">
        <f t="shared" ca="1" si="56"/>
        <v>1608.2104229559209</v>
      </c>
      <c r="AH114" s="8" t="str">
        <f t="shared" ca="1" si="36"/>
        <v>NO</v>
      </c>
      <c r="AI114" s="8">
        <f t="shared" ca="1" si="37"/>
        <v>830</v>
      </c>
      <c r="AJ114" s="8">
        <f t="shared" ca="1" si="38"/>
        <v>100</v>
      </c>
      <c r="AK114" s="8">
        <f t="shared" ca="1" si="39"/>
        <v>110</v>
      </c>
      <c r="AL114" s="19">
        <f t="shared" ca="1" si="40"/>
        <v>249.66666666666606</v>
      </c>
      <c r="AM114" s="19">
        <f t="shared" ca="1" si="41"/>
        <v>1608.2104229559209</v>
      </c>
      <c r="AN114" s="8" t="str">
        <f t="shared" ca="1" si="42"/>
        <v>NO</v>
      </c>
    </row>
    <row r="115" spans="1:40">
      <c r="A115" s="8">
        <v>80</v>
      </c>
      <c r="B115" s="8" cm="1">
        <f t="array" aca="1" ref="B115" ca="1">_xll.RiskGamma(1,1/$B$6)</f>
        <v>100</v>
      </c>
      <c r="C115" s="8">
        <f t="shared" ca="1" si="43"/>
        <v>8000</v>
      </c>
      <c r="D115" s="8">
        <f t="shared" ca="1" si="44"/>
        <v>8790</v>
      </c>
      <c r="E115" s="8" cm="1">
        <f t="array" aca="1" ref="E115" ca="1">_xll.RiskPert($B$8,$D$8,$E$8)</f>
        <v>50</v>
      </c>
      <c r="F115" s="8">
        <f t="shared" ca="1" si="45"/>
        <v>8840</v>
      </c>
      <c r="G115" s="8">
        <f t="shared" ca="1" si="46"/>
        <v>840</v>
      </c>
      <c r="H115" s="8">
        <f t="shared" ca="1" si="47"/>
        <v>8840</v>
      </c>
      <c r="I115" s="8" cm="1">
        <f t="array" aca="1" ref="I115" ca="1">_xll.RiskUniform(_xll.RiskSimtable($K$11:$K$12),_xll.RiskSimtable($L$11:$L$12))</f>
        <v>60</v>
      </c>
      <c r="J115" s="8">
        <f t="shared" ca="1" si="48"/>
        <v>8900</v>
      </c>
      <c r="K115" s="8">
        <f t="shared" ca="1" si="49"/>
        <v>0</v>
      </c>
      <c r="L115" s="8">
        <f t="shared" ca="1" si="50"/>
        <v>8900</v>
      </c>
      <c r="M115" s="19" cm="1">
        <f t="array" aca="1" ref="M115" ca="1">_xll.RiskWeibull($B$12,$C$12)</f>
        <v>93.543756289254645</v>
      </c>
      <c r="N115" s="19">
        <f t="shared" ca="1" si="51"/>
        <v>8993.5437562892548</v>
      </c>
      <c r="O115" s="8">
        <f t="shared" ca="1" si="52"/>
        <v>0</v>
      </c>
      <c r="P115" s="19">
        <f t="shared" ca="1" si="53"/>
        <v>8993.5437562892548</v>
      </c>
      <c r="Q115" s="8" cm="1">
        <f t="array" aca="1" ref="Q115" ca="1">_xll.RiskGamma($B$14,1/$C$14)</f>
        <v>100</v>
      </c>
      <c r="R115" s="8" cm="1">
        <f t="array" aca="1" ref="R115" ca="1">_xll.RiskUniform($B$16,$C$16)</f>
        <v>20</v>
      </c>
      <c r="S115" s="19">
        <f t="shared" ca="1" si="54"/>
        <v>9113.5437562892548</v>
      </c>
      <c r="T115" s="9">
        <f t="shared" ca="1" si="29"/>
        <v>100</v>
      </c>
      <c r="U115" s="19" cm="1">
        <f t="array" aca="1" ref="U115" ca="1">INDEX(S:S, 43 + (INT((ROW(A80)-1)/8)*8))</f>
        <v>9113.5437562892548</v>
      </c>
      <c r="V115" s="8">
        <f t="shared" si="1"/>
        <v>120</v>
      </c>
      <c r="W115" s="19">
        <f t="shared" ca="1" si="30"/>
        <v>9233.5437562892548</v>
      </c>
      <c r="X115" s="8">
        <f t="shared" ca="1" si="31"/>
        <v>0</v>
      </c>
      <c r="Y115" s="19">
        <f t="shared" ca="1" si="32"/>
        <v>9233.5437562892548</v>
      </c>
      <c r="Z115" s="19" cm="1">
        <f t="array" aca="1" ref="Z115" ca="1">_xll.RiskPert($B$20,$C$20,$D$20)</f>
        <v>99.666666666666671</v>
      </c>
      <c r="AA115" s="8">
        <f t="shared" ca="1" si="33"/>
        <v>9333.2104229559209</v>
      </c>
      <c r="AB115" s="8">
        <f t="shared" ca="1" si="34"/>
        <v>0</v>
      </c>
      <c r="AC115" s="8" cm="1">
        <f t="array" aca="1" ref="AC115" ca="1">IF(MOD(ROW()-36, 8) = 0, INDEX(AA:AA, ROW()), INDEX(AE:AE,ROW() - 1))</f>
        <v>9508.2104229559209</v>
      </c>
      <c r="AD115" s="8" cm="1">
        <f t="array" aca="1" ref="AD115" ca="1">_xll.RiskUniform($B$22,$C$22)</f>
        <v>25</v>
      </c>
      <c r="AE115" s="8">
        <f t="shared" ca="1" si="55"/>
        <v>9533.2104229559209</v>
      </c>
      <c r="AF115" s="19">
        <f t="shared" ca="1" si="35"/>
        <v>274.66666666666606</v>
      </c>
      <c r="AG115" s="19">
        <f t="shared" ca="1" si="56"/>
        <v>1533.2104229559209</v>
      </c>
      <c r="AH115" s="8" t="str">
        <f t="shared" ca="1" si="36"/>
        <v>NO</v>
      </c>
      <c r="AI115" s="8">
        <f t="shared" ca="1" si="37"/>
        <v>840</v>
      </c>
      <c r="AJ115" s="8">
        <f t="shared" ca="1" si="38"/>
        <v>100</v>
      </c>
      <c r="AK115" s="8">
        <f t="shared" ca="1" si="39"/>
        <v>0</v>
      </c>
      <c r="AL115" s="19">
        <f t="shared" ca="1" si="40"/>
        <v>274.66666666666606</v>
      </c>
      <c r="AM115" s="19">
        <f t="shared" ca="1" si="41"/>
        <v>1533.2104229559209</v>
      </c>
      <c r="AN115" s="8" t="str">
        <f t="shared" ca="1" si="42"/>
        <v>NO</v>
      </c>
    </row>
    <row r="116" spans="1:40">
      <c r="A116" s="8">
        <v>81</v>
      </c>
      <c r="B116" s="8" cm="1">
        <f t="array" aca="1" ref="B116" ca="1">_xll.RiskGamma(1,1/$B$6)</f>
        <v>100</v>
      </c>
      <c r="C116" s="8">
        <f t="shared" ca="1" si="43"/>
        <v>8100</v>
      </c>
      <c r="D116" s="8">
        <f t="shared" ca="1" si="44"/>
        <v>8900</v>
      </c>
      <c r="E116" s="8" cm="1">
        <f t="array" aca="1" ref="E116" ca="1">_xll.RiskPert($B$8,$D$8,$E$8)</f>
        <v>50</v>
      </c>
      <c r="F116" s="8">
        <f t="shared" ca="1" si="45"/>
        <v>8950</v>
      </c>
      <c r="G116" s="8">
        <f t="shared" ca="1" si="46"/>
        <v>850</v>
      </c>
      <c r="H116" s="8">
        <f t="shared" ca="1" si="47"/>
        <v>8950</v>
      </c>
      <c r="I116" s="8" cm="1">
        <f t="array" aca="1" ref="I116" ca="1">_xll.RiskUniform(_xll.RiskSimtable($K$11:$K$12),_xll.RiskSimtable($L$11:$L$12))</f>
        <v>60</v>
      </c>
      <c r="J116" s="8">
        <f t="shared" ca="1" si="48"/>
        <v>9010</v>
      </c>
      <c r="K116" s="8">
        <f t="shared" ca="1" si="49"/>
        <v>0</v>
      </c>
      <c r="L116" s="8">
        <f t="shared" ca="1" si="50"/>
        <v>9010</v>
      </c>
      <c r="M116" s="19" cm="1">
        <f t="array" aca="1" ref="M116" ca="1">_xll.RiskWeibull($B$12,$C$12)</f>
        <v>93.543756289254645</v>
      </c>
      <c r="N116" s="19">
        <f t="shared" ca="1" si="51"/>
        <v>9103.5437562892548</v>
      </c>
      <c r="O116" s="8">
        <f t="shared" ca="1" si="52"/>
        <v>0</v>
      </c>
      <c r="P116" s="19">
        <f t="shared" ca="1" si="53"/>
        <v>9103.5437562892548</v>
      </c>
      <c r="Q116" s="8" cm="1">
        <f t="array" aca="1" ref="Q116" ca="1">_xll.RiskGamma($B$14,1/$C$14)</f>
        <v>100</v>
      </c>
      <c r="R116" s="8" cm="1">
        <f t="array" aca="1" ref="R116" ca="1">_xll.RiskUniform($B$16,$C$16)</f>
        <v>20</v>
      </c>
      <c r="S116" s="19">
        <f t="shared" ca="1" si="54"/>
        <v>9223.5437562892548</v>
      </c>
      <c r="T116" s="9">
        <f t="shared" ca="1" si="29"/>
        <v>100</v>
      </c>
      <c r="U116" s="19" cm="1">
        <f t="array" aca="1" ref="U116" ca="1">INDEX(S:S, 43 + (INT((ROW(A81)-1)/8)*8))</f>
        <v>9993.5437562892548</v>
      </c>
      <c r="V116" s="8">
        <f t="shared" si="1"/>
        <v>120</v>
      </c>
      <c r="W116" s="19">
        <f t="shared" ca="1" si="30"/>
        <v>10113.543756289255</v>
      </c>
      <c r="X116" s="8">
        <f t="shared" ca="1" si="31"/>
        <v>770</v>
      </c>
      <c r="Y116" s="19">
        <f t="shared" ca="1" si="32"/>
        <v>10113.543756289255</v>
      </c>
      <c r="Z116" s="19" cm="1">
        <f t="array" aca="1" ref="Z116" ca="1">_xll.RiskPert($B$20,$C$20,$D$20)</f>
        <v>99.666666666666671</v>
      </c>
      <c r="AA116" s="8">
        <f t="shared" ca="1" si="33"/>
        <v>10213.210422955921</v>
      </c>
      <c r="AB116" s="8">
        <f t="shared" ca="1" si="34"/>
        <v>0</v>
      </c>
      <c r="AC116" s="8" cm="1">
        <f t="array" aca="1" ref="AC116" ca="1">IF(MOD(ROW()-36, 8) = 0, INDEX(AA:AA, ROW()), INDEX(AE:AE,ROW() - 1))</f>
        <v>10213.210422955921</v>
      </c>
      <c r="AD116" s="8" cm="1">
        <f t="array" aca="1" ref="AD116" ca="1">_xll.RiskUniform($B$22,$C$22)</f>
        <v>25</v>
      </c>
      <c r="AE116" s="8">
        <f t="shared" ca="1" si="55"/>
        <v>10238.210422955921</v>
      </c>
      <c r="AF116" s="19">
        <f t="shared" ca="1" si="35"/>
        <v>99.66666666666606</v>
      </c>
      <c r="AG116" s="19">
        <f t="shared" ca="1" si="56"/>
        <v>2138.2104229559209</v>
      </c>
      <c r="AH116" s="8" t="str">
        <f t="shared" ca="1" si="36"/>
        <v>ONE WEEK REACHED</v>
      </c>
      <c r="AI116" s="8">
        <f t="shared" ca="1" si="37"/>
        <v>0</v>
      </c>
      <c r="AJ116" s="8">
        <f t="shared" ca="1" si="38"/>
        <v>0</v>
      </c>
      <c r="AK116" s="8">
        <f t="shared" ca="1" si="39"/>
        <v>0</v>
      </c>
      <c r="AL116" s="19">
        <f t="shared" ca="1" si="40"/>
        <v>0</v>
      </c>
      <c r="AM116" s="19">
        <f t="shared" ca="1" si="41"/>
        <v>0</v>
      </c>
      <c r="AN116" s="8" t="str">
        <f t="shared" ca="1" si="42"/>
        <v>NO</v>
      </c>
    </row>
    <row r="117" spans="1:40">
      <c r="A117" s="8">
        <v>82</v>
      </c>
      <c r="B117" s="8" cm="1">
        <f t="array" aca="1" ref="B117" ca="1">_xll.RiskGamma(1,1/$B$6)</f>
        <v>100</v>
      </c>
      <c r="C117" s="8">
        <f t="shared" ca="1" si="43"/>
        <v>8200</v>
      </c>
      <c r="D117" s="8">
        <f t="shared" ca="1" si="44"/>
        <v>9010</v>
      </c>
      <c r="E117" s="8" cm="1">
        <f t="array" aca="1" ref="E117" ca="1">_xll.RiskPert($B$8,$D$8,$E$8)</f>
        <v>50</v>
      </c>
      <c r="F117" s="8">
        <f t="shared" ca="1" si="45"/>
        <v>9060</v>
      </c>
      <c r="G117" s="8">
        <f t="shared" ca="1" si="46"/>
        <v>860</v>
      </c>
      <c r="H117" s="8">
        <f t="shared" ca="1" si="47"/>
        <v>9060</v>
      </c>
      <c r="I117" s="8" cm="1">
        <f t="array" aca="1" ref="I117" ca="1">_xll.RiskUniform(_xll.RiskSimtable($K$11:$K$12),_xll.RiskSimtable($L$11:$L$12))</f>
        <v>60</v>
      </c>
      <c r="J117" s="8">
        <f t="shared" ca="1" si="48"/>
        <v>9120</v>
      </c>
      <c r="K117" s="8">
        <f t="shared" ca="1" si="49"/>
        <v>0</v>
      </c>
      <c r="L117" s="8">
        <f t="shared" ca="1" si="50"/>
        <v>9120</v>
      </c>
      <c r="M117" s="19" cm="1">
        <f t="array" aca="1" ref="M117" ca="1">_xll.RiskWeibull($B$12,$C$12)</f>
        <v>93.543756289254645</v>
      </c>
      <c r="N117" s="19">
        <f t="shared" ca="1" si="51"/>
        <v>9213.5437562892548</v>
      </c>
      <c r="O117" s="8">
        <f t="shared" ca="1" si="52"/>
        <v>0</v>
      </c>
      <c r="P117" s="19">
        <f t="shared" ca="1" si="53"/>
        <v>9213.5437562892548</v>
      </c>
      <c r="Q117" s="8" cm="1">
        <f t="array" aca="1" ref="Q117" ca="1">_xll.RiskGamma($B$14,1/$C$14)</f>
        <v>100</v>
      </c>
      <c r="R117" s="8" cm="1">
        <f t="array" aca="1" ref="R117" ca="1">_xll.RiskUniform($B$16,$C$16)</f>
        <v>20</v>
      </c>
      <c r="S117" s="19">
        <f t="shared" ca="1" si="54"/>
        <v>9333.5437562892548</v>
      </c>
      <c r="T117" s="9">
        <f t="shared" ca="1" si="29"/>
        <v>100</v>
      </c>
      <c r="U117" s="19" cm="1">
        <f t="array" aca="1" ref="U117" ca="1">INDEX(S:S, 43 + (INT((ROW(A82)-1)/8)*8))</f>
        <v>9993.5437562892548</v>
      </c>
      <c r="V117" s="8">
        <f t="shared" si="1"/>
        <v>120</v>
      </c>
      <c r="W117" s="19">
        <f t="shared" ca="1" si="30"/>
        <v>10113.543756289255</v>
      </c>
      <c r="X117" s="8">
        <f t="shared" ca="1" si="31"/>
        <v>660</v>
      </c>
      <c r="Y117" s="19">
        <f t="shared" ca="1" si="32"/>
        <v>10113.543756289255</v>
      </c>
      <c r="Z117" s="19" cm="1">
        <f t="array" aca="1" ref="Z117" ca="1">_xll.RiskPert($B$20,$C$20,$D$20)</f>
        <v>99.666666666666671</v>
      </c>
      <c r="AA117" s="8">
        <f t="shared" ca="1" si="33"/>
        <v>10213.210422955921</v>
      </c>
      <c r="AB117" s="8">
        <f t="shared" ca="1" si="34"/>
        <v>0</v>
      </c>
      <c r="AC117" s="8" cm="1">
        <f t="array" aca="1" ref="AC117" ca="1">IF(MOD(ROW()-36, 8) = 0, INDEX(AA:AA, ROW()), INDEX(AE:AE,ROW() - 1))</f>
        <v>10238.210422955921</v>
      </c>
      <c r="AD117" s="8" cm="1">
        <f t="array" aca="1" ref="AD117" ca="1">_xll.RiskUniform($B$22,$C$22)</f>
        <v>25</v>
      </c>
      <c r="AE117" s="8">
        <f t="shared" ca="1" si="55"/>
        <v>10263.210422955921</v>
      </c>
      <c r="AF117" s="19">
        <f t="shared" ca="1" si="35"/>
        <v>124.66666666666606</v>
      </c>
      <c r="AG117" s="19">
        <f t="shared" ca="1" si="56"/>
        <v>2063.2104229559209</v>
      </c>
      <c r="AH117" s="8" t="str">
        <f t="shared" ca="1" si="36"/>
        <v>ONE WEEK REACHED</v>
      </c>
      <c r="AI117" s="8">
        <f t="shared" ca="1" si="37"/>
        <v>0</v>
      </c>
      <c r="AJ117" s="8">
        <f t="shared" ca="1" si="38"/>
        <v>0</v>
      </c>
      <c r="AK117" s="8">
        <f t="shared" ca="1" si="39"/>
        <v>0</v>
      </c>
      <c r="AL117" s="19">
        <f t="shared" ca="1" si="40"/>
        <v>0</v>
      </c>
      <c r="AM117" s="19">
        <f t="shared" ca="1" si="41"/>
        <v>0</v>
      </c>
      <c r="AN117" s="8" t="str">
        <f t="shared" ca="1" si="42"/>
        <v>NO</v>
      </c>
    </row>
    <row r="118" spans="1:40">
      <c r="A118" s="8">
        <v>83</v>
      </c>
      <c r="B118" s="8" cm="1">
        <f t="array" aca="1" ref="B118" ca="1">_xll.RiskGamma(1,1/$B$6)</f>
        <v>100</v>
      </c>
      <c r="C118" s="8">
        <f t="shared" ca="1" si="43"/>
        <v>8300</v>
      </c>
      <c r="D118" s="8">
        <f t="shared" ca="1" si="44"/>
        <v>9120</v>
      </c>
      <c r="E118" s="8" cm="1">
        <f t="array" aca="1" ref="E118" ca="1">_xll.RiskPert($B$8,$D$8,$E$8)</f>
        <v>50</v>
      </c>
      <c r="F118" s="8">
        <f t="shared" ca="1" si="45"/>
        <v>9170</v>
      </c>
      <c r="G118" s="8">
        <f t="shared" ca="1" si="46"/>
        <v>870</v>
      </c>
      <c r="H118" s="8">
        <f t="shared" ca="1" si="47"/>
        <v>9170</v>
      </c>
      <c r="I118" s="8" cm="1">
        <f t="array" aca="1" ref="I118" ca="1">_xll.RiskUniform(_xll.RiskSimtable($K$11:$K$12),_xll.RiskSimtable($L$11:$L$12))</f>
        <v>60</v>
      </c>
      <c r="J118" s="8">
        <f t="shared" ca="1" si="48"/>
        <v>9230</v>
      </c>
      <c r="K118" s="8">
        <f t="shared" ca="1" si="49"/>
        <v>0</v>
      </c>
      <c r="L118" s="8">
        <f t="shared" ca="1" si="50"/>
        <v>9230</v>
      </c>
      <c r="M118" s="19" cm="1">
        <f t="array" aca="1" ref="M118" ca="1">_xll.RiskWeibull($B$12,$C$12)</f>
        <v>93.543756289254645</v>
      </c>
      <c r="N118" s="19">
        <f t="shared" ca="1" si="51"/>
        <v>9323.5437562892548</v>
      </c>
      <c r="O118" s="8">
        <f t="shared" ca="1" si="52"/>
        <v>0</v>
      </c>
      <c r="P118" s="19">
        <f t="shared" ca="1" si="53"/>
        <v>9323.5437562892548</v>
      </c>
      <c r="Q118" s="8" cm="1">
        <f t="array" aca="1" ref="Q118" ca="1">_xll.RiskGamma($B$14,1/$C$14)</f>
        <v>100</v>
      </c>
      <c r="R118" s="8" cm="1">
        <f t="array" aca="1" ref="R118" ca="1">_xll.RiskUniform($B$16,$C$16)</f>
        <v>20</v>
      </c>
      <c r="S118" s="19">
        <f t="shared" ca="1" si="54"/>
        <v>9443.5437562892548</v>
      </c>
      <c r="T118" s="9">
        <f t="shared" ca="1" si="29"/>
        <v>100</v>
      </c>
      <c r="U118" s="19" cm="1">
        <f t="array" aca="1" ref="U118" ca="1">INDEX(S:S, 43 + (INT((ROW(A83)-1)/8)*8))</f>
        <v>9993.5437562892548</v>
      </c>
      <c r="V118" s="8">
        <f t="shared" si="1"/>
        <v>120</v>
      </c>
      <c r="W118" s="19">
        <f t="shared" ca="1" si="30"/>
        <v>10113.543756289255</v>
      </c>
      <c r="X118" s="8">
        <f t="shared" ca="1" si="31"/>
        <v>550</v>
      </c>
      <c r="Y118" s="19">
        <f t="shared" ca="1" si="32"/>
        <v>10113.543756289255</v>
      </c>
      <c r="Z118" s="19" cm="1">
        <f t="array" aca="1" ref="Z118" ca="1">_xll.RiskPert($B$20,$C$20,$D$20)</f>
        <v>99.666666666666671</v>
      </c>
      <c r="AA118" s="8">
        <f t="shared" ca="1" si="33"/>
        <v>10213.210422955921</v>
      </c>
      <c r="AB118" s="8">
        <f t="shared" ca="1" si="34"/>
        <v>0</v>
      </c>
      <c r="AC118" s="8" cm="1">
        <f t="array" aca="1" ref="AC118" ca="1">IF(MOD(ROW()-36, 8) = 0, INDEX(AA:AA, ROW()), INDEX(AE:AE,ROW() - 1))</f>
        <v>10263.210422955921</v>
      </c>
      <c r="AD118" s="8" cm="1">
        <f t="array" aca="1" ref="AD118" ca="1">_xll.RiskUniform($B$22,$C$22)</f>
        <v>25</v>
      </c>
      <c r="AE118" s="8">
        <f t="shared" ca="1" si="55"/>
        <v>10288.210422955921</v>
      </c>
      <c r="AF118" s="19">
        <f t="shared" ca="1" si="35"/>
        <v>149.66666666666606</v>
      </c>
      <c r="AG118" s="19">
        <f t="shared" ca="1" si="56"/>
        <v>1988.2104229559209</v>
      </c>
      <c r="AH118" s="8" t="str">
        <f t="shared" ca="1" si="36"/>
        <v>ONE WEEK REACHED</v>
      </c>
      <c r="AI118" s="8">
        <f t="shared" ca="1" si="37"/>
        <v>0</v>
      </c>
      <c r="AJ118" s="8">
        <f t="shared" ca="1" si="38"/>
        <v>0</v>
      </c>
      <c r="AK118" s="8">
        <f t="shared" ca="1" si="39"/>
        <v>0</v>
      </c>
      <c r="AL118" s="19">
        <f t="shared" ca="1" si="40"/>
        <v>0</v>
      </c>
      <c r="AM118" s="19">
        <f t="shared" ca="1" si="41"/>
        <v>0</v>
      </c>
      <c r="AN118" s="8" t="str">
        <f t="shared" ca="1" si="42"/>
        <v>NO</v>
      </c>
    </row>
    <row r="119" spans="1:40">
      <c r="A119" s="8">
        <v>84</v>
      </c>
      <c r="B119" s="8" cm="1">
        <f t="array" aca="1" ref="B119" ca="1">_xll.RiskGamma(1,1/$B$6)</f>
        <v>100</v>
      </c>
      <c r="C119" s="8">
        <f t="shared" ca="1" si="43"/>
        <v>8400</v>
      </c>
      <c r="D119" s="8">
        <f t="shared" ca="1" si="44"/>
        <v>9230</v>
      </c>
      <c r="E119" s="8" cm="1">
        <f t="array" aca="1" ref="E119" ca="1">_xll.RiskPert($B$8,$D$8,$E$8)</f>
        <v>50</v>
      </c>
      <c r="F119" s="8">
        <f t="shared" ca="1" si="45"/>
        <v>9280</v>
      </c>
      <c r="G119" s="8">
        <f t="shared" ca="1" si="46"/>
        <v>880</v>
      </c>
      <c r="H119" s="8">
        <f t="shared" ca="1" si="47"/>
        <v>9280</v>
      </c>
      <c r="I119" s="8" cm="1">
        <f t="array" aca="1" ref="I119" ca="1">_xll.RiskUniform(_xll.RiskSimtable($K$11:$K$12),_xll.RiskSimtable($L$11:$L$12))</f>
        <v>60</v>
      </c>
      <c r="J119" s="8">
        <f t="shared" ca="1" si="48"/>
        <v>9340</v>
      </c>
      <c r="K119" s="8">
        <f t="shared" ca="1" si="49"/>
        <v>0</v>
      </c>
      <c r="L119" s="8">
        <f t="shared" ca="1" si="50"/>
        <v>9340</v>
      </c>
      <c r="M119" s="19" cm="1">
        <f t="array" aca="1" ref="M119" ca="1">_xll.RiskWeibull($B$12,$C$12)</f>
        <v>93.543756289254645</v>
      </c>
      <c r="N119" s="19">
        <f t="shared" ca="1" si="51"/>
        <v>9433.5437562892548</v>
      </c>
      <c r="O119" s="8">
        <f t="shared" ca="1" si="52"/>
        <v>0</v>
      </c>
      <c r="P119" s="19">
        <f t="shared" ca="1" si="53"/>
        <v>9433.5437562892548</v>
      </c>
      <c r="Q119" s="8" cm="1">
        <f t="array" aca="1" ref="Q119" ca="1">_xll.RiskGamma($B$14,1/$C$14)</f>
        <v>100</v>
      </c>
      <c r="R119" s="8" cm="1">
        <f t="array" aca="1" ref="R119" ca="1">_xll.RiskUniform($B$16,$C$16)</f>
        <v>20</v>
      </c>
      <c r="S119" s="19">
        <f t="shared" ca="1" si="54"/>
        <v>9553.5437562892548</v>
      </c>
      <c r="T119" s="9">
        <f t="shared" ca="1" si="29"/>
        <v>100</v>
      </c>
      <c r="U119" s="19" cm="1">
        <f t="array" aca="1" ref="U119" ca="1">INDEX(S:S, 43 + (INT((ROW(A84)-1)/8)*8))</f>
        <v>9993.5437562892548</v>
      </c>
      <c r="V119" s="8">
        <f t="shared" si="1"/>
        <v>120</v>
      </c>
      <c r="W119" s="19">
        <f t="shared" ca="1" si="30"/>
        <v>10113.543756289255</v>
      </c>
      <c r="X119" s="8">
        <f t="shared" ca="1" si="31"/>
        <v>440</v>
      </c>
      <c r="Y119" s="19">
        <f t="shared" ca="1" si="32"/>
        <v>10113.543756289255</v>
      </c>
      <c r="Z119" s="19" cm="1">
        <f t="array" aca="1" ref="Z119" ca="1">_xll.RiskPert($B$20,$C$20,$D$20)</f>
        <v>99.666666666666671</v>
      </c>
      <c r="AA119" s="8">
        <f t="shared" ca="1" si="33"/>
        <v>10213.210422955921</v>
      </c>
      <c r="AB119" s="8">
        <f t="shared" ca="1" si="34"/>
        <v>0</v>
      </c>
      <c r="AC119" s="8" cm="1">
        <f t="array" aca="1" ref="AC119" ca="1">IF(MOD(ROW()-36, 8) = 0, INDEX(AA:AA, ROW()), INDEX(AE:AE,ROW() - 1))</f>
        <v>10288.210422955921</v>
      </c>
      <c r="AD119" s="8" cm="1">
        <f t="array" aca="1" ref="AD119" ca="1">_xll.RiskUniform($B$22,$C$22)</f>
        <v>25</v>
      </c>
      <c r="AE119" s="8">
        <f t="shared" ca="1" si="55"/>
        <v>10313.210422955921</v>
      </c>
      <c r="AF119" s="19">
        <f t="shared" ca="1" si="35"/>
        <v>174.66666666666606</v>
      </c>
      <c r="AG119" s="19">
        <f t="shared" ca="1" si="56"/>
        <v>1913.2104229559209</v>
      </c>
      <c r="AH119" s="8" t="str">
        <f t="shared" ca="1" si="36"/>
        <v>ONE WEEK REACHED</v>
      </c>
      <c r="AI119" s="8">
        <f t="shared" ca="1" si="37"/>
        <v>0</v>
      </c>
      <c r="AJ119" s="8">
        <f t="shared" ca="1" si="38"/>
        <v>0</v>
      </c>
      <c r="AK119" s="8">
        <f t="shared" ca="1" si="39"/>
        <v>0</v>
      </c>
      <c r="AL119" s="19">
        <f t="shared" ca="1" si="40"/>
        <v>0</v>
      </c>
      <c r="AM119" s="19">
        <f t="shared" ca="1" si="41"/>
        <v>0</v>
      </c>
      <c r="AN119" s="8" t="str">
        <f t="shared" ca="1" si="42"/>
        <v>NO</v>
      </c>
    </row>
    <row r="120" spans="1:40">
      <c r="A120" s="8">
        <v>85</v>
      </c>
      <c r="B120" s="8" cm="1">
        <f t="array" aca="1" ref="B120" ca="1">_xll.RiskGamma(1,1/$B$6)</f>
        <v>100</v>
      </c>
      <c r="C120" s="8">
        <f t="shared" ca="1" si="43"/>
        <v>8500</v>
      </c>
      <c r="D120" s="8">
        <f t="shared" ca="1" si="44"/>
        <v>9340</v>
      </c>
      <c r="E120" s="8" cm="1">
        <f t="array" aca="1" ref="E120" ca="1">_xll.RiskPert($B$8,$D$8,$E$8)</f>
        <v>50</v>
      </c>
      <c r="F120" s="8">
        <f t="shared" ca="1" si="45"/>
        <v>9390</v>
      </c>
      <c r="G120" s="8">
        <f t="shared" ca="1" si="46"/>
        <v>890</v>
      </c>
      <c r="H120" s="8">
        <f t="shared" ca="1" si="47"/>
        <v>9390</v>
      </c>
      <c r="I120" s="8" cm="1">
        <f t="array" aca="1" ref="I120" ca="1">_xll.RiskUniform(_xll.RiskSimtable($K$11:$K$12),_xll.RiskSimtable($L$11:$L$12))</f>
        <v>60</v>
      </c>
      <c r="J120" s="8">
        <f t="shared" ca="1" si="48"/>
        <v>9450</v>
      </c>
      <c r="K120" s="8">
        <f t="shared" ca="1" si="49"/>
        <v>0</v>
      </c>
      <c r="L120" s="8">
        <f t="shared" ca="1" si="50"/>
        <v>9450</v>
      </c>
      <c r="M120" s="19" cm="1">
        <f t="array" aca="1" ref="M120" ca="1">_xll.RiskWeibull($B$12,$C$12)</f>
        <v>93.543756289254645</v>
      </c>
      <c r="N120" s="19">
        <f t="shared" ca="1" si="51"/>
        <v>9543.5437562892548</v>
      </c>
      <c r="O120" s="8">
        <f t="shared" ca="1" si="52"/>
        <v>0</v>
      </c>
      <c r="P120" s="19">
        <f t="shared" ca="1" si="53"/>
        <v>9543.5437562892548</v>
      </c>
      <c r="Q120" s="8" cm="1">
        <f t="array" aca="1" ref="Q120" ca="1">_xll.RiskGamma($B$14,1/$C$14)</f>
        <v>100</v>
      </c>
      <c r="R120" s="8" cm="1">
        <f t="array" aca="1" ref="R120" ca="1">_xll.RiskUniform($B$16,$C$16)</f>
        <v>20</v>
      </c>
      <c r="S120" s="19">
        <f t="shared" ca="1" si="54"/>
        <v>9663.5437562892548</v>
      </c>
      <c r="T120" s="9">
        <f t="shared" ca="1" si="29"/>
        <v>100</v>
      </c>
      <c r="U120" s="19" cm="1">
        <f t="array" aca="1" ref="U120" ca="1">INDEX(S:S, 43 + (INT((ROW(A85)-1)/8)*8))</f>
        <v>9993.5437562892548</v>
      </c>
      <c r="V120" s="8">
        <f t="shared" si="1"/>
        <v>120</v>
      </c>
      <c r="W120" s="19">
        <f t="shared" ca="1" si="30"/>
        <v>10113.543756289255</v>
      </c>
      <c r="X120" s="8">
        <f t="shared" ca="1" si="31"/>
        <v>330</v>
      </c>
      <c r="Y120" s="19">
        <f t="shared" ca="1" si="32"/>
        <v>10113.543756289255</v>
      </c>
      <c r="Z120" s="19" cm="1">
        <f t="array" aca="1" ref="Z120" ca="1">_xll.RiskPert($B$20,$C$20,$D$20)</f>
        <v>99.666666666666671</v>
      </c>
      <c r="AA120" s="8">
        <f t="shared" ca="1" si="33"/>
        <v>10213.210422955921</v>
      </c>
      <c r="AB120" s="8">
        <f t="shared" ca="1" si="34"/>
        <v>0</v>
      </c>
      <c r="AC120" s="8" cm="1">
        <f t="array" aca="1" ref="AC120" ca="1">IF(MOD(ROW()-36, 8) = 0, INDEX(AA:AA, ROW()), INDEX(AE:AE,ROW() - 1))</f>
        <v>10313.210422955921</v>
      </c>
      <c r="AD120" s="8" cm="1">
        <f t="array" aca="1" ref="AD120" ca="1">_xll.RiskUniform($B$22,$C$22)</f>
        <v>25</v>
      </c>
      <c r="AE120" s="8">
        <f t="shared" ca="1" si="55"/>
        <v>10338.210422955921</v>
      </c>
      <c r="AF120" s="19">
        <f t="shared" ca="1" si="35"/>
        <v>199.66666666666606</v>
      </c>
      <c r="AG120" s="19">
        <f t="shared" ca="1" si="56"/>
        <v>1838.2104229559209</v>
      </c>
      <c r="AH120" s="8" t="str">
        <f t="shared" ca="1" si="36"/>
        <v>ONE WEEK REACHED</v>
      </c>
      <c r="AI120" s="8">
        <f t="shared" ca="1" si="37"/>
        <v>0</v>
      </c>
      <c r="AJ120" s="8">
        <f t="shared" ca="1" si="38"/>
        <v>0</v>
      </c>
      <c r="AK120" s="8">
        <f t="shared" ca="1" si="39"/>
        <v>0</v>
      </c>
      <c r="AL120" s="19">
        <f t="shared" ca="1" si="40"/>
        <v>0</v>
      </c>
      <c r="AM120" s="19">
        <f t="shared" ca="1" si="41"/>
        <v>0</v>
      </c>
      <c r="AN120" s="8" t="str">
        <f t="shared" ca="1" si="42"/>
        <v>NO</v>
      </c>
    </row>
    <row r="121" spans="1:40">
      <c r="A121" s="8">
        <v>86</v>
      </c>
      <c r="B121" s="8" cm="1">
        <f t="array" aca="1" ref="B121" ca="1">_xll.RiskGamma(1,1/$B$6)</f>
        <v>100</v>
      </c>
      <c r="C121" s="8">
        <f t="shared" ca="1" si="43"/>
        <v>8600</v>
      </c>
      <c r="D121" s="8">
        <f t="shared" ca="1" si="44"/>
        <v>9450</v>
      </c>
      <c r="E121" s="8" cm="1">
        <f t="array" aca="1" ref="E121" ca="1">_xll.RiskPert($B$8,$D$8,$E$8)</f>
        <v>50</v>
      </c>
      <c r="F121" s="8">
        <f t="shared" ca="1" si="45"/>
        <v>9500</v>
      </c>
      <c r="G121" s="8">
        <f t="shared" ca="1" si="46"/>
        <v>900</v>
      </c>
      <c r="H121" s="8">
        <f t="shared" ca="1" si="47"/>
        <v>9500</v>
      </c>
      <c r="I121" s="8" cm="1">
        <f t="array" aca="1" ref="I121" ca="1">_xll.RiskUniform(_xll.RiskSimtable($K$11:$K$12),_xll.RiskSimtable($L$11:$L$12))</f>
        <v>60</v>
      </c>
      <c r="J121" s="8">
        <f t="shared" ca="1" si="48"/>
        <v>9560</v>
      </c>
      <c r="K121" s="8">
        <f t="shared" ca="1" si="49"/>
        <v>0</v>
      </c>
      <c r="L121" s="8">
        <f t="shared" ca="1" si="50"/>
        <v>9560</v>
      </c>
      <c r="M121" s="19" cm="1">
        <f t="array" aca="1" ref="M121" ca="1">_xll.RiskWeibull($B$12,$C$12)</f>
        <v>93.543756289254645</v>
      </c>
      <c r="N121" s="19">
        <f t="shared" ca="1" si="51"/>
        <v>9653.5437562892548</v>
      </c>
      <c r="O121" s="8">
        <f t="shared" ca="1" si="52"/>
        <v>0</v>
      </c>
      <c r="P121" s="19">
        <f t="shared" ca="1" si="53"/>
        <v>9653.5437562892548</v>
      </c>
      <c r="Q121" s="8" cm="1">
        <f t="array" aca="1" ref="Q121" ca="1">_xll.RiskGamma($B$14,1/$C$14)</f>
        <v>100</v>
      </c>
      <c r="R121" s="8" cm="1">
        <f t="array" aca="1" ref="R121" ca="1">_xll.RiskUniform($B$16,$C$16)</f>
        <v>20</v>
      </c>
      <c r="S121" s="19">
        <f t="shared" ca="1" si="54"/>
        <v>9773.5437562892548</v>
      </c>
      <c r="T121" s="9">
        <f t="shared" ca="1" si="29"/>
        <v>100</v>
      </c>
      <c r="U121" s="19" cm="1">
        <f t="array" aca="1" ref="U121" ca="1">INDEX(S:S, 43 + (INT((ROW(A86)-1)/8)*8))</f>
        <v>9993.5437562892548</v>
      </c>
      <c r="V121" s="8">
        <f t="shared" si="1"/>
        <v>120</v>
      </c>
      <c r="W121" s="19">
        <f t="shared" ca="1" si="30"/>
        <v>10113.543756289255</v>
      </c>
      <c r="X121" s="8">
        <f t="shared" ca="1" si="31"/>
        <v>220</v>
      </c>
      <c r="Y121" s="19">
        <f t="shared" ca="1" si="32"/>
        <v>10113.543756289255</v>
      </c>
      <c r="Z121" s="19" cm="1">
        <f t="array" aca="1" ref="Z121" ca="1">_xll.RiskPert($B$20,$C$20,$D$20)</f>
        <v>99.666666666666671</v>
      </c>
      <c r="AA121" s="8">
        <f t="shared" ca="1" si="33"/>
        <v>10213.210422955921</v>
      </c>
      <c r="AB121" s="8">
        <f t="shared" ca="1" si="34"/>
        <v>0</v>
      </c>
      <c r="AC121" s="8" cm="1">
        <f t="array" aca="1" ref="AC121" ca="1">IF(MOD(ROW()-36, 8) = 0, INDEX(AA:AA, ROW()), INDEX(AE:AE,ROW() - 1))</f>
        <v>10338.210422955921</v>
      </c>
      <c r="AD121" s="8" cm="1">
        <f t="array" aca="1" ref="AD121" ca="1">_xll.RiskUniform($B$22,$C$22)</f>
        <v>25</v>
      </c>
      <c r="AE121" s="8">
        <f t="shared" ca="1" si="55"/>
        <v>10363.210422955921</v>
      </c>
      <c r="AF121" s="19">
        <f t="shared" ca="1" si="35"/>
        <v>224.66666666666606</v>
      </c>
      <c r="AG121" s="19">
        <f t="shared" ca="1" si="56"/>
        <v>1763.2104229559209</v>
      </c>
      <c r="AH121" s="8" t="str">
        <f t="shared" ca="1" si="36"/>
        <v>ONE WEEK REACHED</v>
      </c>
      <c r="AI121" s="8">
        <f t="shared" ca="1" si="37"/>
        <v>0</v>
      </c>
      <c r="AJ121" s="8">
        <f t="shared" ca="1" si="38"/>
        <v>0</v>
      </c>
      <c r="AK121" s="8">
        <f t="shared" ca="1" si="39"/>
        <v>0</v>
      </c>
      <c r="AL121" s="19">
        <f t="shared" ca="1" si="40"/>
        <v>0</v>
      </c>
      <c r="AM121" s="19">
        <f t="shared" ca="1" si="41"/>
        <v>0</v>
      </c>
      <c r="AN121" s="8" t="str">
        <f t="shared" ca="1" si="42"/>
        <v>NO</v>
      </c>
    </row>
    <row r="122" spans="1:40">
      <c r="A122" s="8">
        <v>87</v>
      </c>
      <c r="B122" s="8" cm="1">
        <f t="array" aca="1" ref="B122" ca="1">_xll.RiskGamma(1,1/$B$6)</f>
        <v>100</v>
      </c>
      <c r="C122" s="8">
        <f t="shared" ca="1" si="43"/>
        <v>8700</v>
      </c>
      <c r="D122" s="8">
        <f t="shared" ca="1" si="44"/>
        <v>9560</v>
      </c>
      <c r="E122" s="8" cm="1">
        <f t="array" aca="1" ref="E122" ca="1">_xll.RiskPert($B$8,$D$8,$E$8)</f>
        <v>50</v>
      </c>
      <c r="F122" s="8">
        <f t="shared" ca="1" si="45"/>
        <v>9610</v>
      </c>
      <c r="G122" s="8">
        <f t="shared" ca="1" si="46"/>
        <v>910</v>
      </c>
      <c r="H122" s="8">
        <f t="shared" ca="1" si="47"/>
        <v>9610</v>
      </c>
      <c r="I122" s="8" cm="1">
        <f t="array" aca="1" ref="I122" ca="1">_xll.RiskUniform(_xll.RiskSimtable($K$11:$K$12),_xll.RiskSimtable($L$11:$L$12))</f>
        <v>60</v>
      </c>
      <c r="J122" s="8">
        <f t="shared" ca="1" si="48"/>
        <v>9670</v>
      </c>
      <c r="K122" s="8">
        <f t="shared" ca="1" si="49"/>
        <v>0</v>
      </c>
      <c r="L122" s="8">
        <f t="shared" ca="1" si="50"/>
        <v>9670</v>
      </c>
      <c r="M122" s="19" cm="1">
        <f t="array" aca="1" ref="M122" ca="1">_xll.RiskWeibull($B$12,$C$12)</f>
        <v>93.543756289254645</v>
      </c>
      <c r="N122" s="19">
        <f t="shared" ca="1" si="51"/>
        <v>9763.5437562892548</v>
      </c>
      <c r="O122" s="8">
        <f t="shared" ca="1" si="52"/>
        <v>0</v>
      </c>
      <c r="P122" s="19">
        <f t="shared" ca="1" si="53"/>
        <v>9763.5437562892548</v>
      </c>
      <c r="Q122" s="8" cm="1">
        <f t="array" aca="1" ref="Q122" ca="1">_xll.RiskGamma($B$14,1/$C$14)</f>
        <v>100</v>
      </c>
      <c r="R122" s="8" cm="1">
        <f t="array" aca="1" ref="R122" ca="1">_xll.RiskUniform($B$16,$C$16)</f>
        <v>20</v>
      </c>
      <c r="S122" s="19">
        <f t="shared" ca="1" si="54"/>
        <v>9883.5437562892548</v>
      </c>
      <c r="T122" s="9">
        <f t="shared" ca="1" si="29"/>
        <v>100</v>
      </c>
      <c r="U122" s="19" cm="1">
        <f t="array" aca="1" ref="U122" ca="1">INDEX(S:S, 43 + (INT((ROW(A87)-1)/8)*8))</f>
        <v>9993.5437562892548</v>
      </c>
      <c r="V122" s="8">
        <f t="shared" si="1"/>
        <v>120</v>
      </c>
      <c r="W122" s="19">
        <f t="shared" ca="1" si="30"/>
        <v>10113.543756289255</v>
      </c>
      <c r="X122" s="8">
        <f t="shared" ca="1" si="31"/>
        <v>110</v>
      </c>
      <c r="Y122" s="19">
        <f t="shared" ca="1" si="32"/>
        <v>10113.543756289255</v>
      </c>
      <c r="Z122" s="19" cm="1">
        <f t="array" aca="1" ref="Z122" ca="1">_xll.RiskPert($B$20,$C$20,$D$20)</f>
        <v>99.666666666666671</v>
      </c>
      <c r="AA122" s="8">
        <f t="shared" ca="1" si="33"/>
        <v>10213.210422955921</v>
      </c>
      <c r="AB122" s="8">
        <f t="shared" ca="1" si="34"/>
        <v>0</v>
      </c>
      <c r="AC122" s="8" cm="1">
        <f t="array" aca="1" ref="AC122" ca="1">IF(MOD(ROW()-36, 8) = 0, INDEX(AA:AA, ROW()), INDEX(AE:AE,ROW() - 1))</f>
        <v>10363.210422955921</v>
      </c>
      <c r="AD122" s="8" cm="1">
        <f t="array" aca="1" ref="AD122" ca="1">_xll.RiskUniform($B$22,$C$22)</f>
        <v>25</v>
      </c>
      <c r="AE122" s="8">
        <f t="shared" ca="1" si="55"/>
        <v>10388.210422955921</v>
      </c>
      <c r="AF122" s="19">
        <f t="shared" ca="1" si="35"/>
        <v>249.66666666666606</v>
      </c>
      <c r="AG122" s="19">
        <f t="shared" ca="1" si="56"/>
        <v>1688.2104229559209</v>
      </c>
      <c r="AH122" s="8" t="str">
        <f t="shared" ca="1" si="36"/>
        <v>ONE WEEK REACHED</v>
      </c>
      <c r="AI122" s="8">
        <f t="shared" ca="1" si="37"/>
        <v>0</v>
      </c>
      <c r="AJ122" s="8">
        <f t="shared" ca="1" si="38"/>
        <v>0</v>
      </c>
      <c r="AK122" s="8">
        <f t="shared" ca="1" si="39"/>
        <v>0</v>
      </c>
      <c r="AL122" s="19">
        <f t="shared" ca="1" si="40"/>
        <v>0</v>
      </c>
      <c r="AM122" s="19">
        <f t="shared" ca="1" si="41"/>
        <v>0</v>
      </c>
      <c r="AN122" s="8" t="str">
        <f t="shared" ca="1" si="42"/>
        <v>NO</v>
      </c>
    </row>
    <row r="123" spans="1:40">
      <c r="A123" s="8">
        <v>88</v>
      </c>
      <c r="B123" s="8" cm="1">
        <f t="array" aca="1" ref="B123" ca="1">_xll.RiskGamma(1,1/$B$6)</f>
        <v>100</v>
      </c>
      <c r="C123" s="8">
        <f t="shared" ca="1" si="43"/>
        <v>8800</v>
      </c>
      <c r="D123" s="8">
        <f t="shared" ca="1" si="44"/>
        <v>9670</v>
      </c>
      <c r="E123" s="8" cm="1">
        <f t="array" aca="1" ref="E123" ca="1">_xll.RiskPert($B$8,$D$8,$E$8)</f>
        <v>50</v>
      </c>
      <c r="F123" s="8">
        <f t="shared" ca="1" si="45"/>
        <v>9720</v>
      </c>
      <c r="G123" s="8">
        <f t="shared" ca="1" si="46"/>
        <v>920</v>
      </c>
      <c r="H123" s="8">
        <f t="shared" ca="1" si="47"/>
        <v>9720</v>
      </c>
      <c r="I123" s="8" cm="1">
        <f t="array" aca="1" ref="I123" ca="1">_xll.RiskUniform(_xll.RiskSimtable($K$11:$K$12),_xll.RiskSimtable($L$11:$L$12))</f>
        <v>60</v>
      </c>
      <c r="J123" s="8">
        <f t="shared" ca="1" si="48"/>
        <v>9780</v>
      </c>
      <c r="K123" s="8">
        <f t="shared" ca="1" si="49"/>
        <v>0</v>
      </c>
      <c r="L123" s="8">
        <f t="shared" ca="1" si="50"/>
        <v>9780</v>
      </c>
      <c r="M123" s="19" cm="1">
        <f t="array" aca="1" ref="M123" ca="1">_xll.RiskWeibull($B$12,$C$12)</f>
        <v>93.543756289254645</v>
      </c>
      <c r="N123" s="19">
        <f t="shared" ca="1" si="51"/>
        <v>9873.5437562892548</v>
      </c>
      <c r="O123" s="8">
        <f t="shared" ca="1" si="52"/>
        <v>0</v>
      </c>
      <c r="P123" s="19">
        <f t="shared" ca="1" si="53"/>
        <v>9873.5437562892548</v>
      </c>
      <c r="Q123" s="8" cm="1">
        <f t="array" aca="1" ref="Q123" ca="1">_xll.RiskGamma($B$14,1/$C$14)</f>
        <v>100</v>
      </c>
      <c r="R123" s="8" cm="1">
        <f t="array" aca="1" ref="R123" ca="1">_xll.RiskUniform($B$16,$C$16)</f>
        <v>20</v>
      </c>
      <c r="S123" s="19">
        <f t="shared" ca="1" si="54"/>
        <v>9993.5437562892548</v>
      </c>
      <c r="T123" s="9">
        <f t="shared" ca="1" si="29"/>
        <v>100</v>
      </c>
      <c r="U123" s="19" cm="1">
        <f t="array" aca="1" ref="U123" ca="1">INDEX(S:S, 43 + (INT((ROW(A88)-1)/8)*8))</f>
        <v>9993.5437562892548</v>
      </c>
      <c r="V123" s="8">
        <f t="shared" si="1"/>
        <v>120</v>
      </c>
      <c r="W123" s="19">
        <f t="shared" ca="1" si="30"/>
        <v>10113.543756289255</v>
      </c>
      <c r="X123" s="8">
        <f t="shared" ca="1" si="31"/>
        <v>0</v>
      </c>
      <c r="Y123" s="19">
        <f t="shared" ca="1" si="32"/>
        <v>10113.543756289255</v>
      </c>
      <c r="Z123" s="19" cm="1">
        <f t="array" aca="1" ref="Z123" ca="1">_xll.RiskPert($B$20,$C$20,$D$20)</f>
        <v>99.666666666666671</v>
      </c>
      <c r="AA123" s="8">
        <f t="shared" ca="1" si="33"/>
        <v>10213.210422955921</v>
      </c>
      <c r="AB123" s="8">
        <f t="shared" ca="1" si="34"/>
        <v>0</v>
      </c>
      <c r="AC123" s="8" cm="1">
        <f t="array" aca="1" ref="AC123" ca="1">IF(MOD(ROW()-36, 8) = 0, INDEX(AA:AA, ROW()), INDEX(AE:AE,ROW() - 1))</f>
        <v>10388.210422955921</v>
      </c>
      <c r="AD123" s="8" cm="1">
        <f t="array" aca="1" ref="AD123" ca="1">_xll.RiskUniform($B$22,$C$22)</f>
        <v>25</v>
      </c>
      <c r="AE123" s="8">
        <f t="shared" ca="1" si="55"/>
        <v>10413.210422955921</v>
      </c>
      <c r="AF123" s="19">
        <f t="shared" ca="1" si="35"/>
        <v>274.66666666666606</v>
      </c>
      <c r="AG123" s="19">
        <f t="shared" ca="1" si="56"/>
        <v>1613.2104229559209</v>
      </c>
      <c r="AH123" s="8" t="str">
        <f t="shared" ca="1" si="36"/>
        <v>ONE WEEK REACHED</v>
      </c>
      <c r="AI123" s="8">
        <f t="shared" ca="1" si="37"/>
        <v>0</v>
      </c>
      <c r="AJ123" s="8">
        <f t="shared" ca="1" si="38"/>
        <v>0</v>
      </c>
      <c r="AK123" s="8">
        <f t="shared" ca="1" si="39"/>
        <v>0</v>
      </c>
      <c r="AL123" s="19">
        <f t="shared" ca="1" si="40"/>
        <v>0</v>
      </c>
      <c r="AM123" s="19">
        <f t="shared" ca="1" si="41"/>
        <v>0</v>
      </c>
      <c r="AN123" s="8" t="str">
        <f t="shared" ca="1" si="42"/>
        <v>NO</v>
      </c>
    </row>
    <row r="124" spans="1:40">
      <c r="A124" s="8">
        <v>89</v>
      </c>
      <c r="B124" s="8" cm="1">
        <f t="array" aca="1" ref="B124" ca="1">_xll.RiskGamma(1,1/$B$6)</f>
        <v>100</v>
      </c>
      <c r="C124" s="8">
        <f t="shared" ca="1" si="43"/>
        <v>8900</v>
      </c>
      <c r="D124" s="8">
        <f t="shared" ca="1" si="44"/>
        <v>9780</v>
      </c>
      <c r="E124" s="8" cm="1">
        <f t="array" aca="1" ref="E124" ca="1">_xll.RiskPert($B$8,$D$8,$E$8)</f>
        <v>50</v>
      </c>
      <c r="F124" s="8">
        <f t="shared" ca="1" si="45"/>
        <v>9830</v>
      </c>
      <c r="G124" s="8">
        <f t="shared" ca="1" si="46"/>
        <v>930</v>
      </c>
      <c r="H124" s="8">
        <f t="shared" ca="1" si="47"/>
        <v>9830</v>
      </c>
      <c r="I124" s="8" cm="1">
        <f t="array" aca="1" ref="I124" ca="1">_xll.RiskUniform(_xll.RiskSimtable($K$11:$K$12),_xll.RiskSimtable($L$11:$L$12))</f>
        <v>60</v>
      </c>
      <c r="J124" s="8">
        <f t="shared" ca="1" si="48"/>
        <v>9890</v>
      </c>
      <c r="K124" s="8">
        <f t="shared" ca="1" si="49"/>
        <v>0</v>
      </c>
      <c r="L124" s="8">
        <f t="shared" ca="1" si="50"/>
        <v>9890</v>
      </c>
      <c r="M124" s="19" cm="1">
        <f t="array" aca="1" ref="M124" ca="1">_xll.RiskWeibull($B$12,$C$12)</f>
        <v>93.543756289254645</v>
      </c>
      <c r="N124" s="19">
        <f t="shared" ca="1" si="51"/>
        <v>9983.5437562892548</v>
      </c>
      <c r="O124" s="8">
        <f t="shared" ca="1" si="52"/>
        <v>0</v>
      </c>
      <c r="P124" s="19">
        <f t="shared" ca="1" si="53"/>
        <v>9983.5437562892548</v>
      </c>
      <c r="Q124" s="8" cm="1">
        <f t="array" aca="1" ref="Q124" ca="1">_xll.RiskGamma($B$14,1/$C$14)</f>
        <v>100</v>
      </c>
      <c r="R124" s="8" cm="1">
        <f t="array" aca="1" ref="R124" ca="1">_xll.RiskUniform($B$16,$C$16)</f>
        <v>20</v>
      </c>
      <c r="S124" s="19">
        <f t="shared" ca="1" si="54"/>
        <v>10103.543756289255</v>
      </c>
      <c r="T124" s="9">
        <f t="shared" ca="1" si="29"/>
        <v>100</v>
      </c>
      <c r="U124" s="19" cm="1">
        <f t="array" aca="1" ref="U124" ca="1">INDEX(S:S, 43 + (INT((ROW(A89)-1)/8)*8))</f>
        <v>10873.543756289255</v>
      </c>
      <c r="V124" s="8">
        <f t="shared" si="1"/>
        <v>120</v>
      </c>
      <c r="W124" s="19">
        <f t="shared" ca="1" si="30"/>
        <v>10993.543756289255</v>
      </c>
      <c r="X124" s="8">
        <f t="shared" ca="1" si="31"/>
        <v>770</v>
      </c>
      <c r="Y124" s="19">
        <f t="shared" ca="1" si="32"/>
        <v>10993.543756289255</v>
      </c>
      <c r="Z124" s="19" cm="1">
        <f t="array" aca="1" ref="Z124" ca="1">_xll.RiskPert($B$20,$C$20,$D$20)</f>
        <v>99.666666666666671</v>
      </c>
      <c r="AA124" s="8">
        <f t="shared" ca="1" si="33"/>
        <v>11093.210422955921</v>
      </c>
      <c r="AB124" s="8">
        <f t="shared" ca="1" si="34"/>
        <v>0</v>
      </c>
      <c r="AC124" s="8" cm="1">
        <f t="array" aca="1" ref="AC124" ca="1">IF(MOD(ROW()-36, 8) = 0, INDEX(AA:AA, ROW()), INDEX(AE:AE,ROW() - 1))</f>
        <v>11093.210422955921</v>
      </c>
      <c r="AD124" s="8" cm="1">
        <f t="array" aca="1" ref="AD124" ca="1">_xll.RiskUniform($B$22,$C$22)</f>
        <v>25</v>
      </c>
      <c r="AE124" s="8">
        <f t="shared" ca="1" si="55"/>
        <v>11118.210422955921</v>
      </c>
      <c r="AF124" s="19">
        <f t="shared" ca="1" si="35"/>
        <v>99.66666666666606</v>
      </c>
      <c r="AG124" s="19">
        <f t="shared" ca="1" si="56"/>
        <v>2218.2104229559209</v>
      </c>
      <c r="AH124" s="8" t="str">
        <f t="shared" ca="1" si="36"/>
        <v>ONE WEEK REACHED</v>
      </c>
      <c r="AI124" s="8">
        <f t="shared" ca="1" si="37"/>
        <v>0</v>
      </c>
      <c r="AJ124" s="8">
        <f t="shared" ca="1" si="38"/>
        <v>0</v>
      </c>
      <c r="AK124" s="8">
        <f t="shared" ca="1" si="39"/>
        <v>0</v>
      </c>
      <c r="AL124" s="19">
        <f t="shared" ca="1" si="40"/>
        <v>0</v>
      </c>
      <c r="AM124" s="19">
        <f t="shared" ca="1" si="41"/>
        <v>0</v>
      </c>
      <c r="AN124" s="8" t="str">
        <f t="shared" ca="1" si="42"/>
        <v>NO</v>
      </c>
    </row>
    <row r="125" spans="1:40">
      <c r="A125" s="8">
        <v>90</v>
      </c>
      <c r="B125" s="8" cm="1">
        <f t="array" aca="1" ref="B125" ca="1">_xll.RiskGamma(1,1/$B$6)</f>
        <v>100</v>
      </c>
      <c r="C125" s="8">
        <f t="shared" ca="1" si="43"/>
        <v>9000</v>
      </c>
      <c r="D125" s="8">
        <f t="shared" ca="1" si="44"/>
        <v>9890</v>
      </c>
      <c r="E125" s="8" cm="1">
        <f t="array" aca="1" ref="E125" ca="1">_xll.RiskPert($B$8,$D$8,$E$8)</f>
        <v>50</v>
      </c>
      <c r="F125" s="8">
        <f t="shared" ca="1" si="45"/>
        <v>9940</v>
      </c>
      <c r="G125" s="8">
        <f t="shared" ca="1" si="46"/>
        <v>940</v>
      </c>
      <c r="H125" s="8">
        <f t="shared" ca="1" si="47"/>
        <v>9940</v>
      </c>
      <c r="I125" s="8" cm="1">
        <f t="array" aca="1" ref="I125" ca="1">_xll.RiskUniform(_xll.RiskSimtable($K$11:$K$12),_xll.RiskSimtable($L$11:$L$12))</f>
        <v>60</v>
      </c>
      <c r="J125" s="8">
        <f t="shared" ca="1" si="48"/>
        <v>10000</v>
      </c>
      <c r="K125" s="8">
        <f t="shared" ca="1" si="49"/>
        <v>0</v>
      </c>
      <c r="L125" s="8">
        <f t="shared" ca="1" si="50"/>
        <v>10000</v>
      </c>
      <c r="M125" s="19" cm="1">
        <f t="array" aca="1" ref="M125" ca="1">_xll.RiskWeibull($B$12,$C$12)</f>
        <v>93.543756289254645</v>
      </c>
      <c r="N125" s="19">
        <f t="shared" ca="1" si="51"/>
        <v>10093.543756289255</v>
      </c>
      <c r="O125" s="8">
        <f t="shared" ca="1" si="52"/>
        <v>0</v>
      </c>
      <c r="P125" s="19">
        <f t="shared" ca="1" si="53"/>
        <v>10093.543756289255</v>
      </c>
      <c r="Q125" s="8" cm="1">
        <f t="array" aca="1" ref="Q125" ca="1">_xll.RiskGamma($B$14,1/$C$14)</f>
        <v>100</v>
      </c>
      <c r="R125" s="8" cm="1">
        <f t="array" aca="1" ref="R125" ca="1">_xll.RiskUniform($B$16,$C$16)</f>
        <v>20</v>
      </c>
      <c r="S125" s="19">
        <f t="shared" ca="1" si="54"/>
        <v>10213.543756289255</v>
      </c>
      <c r="T125" s="9">
        <f t="shared" ca="1" si="29"/>
        <v>100</v>
      </c>
      <c r="U125" s="19" cm="1">
        <f t="array" aca="1" ref="U125" ca="1">INDEX(S:S, 43 + (INT((ROW(A90)-1)/8)*8))</f>
        <v>10873.543756289255</v>
      </c>
      <c r="V125" s="8">
        <f t="shared" si="1"/>
        <v>120</v>
      </c>
      <c r="W125" s="19">
        <f t="shared" ca="1" si="30"/>
        <v>10993.543756289255</v>
      </c>
      <c r="X125" s="8">
        <f t="shared" ca="1" si="31"/>
        <v>660</v>
      </c>
      <c r="Y125" s="19">
        <f t="shared" ca="1" si="32"/>
        <v>10993.543756289255</v>
      </c>
      <c r="Z125" s="19" cm="1">
        <f t="array" aca="1" ref="Z125" ca="1">_xll.RiskPert($B$20,$C$20,$D$20)</f>
        <v>99.666666666666671</v>
      </c>
      <c r="AA125" s="8">
        <f t="shared" ca="1" si="33"/>
        <v>11093.210422955921</v>
      </c>
      <c r="AB125" s="8">
        <f t="shared" ca="1" si="34"/>
        <v>0</v>
      </c>
      <c r="AC125" s="8" cm="1">
        <f t="array" aca="1" ref="AC125" ca="1">IF(MOD(ROW()-36, 8) = 0, INDEX(AA:AA, ROW()), INDEX(AE:AE,ROW() - 1))</f>
        <v>11118.210422955921</v>
      </c>
      <c r="AD125" s="8" cm="1">
        <f t="array" aca="1" ref="AD125" ca="1">_xll.RiskUniform($B$22,$C$22)</f>
        <v>25</v>
      </c>
      <c r="AE125" s="8">
        <f t="shared" ca="1" si="55"/>
        <v>11143.210422955921</v>
      </c>
      <c r="AF125" s="19">
        <f t="shared" ca="1" si="35"/>
        <v>124.66666666666606</v>
      </c>
      <c r="AG125" s="19">
        <f t="shared" ca="1" si="56"/>
        <v>2143.2104229559209</v>
      </c>
      <c r="AH125" s="8" t="str">
        <f t="shared" ca="1" si="36"/>
        <v>ONE WEEK REACHED</v>
      </c>
      <c r="AI125" s="8">
        <f t="shared" ca="1" si="37"/>
        <v>0</v>
      </c>
      <c r="AJ125" s="8">
        <f t="shared" ca="1" si="38"/>
        <v>0</v>
      </c>
      <c r="AK125" s="8">
        <f t="shared" ca="1" si="39"/>
        <v>0</v>
      </c>
      <c r="AL125" s="19">
        <f t="shared" ca="1" si="40"/>
        <v>0</v>
      </c>
      <c r="AM125" s="19">
        <f t="shared" ca="1" si="41"/>
        <v>0</v>
      </c>
      <c r="AN125" s="8" t="str">
        <f t="shared" ca="1" si="42"/>
        <v>NO</v>
      </c>
    </row>
    <row r="126" spans="1:40">
      <c r="A126" s="8">
        <v>91</v>
      </c>
      <c r="B126" s="8" cm="1">
        <f t="array" aca="1" ref="B126" ca="1">_xll.RiskGamma(1,1/$B$6)</f>
        <v>100</v>
      </c>
      <c r="C126" s="8">
        <f t="shared" ca="1" si="43"/>
        <v>9100</v>
      </c>
      <c r="D126" s="8">
        <f t="shared" ca="1" si="44"/>
        <v>10000</v>
      </c>
      <c r="E126" s="8" cm="1">
        <f t="array" aca="1" ref="E126" ca="1">_xll.RiskPert($B$8,$D$8,$E$8)</f>
        <v>50</v>
      </c>
      <c r="F126" s="8">
        <f t="shared" ca="1" si="45"/>
        <v>10050</v>
      </c>
      <c r="G126" s="8">
        <f t="shared" ca="1" si="46"/>
        <v>950</v>
      </c>
      <c r="H126" s="8">
        <f t="shared" ca="1" si="47"/>
        <v>10050</v>
      </c>
      <c r="I126" s="8" cm="1">
        <f t="array" aca="1" ref="I126" ca="1">_xll.RiskUniform(_xll.RiskSimtable($K$11:$K$12),_xll.RiskSimtable($L$11:$L$12))</f>
        <v>60</v>
      </c>
      <c r="J126" s="8">
        <f t="shared" ca="1" si="48"/>
        <v>10110</v>
      </c>
      <c r="K126" s="8">
        <f t="shared" ca="1" si="49"/>
        <v>0</v>
      </c>
      <c r="L126" s="8">
        <f t="shared" ca="1" si="50"/>
        <v>10110</v>
      </c>
      <c r="M126" s="19" cm="1">
        <f t="array" aca="1" ref="M126" ca="1">_xll.RiskWeibull($B$12,$C$12)</f>
        <v>93.543756289254645</v>
      </c>
      <c r="N126" s="19">
        <f t="shared" ca="1" si="51"/>
        <v>10203.543756289255</v>
      </c>
      <c r="O126" s="8">
        <f t="shared" ca="1" si="52"/>
        <v>0</v>
      </c>
      <c r="P126" s="19">
        <f t="shared" ca="1" si="53"/>
        <v>10203.543756289255</v>
      </c>
      <c r="Q126" s="8" cm="1">
        <f t="array" aca="1" ref="Q126" ca="1">_xll.RiskGamma($B$14,1/$C$14)</f>
        <v>100</v>
      </c>
      <c r="R126" s="8" cm="1">
        <f t="array" aca="1" ref="R126" ca="1">_xll.RiskUniform($B$16,$C$16)</f>
        <v>20</v>
      </c>
      <c r="S126" s="19">
        <f t="shared" ca="1" si="54"/>
        <v>10323.543756289255</v>
      </c>
      <c r="T126" s="9">
        <f t="shared" ca="1" si="29"/>
        <v>100</v>
      </c>
      <c r="U126" s="19" cm="1">
        <f t="array" aca="1" ref="U126" ca="1">INDEX(S:S, 43 + (INT((ROW(A91)-1)/8)*8))</f>
        <v>10873.543756289255</v>
      </c>
      <c r="V126" s="8">
        <f t="shared" si="1"/>
        <v>120</v>
      </c>
      <c r="W126" s="19">
        <f t="shared" ca="1" si="30"/>
        <v>10993.543756289255</v>
      </c>
      <c r="X126" s="8">
        <f t="shared" ca="1" si="31"/>
        <v>550</v>
      </c>
      <c r="Y126" s="19">
        <f t="shared" ca="1" si="32"/>
        <v>10993.543756289255</v>
      </c>
      <c r="Z126" s="19" cm="1">
        <f t="array" aca="1" ref="Z126" ca="1">_xll.RiskPert($B$20,$C$20,$D$20)</f>
        <v>99.666666666666671</v>
      </c>
      <c r="AA126" s="8">
        <f t="shared" ca="1" si="33"/>
        <v>11093.210422955921</v>
      </c>
      <c r="AB126" s="8">
        <f t="shared" ca="1" si="34"/>
        <v>0</v>
      </c>
      <c r="AC126" s="8" cm="1">
        <f t="array" aca="1" ref="AC126" ca="1">IF(MOD(ROW()-36, 8) = 0, INDEX(AA:AA, ROW()), INDEX(AE:AE,ROW() - 1))</f>
        <v>11143.210422955921</v>
      </c>
      <c r="AD126" s="8" cm="1">
        <f t="array" aca="1" ref="AD126" ca="1">_xll.RiskUniform($B$22,$C$22)</f>
        <v>25</v>
      </c>
      <c r="AE126" s="8">
        <f t="shared" ca="1" si="55"/>
        <v>11168.210422955921</v>
      </c>
      <c r="AF126" s="19">
        <f t="shared" ca="1" si="35"/>
        <v>149.66666666666606</v>
      </c>
      <c r="AG126" s="19">
        <f t="shared" ca="1" si="56"/>
        <v>2068.2104229559209</v>
      </c>
      <c r="AH126" s="8" t="str">
        <f t="shared" ca="1" si="36"/>
        <v>ONE WEEK REACHED</v>
      </c>
      <c r="AI126" s="8">
        <f t="shared" ca="1" si="37"/>
        <v>0</v>
      </c>
      <c r="AJ126" s="8">
        <f t="shared" ca="1" si="38"/>
        <v>0</v>
      </c>
      <c r="AK126" s="8">
        <f t="shared" ca="1" si="39"/>
        <v>0</v>
      </c>
      <c r="AL126" s="19">
        <f t="shared" ca="1" si="40"/>
        <v>0</v>
      </c>
      <c r="AM126" s="19">
        <f t="shared" ca="1" si="41"/>
        <v>0</v>
      </c>
      <c r="AN126" s="8" t="str">
        <f t="shared" ca="1" si="42"/>
        <v>NO</v>
      </c>
    </row>
    <row r="127" spans="1:40">
      <c r="A127" s="8">
        <v>92</v>
      </c>
      <c r="B127" s="8" cm="1">
        <f t="array" aca="1" ref="B127" ca="1">_xll.RiskGamma(1,1/$B$6)</f>
        <v>100</v>
      </c>
      <c r="C127" s="8">
        <f t="shared" ca="1" si="43"/>
        <v>9200</v>
      </c>
      <c r="D127" s="8">
        <f t="shared" ca="1" si="44"/>
        <v>10110</v>
      </c>
      <c r="E127" s="8" cm="1">
        <f t="array" aca="1" ref="E127" ca="1">_xll.RiskPert($B$8,$D$8,$E$8)</f>
        <v>50</v>
      </c>
      <c r="F127" s="8">
        <f t="shared" ca="1" si="45"/>
        <v>10160</v>
      </c>
      <c r="G127" s="8">
        <f t="shared" ca="1" si="46"/>
        <v>960</v>
      </c>
      <c r="H127" s="8">
        <f t="shared" ca="1" si="47"/>
        <v>10160</v>
      </c>
      <c r="I127" s="8" cm="1">
        <f t="array" aca="1" ref="I127" ca="1">_xll.RiskUniform(_xll.RiskSimtable($K$11:$K$12),_xll.RiskSimtable($L$11:$L$12))</f>
        <v>60</v>
      </c>
      <c r="J127" s="8">
        <f t="shared" ca="1" si="48"/>
        <v>10220</v>
      </c>
      <c r="K127" s="8">
        <f t="shared" ca="1" si="49"/>
        <v>0</v>
      </c>
      <c r="L127" s="8">
        <f t="shared" ca="1" si="50"/>
        <v>10220</v>
      </c>
      <c r="M127" s="19" cm="1">
        <f t="array" aca="1" ref="M127" ca="1">_xll.RiskWeibull($B$12,$C$12)</f>
        <v>93.543756289254645</v>
      </c>
      <c r="N127" s="19">
        <f t="shared" ca="1" si="51"/>
        <v>10313.543756289255</v>
      </c>
      <c r="O127" s="8">
        <f t="shared" ca="1" si="52"/>
        <v>0</v>
      </c>
      <c r="P127" s="19">
        <f t="shared" ca="1" si="53"/>
        <v>10313.543756289255</v>
      </c>
      <c r="Q127" s="8" cm="1">
        <f t="array" aca="1" ref="Q127" ca="1">_xll.RiskGamma($B$14,1/$C$14)</f>
        <v>100</v>
      </c>
      <c r="R127" s="8" cm="1">
        <f t="array" aca="1" ref="R127" ca="1">_xll.RiskUniform($B$16,$C$16)</f>
        <v>20</v>
      </c>
      <c r="S127" s="19">
        <f t="shared" ca="1" si="54"/>
        <v>10433.543756289255</v>
      </c>
      <c r="T127" s="9">
        <f t="shared" ca="1" si="29"/>
        <v>100</v>
      </c>
      <c r="U127" s="19" cm="1">
        <f t="array" aca="1" ref="U127" ca="1">INDEX(S:S, 43 + (INT((ROW(A92)-1)/8)*8))</f>
        <v>10873.543756289255</v>
      </c>
      <c r="V127" s="8">
        <f t="shared" si="1"/>
        <v>120</v>
      </c>
      <c r="W127" s="19">
        <f t="shared" ca="1" si="30"/>
        <v>10993.543756289255</v>
      </c>
      <c r="X127" s="8">
        <f t="shared" ca="1" si="31"/>
        <v>440</v>
      </c>
      <c r="Y127" s="19">
        <f t="shared" ca="1" si="32"/>
        <v>10993.543756289255</v>
      </c>
      <c r="Z127" s="19" cm="1">
        <f t="array" aca="1" ref="Z127" ca="1">_xll.RiskPert($B$20,$C$20,$D$20)</f>
        <v>99.666666666666671</v>
      </c>
      <c r="AA127" s="8">
        <f t="shared" ca="1" si="33"/>
        <v>11093.210422955921</v>
      </c>
      <c r="AB127" s="8">
        <f t="shared" ca="1" si="34"/>
        <v>0</v>
      </c>
      <c r="AC127" s="8" cm="1">
        <f t="array" aca="1" ref="AC127" ca="1">IF(MOD(ROW()-36, 8) = 0, INDEX(AA:AA, ROW()), INDEX(AE:AE,ROW() - 1))</f>
        <v>11168.210422955921</v>
      </c>
      <c r="AD127" s="8" cm="1">
        <f t="array" aca="1" ref="AD127" ca="1">_xll.RiskUniform($B$22,$C$22)</f>
        <v>25</v>
      </c>
      <c r="AE127" s="8">
        <f t="shared" ca="1" si="55"/>
        <v>11193.210422955921</v>
      </c>
      <c r="AF127" s="19">
        <f t="shared" ca="1" si="35"/>
        <v>174.66666666666606</v>
      </c>
      <c r="AG127" s="19">
        <f t="shared" ca="1" si="56"/>
        <v>1993.2104229559209</v>
      </c>
      <c r="AH127" s="8" t="str">
        <f t="shared" ca="1" si="36"/>
        <v>ONE WEEK REACHED</v>
      </c>
      <c r="AI127" s="8">
        <f t="shared" ca="1" si="37"/>
        <v>0</v>
      </c>
      <c r="AJ127" s="8">
        <f t="shared" ca="1" si="38"/>
        <v>0</v>
      </c>
      <c r="AK127" s="8">
        <f t="shared" ca="1" si="39"/>
        <v>0</v>
      </c>
      <c r="AL127" s="19">
        <f t="shared" ca="1" si="40"/>
        <v>0</v>
      </c>
      <c r="AM127" s="19">
        <f t="shared" ca="1" si="41"/>
        <v>0</v>
      </c>
      <c r="AN127" s="8" t="str">
        <f t="shared" ca="1" si="42"/>
        <v>NO</v>
      </c>
    </row>
    <row r="128" spans="1:40">
      <c r="A128" s="8">
        <v>93</v>
      </c>
      <c r="B128" s="8" cm="1">
        <f t="array" aca="1" ref="B128" ca="1">_xll.RiskGamma(1,1/$B$6)</f>
        <v>100</v>
      </c>
      <c r="C128" s="8">
        <f t="shared" ca="1" si="43"/>
        <v>9300</v>
      </c>
      <c r="D128" s="8">
        <f t="shared" ca="1" si="44"/>
        <v>10220</v>
      </c>
      <c r="E128" s="8" cm="1">
        <f t="array" aca="1" ref="E128" ca="1">_xll.RiskPert($B$8,$D$8,$E$8)</f>
        <v>50</v>
      </c>
      <c r="F128" s="8">
        <f t="shared" ca="1" si="45"/>
        <v>10270</v>
      </c>
      <c r="G128" s="8">
        <f t="shared" ca="1" si="46"/>
        <v>970</v>
      </c>
      <c r="H128" s="8">
        <f t="shared" ca="1" si="47"/>
        <v>10270</v>
      </c>
      <c r="I128" s="8" cm="1">
        <f t="array" aca="1" ref="I128" ca="1">_xll.RiskUniform(_xll.RiskSimtable($K$11:$K$12),_xll.RiskSimtable($L$11:$L$12))</f>
        <v>60</v>
      </c>
      <c r="J128" s="8">
        <f t="shared" ca="1" si="48"/>
        <v>10330</v>
      </c>
      <c r="K128" s="8">
        <f t="shared" ca="1" si="49"/>
        <v>0</v>
      </c>
      <c r="L128" s="8">
        <f t="shared" ca="1" si="50"/>
        <v>10330</v>
      </c>
      <c r="M128" s="19" cm="1">
        <f t="array" aca="1" ref="M128" ca="1">_xll.RiskWeibull($B$12,$C$12)</f>
        <v>93.543756289254645</v>
      </c>
      <c r="N128" s="19">
        <f t="shared" ca="1" si="51"/>
        <v>10423.543756289255</v>
      </c>
      <c r="O128" s="8">
        <f t="shared" ca="1" si="52"/>
        <v>0</v>
      </c>
      <c r="P128" s="19">
        <f t="shared" ca="1" si="53"/>
        <v>10423.543756289255</v>
      </c>
      <c r="Q128" s="8" cm="1">
        <f t="array" aca="1" ref="Q128" ca="1">_xll.RiskGamma($B$14,1/$C$14)</f>
        <v>100</v>
      </c>
      <c r="R128" s="8" cm="1">
        <f t="array" aca="1" ref="R128" ca="1">_xll.RiskUniform($B$16,$C$16)</f>
        <v>20</v>
      </c>
      <c r="S128" s="19">
        <f t="shared" ca="1" si="54"/>
        <v>10543.543756289255</v>
      </c>
      <c r="T128" s="9">
        <f t="shared" ca="1" si="29"/>
        <v>100</v>
      </c>
      <c r="U128" s="19" cm="1">
        <f t="array" aca="1" ref="U128" ca="1">INDEX(S:S, 43 + (INT((ROW(A93)-1)/8)*8))</f>
        <v>10873.543756289255</v>
      </c>
      <c r="V128" s="8">
        <f t="shared" si="1"/>
        <v>120</v>
      </c>
      <c r="W128" s="19">
        <f t="shared" ca="1" si="30"/>
        <v>10993.543756289255</v>
      </c>
      <c r="X128" s="8">
        <f t="shared" ca="1" si="31"/>
        <v>330</v>
      </c>
      <c r="Y128" s="19">
        <f t="shared" ca="1" si="32"/>
        <v>10993.543756289255</v>
      </c>
      <c r="Z128" s="19" cm="1">
        <f t="array" aca="1" ref="Z128" ca="1">_xll.RiskPert($B$20,$C$20,$D$20)</f>
        <v>99.666666666666671</v>
      </c>
      <c r="AA128" s="8">
        <f t="shared" ca="1" si="33"/>
        <v>11093.210422955921</v>
      </c>
      <c r="AB128" s="8">
        <f t="shared" ca="1" si="34"/>
        <v>0</v>
      </c>
      <c r="AC128" s="8" cm="1">
        <f t="array" aca="1" ref="AC128" ca="1">IF(MOD(ROW()-36, 8) = 0, INDEX(AA:AA, ROW()), INDEX(AE:AE,ROW() - 1))</f>
        <v>11193.210422955921</v>
      </c>
      <c r="AD128" s="8" cm="1">
        <f t="array" aca="1" ref="AD128" ca="1">_xll.RiskUniform($B$22,$C$22)</f>
        <v>25</v>
      </c>
      <c r="AE128" s="8">
        <f t="shared" ca="1" si="55"/>
        <v>11218.210422955921</v>
      </c>
      <c r="AF128" s="19">
        <f t="shared" ca="1" si="35"/>
        <v>199.66666666666606</v>
      </c>
      <c r="AG128" s="19">
        <f t="shared" ca="1" si="56"/>
        <v>1918.2104229559209</v>
      </c>
      <c r="AH128" s="8" t="str">
        <f t="shared" ca="1" si="36"/>
        <v>ONE WEEK REACHED</v>
      </c>
      <c r="AI128" s="8">
        <f t="shared" ca="1" si="37"/>
        <v>0</v>
      </c>
      <c r="AJ128" s="8">
        <f t="shared" ca="1" si="38"/>
        <v>0</v>
      </c>
      <c r="AK128" s="8">
        <f t="shared" ca="1" si="39"/>
        <v>0</v>
      </c>
      <c r="AL128" s="19">
        <f t="shared" ca="1" si="40"/>
        <v>0</v>
      </c>
      <c r="AM128" s="19">
        <f t="shared" ca="1" si="41"/>
        <v>0</v>
      </c>
      <c r="AN128" s="8" t="str">
        <f t="shared" ca="1" si="42"/>
        <v>NO</v>
      </c>
    </row>
    <row r="129" spans="1:40">
      <c r="A129" s="8">
        <v>94</v>
      </c>
      <c r="B129" s="8" cm="1">
        <f t="array" aca="1" ref="B129" ca="1">_xll.RiskGamma(1,1/$B$6)</f>
        <v>100</v>
      </c>
      <c r="C129" s="8">
        <f t="shared" ca="1" si="43"/>
        <v>9400</v>
      </c>
      <c r="D129" s="8">
        <f t="shared" ca="1" si="44"/>
        <v>10330</v>
      </c>
      <c r="E129" s="8" cm="1">
        <f t="array" aca="1" ref="E129" ca="1">_xll.RiskPert($B$8,$D$8,$E$8)</f>
        <v>50</v>
      </c>
      <c r="F129" s="8">
        <f t="shared" ca="1" si="45"/>
        <v>10380</v>
      </c>
      <c r="G129" s="8">
        <f t="shared" ca="1" si="46"/>
        <v>980</v>
      </c>
      <c r="H129" s="8">
        <f t="shared" ca="1" si="47"/>
        <v>10380</v>
      </c>
      <c r="I129" s="8" cm="1">
        <f t="array" aca="1" ref="I129" ca="1">_xll.RiskUniform(_xll.RiskSimtable($K$11:$K$12),_xll.RiskSimtable($L$11:$L$12))</f>
        <v>60</v>
      </c>
      <c r="J129" s="8">
        <f t="shared" ca="1" si="48"/>
        <v>10440</v>
      </c>
      <c r="K129" s="8">
        <f t="shared" ca="1" si="49"/>
        <v>0</v>
      </c>
      <c r="L129" s="8">
        <f t="shared" ca="1" si="50"/>
        <v>10440</v>
      </c>
      <c r="M129" s="19" cm="1">
        <f t="array" aca="1" ref="M129" ca="1">_xll.RiskWeibull($B$12,$C$12)</f>
        <v>93.543756289254645</v>
      </c>
      <c r="N129" s="19">
        <f t="shared" ca="1" si="51"/>
        <v>10533.543756289255</v>
      </c>
      <c r="O129" s="8">
        <f t="shared" ca="1" si="52"/>
        <v>0</v>
      </c>
      <c r="P129" s="19">
        <f t="shared" ca="1" si="53"/>
        <v>10533.543756289255</v>
      </c>
      <c r="Q129" s="8" cm="1">
        <f t="array" aca="1" ref="Q129" ca="1">_xll.RiskGamma($B$14,1/$C$14)</f>
        <v>100</v>
      </c>
      <c r="R129" s="8" cm="1">
        <f t="array" aca="1" ref="R129" ca="1">_xll.RiskUniform($B$16,$C$16)</f>
        <v>20</v>
      </c>
      <c r="S129" s="19">
        <f t="shared" ca="1" si="54"/>
        <v>10653.543756289255</v>
      </c>
      <c r="T129" s="9">
        <f t="shared" ca="1" si="29"/>
        <v>100</v>
      </c>
      <c r="U129" s="19" cm="1">
        <f t="array" aca="1" ref="U129" ca="1">INDEX(S:S, 43 + (INT((ROW(A94)-1)/8)*8))</f>
        <v>10873.543756289255</v>
      </c>
      <c r="V129" s="8">
        <f t="shared" si="1"/>
        <v>120</v>
      </c>
      <c r="W129" s="19">
        <f t="shared" ca="1" si="30"/>
        <v>10993.543756289255</v>
      </c>
      <c r="X129" s="8">
        <f t="shared" ca="1" si="31"/>
        <v>220</v>
      </c>
      <c r="Y129" s="19">
        <f t="shared" ca="1" si="32"/>
        <v>10993.543756289255</v>
      </c>
      <c r="Z129" s="19" cm="1">
        <f t="array" aca="1" ref="Z129" ca="1">_xll.RiskPert($B$20,$C$20,$D$20)</f>
        <v>99.666666666666671</v>
      </c>
      <c r="AA129" s="8">
        <f t="shared" ca="1" si="33"/>
        <v>11093.210422955921</v>
      </c>
      <c r="AB129" s="8">
        <f t="shared" ca="1" si="34"/>
        <v>0</v>
      </c>
      <c r="AC129" s="8" cm="1">
        <f t="array" aca="1" ref="AC129" ca="1">IF(MOD(ROW()-36, 8) = 0, INDEX(AA:AA, ROW()), INDEX(AE:AE,ROW() - 1))</f>
        <v>11218.210422955921</v>
      </c>
      <c r="AD129" s="8" cm="1">
        <f t="array" aca="1" ref="AD129" ca="1">_xll.RiskUniform($B$22,$C$22)</f>
        <v>25</v>
      </c>
      <c r="AE129" s="8">
        <f t="shared" ca="1" si="55"/>
        <v>11243.210422955921</v>
      </c>
      <c r="AF129" s="19">
        <f t="shared" ca="1" si="35"/>
        <v>224.66666666666606</v>
      </c>
      <c r="AG129" s="19">
        <f t="shared" ca="1" si="56"/>
        <v>1843.2104229559209</v>
      </c>
      <c r="AH129" s="8" t="str">
        <f t="shared" ca="1" si="36"/>
        <v>ONE WEEK REACHED</v>
      </c>
      <c r="AI129" s="8">
        <f t="shared" ca="1" si="37"/>
        <v>0</v>
      </c>
      <c r="AJ129" s="8">
        <f t="shared" ca="1" si="38"/>
        <v>0</v>
      </c>
      <c r="AK129" s="8">
        <f t="shared" ca="1" si="39"/>
        <v>0</v>
      </c>
      <c r="AL129" s="19">
        <f t="shared" ca="1" si="40"/>
        <v>0</v>
      </c>
      <c r="AM129" s="19">
        <f t="shared" ca="1" si="41"/>
        <v>0</v>
      </c>
      <c r="AN129" s="8" t="str">
        <f t="shared" ca="1" si="42"/>
        <v>NO</v>
      </c>
    </row>
    <row r="130" spans="1:40">
      <c r="A130" s="8">
        <v>95</v>
      </c>
      <c r="B130" s="8" cm="1">
        <f t="array" aca="1" ref="B130" ca="1">_xll.RiskGamma(1,1/$B$6)</f>
        <v>100</v>
      </c>
      <c r="C130" s="8">
        <f t="shared" ca="1" si="43"/>
        <v>9500</v>
      </c>
      <c r="D130" s="8">
        <f t="shared" ca="1" si="44"/>
        <v>10440</v>
      </c>
      <c r="E130" s="8" cm="1">
        <f t="array" aca="1" ref="E130" ca="1">_xll.RiskPert($B$8,$D$8,$E$8)</f>
        <v>50</v>
      </c>
      <c r="F130" s="8">
        <f t="shared" ca="1" si="45"/>
        <v>10490</v>
      </c>
      <c r="G130" s="8">
        <f t="shared" ca="1" si="46"/>
        <v>990</v>
      </c>
      <c r="H130" s="8">
        <f t="shared" ca="1" si="47"/>
        <v>10490</v>
      </c>
      <c r="I130" s="8" cm="1">
        <f t="array" aca="1" ref="I130" ca="1">_xll.RiskUniform(_xll.RiskSimtable($K$11:$K$12),_xll.RiskSimtable($L$11:$L$12))</f>
        <v>60</v>
      </c>
      <c r="J130" s="8">
        <f t="shared" ca="1" si="48"/>
        <v>10550</v>
      </c>
      <c r="K130" s="8">
        <f t="shared" ca="1" si="49"/>
        <v>0</v>
      </c>
      <c r="L130" s="8">
        <f t="shared" ca="1" si="50"/>
        <v>10550</v>
      </c>
      <c r="M130" s="19" cm="1">
        <f t="array" aca="1" ref="M130" ca="1">_xll.RiskWeibull($B$12,$C$12)</f>
        <v>93.543756289254645</v>
      </c>
      <c r="N130" s="19">
        <f t="shared" ca="1" si="51"/>
        <v>10643.543756289255</v>
      </c>
      <c r="O130" s="8">
        <f t="shared" ca="1" si="52"/>
        <v>0</v>
      </c>
      <c r="P130" s="19">
        <f t="shared" ca="1" si="53"/>
        <v>10643.543756289255</v>
      </c>
      <c r="Q130" s="8" cm="1">
        <f t="array" aca="1" ref="Q130" ca="1">_xll.RiskGamma($B$14,1/$C$14)</f>
        <v>100</v>
      </c>
      <c r="R130" s="8" cm="1">
        <f t="array" aca="1" ref="R130" ca="1">_xll.RiskUniform($B$16,$C$16)</f>
        <v>20</v>
      </c>
      <c r="S130" s="19">
        <f t="shared" ca="1" si="54"/>
        <v>10763.543756289255</v>
      </c>
      <c r="T130" s="9">
        <f t="shared" ca="1" si="29"/>
        <v>100</v>
      </c>
      <c r="U130" s="19" cm="1">
        <f t="array" aca="1" ref="U130" ca="1">INDEX(S:S, 43 + (INT((ROW(A95)-1)/8)*8))</f>
        <v>10873.543756289255</v>
      </c>
      <c r="V130" s="8">
        <f t="shared" si="1"/>
        <v>120</v>
      </c>
      <c r="W130" s="19">
        <f t="shared" ca="1" si="30"/>
        <v>10993.543756289255</v>
      </c>
      <c r="X130" s="8">
        <f t="shared" ca="1" si="31"/>
        <v>110</v>
      </c>
      <c r="Y130" s="19">
        <f t="shared" ca="1" si="32"/>
        <v>10993.543756289255</v>
      </c>
      <c r="Z130" s="19" cm="1">
        <f t="array" aca="1" ref="Z130" ca="1">_xll.RiskPert($B$20,$C$20,$D$20)</f>
        <v>99.666666666666671</v>
      </c>
      <c r="AA130" s="8">
        <f t="shared" ca="1" si="33"/>
        <v>11093.210422955921</v>
      </c>
      <c r="AB130" s="8">
        <f t="shared" ca="1" si="34"/>
        <v>0</v>
      </c>
      <c r="AC130" s="8" cm="1">
        <f t="array" aca="1" ref="AC130" ca="1">IF(MOD(ROW()-36, 8) = 0, INDEX(AA:AA, ROW()), INDEX(AE:AE,ROW() - 1))</f>
        <v>11243.210422955921</v>
      </c>
      <c r="AD130" s="8" cm="1">
        <f t="array" aca="1" ref="AD130" ca="1">_xll.RiskUniform($B$22,$C$22)</f>
        <v>25</v>
      </c>
      <c r="AE130" s="8">
        <f t="shared" ca="1" si="55"/>
        <v>11268.210422955921</v>
      </c>
      <c r="AF130" s="19">
        <f t="shared" ca="1" si="35"/>
        <v>249.66666666666606</v>
      </c>
      <c r="AG130" s="19">
        <f t="shared" ca="1" si="56"/>
        <v>1768.2104229559209</v>
      </c>
      <c r="AH130" s="8" t="str">
        <f t="shared" ca="1" si="36"/>
        <v>ONE WEEK REACHED</v>
      </c>
      <c r="AI130" s="8">
        <f t="shared" ca="1" si="37"/>
        <v>0</v>
      </c>
      <c r="AJ130" s="8">
        <f t="shared" ca="1" si="38"/>
        <v>0</v>
      </c>
      <c r="AK130" s="8">
        <f t="shared" ca="1" si="39"/>
        <v>0</v>
      </c>
      <c r="AL130" s="19">
        <f t="shared" ca="1" si="40"/>
        <v>0</v>
      </c>
      <c r="AM130" s="19">
        <f t="shared" ca="1" si="41"/>
        <v>0</v>
      </c>
      <c r="AN130" s="8" t="str">
        <f t="shared" ca="1" si="42"/>
        <v>NO</v>
      </c>
    </row>
    <row r="131" spans="1:40">
      <c r="A131" s="8">
        <v>96</v>
      </c>
      <c r="B131" s="8" cm="1">
        <f t="array" aca="1" ref="B131" ca="1">_xll.RiskGamma(1,1/$B$6)</f>
        <v>100</v>
      </c>
      <c r="C131" s="8">
        <f t="shared" ca="1" si="43"/>
        <v>9600</v>
      </c>
      <c r="D131" s="8">
        <f t="shared" ca="1" si="44"/>
        <v>10550</v>
      </c>
      <c r="E131" s="8" cm="1">
        <f t="array" aca="1" ref="E131" ca="1">_xll.RiskPert($B$8,$D$8,$E$8)</f>
        <v>50</v>
      </c>
      <c r="F131" s="8">
        <f t="shared" ca="1" si="45"/>
        <v>10600</v>
      </c>
      <c r="G131" s="8">
        <f t="shared" ca="1" si="46"/>
        <v>1000</v>
      </c>
      <c r="H131" s="8">
        <f t="shared" ca="1" si="47"/>
        <v>10600</v>
      </c>
      <c r="I131" s="8" cm="1">
        <f t="array" aca="1" ref="I131" ca="1">_xll.RiskUniform(_xll.RiskSimtable($K$11:$K$12),_xll.RiskSimtable($L$11:$L$12))</f>
        <v>60</v>
      </c>
      <c r="J131" s="8">
        <f t="shared" ca="1" si="48"/>
        <v>10660</v>
      </c>
      <c r="K131" s="8">
        <f t="shared" ca="1" si="49"/>
        <v>0</v>
      </c>
      <c r="L131" s="8">
        <f t="shared" ca="1" si="50"/>
        <v>10660</v>
      </c>
      <c r="M131" s="19" cm="1">
        <f t="array" aca="1" ref="M131" ca="1">_xll.RiskWeibull($B$12,$C$12)</f>
        <v>93.543756289254645</v>
      </c>
      <c r="N131" s="19">
        <f t="shared" ca="1" si="51"/>
        <v>10753.543756289255</v>
      </c>
      <c r="O131" s="8">
        <f t="shared" ca="1" si="52"/>
        <v>0</v>
      </c>
      <c r="P131" s="19">
        <f t="shared" ca="1" si="53"/>
        <v>10753.543756289255</v>
      </c>
      <c r="Q131" s="8" cm="1">
        <f t="array" aca="1" ref="Q131" ca="1">_xll.RiskGamma($B$14,1/$C$14)</f>
        <v>100</v>
      </c>
      <c r="R131" s="8" cm="1">
        <f t="array" aca="1" ref="R131" ca="1">_xll.RiskUniform($B$16,$C$16)</f>
        <v>20</v>
      </c>
      <c r="S131" s="19">
        <f t="shared" ca="1" si="54"/>
        <v>10873.543756289255</v>
      </c>
      <c r="T131" s="9">
        <f t="shared" ca="1" si="29"/>
        <v>100</v>
      </c>
      <c r="U131" s="19" cm="1">
        <f t="array" aca="1" ref="U131" ca="1">INDEX(S:S, 43 + (INT((ROW(A96)-1)/8)*8))</f>
        <v>10873.543756289255</v>
      </c>
      <c r="V131" s="8">
        <f t="shared" si="1"/>
        <v>120</v>
      </c>
      <c r="W131" s="19">
        <f t="shared" ca="1" si="30"/>
        <v>10993.543756289255</v>
      </c>
      <c r="X131" s="8">
        <f t="shared" ca="1" si="31"/>
        <v>0</v>
      </c>
      <c r="Y131" s="19">
        <f t="shared" ca="1" si="32"/>
        <v>10993.543756289255</v>
      </c>
      <c r="Z131" s="19" cm="1">
        <f t="array" aca="1" ref="Z131" ca="1">_xll.RiskPert($B$20,$C$20,$D$20)</f>
        <v>99.666666666666671</v>
      </c>
      <c r="AA131" s="8">
        <f t="shared" ca="1" si="33"/>
        <v>11093.210422955921</v>
      </c>
      <c r="AB131" s="8">
        <f t="shared" ca="1" si="34"/>
        <v>0</v>
      </c>
      <c r="AC131" s="8" cm="1">
        <f t="array" aca="1" ref="AC131" ca="1">IF(MOD(ROW()-36, 8) = 0, INDEX(AA:AA, ROW()), INDEX(AE:AE,ROW() - 1))</f>
        <v>11268.210422955921</v>
      </c>
      <c r="AD131" s="8" cm="1">
        <f t="array" aca="1" ref="AD131" ca="1">_xll.RiskUniform($B$22,$C$22)</f>
        <v>25</v>
      </c>
      <c r="AE131" s="8">
        <f t="shared" ca="1" si="55"/>
        <v>11293.210422955921</v>
      </c>
      <c r="AF131" s="19">
        <f t="shared" ca="1" si="35"/>
        <v>274.66666666666606</v>
      </c>
      <c r="AG131" s="19">
        <f t="shared" ca="1" si="56"/>
        <v>1693.2104229559209</v>
      </c>
      <c r="AH131" s="8" t="str">
        <f t="shared" ca="1" si="36"/>
        <v>ONE WEEK REACHED</v>
      </c>
      <c r="AI131" s="8">
        <f t="shared" ca="1" si="37"/>
        <v>0</v>
      </c>
      <c r="AJ131" s="8">
        <f t="shared" ca="1" si="38"/>
        <v>0</v>
      </c>
      <c r="AK131" s="8">
        <f t="shared" ca="1" si="39"/>
        <v>0</v>
      </c>
      <c r="AL131" s="19">
        <f t="shared" ca="1" si="40"/>
        <v>0</v>
      </c>
      <c r="AM131" s="19">
        <f t="shared" ca="1" si="41"/>
        <v>0</v>
      </c>
      <c r="AN131" s="8" t="str">
        <f t="shared" ca="1" si="42"/>
        <v>NO</v>
      </c>
    </row>
    <row r="132" spans="1:40">
      <c r="A132" s="8">
        <v>97</v>
      </c>
      <c r="B132" s="8" cm="1">
        <f t="array" aca="1" ref="B132" ca="1">_xll.RiskGamma(1,1/$B$6)</f>
        <v>100</v>
      </c>
      <c r="C132" s="8">
        <f t="shared" ca="1" si="43"/>
        <v>9700</v>
      </c>
      <c r="D132" s="8">
        <f t="shared" ca="1" si="44"/>
        <v>10660</v>
      </c>
      <c r="E132" s="8" cm="1">
        <f t="array" aca="1" ref="E132" ca="1">_xll.RiskPert($B$8,$D$8,$E$8)</f>
        <v>50</v>
      </c>
      <c r="F132" s="8">
        <f t="shared" ca="1" si="45"/>
        <v>10710</v>
      </c>
      <c r="G132" s="8">
        <f t="shared" ca="1" si="46"/>
        <v>1010</v>
      </c>
      <c r="H132" s="8">
        <f t="shared" ca="1" si="47"/>
        <v>10710</v>
      </c>
      <c r="I132" s="8" cm="1">
        <f t="array" aca="1" ref="I132" ca="1">_xll.RiskUniform(_xll.RiskSimtable($K$11:$K$12),_xll.RiskSimtable($L$11:$L$12))</f>
        <v>60</v>
      </c>
      <c r="J132" s="8">
        <f t="shared" ca="1" si="48"/>
        <v>10770</v>
      </c>
      <c r="K132" s="8">
        <f t="shared" ca="1" si="49"/>
        <v>0</v>
      </c>
      <c r="L132" s="8">
        <f t="shared" ca="1" si="50"/>
        <v>10770</v>
      </c>
      <c r="M132" s="19" cm="1">
        <f t="array" aca="1" ref="M132" ca="1">_xll.RiskWeibull($B$12,$C$12)</f>
        <v>93.543756289254645</v>
      </c>
      <c r="N132" s="19">
        <f t="shared" ca="1" si="51"/>
        <v>10863.543756289255</v>
      </c>
      <c r="O132" s="8">
        <f t="shared" ca="1" si="52"/>
        <v>0</v>
      </c>
      <c r="P132" s="19">
        <f t="shared" ca="1" si="53"/>
        <v>10863.543756289255</v>
      </c>
      <c r="Q132" s="8" cm="1">
        <f t="array" aca="1" ref="Q132" ca="1">_xll.RiskGamma($B$14,1/$C$14)</f>
        <v>100</v>
      </c>
      <c r="R132" s="8" cm="1">
        <f t="array" aca="1" ref="R132" ca="1">_xll.RiskUniform($B$16,$C$16)</f>
        <v>20</v>
      </c>
      <c r="S132" s="19">
        <f t="shared" ca="1" si="54"/>
        <v>10983.543756289255</v>
      </c>
      <c r="T132" s="9">
        <f t="shared" ca="1" si="29"/>
        <v>100</v>
      </c>
      <c r="U132" s="19" cm="1">
        <f t="array" aca="1" ref="U132" ca="1">INDEX(S:S, 43 + (INT((ROW(A97)-1)/8)*8))</f>
        <v>11753.543756289255</v>
      </c>
      <c r="V132" s="8">
        <f t="shared" si="1"/>
        <v>120</v>
      </c>
      <c r="W132" s="19">
        <f t="shared" ca="1" si="30"/>
        <v>11873.543756289255</v>
      </c>
      <c r="X132" s="8">
        <f t="shared" ca="1" si="31"/>
        <v>770</v>
      </c>
      <c r="Y132" s="19">
        <f t="shared" ca="1" si="32"/>
        <v>11873.543756289255</v>
      </c>
      <c r="Z132" s="19" cm="1">
        <f t="array" aca="1" ref="Z132" ca="1">_xll.RiskPert($B$20,$C$20,$D$20)</f>
        <v>99.666666666666671</v>
      </c>
      <c r="AA132" s="8">
        <f t="shared" ca="1" si="33"/>
        <v>11973.210422955921</v>
      </c>
      <c r="AB132" s="8">
        <f t="shared" ca="1" si="34"/>
        <v>0</v>
      </c>
      <c r="AC132" s="8" cm="1">
        <f t="array" aca="1" ref="AC132" ca="1">IF(MOD(ROW()-36, 8) = 0, INDEX(AA:AA, ROW()), INDEX(AE:AE,ROW() - 1))</f>
        <v>11973.210422955921</v>
      </c>
      <c r="AD132" s="8" cm="1">
        <f t="array" aca="1" ref="AD132" ca="1">_xll.RiskUniform($B$22,$C$22)</f>
        <v>25</v>
      </c>
      <c r="AE132" s="8">
        <f t="shared" ca="1" si="55"/>
        <v>11998.210422955921</v>
      </c>
      <c r="AF132" s="19">
        <f t="shared" ca="1" si="35"/>
        <v>99.66666666666606</v>
      </c>
      <c r="AG132" s="19">
        <f t="shared" ca="1" si="56"/>
        <v>2298.2104229559209</v>
      </c>
      <c r="AH132" s="8" t="str">
        <f t="shared" ca="1" si="36"/>
        <v>ONE WEEK REACHED</v>
      </c>
      <c r="AI132" s="8">
        <f t="shared" ca="1" si="37"/>
        <v>0</v>
      </c>
      <c r="AJ132" s="8">
        <f t="shared" ca="1" si="38"/>
        <v>0</v>
      </c>
      <c r="AK132" s="8">
        <f t="shared" ca="1" si="39"/>
        <v>0</v>
      </c>
      <c r="AL132" s="19">
        <f t="shared" ca="1" si="40"/>
        <v>0</v>
      </c>
      <c r="AM132" s="19">
        <f t="shared" ca="1" si="41"/>
        <v>0</v>
      </c>
      <c r="AN132" s="8" t="str">
        <f t="shared" ca="1" si="42"/>
        <v>NO</v>
      </c>
    </row>
    <row r="133" spans="1:40">
      <c r="A133" s="8">
        <v>98</v>
      </c>
      <c r="B133" s="8" cm="1">
        <f t="array" aca="1" ref="B133" ca="1">_xll.RiskGamma(1,1/$B$6)</f>
        <v>100</v>
      </c>
      <c r="C133" s="8">
        <f t="shared" ca="1" si="43"/>
        <v>9800</v>
      </c>
      <c r="D133" s="8">
        <f t="shared" ca="1" si="44"/>
        <v>10770</v>
      </c>
      <c r="E133" s="8" cm="1">
        <f t="array" aca="1" ref="E133" ca="1">_xll.RiskPert($B$8,$D$8,$E$8)</f>
        <v>50</v>
      </c>
      <c r="F133" s="8">
        <f t="shared" ca="1" si="45"/>
        <v>10820</v>
      </c>
      <c r="G133" s="8">
        <f t="shared" ca="1" si="46"/>
        <v>1020</v>
      </c>
      <c r="H133" s="8">
        <f t="shared" ca="1" si="47"/>
        <v>10820</v>
      </c>
      <c r="I133" s="8" cm="1">
        <f t="array" aca="1" ref="I133" ca="1">_xll.RiskUniform(_xll.RiskSimtable($K$11:$K$12),_xll.RiskSimtable($L$11:$L$12))</f>
        <v>60</v>
      </c>
      <c r="J133" s="8">
        <f t="shared" ca="1" si="48"/>
        <v>10880</v>
      </c>
      <c r="K133" s="8">
        <f t="shared" ca="1" si="49"/>
        <v>0</v>
      </c>
      <c r="L133" s="8">
        <f t="shared" ca="1" si="50"/>
        <v>10880</v>
      </c>
      <c r="M133" s="19" cm="1">
        <f t="array" aca="1" ref="M133" ca="1">_xll.RiskWeibull($B$12,$C$12)</f>
        <v>93.543756289254645</v>
      </c>
      <c r="N133" s="19">
        <f t="shared" ca="1" si="51"/>
        <v>10973.543756289255</v>
      </c>
      <c r="O133" s="8">
        <f t="shared" ca="1" si="52"/>
        <v>0</v>
      </c>
      <c r="P133" s="19">
        <f t="shared" ca="1" si="53"/>
        <v>10973.543756289255</v>
      </c>
      <c r="Q133" s="8" cm="1">
        <f t="array" aca="1" ref="Q133" ca="1">_xll.RiskGamma($B$14,1/$C$14)</f>
        <v>100</v>
      </c>
      <c r="R133" s="8" cm="1">
        <f t="array" aca="1" ref="R133" ca="1">_xll.RiskUniform($B$16,$C$16)</f>
        <v>20</v>
      </c>
      <c r="S133" s="19">
        <f t="shared" ca="1" si="54"/>
        <v>11093.543756289255</v>
      </c>
      <c r="T133" s="9">
        <f t="shared" ca="1" si="29"/>
        <v>100</v>
      </c>
      <c r="U133" s="19" cm="1">
        <f t="array" aca="1" ref="U133" ca="1">INDEX(S:S, 43 + (INT((ROW(A98)-1)/8)*8))</f>
        <v>11753.543756289255</v>
      </c>
      <c r="V133" s="8">
        <f t="shared" si="1"/>
        <v>120</v>
      </c>
      <c r="W133" s="19">
        <f t="shared" ca="1" si="30"/>
        <v>11873.543756289255</v>
      </c>
      <c r="X133" s="8">
        <f t="shared" ca="1" si="31"/>
        <v>660</v>
      </c>
      <c r="Y133" s="19">
        <f t="shared" ca="1" si="32"/>
        <v>11873.543756289255</v>
      </c>
      <c r="Z133" s="19" cm="1">
        <f t="array" aca="1" ref="Z133" ca="1">_xll.RiskPert($B$20,$C$20,$D$20)</f>
        <v>99.666666666666671</v>
      </c>
      <c r="AA133" s="8">
        <f t="shared" ca="1" si="33"/>
        <v>11973.210422955921</v>
      </c>
      <c r="AB133" s="8">
        <f t="shared" ca="1" si="34"/>
        <v>0</v>
      </c>
      <c r="AC133" s="8" cm="1">
        <f t="array" aca="1" ref="AC133" ca="1">IF(MOD(ROW()-36, 8) = 0, INDEX(AA:AA, ROW()), INDEX(AE:AE,ROW() - 1))</f>
        <v>11998.210422955921</v>
      </c>
      <c r="AD133" s="8" cm="1">
        <f t="array" aca="1" ref="AD133" ca="1">_xll.RiskUniform($B$22,$C$22)</f>
        <v>25</v>
      </c>
      <c r="AE133" s="8">
        <f t="shared" ca="1" si="55"/>
        <v>12023.210422955921</v>
      </c>
      <c r="AF133" s="19">
        <f t="shared" ca="1" si="35"/>
        <v>124.66666666666606</v>
      </c>
      <c r="AG133" s="19">
        <f t="shared" ca="1" si="56"/>
        <v>2223.2104229559209</v>
      </c>
      <c r="AH133" s="8" t="str">
        <f t="shared" ca="1" si="36"/>
        <v>ONE WEEK REACHED</v>
      </c>
      <c r="AI133" s="8">
        <f t="shared" ca="1" si="37"/>
        <v>0</v>
      </c>
      <c r="AJ133" s="8">
        <f t="shared" ca="1" si="38"/>
        <v>0</v>
      </c>
      <c r="AK133" s="8">
        <f t="shared" ca="1" si="39"/>
        <v>0</v>
      </c>
      <c r="AL133" s="19">
        <f t="shared" ca="1" si="40"/>
        <v>0</v>
      </c>
      <c r="AM133" s="19">
        <f t="shared" ca="1" si="41"/>
        <v>0</v>
      </c>
      <c r="AN133" s="8" t="str">
        <f t="shared" ca="1" si="42"/>
        <v>NO</v>
      </c>
    </row>
    <row r="134" spans="1:40">
      <c r="A134" s="8">
        <v>99</v>
      </c>
      <c r="B134" s="8" cm="1">
        <f t="array" aca="1" ref="B134" ca="1">_xll.RiskGamma(1,1/$B$6)</f>
        <v>100</v>
      </c>
      <c r="C134" s="8">
        <f t="shared" ca="1" si="43"/>
        <v>9900</v>
      </c>
      <c r="D134" s="8">
        <f t="shared" ca="1" si="44"/>
        <v>10880</v>
      </c>
      <c r="E134" s="8" cm="1">
        <f t="array" aca="1" ref="E134" ca="1">_xll.RiskPert($B$8,$D$8,$E$8)</f>
        <v>50</v>
      </c>
      <c r="F134" s="8">
        <f t="shared" ca="1" si="45"/>
        <v>10930</v>
      </c>
      <c r="G134" s="8">
        <f t="shared" ca="1" si="46"/>
        <v>1030</v>
      </c>
      <c r="H134" s="8">
        <f t="shared" ca="1" si="47"/>
        <v>10930</v>
      </c>
      <c r="I134" s="8" cm="1">
        <f t="array" aca="1" ref="I134" ca="1">_xll.RiskUniform(_xll.RiskSimtable($K$11:$K$12),_xll.RiskSimtable($L$11:$L$12))</f>
        <v>60</v>
      </c>
      <c r="J134" s="8">
        <f t="shared" ca="1" si="48"/>
        <v>10990</v>
      </c>
      <c r="K134" s="8">
        <f t="shared" ca="1" si="49"/>
        <v>0</v>
      </c>
      <c r="L134" s="8">
        <f t="shared" ca="1" si="50"/>
        <v>10990</v>
      </c>
      <c r="M134" s="19" cm="1">
        <f t="array" aca="1" ref="M134" ca="1">_xll.RiskWeibull($B$12,$C$12)</f>
        <v>93.543756289254645</v>
      </c>
      <c r="N134" s="19">
        <f t="shared" ca="1" si="51"/>
        <v>11083.543756289255</v>
      </c>
      <c r="O134" s="8">
        <f t="shared" ca="1" si="52"/>
        <v>0</v>
      </c>
      <c r="P134" s="19">
        <f t="shared" ca="1" si="53"/>
        <v>11083.543756289255</v>
      </c>
      <c r="Q134" s="8" cm="1">
        <f t="array" aca="1" ref="Q134" ca="1">_xll.RiskGamma($B$14,1/$C$14)</f>
        <v>100</v>
      </c>
      <c r="R134" s="8" cm="1">
        <f t="array" aca="1" ref="R134" ca="1">_xll.RiskUniform($B$16,$C$16)</f>
        <v>20</v>
      </c>
      <c r="S134" s="19">
        <f t="shared" ca="1" si="54"/>
        <v>11203.543756289255</v>
      </c>
      <c r="T134" s="9">
        <f t="shared" ca="1" si="29"/>
        <v>100</v>
      </c>
      <c r="U134" s="19" cm="1">
        <f t="array" aca="1" ref="U134" ca="1">INDEX(S:S, 43 + (INT((ROW(A99)-1)/8)*8))</f>
        <v>11753.543756289255</v>
      </c>
      <c r="V134" s="8">
        <f t="shared" si="1"/>
        <v>120</v>
      </c>
      <c r="W134" s="19">
        <f t="shared" ca="1" si="30"/>
        <v>11873.543756289255</v>
      </c>
      <c r="X134" s="8">
        <f t="shared" ca="1" si="31"/>
        <v>550</v>
      </c>
      <c r="Y134" s="19">
        <f t="shared" ca="1" si="32"/>
        <v>11873.543756289255</v>
      </c>
      <c r="Z134" s="19" cm="1">
        <f t="array" aca="1" ref="Z134" ca="1">_xll.RiskPert($B$20,$C$20,$D$20)</f>
        <v>99.666666666666671</v>
      </c>
      <c r="AA134" s="8">
        <f t="shared" ca="1" si="33"/>
        <v>11973.210422955921</v>
      </c>
      <c r="AB134" s="8">
        <f t="shared" ca="1" si="34"/>
        <v>0</v>
      </c>
      <c r="AC134" s="8" cm="1">
        <f t="array" aca="1" ref="AC134" ca="1">IF(MOD(ROW()-36, 8) = 0, INDEX(AA:AA, ROW()), INDEX(AE:AE,ROW() - 1))</f>
        <v>12023.210422955921</v>
      </c>
      <c r="AD134" s="8" cm="1">
        <f t="array" aca="1" ref="AD134" ca="1">_xll.RiskUniform($B$22,$C$22)</f>
        <v>25</v>
      </c>
      <c r="AE134" s="8">
        <f t="shared" ca="1" si="55"/>
        <v>12048.210422955921</v>
      </c>
      <c r="AF134" s="19">
        <f t="shared" ca="1" si="35"/>
        <v>149.66666666666606</v>
      </c>
      <c r="AG134" s="19">
        <f t="shared" ca="1" si="56"/>
        <v>2148.2104229559209</v>
      </c>
      <c r="AH134" s="8" t="str">
        <f t="shared" ca="1" si="36"/>
        <v>ONE WEEK REACHED</v>
      </c>
      <c r="AI134" s="8">
        <f t="shared" ca="1" si="37"/>
        <v>0</v>
      </c>
      <c r="AJ134" s="8">
        <f t="shared" ca="1" si="38"/>
        <v>0</v>
      </c>
      <c r="AK134" s="8">
        <f t="shared" ca="1" si="39"/>
        <v>0</v>
      </c>
      <c r="AL134" s="19">
        <f t="shared" ca="1" si="40"/>
        <v>0</v>
      </c>
      <c r="AM134" s="19">
        <f t="shared" ca="1" si="41"/>
        <v>0</v>
      </c>
      <c r="AN134" s="8" t="str">
        <f t="shared" ca="1" si="42"/>
        <v>NO</v>
      </c>
    </row>
    <row r="135" spans="1:40">
      <c r="A135" s="8">
        <v>100</v>
      </c>
      <c r="B135" s="8" cm="1">
        <f t="array" aca="1" ref="B135" ca="1">_xll.RiskGamma(1,1/$B$6)</f>
        <v>100</v>
      </c>
      <c r="C135" s="8">
        <f t="shared" ca="1" si="43"/>
        <v>10000</v>
      </c>
      <c r="D135" s="8">
        <f t="shared" ca="1" si="44"/>
        <v>10990</v>
      </c>
      <c r="E135" s="8" cm="1">
        <f t="array" aca="1" ref="E135" ca="1">_xll.RiskPert($B$8,$D$8,$E$8)</f>
        <v>50</v>
      </c>
      <c r="F135" s="8">
        <f t="shared" ca="1" si="45"/>
        <v>11040</v>
      </c>
      <c r="G135" s="8">
        <f t="shared" ca="1" si="46"/>
        <v>1040</v>
      </c>
      <c r="H135" s="8">
        <f t="shared" ca="1" si="47"/>
        <v>11040</v>
      </c>
      <c r="I135" s="8" cm="1">
        <f t="array" aca="1" ref="I135" ca="1">_xll.RiskUniform(_xll.RiskSimtable($K$11:$K$12),_xll.RiskSimtable($L$11:$L$12))</f>
        <v>60</v>
      </c>
      <c r="J135" s="8">
        <f t="shared" ca="1" si="48"/>
        <v>11100</v>
      </c>
      <c r="K135" s="8">
        <f t="shared" ca="1" si="49"/>
        <v>0</v>
      </c>
      <c r="L135" s="8">
        <f t="shared" ca="1" si="50"/>
        <v>11100</v>
      </c>
      <c r="M135" s="19" cm="1">
        <f t="array" aca="1" ref="M135" ca="1">_xll.RiskWeibull($B$12,$C$12)</f>
        <v>93.543756289254645</v>
      </c>
      <c r="N135" s="19">
        <f t="shared" ca="1" si="51"/>
        <v>11193.543756289255</v>
      </c>
      <c r="O135" s="8">
        <f t="shared" ca="1" si="52"/>
        <v>0</v>
      </c>
      <c r="P135" s="19">
        <f t="shared" ca="1" si="53"/>
        <v>11193.543756289255</v>
      </c>
      <c r="Q135" s="8" cm="1">
        <f t="array" aca="1" ref="Q135" ca="1">_xll.RiskGamma($B$14,1/$C$14)</f>
        <v>100</v>
      </c>
      <c r="R135" s="8" cm="1">
        <f t="array" aca="1" ref="R135" ca="1">_xll.RiskUniform($B$16,$C$16)</f>
        <v>20</v>
      </c>
      <c r="S135" s="19">
        <f t="shared" ca="1" si="54"/>
        <v>11313.543756289255</v>
      </c>
      <c r="T135" s="9">
        <f t="shared" ca="1" si="29"/>
        <v>100</v>
      </c>
      <c r="U135" s="19" cm="1">
        <f t="array" aca="1" ref="U135" ca="1">INDEX(S:S, 43 + (INT((ROW(A100)-1)/8)*8))</f>
        <v>11753.543756289255</v>
      </c>
      <c r="V135" s="8">
        <f t="shared" si="1"/>
        <v>120</v>
      </c>
      <c r="W135" s="19">
        <f t="shared" ca="1" si="30"/>
        <v>11873.543756289255</v>
      </c>
      <c r="X135" s="8">
        <f t="shared" ca="1" si="31"/>
        <v>440</v>
      </c>
      <c r="Y135" s="19">
        <f t="shared" ca="1" si="32"/>
        <v>11873.543756289255</v>
      </c>
      <c r="Z135" s="19" cm="1">
        <f t="array" aca="1" ref="Z135" ca="1">_xll.RiskPert($B$20,$C$20,$D$20)</f>
        <v>99.666666666666671</v>
      </c>
      <c r="AA135" s="8">
        <f t="shared" ca="1" si="33"/>
        <v>11973.210422955921</v>
      </c>
      <c r="AB135" s="8">
        <f t="shared" ca="1" si="34"/>
        <v>0</v>
      </c>
      <c r="AC135" s="8" cm="1">
        <f t="array" aca="1" ref="AC135" ca="1">IF(MOD(ROW()-36, 8) = 0, INDEX(AA:AA, ROW()), INDEX(AE:AE,ROW() - 1))</f>
        <v>12048.210422955921</v>
      </c>
      <c r="AD135" s="8" cm="1">
        <f t="array" aca="1" ref="AD135" ca="1">_xll.RiskUniform($B$22,$C$22)</f>
        <v>25</v>
      </c>
      <c r="AE135" s="8">
        <f t="shared" ca="1" si="55"/>
        <v>12073.210422955921</v>
      </c>
      <c r="AF135" s="19">
        <f t="shared" ca="1" si="35"/>
        <v>174.66666666666606</v>
      </c>
      <c r="AG135" s="19">
        <f t="shared" ca="1" si="56"/>
        <v>2073.2104229559209</v>
      </c>
      <c r="AH135" s="8" t="str">
        <f t="shared" ca="1" si="36"/>
        <v>ONE WEEK REACHED</v>
      </c>
      <c r="AI135" s="8">
        <f t="shared" ca="1" si="37"/>
        <v>0</v>
      </c>
      <c r="AJ135" s="8">
        <f t="shared" ca="1" si="38"/>
        <v>0</v>
      </c>
      <c r="AK135" s="8">
        <f t="shared" ca="1" si="39"/>
        <v>0</v>
      </c>
      <c r="AL135" s="19">
        <f t="shared" ca="1" si="40"/>
        <v>0</v>
      </c>
      <c r="AM135" s="19">
        <f t="shared" ca="1" si="41"/>
        <v>0</v>
      </c>
      <c r="AN135" s="8" t="str">
        <f t="shared" ca="1" si="42"/>
        <v>NO</v>
      </c>
    </row>
    <row r="136" spans="1:40">
      <c r="A136" s="8">
        <v>101</v>
      </c>
      <c r="B136" s="8" cm="1">
        <f t="array" aca="1" ref="B136" ca="1">_xll.RiskGamma(1,1/$B$6)</f>
        <v>100</v>
      </c>
      <c r="C136" s="8">
        <f t="shared" ca="1" si="43"/>
        <v>10100</v>
      </c>
      <c r="D136" s="8">
        <f t="shared" ca="1" si="44"/>
        <v>11100</v>
      </c>
      <c r="E136" s="8" cm="1">
        <f t="array" aca="1" ref="E136" ca="1">_xll.RiskPert($B$8,$D$8,$E$8)</f>
        <v>50</v>
      </c>
      <c r="F136" s="8">
        <f t="shared" ca="1" si="45"/>
        <v>11150</v>
      </c>
      <c r="G136" s="8">
        <f t="shared" ca="1" si="46"/>
        <v>1050</v>
      </c>
      <c r="H136" s="8">
        <f t="shared" ca="1" si="47"/>
        <v>11150</v>
      </c>
      <c r="I136" s="8" cm="1">
        <f t="array" aca="1" ref="I136" ca="1">_xll.RiskUniform(_xll.RiskSimtable($K$11:$K$12),_xll.RiskSimtable($L$11:$L$12))</f>
        <v>60</v>
      </c>
      <c r="J136" s="8">
        <f t="shared" ca="1" si="48"/>
        <v>11210</v>
      </c>
      <c r="K136" s="8">
        <f t="shared" ca="1" si="49"/>
        <v>0</v>
      </c>
      <c r="L136" s="8">
        <f t="shared" ca="1" si="50"/>
        <v>11210</v>
      </c>
      <c r="M136" s="19" cm="1">
        <f t="array" aca="1" ref="M136" ca="1">_xll.RiskWeibull($B$12,$C$12)</f>
        <v>93.543756289254645</v>
      </c>
      <c r="N136" s="19">
        <f t="shared" ca="1" si="51"/>
        <v>11303.543756289255</v>
      </c>
      <c r="O136" s="8">
        <f t="shared" ca="1" si="52"/>
        <v>0</v>
      </c>
      <c r="P136" s="19">
        <f t="shared" ca="1" si="53"/>
        <v>11303.543756289255</v>
      </c>
      <c r="Q136" s="8" cm="1">
        <f t="array" aca="1" ref="Q136" ca="1">_xll.RiskGamma($B$14,1/$C$14)</f>
        <v>100</v>
      </c>
      <c r="R136" s="8" cm="1">
        <f t="array" aca="1" ref="R136" ca="1">_xll.RiskUniform($B$16,$C$16)</f>
        <v>20</v>
      </c>
      <c r="S136" s="19">
        <f t="shared" ca="1" si="54"/>
        <v>11423.543756289255</v>
      </c>
      <c r="T136" s="9">
        <f t="shared" ca="1" si="29"/>
        <v>100</v>
      </c>
      <c r="U136" s="19" cm="1">
        <f t="array" aca="1" ref="U136" ca="1">INDEX(S:S, 43 + (INT((ROW(A101)-1)/8)*8))</f>
        <v>11753.543756289255</v>
      </c>
      <c r="V136" s="8">
        <f t="shared" si="1"/>
        <v>120</v>
      </c>
      <c r="W136" s="19">
        <f t="shared" ca="1" si="30"/>
        <v>11873.543756289255</v>
      </c>
      <c r="X136" s="8">
        <f t="shared" ca="1" si="31"/>
        <v>330</v>
      </c>
      <c r="Y136" s="19">
        <f t="shared" ca="1" si="32"/>
        <v>11873.543756289255</v>
      </c>
      <c r="Z136" s="19" cm="1">
        <f t="array" aca="1" ref="Z136" ca="1">_xll.RiskPert($B$20,$C$20,$D$20)</f>
        <v>99.666666666666671</v>
      </c>
      <c r="AA136" s="8">
        <f t="shared" ca="1" si="33"/>
        <v>11973.210422955921</v>
      </c>
      <c r="AB136" s="8">
        <f t="shared" ca="1" si="34"/>
        <v>0</v>
      </c>
      <c r="AC136" s="8" cm="1">
        <f t="array" aca="1" ref="AC136" ca="1">IF(MOD(ROW()-36, 8) = 0, INDEX(AA:AA, ROW()), INDEX(AE:AE,ROW() - 1))</f>
        <v>12073.210422955921</v>
      </c>
      <c r="AD136" s="8" cm="1">
        <f t="array" aca="1" ref="AD136" ca="1">_xll.RiskUniform($B$22,$C$22)</f>
        <v>25</v>
      </c>
      <c r="AE136" s="8">
        <f t="shared" ca="1" si="55"/>
        <v>12098.210422955921</v>
      </c>
      <c r="AF136" s="19">
        <f t="shared" ca="1" si="35"/>
        <v>199.66666666666606</v>
      </c>
      <c r="AG136" s="19">
        <f t="shared" ca="1" si="56"/>
        <v>1998.2104229559209</v>
      </c>
      <c r="AH136" s="8" t="str">
        <f t="shared" ca="1" si="36"/>
        <v>ONE WEEK REACHED</v>
      </c>
      <c r="AI136" s="8">
        <f t="shared" ca="1" si="37"/>
        <v>0</v>
      </c>
      <c r="AJ136" s="8">
        <f t="shared" ca="1" si="38"/>
        <v>0</v>
      </c>
      <c r="AK136" s="8">
        <f t="shared" ca="1" si="39"/>
        <v>0</v>
      </c>
      <c r="AL136" s="19">
        <f t="shared" ca="1" si="40"/>
        <v>0</v>
      </c>
      <c r="AM136" s="19">
        <f t="shared" ca="1" si="41"/>
        <v>0</v>
      </c>
      <c r="AN136" s="8" t="str">
        <f t="shared" ca="1" si="42"/>
        <v>NO</v>
      </c>
    </row>
    <row r="137" spans="1:40">
      <c r="A137" s="8">
        <v>102</v>
      </c>
      <c r="B137" s="8" cm="1">
        <f t="array" aca="1" ref="B137" ca="1">_xll.RiskGamma(1,1/$B$6)</f>
        <v>100</v>
      </c>
      <c r="C137" s="8">
        <f t="shared" ca="1" si="43"/>
        <v>10200</v>
      </c>
      <c r="D137" s="8">
        <f t="shared" ca="1" si="44"/>
        <v>11210</v>
      </c>
      <c r="E137" s="8" cm="1">
        <f t="array" aca="1" ref="E137" ca="1">_xll.RiskPert($B$8,$D$8,$E$8)</f>
        <v>50</v>
      </c>
      <c r="F137" s="8">
        <f t="shared" ca="1" si="45"/>
        <v>11260</v>
      </c>
      <c r="G137" s="8">
        <f t="shared" ca="1" si="46"/>
        <v>1060</v>
      </c>
      <c r="H137" s="8">
        <f t="shared" ca="1" si="47"/>
        <v>11260</v>
      </c>
      <c r="I137" s="8" cm="1">
        <f t="array" aca="1" ref="I137" ca="1">_xll.RiskUniform(_xll.RiskSimtable($K$11:$K$12),_xll.RiskSimtable($L$11:$L$12))</f>
        <v>60</v>
      </c>
      <c r="J137" s="8">
        <f t="shared" ca="1" si="48"/>
        <v>11320</v>
      </c>
      <c r="K137" s="8">
        <f t="shared" ca="1" si="49"/>
        <v>0</v>
      </c>
      <c r="L137" s="8">
        <f t="shared" ca="1" si="50"/>
        <v>11320</v>
      </c>
      <c r="M137" s="19" cm="1">
        <f t="array" aca="1" ref="M137" ca="1">_xll.RiskWeibull($B$12,$C$12)</f>
        <v>93.543756289254645</v>
      </c>
      <c r="N137" s="19">
        <f t="shared" ca="1" si="51"/>
        <v>11413.543756289255</v>
      </c>
      <c r="O137" s="8">
        <f t="shared" ca="1" si="52"/>
        <v>0</v>
      </c>
      <c r="P137" s="19">
        <f t="shared" ca="1" si="53"/>
        <v>11413.543756289255</v>
      </c>
      <c r="Q137" s="8" cm="1">
        <f t="array" aca="1" ref="Q137" ca="1">_xll.RiskGamma($B$14,1/$C$14)</f>
        <v>100</v>
      </c>
      <c r="R137" s="8" cm="1">
        <f t="array" aca="1" ref="R137" ca="1">_xll.RiskUniform($B$16,$C$16)</f>
        <v>20</v>
      </c>
      <c r="S137" s="19">
        <f t="shared" ca="1" si="54"/>
        <v>11533.543756289255</v>
      </c>
      <c r="T137" s="9">
        <f t="shared" ca="1" si="29"/>
        <v>100</v>
      </c>
      <c r="U137" s="19" cm="1">
        <f t="array" aca="1" ref="U137" ca="1">INDEX(S:S, 43 + (INT((ROW(A102)-1)/8)*8))</f>
        <v>11753.543756289255</v>
      </c>
      <c r="V137" s="8">
        <f t="shared" si="1"/>
        <v>120</v>
      </c>
      <c r="W137" s="19">
        <f t="shared" ca="1" si="30"/>
        <v>11873.543756289255</v>
      </c>
      <c r="X137" s="8">
        <f t="shared" ca="1" si="31"/>
        <v>220</v>
      </c>
      <c r="Y137" s="19">
        <f t="shared" ca="1" si="32"/>
        <v>11873.543756289255</v>
      </c>
      <c r="Z137" s="19" cm="1">
        <f t="array" aca="1" ref="Z137" ca="1">_xll.RiskPert($B$20,$C$20,$D$20)</f>
        <v>99.666666666666671</v>
      </c>
      <c r="AA137" s="8">
        <f t="shared" ca="1" si="33"/>
        <v>11973.210422955921</v>
      </c>
      <c r="AB137" s="8">
        <f t="shared" ca="1" si="34"/>
        <v>0</v>
      </c>
      <c r="AC137" s="8" cm="1">
        <f t="array" aca="1" ref="AC137" ca="1">IF(MOD(ROW()-36, 8) = 0, INDEX(AA:AA, ROW()), INDEX(AE:AE,ROW() - 1))</f>
        <v>12098.210422955921</v>
      </c>
      <c r="AD137" s="8" cm="1">
        <f t="array" aca="1" ref="AD137" ca="1">_xll.RiskUniform($B$22,$C$22)</f>
        <v>25</v>
      </c>
      <c r="AE137" s="8">
        <f t="shared" ca="1" si="55"/>
        <v>12123.210422955921</v>
      </c>
      <c r="AF137" s="19">
        <f t="shared" ca="1" si="35"/>
        <v>224.66666666666606</v>
      </c>
      <c r="AG137" s="19">
        <f t="shared" ca="1" si="56"/>
        <v>1923.2104229559209</v>
      </c>
      <c r="AH137" s="8" t="str">
        <f t="shared" ca="1" si="36"/>
        <v>ONE WEEK REACHED</v>
      </c>
      <c r="AI137" s="8">
        <f t="shared" ca="1" si="37"/>
        <v>0</v>
      </c>
      <c r="AJ137" s="8">
        <f t="shared" ca="1" si="38"/>
        <v>0</v>
      </c>
      <c r="AK137" s="8">
        <f t="shared" ca="1" si="39"/>
        <v>0</v>
      </c>
      <c r="AL137" s="19">
        <f t="shared" ca="1" si="40"/>
        <v>0</v>
      </c>
      <c r="AM137" s="19">
        <f t="shared" ca="1" si="41"/>
        <v>0</v>
      </c>
      <c r="AN137" s="8" t="str">
        <f t="shared" ca="1" si="42"/>
        <v>NO</v>
      </c>
    </row>
    <row r="138" spans="1:40">
      <c r="A138" s="8">
        <v>103</v>
      </c>
      <c r="B138" s="8" cm="1">
        <f t="array" aca="1" ref="B138" ca="1">_xll.RiskGamma(1,1/$B$6)</f>
        <v>100</v>
      </c>
      <c r="C138" s="8">
        <f t="shared" ca="1" si="43"/>
        <v>10300</v>
      </c>
      <c r="D138" s="8">
        <f t="shared" ca="1" si="44"/>
        <v>11320</v>
      </c>
      <c r="E138" s="8" cm="1">
        <f t="array" aca="1" ref="E138" ca="1">_xll.RiskPert($B$8,$D$8,$E$8)</f>
        <v>50</v>
      </c>
      <c r="F138" s="8">
        <f t="shared" ca="1" si="45"/>
        <v>11370</v>
      </c>
      <c r="G138" s="8">
        <f t="shared" ca="1" si="46"/>
        <v>1070</v>
      </c>
      <c r="H138" s="8">
        <f t="shared" ca="1" si="47"/>
        <v>11370</v>
      </c>
      <c r="I138" s="8" cm="1">
        <f t="array" aca="1" ref="I138" ca="1">_xll.RiskUniform(_xll.RiskSimtable($K$11:$K$12),_xll.RiskSimtable($L$11:$L$12))</f>
        <v>60</v>
      </c>
      <c r="J138" s="8">
        <f t="shared" ca="1" si="48"/>
        <v>11430</v>
      </c>
      <c r="K138" s="8">
        <f t="shared" ca="1" si="49"/>
        <v>0</v>
      </c>
      <c r="L138" s="8">
        <f t="shared" ca="1" si="50"/>
        <v>11430</v>
      </c>
      <c r="M138" s="19" cm="1">
        <f t="array" aca="1" ref="M138" ca="1">_xll.RiskWeibull($B$12,$C$12)</f>
        <v>93.543756289254645</v>
      </c>
      <c r="N138" s="19">
        <f t="shared" ca="1" si="51"/>
        <v>11523.543756289255</v>
      </c>
      <c r="O138" s="8">
        <f t="shared" ca="1" si="52"/>
        <v>0</v>
      </c>
      <c r="P138" s="19">
        <f t="shared" ca="1" si="53"/>
        <v>11523.543756289255</v>
      </c>
      <c r="Q138" s="8" cm="1">
        <f t="array" aca="1" ref="Q138" ca="1">_xll.RiskGamma($B$14,1/$C$14)</f>
        <v>100</v>
      </c>
      <c r="R138" s="8" cm="1">
        <f t="array" aca="1" ref="R138" ca="1">_xll.RiskUniform($B$16,$C$16)</f>
        <v>20</v>
      </c>
      <c r="S138" s="19">
        <f t="shared" ca="1" si="54"/>
        <v>11643.543756289255</v>
      </c>
      <c r="T138" s="9">
        <f t="shared" ca="1" si="29"/>
        <v>100</v>
      </c>
      <c r="U138" s="19" cm="1">
        <f t="array" aca="1" ref="U138" ca="1">INDEX(S:S, 43 + (INT((ROW(A103)-1)/8)*8))</f>
        <v>11753.543756289255</v>
      </c>
      <c r="V138" s="8">
        <f t="shared" si="1"/>
        <v>120</v>
      </c>
      <c r="W138" s="19">
        <f t="shared" ca="1" si="30"/>
        <v>11873.543756289255</v>
      </c>
      <c r="X138" s="8">
        <f t="shared" ca="1" si="31"/>
        <v>110</v>
      </c>
      <c r="Y138" s="19">
        <f t="shared" ca="1" si="32"/>
        <v>11873.543756289255</v>
      </c>
      <c r="Z138" s="19" cm="1">
        <f t="array" aca="1" ref="Z138" ca="1">_xll.RiskPert($B$20,$C$20,$D$20)</f>
        <v>99.666666666666671</v>
      </c>
      <c r="AA138" s="8">
        <f t="shared" ca="1" si="33"/>
        <v>11973.210422955921</v>
      </c>
      <c r="AB138" s="8">
        <f t="shared" ca="1" si="34"/>
        <v>0</v>
      </c>
      <c r="AC138" s="8" cm="1">
        <f t="array" aca="1" ref="AC138" ca="1">IF(MOD(ROW()-36, 8) = 0, INDEX(AA:AA, ROW()), INDEX(AE:AE,ROW() - 1))</f>
        <v>12123.210422955921</v>
      </c>
      <c r="AD138" s="8" cm="1">
        <f t="array" aca="1" ref="AD138" ca="1">_xll.RiskUniform($B$22,$C$22)</f>
        <v>25</v>
      </c>
      <c r="AE138" s="8">
        <f t="shared" ca="1" si="55"/>
        <v>12148.210422955921</v>
      </c>
      <c r="AF138" s="19">
        <f t="shared" ca="1" si="35"/>
        <v>249.66666666666606</v>
      </c>
      <c r="AG138" s="19">
        <f t="shared" ca="1" si="56"/>
        <v>1848.2104229559209</v>
      </c>
      <c r="AH138" s="8" t="str">
        <f t="shared" ca="1" si="36"/>
        <v>ONE WEEK REACHED</v>
      </c>
      <c r="AI138" s="8">
        <f t="shared" ca="1" si="37"/>
        <v>0</v>
      </c>
      <c r="AJ138" s="8">
        <f t="shared" ca="1" si="38"/>
        <v>0</v>
      </c>
      <c r="AK138" s="8">
        <f t="shared" ca="1" si="39"/>
        <v>0</v>
      </c>
      <c r="AL138" s="19">
        <f t="shared" ca="1" si="40"/>
        <v>0</v>
      </c>
      <c r="AM138" s="19">
        <f t="shared" ca="1" si="41"/>
        <v>0</v>
      </c>
      <c r="AN138" s="8" t="str">
        <f t="shared" ca="1" si="42"/>
        <v>NO</v>
      </c>
    </row>
    <row r="139" spans="1:40">
      <c r="A139" s="8">
        <v>104</v>
      </c>
      <c r="B139" s="8" cm="1">
        <f t="array" aca="1" ref="B139" ca="1">_xll.RiskGamma(1,1/$B$6)</f>
        <v>100</v>
      </c>
      <c r="C139" s="8">
        <f t="shared" ca="1" si="43"/>
        <v>10400</v>
      </c>
      <c r="D139" s="8">
        <f t="shared" ca="1" si="44"/>
        <v>11430</v>
      </c>
      <c r="E139" s="8" cm="1">
        <f t="array" aca="1" ref="E139" ca="1">_xll.RiskPert($B$8,$D$8,$E$8)</f>
        <v>50</v>
      </c>
      <c r="F139" s="8">
        <f t="shared" ca="1" si="45"/>
        <v>11480</v>
      </c>
      <c r="G139" s="8">
        <f t="shared" ca="1" si="46"/>
        <v>1080</v>
      </c>
      <c r="H139" s="8">
        <f t="shared" ca="1" si="47"/>
        <v>11480</v>
      </c>
      <c r="I139" s="8" cm="1">
        <f t="array" aca="1" ref="I139" ca="1">_xll.RiskUniform(_xll.RiskSimtable($K$11:$K$12),_xll.RiskSimtable($L$11:$L$12))</f>
        <v>60</v>
      </c>
      <c r="J139" s="8">
        <f t="shared" ca="1" si="48"/>
        <v>11540</v>
      </c>
      <c r="K139" s="8">
        <f t="shared" ca="1" si="49"/>
        <v>0</v>
      </c>
      <c r="L139" s="8">
        <f t="shared" ca="1" si="50"/>
        <v>11540</v>
      </c>
      <c r="M139" s="19" cm="1">
        <f t="array" aca="1" ref="M139" ca="1">_xll.RiskWeibull($B$12,$C$12)</f>
        <v>93.543756289254645</v>
      </c>
      <c r="N139" s="19">
        <f t="shared" ca="1" si="51"/>
        <v>11633.543756289255</v>
      </c>
      <c r="O139" s="8">
        <f t="shared" ca="1" si="52"/>
        <v>0</v>
      </c>
      <c r="P139" s="19">
        <f t="shared" ca="1" si="53"/>
        <v>11633.543756289255</v>
      </c>
      <c r="Q139" s="8" cm="1">
        <f t="array" aca="1" ref="Q139" ca="1">_xll.RiskGamma($B$14,1/$C$14)</f>
        <v>100</v>
      </c>
      <c r="R139" s="8" cm="1">
        <f t="array" aca="1" ref="R139" ca="1">_xll.RiskUniform($B$16,$C$16)</f>
        <v>20</v>
      </c>
      <c r="S139" s="19">
        <f t="shared" ca="1" si="54"/>
        <v>11753.543756289255</v>
      </c>
      <c r="T139" s="9">
        <f t="shared" ca="1" si="29"/>
        <v>100</v>
      </c>
      <c r="U139" s="19" cm="1">
        <f t="array" aca="1" ref="U139" ca="1">INDEX(S:S, 43 + (INT((ROW(A104)-1)/8)*8))</f>
        <v>11753.543756289255</v>
      </c>
      <c r="V139" s="8">
        <f t="shared" si="1"/>
        <v>120</v>
      </c>
      <c r="W139" s="19">
        <f t="shared" ca="1" si="30"/>
        <v>11873.543756289255</v>
      </c>
      <c r="X139" s="8">
        <f t="shared" ca="1" si="31"/>
        <v>0</v>
      </c>
      <c r="Y139" s="19">
        <f t="shared" ca="1" si="32"/>
        <v>11873.543756289255</v>
      </c>
      <c r="Z139" s="19" cm="1">
        <f t="array" aca="1" ref="Z139" ca="1">_xll.RiskPert($B$20,$C$20,$D$20)</f>
        <v>99.666666666666671</v>
      </c>
      <c r="AA139" s="8">
        <f t="shared" ca="1" si="33"/>
        <v>11973.210422955921</v>
      </c>
      <c r="AB139" s="8">
        <f t="shared" ca="1" si="34"/>
        <v>0</v>
      </c>
      <c r="AC139" s="8" cm="1">
        <f t="array" aca="1" ref="AC139" ca="1">IF(MOD(ROW()-36, 8) = 0, INDEX(AA:AA, ROW()), INDEX(AE:AE,ROW() - 1))</f>
        <v>12148.210422955921</v>
      </c>
      <c r="AD139" s="8" cm="1">
        <f t="array" aca="1" ref="AD139" ca="1">_xll.RiskUniform($B$22,$C$22)</f>
        <v>25</v>
      </c>
      <c r="AE139" s="8">
        <f t="shared" ca="1" si="55"/>
        <v>12173.210422955921</v>
      </c>
      <c r="AF139" s="19">
        <f t="shared" ca="1" si="35"/>
        <v>274.66666666666606</v>
      </c>
      <c r="AG139" s="19">
        <f t="shared" ca="1" si="56"/>
        <v>1773.2104229559209</v>
      </c>
      <c r="AH139" s="8" t="str">
        <f t="shared" ca="1" si="36"/>
        <v>ONE WEEK REACHED</v>
      </c>
      <c r="AI139" s="8">
        <f t="shared" ca="1" si="37"/>
        <v>0</v>
      </c>
      <c r="AJ139" s="8">
        <f t="shared" ca="1" si="38"/>
        <v>0</v>
      </c>
      <c r="AK139" s="8">
        <f t="shared" ca="1" si="39"/>
        <v>0</v>
      </c>
      <c r="AL139" s="19">
        <f t="shared" ca="1" si="40"/>
        <v>0</v>
      </c>
      <c r="AM139" s="19">
        <f t="shared" ca="1" si="41"/>
        <v>0</v>
      </c>
      <c r="AN139" s="8" t="str">
        <f t="shared" ca="1" si="42"/>
        <v>NO</v>
      </c>
    </row>
    <row r="140" spans="1:40">
      <c r="A140" s="8">
        <v>105</v>
      </c>
      <c r="B140" s="8" cm="1">
        <f t="array" aca="1" ref="B140" ca="1">_xll.RiskGamma(1,1/$B$6)</f>
        <v>100</v>
      </c>
      <c r="C140" s="8">
        <f t="shared" ca="1" si="43"/>
        <v>10500</v>
      </c>
      <c r="D140" s="8">
        <f t="shared" ca="1" si="44"/>
        <v>11540</v>
      </c>
      <c r="E140" s="8" cm="1">
        <f t="array" aca="1" ref="E140" ca="1">_xll.RiskPert($B$8,$D$8,$E$8)</f>
        <v>50</v>
      </c>
      <c r="F140" s="8">
        <f t="shared" ca="1" si="45"/>
        <v>11590</v>
      </c>
      <c r="G140" s="8">
        <f t="shared" ca="1" si="46"/>
        <v>1090</v>
      </c>
      <c r="H140" s="8">
        <f t="shared" ca="1" si="47"/>
        <v>11590</v>
      </c>
      <c r="I140" s="8" cm="1">
        <f t="array" aca="1" ref="I140" ca="1">_xll.RiskUniform(_xll.RiskSimtable($K$11:$K$12),_xll.RiskSimtable($L$11:$L$12))</f>
        <v>60</v>
      </c>
      <c r="J140" s="8">
        <f t="shared" ca="1" si="48"/>
        <v>11650</v>
      </c>
      <c r="K140" s="8">
        <f t="shared" ca="1" si="49"/>
        <v>0</v>
      </c>
      <c r="L140" s="8">
        <f t="shared" ca="1" si="50"/>
        <v>11650</v>
      </c>
      <c r="M140" s="19" cm="1">
        <f t="array" aca="1" ref="M140" ca="1">_xll.RiskWeibull($B$12,$C$12)</f>
        <v>93.543756289254645</v>
      </c>
      <c r="N140" s="19">
        <f t="shared" ca="1" si="51"/>
        <v>11743.543756289255</v>
      </c>
      <c r="O140" s="8">
        <f t="shared" ca="1" si="52"/>
        <v>0</v>
      </c>
      <c r="P140" s="19">
        <f t="shared" ca="1" si="53"/>
        <v>11743.543756289255</v>
      </c>
      <c r="Q140" s="8" cm="1">
        <f t="array" aca="1" ref="Q140" ca="1">_xll.RiskGamma($B$14,1/$C$14)</f>
        <v>100</v>
      </c>
      <c r="R140" s="8" cm="1">
        <f t="array" aca="1" ref="R140" ca="1">_xll.RiskUniform($B$16,$C$16)</f>
        <v>20</v>
      </c>
      <c r="S140" s="19">
        <f t="shared" ca="1" si="54"/>
        <v>11863.543756289255</v>
      </c>
      <c r="T140" s="9">
        <f t="shared" ca="1" si="29"/>
        <v>100</v>
      </c>
      <c r="U140" s="19" cm="1">
        <f t="array" aca="1" ref="U140" ca="1">INDEX(S:S, 43 + (INT((ROW(A105)-1)/8)*8))</f>
        <v>12633.543756289255</v>
      </c>
      <c r="V140" s="8">
        <f t="shared" si="1"/>
        <v>120</v>
      </c>
      <c r="W140" s="19">
        <f t="shared" ca="1" si="30"/>
        <v>12753.543756289255</v>
      </c>
      <c r="X140" s="8">
        <f t="shared" ca="1" si="31"/>
        <v>770</v>
      </c>
      <c r="Y140" s="19">
        <f t="shared" ca="1" si="32"/>
        <v>12753.543756289255</v>
      </c>
      <c r="Z140" s="19" cm="1">
        <f t="array" aca="1" ref="Z140" ca="1">_xll.RiskPert($B$20,$C$20,$D$20)</f>
        <v>99.666666666666671</v>
      </c>
      <c r="AA140" s="8">
        <f t="shared" ca="1" si="33"/>
        <v>12853.210422955921</v>
      </c>
      <c r="AB140" s="8">
        <f t="shared" ca="1" si="34"/>
        <v>0</v>
      </c>
      <c r="AC140" s="8" cm="1">
        <f t="array" aca="1" ref="AC140" ca="1">IF(MOD(ROW()-36, 8) = 0, INDEX(AA:AA, ROW()), INDEX(AE:AE,ROW() - 1))</f>
        <v>12853.210422955921</v>
      </c>
      <c r="AD140" s="8" cm="1">
        <f t="array" aca="1" ref="AD140" ca="1">_xll.RiskUniform($B$22,$C$22)</f>
        <v>25</v>
      </c>
      <c r="AE140" s="8">
        <f t="shared" ca="1" si="55"/>
        <v>12878.210422955921</v>
      </c>
      <c r="AF140" s="19">
        <f t="shared" ca="1" si="35"/>
        <v>99.66666666666606</v>
      </c>
      <c r="AG140" s="19">
        <f t="shared" ca="1" si="56"/>
        <v>2378.2104229559209</v>
      </c>
      <c r="AH140" s="8" t="str">
        <f t="shared" ca="1" si="36"/>
        <v>ONE WEEK REACHED</v>
      </c>
      <c r="AI140" s="8">
        <f t="shared" ca="1" si="37"/>
        <v>0</v>
      </c>
      <c r="AJ140" s="8">
        <f t="shared" ca="1" si="38"/>
        <v>0</v>
      </c>
      <c r="AK140" s="8">
        <f t="shared" ca="1" si="39"/>
        <v>0</v>
      </c>
      <c r="AL140" s="19">
        <f t="shared" ca="1" si="40"/>
        <v>0</v>
      </c>
      <c r="AM140" s="19">
        <f t="shared" ca="1" si="41"/>
        <v>0</v>
      </c>
      <c r="AN140" s="8" t="str">
        <f t="shared" ca="1" si="42"/>
        <v>NO</v>
      </c>
    </row>
    <row r="141" spans="1:40">
      <c r="A141" s="8">
        <v>106</v>
      </c>
      <c r="B141" s="8" cm="1">
        <f t="array" aca="1" ref="B141" ca="1">_xll.RiskGamma(1,1/$B$6)</f>
        <v>100</v>
      </c>
      <c r="C141" s="8">
        <f t="shared" ca="1" si="43"/>
        <v>10600</v>
      </c>
      <c r="D141" s="8">
        <f t="shared" ca="1" si="44"/>
        <v>11650</v>
      </c>
      <c r="E141" s="8" cm="1">
        <f t="array" aca="1" ref="E141" ca="1">_xll.RiskPert($B$8,$D$8,$E$8)</f>
        <v>50</v>
      </c>
      <c r="F141" s="8">
        <f t="shared" ca="1" si="45"/>
        <v>11700</v>
      </c>
      <c r="G141" s="8">
        <f t="shared" ca="1" si="46"/>
        <v>1100</v>
      </c>
      <c r="H141" s="8">
        <f t="shared" ca="1" si="47"/>
        <v>11700</v>
      </c>
      <c r="I141" s="8" cm="1">
        <f t="array" aca="1" ref="I141" ca="1">_xll.RiskUniform(_xll.RiskSimtable($K$11:$K$12),_xll.RiskSimtable($L$11:$L$12))</f>
        <v>60</v>
      </c>
      <c r="J141" s="8">
        <f t="shared" ca="1" si="48"/>
        <v>11760</v>
      </c>
      <c r="K141" s="8">
        <f t="shared" ca="1" si="49"/>
        <v>0</v>
      </c>
      <c r="L141" s="8">
        <f t="shared" ca="1" si="50"/>
        <v>11760</v>
      </c>
      <c r="M141" s="19" cm="1">
        <f t="array" aca="1" ref="M141" ca="1">_xll.RiskWeibull($B$12,$C$12)</f>
        <v>93.543756289254645</v>
      </c>
      <c r="N141" s="19">
        <f t="shared" ca="1" si="51"/>
        <v>11853.543756289255</v>
      </c>
      <c r="O141" s="8">
        <f t="shared" ca="1" si="52"/>
        <v>0</v>
      </c>
      <c r="P141" s="19">
        <f t="shared" ca="1" si="53"/>
        <v>11853.543756289255</v>
      </c>
      <c r="Q141" s="8" cm="1">
        <f t="array" aca="1" ref="Q141" ca="1">_xll.RiskGamma($B$14,1/$C$14)</f>
        <v>100</v>
      </c>
      <c r="R141" s="8" cm="1">
        <f t="array" aca="1" ref="R141" ca="1">_xll.RiskUniform($B$16,$C$16)</f>
        <v>20</v>
      </c>
      <c r="S141" s="19">
        <f t="shared" ca="1" si="54"/>
        <v>11973.543756289255</v>
      </c>
      <c r="T141" s="9">
        <f t="shared" ca="1" si="29"/>
        <v>100</v>
      </c>
      <c r="U141" s="19" cm="1">
        <f t="array" aca="1" ref="U141" ca="1">INDEX(S:S, 43 + (INT((ROW(A106)-1)/8)*8))</f>
        <v>12633.543756289255</v>
      </c>
      <c r="V141" s="8">
        <f t="shared" si="1"/>
        <v>120</v>
      </c>
      <c r="W141" s="19">
        <f t="shared" ca="1" si="30"/>
        <v>12753.543756289255</v>
      </c>
      <c r="X141" s="8">
        <f t="shared" ca="1" si="31"/>
        <v>660</v>
      </c>
      <c r="Y141" s="19">
        <f t="shared" ca="1" si="32"/>
        <v>12753.543756289255</v>
      </c>
      <c r="Z141" s="19" cm="1">
        <f t="array" aca="1" ref="Z141" ca="1">_xll.RiskPert($B$20,$C$20,$D$20)</f>
        <v>99.666666666666671</v>
      </c>
      <c r="AA141" s="8">
        <f t="shared" ca="1" si="33"/>
        <v>12853.210422955921</v>
      </c>
      <c r="AB141" s="8">
        <f t="shared" ca="1" si="34"/>
        <v>0</v>
      </c>
      <c r="AC141" s="8" cm="1">
        <f t="array" aca="1" ref="AC141" ca="1">IF(MOD(ROW()-36, 8) = 0, INDEX(AA:AA, ROW()), INDEX(AE:AE,ROW() - 1))</f>
        <v>12878.210422955921</v>
      </c>
      <c r="AD141" s="8" cm="1">
        <f t="array" aca="1" ref="AD141" ca="1">_xll.RiskUniform($B$22,$C$22)</f>
        <v>25</v>
      </c>
      <c r="AE141" s="8">
        <f t="shared" ca="1" si="55"/>
        <v>12903.210422955921</v>
      </c>
      <c r="AF141" s="19">
        <f t="shared" ca="1" si="35"/>
        <v>124.66666666666606</v>
      </c>
      <c r="AG141" s="19">
        <f t="shared" ca="1" si="56"/>
        <v>2303.2104229559209</v>
      </c>
      <c r="AH141" s="8" t="str">
        <f t="shared" ca="1" si="36"/>
        <v>ONE WEEK REACHED</v>
      </c>
      <c r="AI141" s="8">
        <f t="shared" ca="1" si="37"/>
        <v>0</v>
      </c>
      <c r="AJ141" s="8">
        <f t="shared" ca="1" si="38"/>
        <v>0</v>
      </c>
      <c r="AK141" s="8">
        <f t="shared" ca="1" si="39"/>
        <v>0</v>
      </c>
      <c r="AL141" s="19">
        <f t="shared" ca="1" si="40"/>
        <v>0</v>
      </c>
      <c r="AM141" s="19">
        <f t="shared" ca="1" si="41"/>
        <v>0</v>
      </c>
      <c r="AN141" s="8" t="str">
        <f t="shared" ca="1" si="42"/>
        <v>NO</v>
      </c>
    </row>
    <row r="142" spans="1:40">
      <c r="A142" s="8">
        <v>107</v>
      </c>
      <c r="B142" s="8" cm="1">
        <f t="array" aca="1" ref="B142" ca="1">_xll.RiskGamma(1,1/$B$6)</f>
        <v>100</v>
      </c>
      <c r="C142" s="8">
        <f t="shared" ca="1" si="43"/>
        <v>10700</v>
      </c>
      <c r="D142" s="8">
        <f t="shared" ca="1" si="44"/>
        <v>11760</v>
      </c>
      <c r="E142" s="8" cm="1">
        <f t="array" aca="1" ref="E142" ca="1">_xll.RiskPert($B$8,$D$8,$E$8)</f>
        <v>50</v>
      </c>
      <c r="F142" s="8">
        <f t="shared" ca="1" si="45"/>
        <v>11810</v>
      </c>
      <c r="G142" s="8">
        <f t="shared" ca="1" si="46"/>
        <v>1110</v>
      </c>
      <c r="H142" s="8">
        <f t="shared" ca="1" si="47"/>
        <v>11810</v>
      </c>
      <c r="I142" s="8" cm="1">
        <f t="array" aca="1" ref="I142" ca="1">_xll.RiskUniform(_xll.RiskSimtable($K$11:$K$12),_xll.RiskSimtable($L$11:$L$12))</f>
        <v>60</v>
      </c>
      <c r="J142" s="8">
        <f t="shared" ca="1" si="48"/>
        <v>11870</v>
      </c>
      <c r="K142" s="8">
        <f t="shared" ca="1" si="49"/>
        <v>0</v>
      </c>
      <c r="L142" s="8">
        <f t="shared" ca="1" si="50"/>
        <v>11870</v>
      </c>
      <c r="M142" s="19" cm="1">
        <f t="array" aca="1" ref="M142" ca="1">_xll.RiskWeibull($B$12,$C$12)</f>
        <v>93.543756289254645</v>
      </c>
      <c r="N142" s="19">
        <f t="shared" ca="1" si="51"/>
        <v>11963.543756289255</v>
      </c>
      <c r="O142" s="8">
        <f t="shared" ca="1" si="52"/>
        <v>0</v>
      </c>
      <c r="P142" s="19">
        <f t="shared" ca="1" si="53"/>
        <v>11963.543756289255</v>
      </c>
      <c r="Q142" s="8" cm="1">
        <f t="array" aca="1" ref="Q142" ca="1">_xll.RiskGamma($B$14,1/$C$14)</f>
        <v>100</v>
      </c>
      <c r="R142" s="8" cm="1">
        <f t="array" aca="1" ref="R142" ca="1">_xll.RiskUniform($B$16,$C$16)</f>
        <v>20</v>
      </c>
      <c r="S142" s="19">
        <f t="shared" ca="1" si="54"/>
        <v>12083.543756289255</v>
      </c>
      <c r="T142" s="9">
        <f t="shared" ca="1" si="29"/>
        <v>100</v>
      </c>
      <c r="U142" s="19" cm="1">
        <f t="array" aca="1" ref="U142" ca="1">INDEX(S:S, 43 + (INT((ROW(A107)-1)/8)*8))</f>
        <v>12633.543756289255</v>
      </c>
      <c r="V142" s="8">
        <f t="shared" si="1"/>
        <v>120</v>
      </c>
      <c r="W142" s="19">
        <f t="shared" ca="1" si="30"/>
        <v>12753.543756289255</v>
      </c>
      <c r="X142" s="8">
        <f t="shared" ca="1" si="31"/>
        <v>550</v>
      </c>
      <c r="Y142" s="19">
        <f t="shared" ca="1" si="32"/>
        <v>12753.543756289255</v>
      </c>
      <c r="Z142" s="19" cm="1">
        <f t="array" aca="1" ref="Z142" ca="1">_xll.RiskPert($B$20,$C$20,$D$20)</f>
        <v>99.666666666666671</v>
      </c>
      <c r="AA142" s="8">
        <f t="shared" ca="1" si="33"/>
        <v>12853.210422955921</v>
      </c>
      <c r="AB142" s="8">
        <f t="shared" ca="1" si="34"/>
        <v>0</v>
      </c>
      <c r="AC142" s="8" cm="1">
        <f t="array" aca="1" ref="AC142" ca="1">IF(MOD(ROW()-36, 8) = 0, INDEX(AA:AA, ROW()), INDEX(AE:AE,ROW() - 1))</f>
        <v>12903.210422955921</v>
      </c>
      <c r="AD142" s="8" cm="1">
        <f t="array" aca="1" ref="AD142" ca="1">_xll.RiskUniform($B$22,$C$22)</f>
        <v>25</v>
      </c>
      <c r="AE142" s="8">
        <f t="shared" ca="1" si="55"/>
        <v>12928.210422955921</v>
      </c>
      <c r="AF142" s="19">
        <f t="shared" ca="1" si="35"/>
        <v>149.66666666666606</v>
      </c>
      <c r="AG142" s="19">
        <f t="shared" ca="1" si="56"/>
        <v>2228.2104229559209</v>
      </c>
      <c r="AH142" s="8" t="str">
        <f t="shared" ca="1" si="36"/>
        <v>ONE WEEK REACHED</v>
      </c>
      <c r="AI142" s="8">
        <f t="shared" ca="1" si="37"/>
        <v>0</v>
      </c>
      <c r="AJ142" s="8">
        <f t="shared" ca="1" si="38"/>
        <v>0</v>
      </c>
      <c r="AK142" s="8">
        <f t="shared" ca="1" si="39"/>
        <v>0</v>
      </c>
      <c r="AL142" s="19">
        <f t="shared" ca="1" si="40"/>
        <v>0</v>
      </c>
      <c r="AM142" s="19">
        <f t="shared" ca="1" si="41"/>
        <v>0</v>
      </c>
      <c r="AN142" s="8" t="str">
        <f t="shared" ca="1" si="42"/>
        <v>NO</v>
      </c>
    </row>
    <row r="143" spans="1:40">
      <c r="A143" s="8">
        <v>108</v>
      </c>
      <c r="B143" s="8" cm="1">
        <f t="array" aca="1" ref="B143" ca="1">_xll.RiskGamma(1,1/$B$6)</f>
        <v>100</v>
      </c>
      <c r="C143" s="8">
        <f t="shared" ca="1" si="43"/>
        <v>10800</v>
      </c>
      <c r="D143" s="8">
        <f t="shared" ca="1" si="44"/>
        <v>11870</v>
      </c>
      <c r="E143" s="8" cm="1">
        <f t="array" aca="1" ref="E143" ca="1">_xll.RiskPert($B$8,$D$8,$E$8)</f>
        <v>50</v>
      </c>
      <c r="F143" s="8">
        <f t="shared" ca="1" si="45"/>
        <v>11920</v>
      </c>
      <c r="G143" s="8">
        <f t="shared" ca="1" si="46"/>
        <v>1120</v>
      </c>
      <c r="H143" s="8">
        <f t="shared" ca="1" si="47"/>
        <v>11920</v>
      </c>
      <c r="I143" s="8" cm="1">
        <f t="array" aca="1" ref="I143" ca="1">_xll.RiskUniform(_xll.RiskSimtable($K$11:$K$12),_xll.RiskSimtable($L$11:$L$12))</f>
        <v>60</v>
      </c>
      <c r="J143" s="8">
        <f t="shared" ca="1" si="48"/>
        <v>11980</v>
      </c>
      <c r="K143" s="8">
        <f t="shared" ca="1" si="49"/>
        <v>0</v>
      </c>
      <c r="L143" s="8">
        <f t="shared" ca="1" si="50"/>
        <v>11980</v>
      </c>
      <c r="M143" s="19" cm="1">
        <f t="array" aca="1" ref="M143" ca="1">_xll.RiskWeibull($B$12,$C$12)</f>
        <v>93.543756289254645</v>
      </c>
      <c r="N143" s="19">
        <f t="shared" ca="1" si="51"/>
        <v>12073.543756289255</v>
      </c>
      <c r="O143" s="8">
        <f t="shared" ca="1" si="52"/>
        <v>0</v>
      </c>
      <c r="P143" s="19">
        <f t="shared" ca="1" si="53"/>
        <v>12073.543756289255</v>
      </c>
      <c r="Q143" s="8" cm="1">
        <f t="array" aca="1" ref="Q143" ca="1">_xll.RiskGamma($B$14,1/$C$14)</f>
        <v>100</v>
      </c>
      <c r="R143" s="8" cm="1">
        <f t="array" aca="1" ref="R143" ca="1">_xll.RiskUniform($B$16,$C$16)</f>
        <v>20</v>
      </c>
      <c r="S143" s="19">
        <f t="shared" ca="1" si="54"/>
        <v>12193.543756289255</v>
      </c>
      <c r="T143" s="9">
        <f t="shared" ca="1" si="29"/>
        <v>100</v>
      </c>
      <c r="U143" s="19" cm="1">
        <f t="array" aca="1" ref="U143" ca="1">INDEX(S:S, 43 + (INT((ROW(A108)-1)/8)*8))</f>
        <v>12633.543756289255</v>
      </c>
      <c r="V143" s="8">
        <f t="shared" si="1"/>
        <v>120</v>
      </c>
      <c r="W143" s="19">
        <f t="shared" ca="1" si="30"/>
        <v>12753.543756289255</v>
      </c>
      <c r="X143" s="8">
        <f t="shared" ca="1" si="31"/>
        <v>440</v>
      </c>
      <c r="Y143" s="19">
        <f t="shared" ca="1" si="32"/>
        <v>12753.543756289255</v>
      </c>
      <c r="Z143" s="19" cm="1">
        <f t="array" aca="1" ref="Z143" ca="1">_xll.RiskPert($B$20,$C$20,$D$20)</f>
        <v>99.666666666666671</v>
      </c>
      <c r="AA143" s="8">
        <f t="shared" ca="1" si="33"/>
        <v>12853.210422955921</v>
      </c>
      <c r="AB143" s="8">
        <f t="shared" ca="1" si="34"/>
        <v>0</v>
      </c>
      <c r="AC143" s="8" cm="1">
        <f t="array" aca="1" ref="AC143" ca="1">IF(MOD(ROW()-36, 8) = 0, INDEX(AA:AA, ROW()), INDEX(AE:AE,ROW() - 1))</f>
        <v>12928.210422955921</v>
      </c>
      <c r="AD143" s="8" cm="1">
        <f t="array" aca="1" ref="AD143" ca="1">_xll.RiskUniform($B$22,$C$22)</f>
        <v>25</v>
      </c>
      <c r="AE143" s="8">
        <f t="shared" ca="1" si="55"/>
        <v>12953.210422955921</v>
      </c>
      <c r="AF143" s="19">
        <f t="shared" ca="1" si="35"/>
        <v>174.66666666666606</v>
      </c>
      <c r="AG143" s="19">
        <f t="shared" ca="1" si="56"/>
        <v>2153.2104229559209</v>
      </c>
      <c r="AH143" s="8" t="str">
        <f t="shared" ca="1" si="36"/>
        <v>ONE WEEK REACHED</v>
      </c>
      <c r="AI143" s="8">
        <f t="shared" ca="1" si="37"/>
        <v>0</v>
      </c>
      <c r="AJ143" s="8">
        <f t="shared" ca="1" si="38"/>
        <v>0</v>
      </c>
      <c r="AK143" s="8">
        <f t="shared" ca="1" si="39"/>
        <v>0</v>
      </c>
      <c r="AL143" s="19">
        <f t="shared" ca="1" si="40"/>
        <v>0</v>
      </c>
      <c r="AM143" s="19">
        <f t="shared" ca="1" si="41"/>
        <v>0</v>
      </c>
      <c r="AN143" s="8" t="str">
        <f t="shared" ca="1" si="42"/>
        <v>NO</v>
      </c>
    </row>
    <row r="144" spans="1:40">
      <c r="A144" s="8">
        <v>109</v>
      </c>
      <c r="B144" s="8" cm="1">
        <f t="array" aca="1" ref="B144" ca="1">_xll.RiskGamma(1,1/$B$6)</f>
        <v>100</v>
      </c>
      <c r="C144" s="8">
        <f t="shared" ca="1" si="43"/>
        <v>10900</v>
      </c>
      <c r="D144" s="8">
        <f t="shared" ca="1" si="44"/>
        <v>11980</v>
      </c>
      <c r="E144" s="8" cm="1">
        <f t="array" aca="1" ref="E144" ca="1">_xll.RiskPert($B$8,$D$8,$E$8)</f>
        <v>50</v>
      </c>
      <c r="F144" s="8">
        <f t="shared" ca="1" si="45"/>
        <v>12030</v>
      </c>
      <c r="G144" s="8">
        <f t="shared" ca="1" si="46"/>
        <v>1130</v>
      </c>
      <c r="H144" s="8">
        <f t="shared" ca="1" si="47"/>
        <v>12030</v>
      </c>
      <c r="I144" s="8" cm="1">
        <f t="array" aca="1" ref="I144" ca="1">_xll.RiskUniform(_xll.RiskSimtable($K$11:$K$12),_xll.RiskSimtable($L$11:$L$12))</f>
        <v>60</v>
      </c>
      <c r="J144" s="8">
        <f t="shared" ca="1" si="48"/>
        <v>12090</v>
      </c>
      <c r="K144" s="8">
        <f t="shared" ca="1" si="49"/>
        <v>0</v>
      </c>
      <c r="L144" s="8">
        <f t="shared" ca="1" si="50"/>
        <v>12090</v>
      </c>
      <c r="M144" s="19" cm="1">
        <f t="array" aca="1" ref="M144" ca="1">_xll.RiskWeibull($B$12,$C$12)</f>
        <v>93.543756289254645</v>
      </c>
      <c r="N144" s="19">
        <f t="shared" ca="1" si="51"/>
        <v>12183.543756289255</v>
      </c>
      <c r="O144" s="8">
        <f t="shared" ca="1" si="52"/>
        <v>0</v>
      </c>
      <c r="P144" s="19">
        <f t="shared" ca="1" si="53"/>
        <v>12183.543756289255</v>
      </c>
      <c r="Q144" s="8" cm="1">
        <f t="array" aca="1" ref="Q144" ca="1">_xll.RiskGamma($B$14,1/$C$14)</f>
        <v>100</v>
      </c>
      <c r="R144" s="8" cm="1">
        <f t="array" aca="1" ref="R144" ca="1">_xll.RiskUniform($B$16,$C$16)</f>
        <v>20</v>
      </c>
      <c r="S144" s="19">
        <f t="shared" ca="1" si="54"/>
        <v>12303.543756289255</v>
      </c>
      <c r="T144" s="9">
        <f t="shared" ca="1" si="29"/>
        <v>100</v>
      </c>
      <c r="U144" s="19" cm="1">
        <f t="array" aca="1" ref="U144" ca="1">INDEX(S:S, 43 + (INT((ROW(A109)-1)/8)*8))</f>
        <v>12633.543756289255</v>
      </c>
      <c r="V144" s="8">
        <f t="shared" si="1"/>
        <v>120</v>
      </c>
      <c r="W144" s="19">
        <f t="shared" ca="1" si="30"/>
        <v>12753.543756289255</v>
      </c>
      <c r="X144" s="8">
        <f t="shared" ca="1" si="31"/>
        <v>330</v>
      </c>
      <c r="Y144" s="19">
        <f t="shared" ca="1" si="32"/>
        <v>12753.543756289255</v>
      </c>
      <c r="Z144" s="19" cm="1">
        <f t="array" aca="1" ref="Z144" ca="1">_xll.RiskPert($B$20,$C$20,$D$20)</f>
        <v>99.666666666666671</v>
      </c>
      <c r="AA144" s="8">
        <f t="shared" ca="1" si="33"/>
        <v>12853.210422955921</v>
      </c>
      <c r="AB144" s="8">
        <f t="shared" ca="1" si="34"/>
        <v>0</v>
      </c>
      <c r="AC144" s="8" cm="1">
        <f t="array" aca="1" ref="AC144" ca="1">IF(MOD(ROW()-36, 8) = 0, INDEX(AA:AA, ROW()), INDEX(AE:AE,ROW() - 1))</f>
        <v>12953.210422955921</v>
      </c>
      <c r="AD144" s="8" cm="1">
        <f t="array" aca="1" ref="AD144" ca="1">_xll.RiskUniform($B$22,$C$22)</f>
        <v>25</v>
      </c>
      <c r="AE144" s="8">
        <f t="shared" ca="1" si="55"/>
        <v>12978.210422955921</v>
      </c>
      <c r="AF144" s="19">
        <f t="shared" ca="1" si="35"/>
        <v>199.66666666666606</v>
      </c>
      <c r="AG144" s="19">
        <f t="shared" ca="1" si="56"/>
        <v>2078.2104229559209</v>
      </c>
      <c r="AH144" s="8" t="str">
        <f t="shared" ca="1" si="36"/>
        <v>ONE WEEK REACHED</v>
      </c>
      <c r="AI144" s="8">
        <f t="shared" ca="1" si="37"/>
        <v>0</v>
      </c>
      <c r="AJ144" s="8">
        <f t="shared" ca="1" si="38"/>
        <v>0</v>
      </c>
      <c r="AK144" s="8">
        <f t="shared" ca="1" si="39"/>
        <v>0</v>
      </c>
      <c r="AL144" s="19">
        <f t="shared" ca="1" si="40"/>
        <v>0</v>
      </c>
      <c r="AM144" s="19">
        <f t="shared" ca="1" si="41"/>
        <v>0</v>
      </c>
      <c r="AN144" s="8" t="str">
        <f t="shared" ca="1" si="42"/>
        <v>NO</v>
      </c>
    </row>
    <row r="145" spans="1:40">
      <c r="A145" s="8">
        <v>110</v>
      </c>
      <c r="B145" s="8" cm="1">
        <f t="array" aca="1" ref="B145" ca="1">_xll.RiskGamma(1,1/$B$6)</f>
        <v>100</v>
      </c>
      <c r="C145" s="8">
        <f t="shared" ca="1" si="43"/>
        <v>11000</v>
      </c>
      <c r="D145" s="8">
        <f t="shared" ca="1" si="44"/>
        <v>12090</v>
      </c>
      <c r="E145" s="8" cm="1">
        <f t="array" aca="1" ref="E145" ca="1">_xll.RiskPert($B$8,$D$8,$E$8)</f>
        <v>50</v>
      </c>
      <c r="F145" s="8">
        <f t="shared" ca="1" si="45"/>
        <v>12140</v>
      </c>
      <c r="G145" s="8">
        <f t="shared" ca="1" si="46"/>
        <v>1140</v>
      </c>
      <c r="H145" s="8">
        <f t="shared" ca="1" si="47"/>
        <v>12140</v>
      </c>
      <c r="I145" s="8" cm="1">
        <f t="array" aca="1" ref="I145" ca="1">_xll.RiskUniform(_xll.RiskSimtable($K$11:$K$12),_xll.RiskSimtable($L$11:$L$12))</f>
        <v>60</v>
      </c>
      <c r="J145" s="8">
        <f t="shared" ca="1" si="48"/>
        <v>12200</v>
      </c>
      <c r="K145" s="8">
        <f t="shared" ca="1" si="49"/>
        <v>0</v>
      </c>
      <c r="L145" s="8">
        <f t="shared" ca="1" si="50"/>
        <v>12200</v>
      </c>
      <c r="M145" s="19" cm="1">
        <f t="array" aca="1" ref="M145" ca="1">_xll.RiskWeibull($B$12,$C$12)</f>
        <v>93.543756289254645</v>
      </c>
      <c r="N145" s="19">
        <f t="shared" ca="1" si="51"/>
        <v>12293.543756289255</v>
      </c>
      <c r="O145" s="8">
        <f t="shared" ca="1" si="52"/>
        <v>0</v>
      </c>
      <c r="P145" s="19">
        <f t="shared" ca="1" si="53"/>
        <v>12293.543756289255</v>
      </c>
      <c r="Q145" s="8" cm="1">
        <f t="array" aca="1" ref="Q145" ca="1">_xll.RiskGamma($B$14,1/$C$14)</f>
        <v>100</v>
      </c>
      <c r="R145" s="8" cm="1">
        <f t="array" aca="1" ref="R145" ca="1">_xll.RiskUniform($B$16,$C$16)</f>
        <v>20</v>
      </c>
      <c r="S145" s="19">
        <f t="shared" ca="1" si="54"/>
        <v>12413.543756289255</v>
      </c>
      <c r="T145" s="9">
        <f t="shared" ca="1" si="29"/>
        <v>100</v>
      </c>
      <c r="U145" s="19" cm="1">
        <f t="array" aca="1" ref="U145" ca="1">INDEX(S:S, 43 + (INT((ROW(A110)-1)/8)*8))</f>
        <v>12633.543756289255</v>
      </c>
      <c r="V145" s="8">
        <f t="shared" si="1"/>
        <v>120</v>
      </c>
      <c r="W145" s="19">
        <f t="shared" ca="1" si="30"/>
        <v>12753.543756289255</v>
      </c>
      <c r="X145" s="8">
        <f t="shared" ca="1" si="31"/>
        <v>220</v>
      </c>
      <c r="Y145" s="19">
        <f t="shared" ca="1" si="32"/>
        <v>12753.543756289255</v>
      </c>
      <c r="Z145" s="19" cm="1">
        <f t="array" aca="1" ref="Z145" ca="1">_xll.RiskPert($B$20,$C$20,$D$20)</f>
        <v>99.666666666666671</v>
      </c>
      <c r="AA145" s="8">
        <f t="shared" ca="1" si="33"/>
        <v>12853.210422955921</v>
      </c>
      <c r="AB145" s="8">
        <f t="shared" ca="1" si="34"/>
        <v>0</v>
      </c>
      <c r="AC145" s="8" cm="1">
        <f t="array" aca="1" ref="AC145" ca="1">IF(MOD(ROW()-36, 8) = 0, INDEX(AA:AA, ROW()), INDEX(AE:AE,ROW() - 1))</f>
        <v>12978.210422955921</v>
      </c>
      <c r="AD145" s="8" cm="1">
        <f t="array" aca="1" ref="AD145" ca="1">_xll.RiskUniform($B$22,$C$22)</f>
        <v>25</v>
      </c>
      <c r="AE145" s="8">
        <f t="shared" ca="1" si="55"/>
        <v>13003.210422955921</v>
      </c>
      <c r="AF145" s="19">
        <f t="shared" ca="1" si="35"/>
        <v>224.66666666666606</v>
      </c>
      <c r="AG145" s="19">
        <f t="shared" ca="1" si="56"/>
        <v>2003.2104229559209</v>
      </c>
      <c r="AH145" s="8" t="str">
        <f t="shared" ca="1" si="36"/>
        <v>ONE WEEK REACHED</v>
      </c>
      <c r="AI145" s="8">
        <f t="shared" ca="1" si="37"/>
        <v>0</v>
      </c>
      <c r="AJ145" s="8">
        <f t="shared" ca="1" si="38"/>
        <v>0</v>
      </c>
      <c r="AK145" s="8">
        <f t="shared" ca="1" si="39"/>
        <v>0</v>
      </c>
      <c r="AL145" s="19">
        <f t="shared" ca="1" si="40"/>
        <v>0</v>
      </c>
      <c r="AM145" s="19">
        <f t="shared" ca="1" si="41"/>
        <v>0</v>
      </c>
      <c r="AN145" s="8" t="str">
        <f t="shared" ca="1" si="42"/>
        <v>NO</v>
      </c>
    </row>
    <row r="146" spans="1:40">
      <c r="A146" s="8">
        <v>111</v>
      </c>
      <c r="B146" s="8" cm="1">
        <f t="array" aca="1" ref="B146" ca="1">_xll.RiskGamma(1,1/$B$6)</f>
        <v>100</v>
      </c>
      <c r="C146" s="8">
        <f t="shared" ca="1" si="43"/>
        <v>11100</v>
      </c>
      <c r="D146" s="8">
        <f t="shared" ca="1" si="44"/>
        <v>12200</v>
      </c>
      <c r="E146" s="8" cm="1">
        <f t="array" aca="1" ref="E146" ca="1">_xll.RiskPert($B$8,$D$8,$E$8)</f>
        <v>50</v>
      </c>
      <c r="F146" s="8">
        <f t="shared" ca="1" si="45"/>
        <v>12250</v>
      </c>
      <c r="G146" s="8">
        <f t="shared" ca="1" si="46"/>
        <v>1150</v>
      </c>
      <c r="H146" s="8">
        <f t="shared" ca="1" si="47"/>
        <v>12250</v>
      </c>
      <c r="I146" s="8" cm="1">
        <f t="array" aca="1" ref="I146" ca="1">_xll.RiskUniform(_xll.RiskSimtable($K$11:$K$12),_xll.RiskSimtable($L$11:$L$12))</f>
        <v>60</v>
      </c>
      <c r="J146" s="8">
        <f t="shared" ca="1" si="48"/>
        <v>12310</v>
      </c>
      <c r="K146" s="8">
        <f t="shared" ca="1" si="49"/>
        <v>0</v>
      </c>
      <c r="L146" s="8">
        <f t="shared" ca="1" si="50"/>
        <v>12310</v>
      </c>
      <c r="M146" s="19" cm="1">
        <f t="array" aca="1" ref="M146" ca="1">_xll.RiskWeibull($B$12,$C$12)</f>
        <v>93.543756289254645</v>
      </c>
      <c r="N146" s="19">
        <f t="shared" ca="1" si="51"/>
        <v>12403.543756289255</v>
      </c>
      <c r="O146" s="8">
        <f t="shared" ca="1" si="52"/>
        <v>0</v>
      </c>
      <c r="P146" s="19">
        <f t="shared" ca="1" si="53"/>
        <v>12403.543756289255</v>
      </c>
      <c r="Q146" s="8" cm="1">
        <f t="array" aca="1" ref="Q146" ca="1">_xll.RiskGamma($B$14,1/$C$14)</f>
        <v>100</v>
      </c>
      <c r="R146" s="8" cm="1">
        <f t="array" aca="1" ref="R146" ca="1">_xll.RiskUniform($B$16,$C$16)</f>
        <v>20</v>
      </c>
      <c r="S146" s="19">
        <f t="shared" ca="1" si="54"/>
        <v>12523.543756289255</v>
      </c>
      <c r="T146" s="9">
        <f t="shared" ca="1" si="29"/>
        <v>100</v>
      </c>
      <c r="U146" s="19" cm="1">
        <f t="array" aca="1" ref="U146" ca="1">INDEX(S:S, 43 + (INT((ROW(A111)-1)/8)*8))</f>
        <v>12633.543756289255</v>
      </c>
      <c r="V146" s="8">
        <f t="shared" si="1"/>
        <v>120</v>
      </c>
      <c r="W146" s="19">
        <f t="shared" ca="1" si="30"/>
        <v>12753.543756289255</v>
      </c>
      <c r="X146" s="8">
        <f t="shared" ca="1" si="31"/>
        <v>110</v>
      </c>
      <c r="Y146" s="19">
        <f t="shared" ca="1" si="32"/>
        <v>12753.543756289255</v>
      </c>
      <c r="Z146" s="19" cm="1">
        <f t="array" aca="1" ref="Z146" ca="1">_xll.RiskPert($B$20,$C$20,$D$20)</f>
        <v>99.666666666666671</v>
      </c>
      <c r="AA146" s="8">
        <f t="shared" ca="1" si="33"/>
        <v>12853.210422955921</v>
      </c>
      <c r="AB146" s="8">
        <f t="shared" ca="1" si="34"/>
        <v>0</v>
      </c>
      <c r="AC146" s="8" cm="1">
        <f t="array" aca="1" ref="AC146" ca="1">IF(MOD(ROW()-36, 8) = 0, INDEX(AA:AA, ROW()), INDEX(AE:AE,ROW() - 1))</f>
        <v>13003.210422955921</v>
      </c>
      <c r="AD146" s="8" cm="1">
        <f t="array" aca="1" ref="AD146" ca="1">_xll.RiskUniform($B$22,$C$22)</f>
        <v>25</v>
      </c>
      <c r="AE146" s="8">
        <f t="shared" ca="1" si="55"/>
        <v>13028.210422955921</v>
      </c>
      <c r="AF146" s="19">
        <f t="shared" ca="1" si="35"/>
        <v>249.66666666666606</v>
      </c>
      <c r="AG146" s="19">
        <f t="shared" ca="1" si="56"/>
        <v>1928.2104229559209</v>
      </c>
      <c r="AH146" s="8" t="str">
        <f t="shared" ca="1" si="36"/>
        <v>ONE WEEK REACHED</v>
      </c>
      <c r="AI146" s="8">
        <f t="shared" ca="1" si="37"/>
        <v>0</v>
      </c>
      <c r="AJ146" s="8">
        <f t="shared" ca="1" si="38"/>
        <v>0</v>
      </c>
      <c r="AK146" s="8">
        <f t="shared" ca="1" si="39"/>
        <v>0</v>
      </c>
      <c r="AL146" s="19">
        <f t="shared" ca="1" si="40"/>
        <v>0</v>
      </c>
      <c r="AM146" s="19">
        <f t="shared" ca="1" si="41"/>
        <v>0</v>
      </c>
      <c r="AN146" s="8" t="str">
        <f t="shared" ca="1" si="42"/>
        <v>NO</v>
      </c>
    </row>
    <row r="147" spans="1:40">
      <c r="A147" s="8">
        <v>112</v>
      </c>
      <c r="B147" s="8" cm="1">
        <f t="array" aca="1" ref="B147" ca="1">_xll.RiskGamma(1,1/$B$6)</f>
        <v>100</v>
      </c>
      <c r="C147" s="8">
        <f t="shared" ca="1" si="43"/>
        <v>11200</v>
      </c>
      <c r="D147" s="8">
        <f t="shared" ca="1" si="44"/>
        <v>12310</v>
      </c>
      <c r="E147" s="8" cm="1">
        <f t="array" aca="1" ref="E147" ca="1">_xll.RiskPert($B$8,$D$8,$E$8)</f>
        <v>50</v>
      </c>
      <c r="F147" s="8">
        <f t="shared" ca="1" si="45"/>
        <v>12360</v>
      </c>
      <c r="G147" s="8">
        <f t="shared" ca="1" si="46"/>
        <v>1160</v>
      </c>
      <c r="H147" s="8">
        <f t="shared" ca="1" si="47"/>
        <v>12360</v>
      </c>
      <c r="I147" s="8" cm="1">
        <f t="array" aca="1" ref="I147" ca="1">_xll.RiskUniform(_xll.RiskSimtable($K$11:$K$12),_xll.RiskSimtable($L$11:$L$12))</f>
        <v>60</v>
      </c>
      <c r="J147" s="8">
        <f t="shared" ca="1" si="48"/>
        <v>12420</v>
      </c>
      <c r="K147" s="8">
        <f t="shared" ca="1" si="49"/>
        <v>0</v>
      </c>
      <c r="L147" s="8">
        <f t="shared" ca="1" si="50"/>
        <v>12420</v>
      </c>
      <c r="M147" s="19" cm="1">
        <f t="array" aca="1" ref="M147" ca="1">_xll.RiskWeibull($B$12,$C$12)</f>
        <v>93.543756289254645</v>
      </c>
      <c r="N147" s="19">
        <f t="shared" ca="1" si="51"/>
        <v>12513.543756289255</v>
      </c>
      <c r="O147" s="8">
        <f t="shared" ca="1" si="52"/>
        <v>0</v>
      </c>
      <c r="P147" s="19">
        <f t="shared" ca="1" si="53"/>
        <v>12513.543756289255</v>
      </c>
      <c r="Q147" s="8" cm="1">
        <f t="array" aca="1" ref="Q147" ca="1">_xll.RiskGamma($B$14,1/$C$14)</f>
        <v>100</v>
      </c>
      <c r="R147" s="8" cm="1">
        <f t="array" aca="1" ref="R147" ca="1">_xll.RiskUniform($B$16,$C$16)</f>
        <v>20</v>
      </c>
      <c r="S147" s="19">
        <f t="shared" ca="1" si="54"/>
        <v>12633.543756289255</v>
      </c>
      <c r="T147" s="9">
        <f t="shared" ca="1" si="29"/>
        <v>100</v>
      </c>
      <c r="U147" s="19" cm="1">
        <f t="array" aca="1" ref="U147" ca="1">INDEX(S:S, 43 + (INT((ROW(A112)-1)/8)*8))</f>
        <v>12633.543756289255</v>
      </c>
      <c r="V147" s="8">
        <f t="shared" si="1"/>
        <v>120</v>
      </c>
      <c r="W147" s="19">
        <f t="shared" ca="1" si="30"/>
        <v>12753.543756289255</v>
      </c>
      <c r="X147" s="8">
        <f t="shared" ca="1" si="31"/>
        <v>0</v>
      </c>
      <c r="Y147" s="19">
        <f t="shared" ca="1" si="32"/>
        <v>12753.543756289255</v>
      </c>
      <c r="Z147" s="19" cm="1">
        <f t="array" aca="1" ref="Z147" ca="1">_xll.RiskPert($B$20,$C$20,$D$20)</f>
        <v>99.666666666666671</v>
      </c>
      <c r="AA147" s="8">
        <f t="shared" ca="1" si="33"/>
        <v>12853.210422955921</v>
      </c>
      <c r="AB147" s="8">
        <f t="shared" ca="1" si="34"/>
        <v>0</v>
      </c>
      <c r="AC147" s="8" cm="1">
        <f t="array" aca="1" ref="AC147" ca="1">IF(MOD(ROW()-36, 8) = 0, INDEX(AA:AA, ROW()), INDEX(AE:AE,ROW() - 1))</f>
        <v>13028.210422955921</v>
      </c>
      <c r="AD147" s="8" cm="1">
        <f t="array" aca="1" ref="AD147" ca="1">_xll.RiskUniform($B$22,$C$22)</f>
        <v>25</v>
      </c>
      <c r="AE147" s="8">
        <f t="shared" ca="1" si="55"/>
        <v>13053.210422955921</v>
      </c>
      <c r="AF147" s="19">
        <f t="shared" ca="1" si="35"/>
        <v>274.66666666666606</v>
      </c>
      <c r="AG147" s="19">
        <f t="shared" ca="1" si="56"/>
        <v>1853.2104229559209</v>
      </c>
      <c r="AH147" s="8" t="str">
        <f t="shared" ca="1" si="36"/>
        <v>ONE WEEK REACHED</v>
      </c>
      <c r="AI147" s="8">
        <f t="shared" ca="1" si="37"/>
        <v>0</v>
      </c>
      <c r="AJ147" s="8">
        <f t="shared" ca="1" si="38"/>
        <v>0</v>
      </c>
      <c r="AK147" s="8">
        <f t="shared" ca="1" si="39"/>
        <v>0</v>
      </c>
      <c r="AL147" s="19">
        <f t="shared" ca="1" si="40"/>
        <v>0</v>
      </c>
      <c r="AM147" s="19">
        <f t="shared" ca="1" si="41"/>
        <v>0</v>
      </c>
      <c r="AN147" s="8" t="str">
        <f t="shared" ca="1" si="42"/>
        <v>NO</v>
      </c>
    </row>
    <row r="148" spans="1:40">
      <c r="A148" s="8">
        <v>113</v>
      </c>
      <c r="B148" s="8" cm="1">
        <f t="array" aca="1" ref="B148" ca="1">_xll.RiskGamma(1,1/$B$6)</f>
        <v>100</v>
      </c>
      <c r="C148" s="8">
        <f t="shared" ca="1" si="43"/>
        <v>11300</v>
      </c>
      <c r="D148" s="8">
        <f t="shared" ca="1" si="44"/>
        <v>12420</v>
      </c>
      <c r="E148" s="8" cm="1">
        <f t="array" aca="1" ref="E148" ca="1">_xll.RiskPert($B$8,$D$8,$E$8)</f>
        <v>50</v>
      </c>
      <c r="F148" s="8">
        <f t="shared" ca="1" si="45"/>
        <v>12470</v>
      </c>
      <c r="G148" s="8">
        <f t="shared" ca="1" si="46"/>
        <v>1170</v>
      </c>
      <c r="H148" s="8">
        <f t="shared" ca="1" si="47"/>
        <v>12470</v>
      </c>
      <c r="I148" s="8" cm="1">
        <f t="array" aca="1" ref="I148" ca="1">_xll.RiskUniform(_xll.RiskSimtable($K$11:$K$12),_xll.RiskSimtable($L$11:$L$12))</f>
        <v>60</v>
      </c>
      <c r="J148" s="8">
        <f t="shared" ca="1" si="48"/>
        <v>12530</v>
      </c>
      <c r="K148" s="8">
        <f t="shared" ca="1" si="49"/>
        <v>0</v>
      </c>
      <c r="L148" s="8">
        <f t="shared" ca="1" si="50"/>
        <v>12530</v>
      </c>
      <c r="M148" s="19" cm="1">
        <f t="array" aca="1" ref="M148" ca="1">_xll.RiskWeibull($B$12,$C$12)</f>
        <v>93.543756289254645</v>
      </c>
      <c r="N148" s="19">
        <f t="shared" ca="1" si="51"/>
        <v>12623.543756289255</v>
      </c>
      <c r="O148" s="8">
        <f t="shared" ca="1" si="52"/>
        <v>0</v>
      </c>
      <c r="P148" s="19">
        <f t="shared" ca="1" si="53"/>
        <v>12623.543756289255</v>
      </c>
      <c r="Q148" s="8" cm="1">
        <f t="array" aca="1" ref="Q148" ca="1">_xll.RiskGamma($B$14,1/$C$14)</f>
        <v>100</v>
      </c>
      <c r="R148" s="8" cm="1">
        <f t="array" aca="1" ref="R148" ca="1">_xll.RiskUniform($B$16,$C$16)</f>
        <v>20</v>
      </c>
      <c r="S148" s="19">
        <f t="shared" ca="1" si="54"/>
        <v>12743.543756289255</v>
      </c>
      <c r="T148" s="9">
        <f t="shared" ca="1" si="29"/>
        <v>100</v>
      </c>
      <c r="U148" s="19" cm="1">
        <f t="array" aca="1" ref="U148" ca="1">INDEX(S:S, 43 + (INT((ROW(A113)-1)/8)*8))</f>
        <v>13513.543756289255</v>
      </c>
      <c r="V148" s="8">
        <f t="shared" si="1"/>
        <v>120</v>
      </c>
      <c r="W148" s="19">
        <f t="shared" ca="1" si="30"/>
        <v>13633.543756289255</v>
      </c>
      <c r="X148" s="8">
        <f t="shared" ca="1" si="31"/>
        <v>770</v>
      </c>
      <c r="Y148" s="19">
        <f t="shared" ca="1" si="32"/>
        <v>13633.543756289255</v>
      </c>
      <c r="Z148" s="19" cm="1">
        <f t="array" aca="1" ref="Z148" ca="1">_xll.RiskPert($B$20,$C$20,$D$20)</f>
        <v>99.666666666666671</v>
      </c>
      <c r="AA148" s="8">
        <f t="shared" ca="1" si="33"/>
        <v>13733.210422955921</v>
      </c>
      <c r="AB148" s="8">
        <f t="shared" ca="1" si="34"/>
        <v>0</v>
      </c>
      <c r="AC148" s="8" cm="1">
        <f t="array" aca="1" ref="AC148" ca="1">IF(MOD(ROW()-36, 8) = 0, INDEX(AA:AA, ROW()), INDEX(AE:AE,ROW() - 1))</f>
        <v>13733.210422955921</v>
      </c>
      <c r="AD148" s="8" cm="1">
        <f t="array" aca="1" ref="AD148" ca="1">_xll.RiskUniform($B$22,$C$22)</f>
        <v>25</v>
      </c>
      <c r="AE148" s="8">
        <f t="shared" ca="1" si="55"/>
        <v>13758.210422955921</v>
      </c>
      <c r="AF148" s="19">
        <f t="shared" ca="1" si="35"/>
        <v>99.66666666666606</v>
      </c>
      <c r="AG148" s="19">
        <f t="shared" ca="1" si="56"/>
        <v>2458.2104229559209</v>
      </c>
      <c r="AH148" s="8" t="str">
        <f t="shared" ca="1" si="36"/>
        <v>ONE WEEK REACHED</v>
      </c>
      <c r="AI148" s="8">
        <f t="shared" ca="1" si="37"/>
        <v>0</v>
      </c>
      <c r="AJ148" s="8">
        <f t="shared" ca="1" si="38"/>
        <v>0</v>
      </c>
      <c r="AK148" s="8">
        <f t="shared" ca="1" si="39"/>
        <v>0</v>
      </c>
      <c r="AL148" s="19">
        <f t="shared" ca="1" si="40"/>
        <v>0</v>
      </c>
      <c r="AM148" s="19">
        <f t="shared" ca="1" si="41"/>
        <v>0</v>
      </c>
      <c r="AN148" s="8" t="str">
        <f t="shared" ca="1" si="42"/>
        <v>NO</v>
      </c>
    </row>
    <row r="149" spans="1:40">
      <c r="A149" s="8">
        <v>114</v>
      </c>
      <c r="B149" s="8" cm="1">
        <f t="array" aca="1" ref="B149" ca="1">_xll.RiskGamma(1,1/$B$6)</f>
        <v>100</v>
      </c>
      <c r="C149" s="8">
        <f t="shared" ca="1" si="43"/>
        <v>11400</v>
      </c>
      <c r="D149" s="8">
        <f t="shared" ca="1" si="44"/>
        <v>12530</v>
      </c>
      <c r="E149" s="8" cm="1">
        <f t="array" aca="1" ref="E149" ca="1">_xll.RiskPert($B$8,$D$8,$E$8)</f>
        <v>50</v>
      </c>
      <c r="F149" s="8">
        <f t="shared" ca="1" si="45"/>
        <v>12580</v>
      </c>
      <c r="G149" s="8">
        <f t="shared" ca="1" si="46"/>
        <v>1180</v>
      </c>
      <c r="H149" s="8">
        <f t="shared" ca="1" si="47"/>
        <v>12580</v>
      </c>
      <c r="I149" s="8" cm="1">
        <f t="array" aca="1" ref="I149" ca="1">_xll.RiskUniform(_xll.RiskSimtable($K$11:$K$12),_xll.RiskSimtable($L$11:$L$12))</f>
        <v>60</v>
      </c>
      <c r="J149" s="8">
        <f t="shared" ca="1" si="48"/>
        <v>12640</v>
      </c>
      <c r="K149" s="8">
        <f t="shared" ca="1" si="49"/>
        <v>0</v>
      </c>
      <c r="L149" s="8">
        <f t="shared" ca="1" si="50"/>
        <v>12640</v>
      </c>
      <c r="M149" s="19" cm="1">
        <f t="array" aca="1" ref="M149" ca="1">_xll.RiskWeibull($B$12,$C$12)</f>
        <v>93.543756289254645</v>
      </c>
      <c r="N149" s="19">
        <f t="shared" ca="1" si="51"/>
        <v>12733.543756289255</v>
      </c>
      <c r="O149" s="8">
        <f t="shared" ca="1" si="52"/>
        <v>0</v>
      </c>
      <c r="P149" s="19">
        <f t="shared" ca="1" si="53"/>
        <v>12733.543756289255</v>
      </c>
      <c r="Q149" s="8" cm="1">
        <f t="array" aca="1" ref="Q149" ca="1">_xll.RiskGamma($B$14,1/$C$14)</f>
        <v>100</v>
      </c>
      <c r="R149" s="8" cm="1">
        <f t="array" aca="1" ref="R149" ca="1">_xll.RiskUniform($B$16,$C$16)</f>
        <v>20</v>
      </c>
      <c r="S149" s="19">
        <f t="shared" ca="1" si="54"/>
        <v>12853.543756289255</v>
      </c>
      <c r="T149" s="9">
        <f t="shared" ca="1" si="29"/>
        <v>100</v>
      </c>
      <c r="U149" s="19" cm="1">
        <f t="array" aca="1" ref="U149" ca="1">INDEX(S:S, 43 + (INT((ROW(A114)-1)/8)*8))</f>
        <v>13513.543756289255</v>
      </c>
      <c r="V149" s="8">
        <f t="shared" si="1"/>
        <v>120</v>
      </c>
      <c r="W149" s="19">
        <f t="shared" ca="1" si="30"/>
        <v>13633.543756289255</v>
      </c>
      <c r="X149" s="8">
        <f t="shared" ca="1" si="31"/>
        <v>660</v>
      </c>
      <c r="Y149" s="19">
        <f t="shared" ca="1" si="32"/>
        <v>13633.543756289255</v>
      </c>
      <c r="Z149" s="19" cm="1">
        <f t="array" aca="1" ref="Z149" ca="1">_xll.RiskPert($B$20,$C$20,$D$20)</f>
        <v>99.666666666666671</v>
      </c>
      <c r="AA149" s="8">
        <f t="shared" ca="1" si="33"/>
        <v>13733.210422955921</v>
      </c>
      <c r="AB149" s="8">
        <f t="shared" ca="1" si="34"/>
        <v>0</v>
      </c>
      <c r="AC149" s="8" cm="1">
        <f t="array" aca="1" ref="AC149" ca="1">IF(MOD(ROW()-36, 8) = 0, INDEX(AA:AA, ROW()), INDEX(AE:AE,ROW() - 1))</f>
        <v>13758.210422955921</v>
      </c>
      <c r="AD149" s="8" cm="1">
        <f t="array" aca="1" ref="AD149" ca="1">_xll.RiskUniform($B$22,$C$22)</f>
        <v>25</v>
      </c>
      <c r="AE149" s="8">
        <f t="shared" ca="1" si="55"/>
        <v>13783.210422955921</v>
      </c>
      <c r="AF149" s="19">
        <f t="shared" ca="1" si="35"/>
        <v>124.66666666666606</v>
      </c>
      <c r="AG149" s="19">
        <f t="shared" ca="1" si="56"/>
        <v>2383.2104229559209</v>
      </c>
      <c r="AH149" s="8" t="str">
        <f t="shared" ca="1" si="36"/>
        <v>ONE WEEK REACHED</v>
      </c>
      <c r="AI149" s="8">
        <f t="shared" ca="1" si="37"/>
        <v>0</v>
      </c>
      <c r="AJ149" s="8">
        <f t="shared" ca="1" si="38"/>
        <v>0</v>
      </c>
      <c r="AK149" s="8">
        <f t="shared" ca="1" si="39"/>
        <v>0</v>
      </c>
      <c r="AL149" s="19">
        <f t="shared" ca="1" si="40"/>
        <v>0</v>
      </c>
      <c r="AM149" s="19">
        <f t="shared" ca="1" si="41"/>
        <v>0</v>
      </c>
      <c r="AN149" s="8" t="str">
        <f t="shared" ca="1" si="42"/>
        <v>NO</v>
      </c>
    </row>
    <row r="150" spans="1:40">
      <c r="A150" s="8">
        <v>115</v>
      </c>
      <c r="B150" s="8" cm="1">
        <f t="array" aca="1" ref="B150" ca="1">_xll.RiskGamma(1,1/$B$6)</f>
        <v>100</v>
      </c>
      <c r="C150" s="8">
        <f t="shared" ca="1" si="43"/>
        <v>11500</v>
      </c>
      <c r="D150" s="8">
        <f t="shared" ca="1" si="44"/>
        <v>12640</v>
      </c>
      <c r="E150" s="8" cm="1">
        <f t="array" aca="1" ref="E150" ca="1">_xll.RiskPert($B$8,$D$8,$E$8)</f>
        <v>50</v>
      </c>
      <c r="F150" s="8">
        <f t="shared" ca="1" si="45"/>
        <v>12690</v>
      </c>
      <c r="G150" s="8">
        <f t="shared" ca="1" si="46"/>
        <v>1190</v>
      </c>
      <c r="H150" s="8">
        <f t="shared" ca="1" si="47"/>
        <v>12690</v>
      </c>
      <c r="I150" s="8" cm="1">
        <f t="array" aca="1" ref="I150" ca="1">_xll.RiskUniform(_xll.RiskSimtable($K$11:$K$12),_xll.RiskSimtable($L$11:$L$12))</f>
        <v>60</v>
      </c>
      <c r="J150" s="8">
        <f t="shared" ca="1" si="48"/>
        <v>12750</v>
      </c>
      <c r="K150" s="8">
        <f t="shared" ca="1" si="49"/>
        <v>0</v>
      </c>
      <c r="L150" s="8">
        <f t="shared" ca="1" si="50"/>
        <v>12750</v>
      </c>
      <c r="M150" s="19" cm="1">
        <f t="array" aca="1" ref="M150" ca="1">_xll.RiskWeibull($B$12,$C$12)</f>
        <v>93.543756289254645</v>
      </c>
      <c r="N150" s="19">
        <f t="shared" ca="1" si="51"/>
        <v>12843.543756289255</v>
      </c>
      <c r="O150" s="8">
        <f t="shared" ca="1" si="52"/>
        <v>0</v>
      </c>
      <c r="P150" s="19">
        <f t="shared" ca="1" si="53"/>
        <v>12843.543756289255</v>
      </c>
      <c r="Q150" s="8" cm="1">
        <f t="array" aca="1" ref="Q150" ca="1">_xll.RiskGamma($B$14,1/$C$14)</f>
        <v>100</v>
      </c>
      <c r="R150" s="8" cm="1">
        <f t="array" aca="1" ref="R150" ca="1">_xll.RiskUniform($B$16,$C$16)</f>
        <v>20</v>
      </c>
      <c r="S150" s="19">
        <f t="shared" ca="1" si="54"/>
        <v>12963.543756289255</v>
      </c>
      <c r="T150" s="9">
        <f t="shared" ca="1" si="29"/>
        <v>100</v>
      </c>
      <c r="U150" s="19" cm="1">
        <f t="array" aca="1" ref="U150" ca="1">INDEX(S:S, 43 + (INT((ROW(A115)-1)/8)*8))</f>
        <v>13513.543756289255</v>
      </c>
      <c r="V150" s="8">
        <f t="shared" si="1"/>
        <v>120</v>
      </c>
      <c r="W150" s="19">
        <f t="shared" ca="1" si="30"/>
        <v>13633.543756289255</v>
      </c>
      <c r="X150" s="8">
        <f t="shared" ca="1" si="31"/>
        <v>550</v>
      </c>
      <c r="Y150" s="19">
        <f t="shared" ca="1" si="32"/>
        <v>13633.543756289255</v>
      </c>
      <c r="Z150" s="19" cm="1">
        <f t="array" aca="1" ref="Z150" ca="1">_xll.RiskPert($B$20,$C$20,$D$20)</f>
        <v>99.666666666666671</v>
      </c>
      <c r="AA150" s="8">
        <f t="shared" ca="1" si="33"/>
        <v>13733.210422955921</v>
      </c>
      <c r="AB150" s="8">
        <f t="shared" ca="1" si="34"/>
        <v>0</v>
      </c>
      <c r="AC150" s="8" cm="1">
        <f t="array" aca="1" ref="AC150" ca="1">IF(MOD(ROW()-36, 8) = 0, INDEX(AA:AA, ROW()), INDEX(AE:AE,ROW() - 1))</f>
        <v>13783.210422955921</v>
      </c>
      <c r="AD150" s="8" cm="1">
        <f t="array" aca="1" ref="AD150" ca="1">_xll.RiskUniform($B$22,$C$22)</f>
        <v>25</v>
      </c>
      <c r="AE150" s="8">
        <f t="shared" ca="1" si="55"/>
        <v>13808.210422955921</v>
      </c>
      <c r="AF150" s="19">
        <f t="shared" ca="1" si="35"/>
        <v>149.66666666666606</v>
      </c>
      <c r="AG150" s="19">
        <f t="shared" ca="1" si="56"/>
        <v>2308.2104229559209</v>
      </c>
      <c r="AH150" s="8" t="str">
        <f t="shared" ca="1" si="36"/>
        <v>ONE WEEK REACHED</v>
      </c>
      <c r="AI150" s="8">
        <f t="shared" ca="1" si="37"/>
        <v>0</v>
      </c>
      <c r="AJ150" s="8">
        <f t="shared" ca="1" si="38"/>
        <v>0</v>
      </c>
      <c r="AK150" s="8">
        <f t="shared" ca="1" si="39"/>
        <v>0</v>
      </c>
      <c r="AL150" s="19">
        <f t="shared" ca="1" si="40"/>
        <v>0</v>
      </c>
      <c r="AM150" s="19">
        <f t="shared" ca="1" si="41"/>
        <v>0</v>
      </c>
      <c r="AN150" s="8" t="str">
        <f t="shared" ca="1" si="42"/>
        <v>NO</v>
      </c>
    </row>
    <row r="151" spans="1:40">
      <c r="A151" s="8">
        <v>116</v>
      </c>
      <c r="B151" s="8" cm="1">
        <f t="array" aca="1" ref="B151" ca="1">_xll.RiskGamma(1,1/$B$6)</f>
        <v>100</v>
      </c>
      <c r="C151" s="8">
        <f t="shared" ca="1" si="43"/>
        <v>11600</v>
      </c>
      <c r="D151" s="8">
        <f t="shared" ca="1" si="44"/>
        <v>12750</v>
      </c>
      <c r="E151" s="8" cm="1">
        <f t="array" aca="1" ref="E151" ca="1">_xll.RiskPert($B$8,$D$8,$E$8)</f>
        <v>50</v>
      </c>
      <c r="F151" s="8">
        <f t="shared" ca="1" si="45"/>
        <v>12800</v>
      </c>
      <c r="G151" s="8">
        <f t="shared" ca="1" si="46"/>
        <v>1200</v>
      </c>
      <c r="H151" s="8">
        <f t="shared" ca="1" si="47"/>
        <v>12800</v>
      </c>
      <c r="I151" s="8" cm="1">
        <f t="array" aca="1" ref="I151" ca="1">_xll.RiskUniform(_xll.RiskSimtable($K$11:$K$12),_xll.RiskSimtable($L$11:$L$12))</f>
        <v>60</v>
      </c>
      <c r="J151" s="8">
        <f t="shared" ca="1" si="48"/>
        <v>12860</v>
      </c>
      <c r="K151" s="8">
        <f t="shared" ca="1" si="49"/>
        <v>0</v>
      </c>
      <c r="L151" s="8">
        <f t="shared" ca="1" si="50"/>
        <v>12860</v>
      </c>
      <c r="M151" s="19" cm="1">
        <f t="array" aca="1" ref="M151" ca="1">_xll.RiskWeibull($B$12,$C$12)</f>
        <v>93.543756289254645</v>
      </c>
      <c r="N151" s="19">
        <f t="shared" ca="1" si="51"/>
        <v>12953.543756289255</v>
      </c>
      <c r="O151" s="8">
        <f t="shared" ca="1" si="52"/>
        <v>0</v>
      </c>
      <c r="P151" s="19">
        <f t="shared" ca="1" si="53"/>
        <v>12953.543756289255</v>
      </c>
      <c r="Q151" s="8" cm="1">
        <f t="array" aca="1" ref="Q151" ca="1">_xll.RiskGamma($B$14,1/$C$14)</f>
        <v>100</v>
      </c>
      <c r="R151" s="8" cm="1">
        <f t="array" aca="1" ref="R151" ca="1">_xll.RiskUniform($B$16,$C$16)</f>
        <v>20</v>
      </c>
      <c r="S151" s="19">
        <f t="shared" ca="1" si="54"/>
        <v>13073.543756289255</v>
      </c>
      <c r="T151" s="9">
        <f t="shared" ca="1" si="29"/>
        <v>100</v>
      </c>
      <c r="U151" s="19" cm="1">
        <f t="array" aca="1" ref="U151" ca="1">INDEX(S:S, 43 + (INT((ROW(A116)-1)/8)*8))</f>
        <v>13513.543756289255</v>
      </c>
      <c r="V151" s="8">
        <f t="shared" si="1"/>
        <v>120</v>
      </c>
      <c r="W151" s="19">
        <f t="shared" ca="1" si="30"/>
        <v>13633.543756289255</v>
      </c>
      <c r="X151" s="8">
        <f t="shared" ca="1" si="31"/>
        <v>440</v>
      </c>
      <c r="Y151" s="19">
        <f t="shared" ca="1" si="32"/>
        <v>13633.543756289255</v>
      </c>
      <c r="Z151" s="19" cm="1">
        <f t="array" aca="1" ref="Z151" ca="1">_xll.RiskPert($B$20,$C$20,$D$20)</f>
        <v>99.666666666666671</v>
      </c>
      <c r="AA151" s="8">
        <f t="shared" ca="1" si="33"/>
        <v>13733.210422955921</v>
      </c>
      <c r="AB151" s="8">
        <f t="shared" ca="1" si="34"/>
        <v>0</v>
      </c>
      <c r="AC151" s="8" cm="1">
        <f t="array" aca="1" ref="AC151" ca="1">IF(MOD(ROW()-36, 8) = 0, INDEX(AA:AA, ROW()), INDEX(AE:AE,ROW() - 1))</f>
        <v>13808.210422955921</v>
      </c>
      <c r="AD151" s="8" cm="1">
        <f t="array" aca="1" ref="AD151" ca="1">_xll.RiskUniform($B$22,$C$22)</f>
        <v>25</v>
      </c>
      <c r="AE151" s="8">
        <f t="shared" ca="1" si="55"/>
        <v>13833.210422955921</v>
      </c>
      <c r="AF151" s="19">
        <f t="shared" ca="1" si="35"/>
        <v>174.66666666666606</v>
      </c>
      <c r="AG151" s="19">
        <f t="shared" ca="1" si="56"/>
        <v>2233.2104229559209</v>
      </c>
      <c r="AH151" s="8" t="str">
        <f t="shared" ca="1" si="36"/>
        <v>ONE WEEK REACHED</v>
      </c>
      <c r="AI151" s="8">
        <f t="shared" ca="1" si="37"/>
        <v>0</v>
      </c>
      <c r="AJ151" s="8">
        <f t="shared" ca="1" si="38"/>
        <v>0</v>
      </c>
      <c r="AK151" s="8">
        <f t="shared" ca="1" si="39"/>
        <v>0</v>
      </c>
      <c r="AL151" s="19">
        <f t="shared" ca="1" si="40"/>
        <v>0</v>
      </c>
      <c r="AM151" s="19">
        <f t="shared" ca="1" si="41"/>
        <v>0</v>
      </c>
      <c r="AN151" s="8" t="str">
        <f t="shared" ca="1" si="42"/>
        <v>NO</v>
      </c>
    </row>
    <row r="152" spans="1:40">
      <c r="A152" s="8">
        <v>117</v>
      </c>
      <c r="B152" s="8" cm="1">
        <f t="array" aca="1" ref="B152" ca="1">_xll.RiskGamma(1,1/$B$6)</f>
        <v>100</v>
      </c>
      <c r="C152" s="8">
        <f t="shared" ca="1" si="43"/>
        <v>11700</v>
      </c>
      <c r="D152" s="8">
        <f t="shared" ca="1" si="44"/>
        <v>12860</v>
      </c>
      <c r="E152" s="8" cm="1">
        <f t="array" aca="1" ref="E152" ca="1">_xll.RiskPert($B$8,$D$8,$E$8)</f>
        <v>50</v>
      </c>
      <c r="F152" s="8">
        <f t="shared" ca="1" si="45"/>
        <v>12910</v>
      </c>
      <c r="G152" s="8">
        <f t="shared" ca="1" si="46"/>
        <v>1210</v>
      </c>
      <c r="H152" s="8">
        <f t="shared" ca="1" si="47"/>
        <v>12910</v>
      </c>
      <c r="I152" s="8" cm="1">
        <f t="array" aca="1" ref="I152" ca="1">_xll.RiskUniform(_xll.RiskSimtable($K$11:$K$12),_xll.RiskSimtable($L$11:$L$12))</f>
        <v>60</v>
      </c>
      <c r="J152" s="8">
        <f t="shared" ca="1" si="48"/>
        <v>12970</v>
      </c>
      <c r="K152" s="8">
        <f t="shared" ca="1" si="49"/>
        <v>0</v>
      </c>
      <c r="L152" s="8">
        <f t="shared" ca="1" si="50"/>
        <v>12970</v>
      </c>
      <c r="M152" s="19" cm="1">
        <f t="array" aca="1" ref="M152" ca="1">_xll.RiskWeibull($B$12,$C$12)</f>
        <v>93.543756289254645</v>
      </c>
      <c r="N152" s="19">
        <f t="shared" ca="1" si="51"/>
        <v>13063.543756289255</v>
      </c>
      <c r="O152" s="8">
        <f t="shared" ca="1" si="52"/>
        <v>0</v>
      </c>
      <c r="P152" s="19">
        <f t="shared" ca="1" si="53"/>
        <v>13063.543756289255</v>
      </c>
      <c r="Q152" s="8" cm="1">
        <f t="array" aca="1" ref="Q152" ca="1">_xll.RiskGamma($B$14,1/$C$14)</f>
        <v>100</v>
      </c>
      <c r="R152" s="8" cm="1">
        <f t="array" aca="1" ref="R152" ca="1">_xll.RiskUniform($B$16,$C$16)</f>
        <v>20</v>
      </c>
      <c r="S152" s="19">
        <f t="shared" ca="1" si="54"/>
        <v>13183.543756289255</v>
      </c>
      <c r="T152" s="9">
        <f t="shared" ca="1" si="29"/>
        <v>100</v>
      </c>
      <c r="U152" s="19" cm="1">
        <f t="array" aca="1" ref="U152" ca="1">INDEX(S:S, 43 + (INT((ROW(A117)-1)/8)*8))</f>
        <v>13513.543756289255</v>
      </c>
      <c r="V152" s="8">
        <f t="shared" si="1"/>
        <v>120</v>
      </c>
      <c r="W152" s="19">
        <f t="shared" ca="1" si="30"/>
        <v>13633.543756289255</v>
      </c>
      <c r="X152" s="8">
        <f t="shared" ca="1" si="31"/>
        <v>330</v>
      </c>
      <c r="Y152" s="19">
        <f t="shared" ca="1" si="32"/>
        <v>13633.543756289255</v>
      </c>
      <c r="Z152" s="19" cm="1">
        <f t="array" aca="1" ref="Z152" ca="1">_xll.RiskPert($B$20,$C$20,$D$20)</f>
        <v>99.666666666666671</v>
      </c>
      <c r="AA152" s="8">
        <f t="shared" ca="1" si="33"/>
        <v>13733.210422955921</v>
      </c>
      <c r="AB152" s="8">
        <f t="shared" ca="1" si="34"/>
        <v>0</v>
      </c>
      <c r="AC152" s="8" cm="1">
        <f t="array" aca="1" ref="AC152" ca="1">IF(MOD(ROW()-36, 8) = 0, INDEX(AA:AA, ROW()), INDEX(AE:AE,ROW() - 1))</f>
        <v>13833.210422955921</v>
      </c>
      <c r="AD152" s="8" cm="1">
        <f t="array" aca="1" ref="AD152" ca="1">_xll.RiskUniform($B$22,$C$22)</f>
        <v>25</v>
      </c>
      <c r="AE152" s="8">
        <f t="shared" ca="1" si="55"/>
        <v>13858.210422955921</v>
      </c>
      <c r="AF152" s="19">
        <f t="shared" ca="1" si="35"/>
        <v>199.66666666666606</v>
      </c>
      <c r="AG152" s="19">
        <f t="shared" ca="1" si="56"/>
        <v>2158.2104229559209</v>
      </c>
      <c r="AH152" s="8" t="str">
        <f t="shared" ca="1" si="36"/>
        <v>ONE WEEK REACHED</v>
      </c>
      <c r="AI152" s="8">
        <f t="shared" ca="1" si="37"/>
        <v>0</v>
      </c>
      <c r="AJ152" s="8">
        <f t="shared" ca="1" si="38"/>
        <v>0</v>
      </c>
      <c r="AK152" s="8">
        <f t="shared" ca="1" si="39"/>
        <v>0</v>
      </c>
      <c r="AL152" s="19">
        <f t="shared" ca="1" si="40"/>
        <v>0</v>
      </c>
      <c r="AM152" s="19">
        <f t="shared" ca="1" si="41"/>
        <v>0</v>
      </c>
      <c r="AN152" s="8" t="str">
        <f t="shared" ca="1" si="42"/>
        <v>NO</v>
      </c>
    </row>
    <row r="153" spans="1:40">
      <c r="A153" s="8">
        <v>118</v>
      </c>
      <c r="B153" s="8" cm="1">
        <f t="array" aca="1" ref="B153" ca="1">_xll.RiskGamma(1,1/$B$6)</f>
        <v>100</v>
      </c>
      <c r="C153" s="8">
        <f t="shared" ca="1" si="43"/>
        <v>11800</v>
      </c>
      <c r="D153" s="8">
        <f t="shared" ca="1" si="44"/>
        <v>12970</v>
      </c>
      <c r="E153" s="8" cm="1">
        <f t="array" aca="1" ref="E153" ca="1">_xll.RiskPert($B$8,$D$8,$E$8)</f>
        <v>50</v>
      </c>
      <c r="F153" s="8">
        <f t="shared" ca="1" si="45"/>
        <v>13020</v>
      </c>
      <c r="G153" s="8">
        <f t="shared" ca="1" si="46"/>
        <v>1220</v>
      </c>
      <c r="H153" s="8">
        <f t="shared" ca="1" si="47"/>
        <v>13020</v>
      </c>
      <c r="I153" s="8" cm="1">
        <f t="array" aca="1" ref="I153" ca="1">_xll.RiskUniform(_xll.RiskSimtable($K$11:$K$12),_xll.RiskSimtable($L$11:$L$12))</f>
        <v>60</v>
      </c>
      <c r="J153" s="8">
        <f t="shared" ca="1" si="48"/>
        <v>13080</v>
      </c>
      <c r="K153" s="8">
        <f t="shared" ca="1" si="49"/>
        <v>0</v>
      </c>
      <c r="L153" s="8">
        <f t="shared" ca="1" si="50"/>
        <v>13080</v>
      </c>
      <c r="M153" s="19" cm="1">
        <f t="array" aca="1" ref="M153" ca="1">_xll.RiskWeibull($B$12,$C$12)</f>
        <v>93.543756289254645</v>
      </c>
      <c r="N153" s="19">
        <f t="shared" ca="1" si="51"/>
        <v>13173.543756289255</v>
      </c>
      <c r="O153" s="8">
        <f t="shared" ca="1" si="52"/>
        <v>0</v>
      </c>
      <c r="P153" s="19">
        <f t="shared" ca="1" si="53"/>
        <v>13173.543756289255</v>
      </c>
      <c r="Q153" s="8" cm="1">
        <f t="array" aca="1" ref="Q153" ca="1">_xll.RiskGamma($B$14,1/$C$14)</f>
        <v>100</v>
      </c>
      <c r="R153" s="8" cm="1">
        <f t="array" aca="1" ref="R153" ca="1">_xll.RiskUniform($B$16,$C$16)</f>
        <v>20</v>
      </c>
      <c r="S153" s="19">
        <f t="shared" ca="1" si="54"/>
        <v>13293.543756289255</v>
      </c>
      <c r="T153" s="9">
        <f t="shared" ca="1" si="29"/>
        <v>100</v>
      </c>
      <c r="U153" s="19" cm="1">
        <f t="array" aca="1" ref="U153" ca="1">INDEX(S:S, 43 + (INT((ROW(A118)-1)/8)*8))</f>
        <v>13513.543756289255</v>
      </c>
      <c r="V153" s="8">
        <f t="shared" si="1"/>
        <v>120</v>
      </c>
      <c r="W153" s="19">
        <f t="shared" ca="1" si="30"/>
        <v>13633.543756289255</v>
      </c>
      <c r="X153" s="8">
        <f t="shared" ca="1" si="31"/>
        <v>220</v>
      </c>
      <c r="Y153" s="19">
        <f t="shared" ca="1" si="32"/>
        <v>13633.543756289255</v>
      </c>
      <c r="Z153" s="19" cm="1">
        <f t="array" aca="1" ref="Z153" ca="1">_xll.RiskPert($B$20,$C$20,$D$20)</f>
        <v>99.666666666666671</v>
      </c>
      <c r="AA153" s="8">
        <f t="shared" ca="1" si="33"/>
        <v>13733.210422955921</v>
      </c>
      <c r="AB153" s="8">
        <f t="shared" ca="1" si="34"/>
        <v>0</v>
      </c>
      <c r="AC153" s="8" cm="1">
        <f t="array" aca="1" ref="AC153" ca="1">IF(MOD(ROW()-36, 8) = 0, INDEX(AA:AA, ROW()), INDEX(AE:AE,ROW() - 1))</f>
        <v>13858.210422955921</v>
      </c>
      <c r="AD153" s="8" cm="1">
        <f t="array" aca="1" ref="AD153" ca="1">_xll.RiskUniform($B$22,$C$22)</f>
        <v>25</v>
      </c>
      <c r="AE153" s="8">
        <f t="shared" ca="1" si="55"/>
        <v>13883.210422955921</v>
      </c>
      <c r="AF153" s="19">
        <f t="shared" ca="1" si="35"/>
        <v>224.66666666666606</v>
      </c>
      <c r="AG153" s="19">
        <f t="shared" ca="1" si="56"/>
        <v>2083.2104229559209</v>
      </c>
      <c r="AH153" s="8" t="str">
        <f t="shared" ca="1" si="36"/>
        <v>ONE WEEK REACHED</v>
      </c>
      <c r="AI153" s="8">
        <f t="shared" ca="1" si="37"/>
        <v>0</v>
      </c>
      <c r="AJ153" s="8">
        <f t="shared" ca="1" si="38"/>
        <v>0</v>
      </c>
      <c r="AK153" s="8">
        <f t="shared" ca="1" si="39"/>
        <v>0</v>
      </c>
      <c r="AL153" s="19">
        <f t="shared" ca="1" si="40"/>
        <v>0</v>
      </c>
      <c r="AM153" s="19">
        <f t="shared" ca="1" si="41"/>
        <v>0</v>
      </c>
      <c r="AN153" s="8" t="str">
        <f t="shared" ca="1" si="42"/>
        <v>NO</v>
      </c>
    </row>
    <row r="154" spans="1:40">
      <c r="A154" s="8">
        <v>119</v>
      </c>
      <c r="B154" s="8" cm="1">
        <f t="array" aca="1" ref="B154" ca="1">_xll.RiskGamma(1,1/$B$6)</f>
        <v>100</v>
      </c>
      <c r="C154" s="8">
        <f t="shared" ca="1" si="43"/>
        <v>11900</v>
      </c>
      <c r="D154" s="8">
        <f t="shared" ca="1" si="44"/>
        <v>13080</v>
      </c>
      <c r="E154" s="8" cm="1">
        <f t="array" aca="1" ref="E154" ca="1">_xll.RiskPert($B$8,$D$8,$E$8)</f>
        <v>50</v>
      </c>
      <c r="F154" s="8">
        <f t="shared" ca="1" si="45"/>
        <v>13130</v>
      </c>
      <c r="G154" s="8">
        <f t="shared" ca="1" si="46"/>
        <v>1230</v>
      </c>
      <c r="H154" s="8">
        <f t="shared" ca="1" si="47"/>
        <v>13130</v>
      </c>
      <c r="I154" s="8" cm="1">
        <f t="array" aca="1" ref="I154" ca="1">_xll.RiskUniform(_xll.RiskSimtable($K$11:$K$12),_xll.RiskSimtable($L$11:$L$12))</f>
        <v>60</v>
      </c>
      <c r="J154" s="8">
        <f t="shared" ca="1" si="48"/>
        <v>13190</v>
      </c>
      <c r="K154" s="8">
        <f t="shared" ca="1" si="49"/>
        <v>0</v>
      </c>
      <c r="L154" s="8">
        <f t="shared" ca="1" si="50"/>
        <v>13190</v>
      </c>
      <c r="M154" s="19" cm="1">
        <f t="array" aca="1" ref="M154" ca="1">_xll.RiskWeibull($B$12,$C$12)</f>
        <v>93.543756289254645</v>
      </c>
      <c r="N154" s="19">
        <f t="shared" ca="1" si="51"/>
        <v>13283.543756289255</v>
      </c>
      <c r="O154" s="8">
        <f t="shared" ca="1" si="52"/>
        <v>0</v>
      </c>
      <c r="P154" s="19">
        <f t="shared" ca="1" si="53"/>
        <v>13283.543756289255</v>
      </c>
      <c r="Q154" s="8" cm="1">
        <f t="array" aca="1" ref="Q154" ca="1">_xll.RiskGamma($B$14,1/$C$14)</f>
        <v>100</v>
      </c>
      <c r="R154" s="8" cm="1">
        <f t="array" aca="1" ref="R154" ca="1">_xll.RiskUniform($B$16,$C$16)</f>
        <v>20</v>
      </c>
      <c r="S154" s="19">
        <f t="shared" ca="1" si="54"/>
        <v>13403.543756289255</v>
      </c>
      <c r="T154" s="9">
        <f t="shared" ca="1" si="29"/>
        <v>100</v>
      </c>
      <c r="U154" s="19" cm="1">
        <f t="array" aca="1" ref="U154" ca="1">INDEX(S:S, 43 + (INT((ROW(A119)-1)/8)*8))</f>
        <v>13513.543756289255</v>
      </c>
      <c r="V154" s="8">
        <f t="shared" si="1"/>
        <v>120</v>
      </c>
      <c r="W154" s="19">
        <f t="shared" ca="1" si="30"/>
        <v>13633.543756289255</v>
      </c>
      <c r="X154" s="8">
        <f t="shared" ca="1" si="31"/>
        <v>110</v>
      </c>
      <c r="Y154" s="19">
        <f t="shared" ca="1" si="32"/>
        <v>13633.543756289255</v>
      </c>
      <c r="Z154" s="19" cm="1">
        <f t="array" aca="1" ref="Z154" ca="1">_xll.RiskPert($B$20,$C$20,$D$20)</f>
        <v>99.666666666666671</v>
      </c>
      <c r="AA154" s="8">
        <f t="shared" ca="1" si="33"/>
        <v>13733.210422955921</v>
      </c>
      <c r="AB154" s="8">
        <f t="shared" ca="1" si="34"/>
        <v>0</v>
      </c>
      <c r="AC154" s="8" cm="1">
        <f t="array" aca="1" ref="AC154" ca="1">IF(MOD(ROW()-36, 8) = 0, INDEX(AA:AA, ROW()), INDEX(AE:AE,ROW() - 1))</f>
        <v>13883.210422955921</v>
      </c>
      <c r="AD154" s="8" cm="1">
        <f t="array" aca="1" ref="AD154" ca="1">_xll.RiskUniform($B$22,$C$22)</f>
        <v>25</v>
      </c>
      <c r="AE154" s="8">
        <f t="shared" ca="1" si="55"/>
        <v>13908.210422955921</v>
      </c>
      <c r="AF154" s="19">
        <f t="shared" ca="1" si="35"/>
        <v>249.66666666666606</v>
      </c>
      <c r="AG154" s="19">
        <f t="shared" ca="1" si="56"/>
        <v>2008.2104229559209</v>
      </c>
      <c r="AH154" s="8" t="str">
        <f t="shared" ca="1" si="36"/>
        <v>ONE WEEK REACHED</v>
      </c>
      <c r="AI154" s="8">
        <f t="shared" ca="1" si="37"/>
        <v>0</v>
      </c>
      <c r="AJ154" s="8">
        <f t="shared" ca="1" si="38"/>
        <v>0</v>
      </c>
      <c r="AK154" s="8">
        <f t="shared" ca="1" si="39"/>
        <v>0</v>
      </c>
      <c r="AL154" s="19">
        <f t="shared" ca="1" si="40"/>
        <v>0</v>
      </c>
      <c r="AM154" s="19">
        <f t="shared" ca="1" si="41"/>
        <v>0</v>
      </c>
      <c r="AN154" s="8" t="str">
        <f t="shared" ca="1" si="42"/>
        <v>NO</v>
      </c>
    </row>
    <row r="155" spans="1:40">
      <c r="A155" s="8">
        <v>120</v>
      </c>
      <c r="B155" s="8" cm="1">
        <f t="array" aca="1" ref="B155" ca="1">_xll.RiskGamma(1,1/$B$6)</f>
        <v>100</v>
      </c>
      <c r="C155" s="8">
        <f t="shared" ca="1" si="43"/>
        <v>12000</v>
      </c>
      <c r="D155" s="8">
        <f t="shared" ca="1" si="44"/>
        <v>13190</v>
      </c>
      <c r="E155" s="8" cm="1">
        <f t="array" aca="1" ref="E155" ca="1">_xll.RiskPert($B$8,$D$8,$E$8)</f>
        <v>50</v>
      </c>
      <c r="F155" s="8">
        <f t="shared" ca="1" si="45"/>
        <v>13240</v>
      </c>
      <c r="G155" s="8">
        <f t="shared" ca="1" si="46"/>
        <v>1240</v>
      </c>
      <c r="H155" s="8">
        <f t="shared" ca="1" si="47"/>
        <v>13240</v>
      </c>
      <c r="I155" s="8" cm="1">
        <f t="array" aca="1" ref="I155" ca="1">_xll.RiskUniform(_xll.RiskSimtable($K$11:$K$12),_xll.RiskSimtable($L$11:$L$12))</f>
        <v>60</v>
      </c>
      <c r="J155" s="8">
        <f t="shared" ca="1" si="48"/>
        <v>13300</v>
      </c>
      <c r="K155" s="8">
        <f t="shared" ca="1" si="49"/>
        <v>0</v>
      </c>
      <c r="L155" s="8">
        <f t="shared" ca="1" si="50"/>
        <v>13300</v>
      </c>
      <c r="M155" s="19" cm="1">
        <f t="array" aca="1" ref="M155" ca="1">_xll.RiskWeibull($B$12,$C$12)</f>
        <v>93.543756289254645</v>
      </c>
      <c r="N155" s="19">
        <f t="shared" ca="1" si="51"/>
        <v>13393.543756289255</v>
      </c>
      <c r="O155" s="8">
        <f t="shared" ca="1" si="52"/>
        <v>0</v>
      </c>
      <c r="P155" s="19">
        <f t="shared" ca="1" si="53"/>
        <v>13393.543756289255</v>
      </c>
      <c r="Q155" s="8" cm="1">
        <f t="array" aca="1" ref="Q155" ca="1">_xll.RiskGamma($B$14,1/$C$14)</f>
        <v>100</v>
      </c>
      <c r="R155" s="8" cm="1">
        <f t="array" aca="1" ref="R155" ca="1">_xll.RiskUniform($B$16,$C$16)</f>
        <v>20</v>
      </c>
      <c r="S155" s="19">
        <f t="shared" ca="1" si="54"/>
        <v>13513.543756289255</v>
      </c>
      <c r="T155" s="9">
        <f t="shared" ca="1" si="29"/>
        <v>100</v>
      </c>
      <c r="U155" s="19" cm="1">
        <f t="array" aca="1" ref="U155" ca="1">INDEX(S:S, 43 + (INT((ROW(A120)-1)/8)*8))</f>
        <v>13513.543756289255</v>
      </c>
      <c r="V155" s="8">
        <f t="shared" si="1"/>
        <v>120</v>
      </c>
      <c r="W155" s="19">
        <f t="shared" ca="1" si="30"/>
        <v>13633.543756289255</v>
      </c>
      <c r="X155" s="8">
        <f t="shared" ca="1" si="31"/>
        <v>0</v>
      </c>
      <c r="Y155" s="19">
        <f t="shared" ca="1" si="32"/>
        <v>13633.543756289255</v>
      </c>
      <c r="Z155" s="19" cm="1">
        <f t="array" aca="1" ref="Z155" ca="1">_xll.RiskPert($B$20,$C$20,$D$20)</f>
        <v>99.666666666666671</v>
      </c>
      <c r="AA155" s="8">
        <f t="shared" ca="1" si="33"/>
        <v>13733.210422955921</v>
      </c>
      <c r="AB155" s="8">
        <f t="shared" ca="1" si="34"/>
        <v>0</v>
      </c>
      <c r="AC155" s="8" cm="1">
        <f t="array" aca="1" ref="AC155" ca="1">IF(MOD(ROW()-36, 8) = 0, INDEX(AA:AA, ROW()), INDEX(AE:AE,ROW() - 1))</f>
        <v>13908.210422955921</v>
      </c>
      <c r="AD155" s="8" cm="1">
        <f t="array" aca="1" ref="AD155" ca="1">_xll.RiskUniform($B$22,$C$22)</f>
        <v>25</v>
      </c>
      <c r="AE155" s="8">
        <f t="shared" ca="1" si="55"/>
        <v>13933.210422955921</v>
      </c>
      <c r="AF155" s="19">
        <f t="shared" ca="1" si="35"/>
        <v>274.66666666666606</v>
      </c>
      <c r="AG155" s="19">
        <f t="shared" ca="1" si="56"/>
        <v>1933.2104229559209</v>
      </c>
      <c r="AH155" s="8" t="str">
        <f t="shared" ca="1" si="36"/>
        <v>ONE WEEK REACHED</v>
      </c>
      <c r="AI155" s="8">
        <f t="shared" ca="1" si="37"/>
        <v>0</v>
      </c>
      <c r="AJ155" s="8">
        <f t="shared" ca="1" si="38"/>
        <v>0</v>
      </c>
      <c r="AK155" s="8">
        <f t="shared" ca="1" si="39"/>
        <v>0</v>
      </c>
      <c r="AL155" s="19">
        <f t="shared" ca="1" si="40"/>
        <v>0</v>
      </c>
      <c r="AM155" s="19">
        <f t="shared" ca="1" si="41"/>
        <v>0</v>
      </c>
      <c r="AN155" s="8" t="str">
        <f t="shared" ca="1" si="42"/>
        <v>NO</v>
      </c>
    </row>
    <row r="159" spans="1:40">
      <c r="A159" s="7" t="s">
        <v>135</v>
      </c>
      <c r="B159" s="8"/>
      <c r="C159" s="7" t="s">
        <v>150</v>
      </c>
    </row>
    <row r="160" spans="1:40">
      <c r="A160" s="8" t="s">
        <v>151</v>
      </c>
      <c r="B160" s="8" cm="1">
        <f t="array" aca="1" ref="B160" ca="1">_xll.RiskOutput("mean time a sample waits in the queue for CSI to arrive")+SUM(AI36:AI155)/B164</f>
        <v>445</v>
      </c>
      <c r="C160" s="8" t="s">
        <v>141</v>
      </c>
    </row>
    <row r="161" spans="1:3">
      <c r="A161" s="8" t="s">
        <v>152</v>
      </c>
      <c r="B161" s="8" cm="1">
        <f t="array" aca="1" ref="B161" ca="1">_xll.RiskOutput("mean time a sample waits in the queue for sample preparation")+SUM(AJ36:AJ155)/B164</f>
        <v>100</v>
      </c>
      <c r="C161" s="8" t="s">
        <v>141</v>
      </c>
    </row>
    <row r="162" spans="1:3">
      <c r="A162" s="8" t="s">
        <v>153</v>
      </c>
      <c r="B162" s="8" cm="1">
        <f t="array" aca="1" ref="B162" ca="1">_xll.RiskOutput("mean time a sample waits in the queue for DNA sequencing")+SUM(AK36:AK155)/B164</f>
        <v>385</v>
      </c>
      <c r="C162" s="8" t="s">
        <v>141</v>
      </c>
    </row>
    <row r="163" spans="1:3">
      <c r="A163" s="8" t="s">
        <v>154</v>
      </c>
      <c r="B163" s="9" cm="1">
        <f t="array" aca="1" ref="B163" ca="1">_xll.RiskOutput("mean time a sample waits in the queue for validation")+SUM(AL36:AL155)/B164</f>
        <v>187.1666666666668</v>
      </c>
      <c r="C163" s="8" t="s">
        <v>141</v>
      </c>
    </row>
    <row r="164" spans="1:3">
      <c r="A164" s="8" t="s">
        <v>155</v>
      </c>
      <c r="B164" s="8" cm="1">
        <f t="array" aca="1" ref="B164" ca="1">_xll.RiskOutput("mean number of samples processed in one week")+COUNTIF(AH36:AH155,"NO")</f>
        <v>80</v>
      </c>
      <c r="C164" s="8" t="s">
        <v>138</v>
      </c>
    </row>
    <row r="165" spans="1:3">
      <c r="A165" s="8" t="s">
        <v>156</v>
      </c>
      <c r="B165" s="8" cm="1">
        <f t="array" aca="1" ref="B165" ca="1">_xll.RiskOutput("mean number of samples matched")+_xlfn.CEILING.MATH(B164*$B$25)</f>
        <v>2</v>
      </c>
      <c r="C165" s="8" t="s">
        <v>138</v>
      </c>
    </row>
    <row r="166" spans="1:3">
      <c r="A166" s="8" t="s">
        <v>157</v>
      </c>
      <c r="B166" s="9" cm="1">
        <f t="array" aca="1" ref="B166" ca="1">_xll.RiskOutput("mean time to process a sample")+SUM(AM36:AM155)/B164</f>
        <v>1435.71042295592</v>
      </c>
      <c r="C166" s="8" t="s">
        <v>141</v>
      </c>
    </row>
    <row r="167" spans="1:3">
      <c r="A167" s="8" t="s">
        <v>158</v>
      </c>
      <c r="B167" s="9" cm="1">
        <f t="array" aca="1" ref="B167" ca="1">_xll.RiskOutput("percentage of samples that are processed in under 24 hrs")+((COUNTIF(AN36:AN155,"YES"))/B164)*100</f>
        <v>51.249999999999993</v>
      </c>
      <c r="C167" s="8" t="s">
        <v>143</v>
      </c>
    </row>
  </sheetData>
  <mergeCells count="8">
    <mergeCell ref="I2:U2"/>
    <mergeCell ref="AC34:AF34"/>
    <mergeCell ref="D34:G34"/>
    <mergeCell ref="H34:K34"/>
    <mergeCell ref="L34:O34"/>
    <mergeCell ref="P34:S34"/>
    <mergeCell ref="U34:X34"/>
    <mergeCell ref="Y34:A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F0DA-4CC5-40B5-8459-39574C940F91}">
  <dimension ref="A1:AN167"/>
  <sheetViews>
    <sheetView zoomScaleNormal="100" workbookViewId="0">
      <selection activeCell="B167" sqref="B167"/>
    </sheetView>
  </sheetViews>
  <sheetFormatPr defaultRowHeight="15"/>
  <cols>
    <col min="1" max="1" width="62.42578125" customWidth="1"/>
    <col min="2" max="2" width="16" customWidth="1"/>
    <col min="3" max="4" width="14.85546875" customWidth="1"/>
    <col min="5" max="5" width="15.5703125" customWidth="1"/>
    <col min="6" max="6" width="12.28515625" customWidth="1"/>
    <col min="7" max="7" width="12.42578125" customWidth="1"/>
    <col min="8" max="8" width="20.42578125" customWidth="1"/>
    <col min="9" max="9" width="17" customWidth="1"/>
    <col min="11" max="11" width="10.7109375" customWidth="1"/>
    <col min="13" max="13" width="12.7109375" customWidth="1"/>
    <col min="15" max="15" width="12.42578125" customWidth="1"/>
    <col min="17" max="17" width="15.5703125" customWidth="1"/>
    <col min="18" max="18" width="13.7109375" customWidth="1"/>
    <col min="20" max="20" width="12.85546875" customWidth="1"/>
    <col min="22" max="22" width="13.85546875" customWidth="1"/>
    <col min="24" max="24" width="11.28515625" customWidth="1"/>
    <col min="26" max="26" width="12.85546875" customWidth="1"/>
    <col min="30" max="30" width="13.140625" customWidth="1"/>
    <col min="33" max="33" width="16.5703125" customWidth="1"/>
    <col min="34" max="34" width="21" customWidth="1"/>
    <col min="35" max="35" width="35.140625" customWidth="1"/>
    <col min="36" max="36" width="37.7109375" customWidth="1"/>
    <col min="37" max="37" width="40.42578125" customWidth="1"/>
    <col min="38" max="38" width="33.7109375" customWidth="1"/>
    <col min="39" max="39" width="24" customWidth="1"/>
    <col min="40" max="40" width="32.5703125" customWidth="1"/>
  </cols>
  <sheetData>
    <row r="1" spans="1:21">
      <c r="A1" s="1" t="s">
        <v>48</v>
      </c>
      <c r="I1" s="1" t="s">
        <v>164</v>
      </c>
    </row>
    <row r="2" spans="1:21">
      <c r="I2" s="41" t="s">
        <v>165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6"/>
    </row>
    <row r="3" spans="1:21">
      <c r="A3" s="7" t="s">
        <v>49</v>
      </c>
      <c r="B3" s="8"/>
      <c r="C3" s="8"/>
      <c r="D3" s="8"/>
      <c r="E3" s="8"/>
      <c r="F3" s="8"/>
      <c r="G3" s="8"/>
      <c r="H3" s="8"/>
    </row>
    <row r="4" spans="1:21">
      <c r="A4" s="7" t="s">
        <v>50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s">
        <v>57</v>
      </c>
    </row>
    <row r="5" spans="1:21">
      <c r="A5" s="8" t="s">
        <v>58</v>
      </c>
      <c r="B5" s="8" t="s">
        <v>59</v>
      </c>
      <c r="C5" s="8"/>
      <c r="D5" s="8"/>
      <c r="E5" s="8"/>
      <c r="F5" s="8" t="s">
        <v>60</v>
      </c>
      <c r="G5" s="8"/>
      <c r="H5" s="8"/>
    </row>
    <row r="6" spans="1:21">
      <c r="A6" s="8"/>
      <c r="B6" s="8">
        <f>1/100</f>
        <v>0.01</v>
      </c>
      <c r="C6" s="8"/>
      <c r="D6" s="8"/>
      <c r="E6" s="8"/>
      <c r="F6" s="8" cm="1">
        <f t="array" aca="1" ref="F6" ca="1">_xll.RiskGamma(1,100)</f>
        <v>100</v>
      </c>
      <c r="G6" s="8" t="s">
        <v>61</v>
      </c>
      <c r="H6" s="20" t="s">
        <v>62</v>
      </c>
    </row>
    <row r="7" spans="1:21">
      <c r="A7" s="8" t="s">
        <v>63</v>
      </c>
      <c r="B7" s="8" t="s">
        <v>64</v>
      </c>
      <c r="C7" s="8" t="s">
        <v>65</v>
      </c>
      <c r="D7" s="8" t="s">
        <v>96</v>
      </c>
      <c r="E7" s="8" t="s">
        <v>67</v>
      </c>
      <c r="F7" s="8" t="s">
        <v>68</v>
      </c>
      <c r="G7" s="8"/>
      <c r="H7" s="8"/>
    </row>
    <row r="8" spans="1:21">
      <c r="A8" s="8"/>
      <c r="B8" s="8">
        <v>40</v>
      </c>
      <c r="C8" s="8">
        <v>50</v>
      </c>
      <c r="D8" s="8">
        <v>47.5</v>
      </c>
      <c r="E8" s="8">
        <v>70</v>
      </c>
      <c r="F8" s="8" cm="1">
        <f t="array" aca="1" ref="F8" ca="1">_xll.RiskPert(40,47.5,70)</f>
        <v>50</v>
      </c>
      <c r="G8" s="8" t="s">
        <v>61</v>
      </c>
      <c r="H8" s="20" t="s">
        <v>70</v>
      </c>
    </row>
    <row r="9" spans="1:21">
      <c r="A9" s="8" t="s">
        <v>74</v>
      </c>
      <c r="B9" s="8" t="s">
        <v>64</v>
      </c>
      <c r="C9" s="8" t="s">
        <v>67</v>
      </c>
      <c r="D9" s="8"/>
      <c r="E9" s="8"/>
      <c r="F9" s="8" t="s">
        <v>75</v>
      </c>
      <c r="G9" s="8"/>
      <c r="H9" s="8"/>
    </row>
    <row r="10" spans="1:21">
      <c r="A10" s="8"/>
      <c r="B10" s="8">
        <v>50</v>
      </c>
      <c r="C10" s="8">
        <v>70</v>
      </c>
      <c r="D10" s="8"/>
      <c r="E10" s="8"/>
      <c r="F10" s="8" cm="1">
        <f t="array" aca="1" ref="F10" ca="1">_xll.RiskUniform(50,70)</f>
        <v>60</v>
      </c>
      <c r="G10" s="8" t="s">
        <v>61</v>
      </c>
      <c r="H10" s="20" t="s">
        <v>77</v>
      </c>
    </row>
    <row r="11" spans="1:21">
      <c r="A11" s="8" t="s">
        <v>80</v>
      </c>
      <c r="B11" s="8" t="s">
        <v>81</v>
      </c>
      <c r="C11" s="8" t="s">
        <v>82</v>
      </c>
      <c r="D11" s="8"/>
      <c r="E11" s="8"/>
      <c r="F11" s="8" t="s">
        <v>83</v>
      </c>
      <c r="G11" s="8"/>
      <c r="H11" s="8"/>
    </row>
    <row r="12" spans="1:21">
      <c r="A12" s="8"/>
      <c r="B12" s="8">
        <v>7</v>
      </c>
      <c r="C12" s="8">
        <v>100</v>
      </c>
      <c r="D12" s="8"/>
      <c r="E12" s="8"/>
      <c r="F12" s="19" cm="1">
        <f t="array" aca="1" ref="F12" ca="1">_xll.RiskWeibull(7,100)</f>
        <v>93.543756289254645</v>
      </c>
      <c r="G12" s="8" t="s">
        <v>61</v>
      </c>
      <c r="H12" s="20" t="s">
        <v>85</v>
      </c>
    </row>
    <row r="13" spans="1:21">
      <c r="A13" s="8" t="s">
        <v>86</v>
      </c>
      <c r="B13" s="8" t="s">
        <v>87</v>
      </c>
      <c r="C13" s="8" t="s">
        <v>59</v>
      </c>
      <c r="D13" s="8"/>
      <c r="E13" s="8"/>
      <c r="F13" s="8" t="s">
        <v>88</v>
      </c>
      <c r="G13" s="8"/>
      <c r="H13" s="8"/>
    </row>
    <row r="14" spans="1:21">
      <c r="A14" s="8"/>
      <c r="B14" s="8">
        <v>5</v>
      </c>
      <c r="C14" s="8">
        <f>1/20</f>
        <v>0.05</v>
      </c>
      <c r="D14" s="8"/>
      <c r="E14" s="8"/>
      <c r="F14" s="8" cm="1">
        <f t="array" aca="1" ref="F14" ca="1">_xll.RiskGamma(5,20)</f>
        <v>100</v>
      </c>
      <c r="G14" s="8" t="s">
        <v>61</v>
      </c>
      <c r="H14" s="20" t="s">
        <v>89</v>
      </c>
    </row>
    <row r="15" spans="1:21">
      <c r="A15" s="8" t="s">
        <v>90</v>
      </c>
      <c r="B15" s="8" t="s">
        <v>64</v>
      </c>
      <c r="C15" s="8" t="s">
        <v>67</v>
      </c>
      <c r="D15" s="8"/>
      <c r="E15" s="8"/>
      <c r="F15" s="8" t="s">
        <v>91</v>
      </c>
      <c r="G15" s="8"/>
      <c r="H15" s="8"/>
    </row>
    <row r="16" spans="1:21">
      <c r="A16" s="8"/>
      <c r="B16" s="8">
        <v>15</v>
      </c>
      <c r="C16" s="8">
        <v>25</v>
      </c>
      <c r="D16" s="8"/>
      <c r="E16" s="8"/>
      <c r="F16" s="8" cm="1">
        <f t="array" aca="1" ref="F16" ca="1">_xll.RiskUniform(15,25)</f>
        <v>20</v>
      </c>
      <c r="G16" s="8" t="s">
        <v>61</v>
      </c>
      <c r="H16" s="20" t="s">
        <v>92</v>
      </c>
    </row>
    <row r="17" spans="1:8">
      <c r="A17" s="21" t="s">
        <v>93</v>
      </c>
      <c r="B17" s="8"/>
      <c r="C17" s="8"/>
      <c r="D17" s="8"/>
      <c r="E17" s="8"/>
      <c r="F17" s="8" t="s">
        <v>94</v>
      </c>
      <c r="G17" s="8"/>
      <c r="H17" s="8"/>
    </row>
    <row r="18" spans="1:8">
      <c r="A18" s="8"/>
      <c r="B18" s="8"/>
      <c r="C18" s="8"/>
      <c r="D18" s="8"/>
      <c r="E18" s="8"/>
      <c r="F18" s="8">
        <v>120</v>
      </c>
      <c r="G18" s="8" t="s">
        <v>61</v>
      </c>
      <c r="H18" s="8"/>
    </row>
    <row r="19" spans="1:8">
      <c r="A19" s="8" t="s">
        <v>95</v>
      </c>
      <c r="B19" s="8" t="s">
        <v>64</v>
      </c>
      <c r="C19" s="8" t="s">
        <v>96</v>
      </c>
      <c r="D19" s="8" t="s">
        <v>67</v>
      </c>
      <c r="E19" s="8"/>
      <c r="F19" s="8" t="s">
        <v>97</v>
      </c>
      <c r="G19" s="8"/>
      <c r="H19" s="8"/>
    </row>
    <row r="20" spans="1:8">
      <c r="A20" s="8"/>
      <c r="B20" s="8">
        <v>75</v>
      </c>
      <c r="C20" s="8">
        <v>97</v>
      </c>
      <c r="D20" s="8">
        <v>135</v>
      </c>
      <c r="E20" s="8"/>
      <c r="F20" s="19" cm="1">
        <f t="array" aca="1" ref="F20" ca="1">_xll.RiskPert(75,97,135)</f>
        <v>99.666666666666671</v>
      </c>
      <c r="G20" s="8" t="s">
        <v>61</v>
      </c>
      <c r="H20" s="20" t="s">
        <v>98</v>
      </c>
    </row>
    <row r="21" spans="1:8">
      <c r="A21" s="8" t="s">
        <v>99</v>
      </c>
      <c r="B21" s="8" t="s">
        <v>64</v>
      </c>
      <c r="C21" s="8" t="s">
        <v>67</v>
      </c>
      <c r="D21" s="8"/>
      <c r="E21" s="8"/>
      <c r="F21" s="8" t="s">
        <v>100</v>
      </c>
      <c r="G21" s="8"/>
      <c r="H21" s="8"/>
    </row>
    <row r="22" spans="1:8">
      <c r="A22" s="8"/>
      <c r="B22" s="8">
        <v>20</v>
      </c>
      <c r="C22" s="8">
        <v>30</v>
      </c>
      <c r="D22" s="8"/>
      <c r="E22" s="8"/>
      <c r="F22" s="8" cm="1">
        <f t="array" aca="1" ref="F22" ca="1">_xll.RiskUniform(20,30)</f>
        <v>25</v>
      </c>
      <c r="G22" s="8" t="s">
        <v>61</v>
      </c>
      <c r="H22" s="20" t="s">
        <v>101</v>
      </c>
    </row>
    <row r="25" spans="1:8">
      <c r="A25" s="8" t="s">
        <v>102</v>
      </c>
      <c r="B25" s="8">
        <v>0.02</v>
      </c>
      <c r="C25" s="8"/>
    </row>
    <row r="26" spans="1:8">
      <c r="A26" s="8" t="s">
        <v>103</v>
      </c>
      <c r="B26" s="8">
        <f>24*60*7</f>
        <v>10080</v>
      </c>
      <c r="C26" s="8" t="s">
        <v>61</v>
      </c>
    </row>
    <row r="27" spans="1:8">
      <c r="A27" s="8" t="s">
        <v>104</v>
      </c>
      <c r="B27" s="8">
        <f>24*60</f>
        <v>1440</v>
      </c>
      <c r="C27" s="8" t="s">
        <v>61</v>
      </c>
    </row>
    <row r="32" spans="1:8">
      <c r="A32" s="1" t="s">
        <v>105</v>
      </c>
    </row>
    <row r="34" spans="1:40">
      <c r="A34" s="8"/>
      <c r="B34" s="8"/>
      <c r="C34" s="8"/>
      <c r="D34" s="34" t="s">
        <v>106</v>
      </c>
      <c r="E34" s="34"/>
      <c r="F34" s="34"/>
      <c r="G34" s="34"/>
      <c r="H34" s="35" t="s">
        <v>107</v>
      </c>
      <c r="I34" s="35"/>
      <c r="J34" s="35"/>
      <c r="K34" s="35"/>
      <c r="L34" s="36" t="s">
        <v>108</v>
      </c>
      <c r="M34" s="36"/>
      <c r="N34" s="36"/>
      <c r="O34" s="36"/>
      <c r="P34" s="37" t="s">
        <v>109</v>
      </c>
      <c r="Q34" s="37"/>
      <c r="R34" s="37"/>
      <c r="S34" s="37"/>
      <c r="T34" s="13"/>
      <c r="U34" s="38" t="s">
        <v>110</v>
      </c>
      <c r="V34" s="38"/>
      <c r="W34" s="38"/>
      <c r="X34" s="38"/>
      <c r="Y34" s="39" t="s">
        <v>111</v>
      </c>
      <c r="Z34" s="39"/>
      <c r="AA34" s="39"/>
      <c r="AB34" s="39"/>
      <c r="AC34" s="40" t="s">
        <v>112</v>
      </c>
      <c r="AD34" s="40"/>
      <c r="AE34" s="40"/>
      <c r="AF34" s="40"/>
      <c r="AG34" s="8"/>
      <c r="AH34" s="8"/>
      <c r="AI34" s="8"/>
      <c r="AJ34" s="8"/>
      <c r="AK34" s="8"/>
      <c r="AL34" s="8"/>
      <c r="AM34" s="8"/>
      <c r="AN34" s="8"/>
    </row>
    <row r="35" spans="1:40">
      <c r="A35" s="8" t="s">
        <v>113</v>
      </c>
      <c r="B35" s="8" t="s">
        <v>114</v>
      </c>
      <c r="C35" s="8" t="s">
        <v>115</v>
      </c>
      <c r="D35" s="10" t="s">
        <v>116</v>
      </c>
      <c r="E35" s="10" t="s">
        <v>163</v>
      </c>
      <c r="F35" s="10" t="s">
        <v>118</v>
      </c>
      <c r="G35" s="10" t="s">
        <v>121</v>
      </c>
      <c r="H35" s="11" t="s">
        <v>116</v>
      </c>
      <c r="I35" s="11" t="s">
        <v>163</v>
      </c>
      <c r="J35" s="11" t="s">
        <v>118</v>
      </c>
      <c r="K35" s="11" t="s">
        <v>121</v>
      </c>
      <c r="L35" s="12" t="s">
        <v>116</v>
      </c>
      <c r="M35" s="12" t="s">
        <v>163</v>
      </c>
      <c r="N35" s="12" t="s">
        <v>118</v>
      </c>
      <c r="O35" s="12" t="s">
        <v>121</v>
      </c>
      <c r="P35" s="13" t="s">
        <v>116</v>
      </c>
      <c r="Q35" s="13" t="s">
        <v>123</v>
      </c>
      <c r="R35" s="13" t="s">
        <v>124</v>
      </c>
      <c r="S35" s="13" t="s">
        <v>118</v>
      </c>
      <c r="T35" s="13" t="s">
        <v>121</v>
      </c>
      <c r="U35" s="14" t="s">
        <v>116</v>
      </c>
      <c r="V35" s="14" t="s">
        <v>163</v>
      </c>
      <c r="W35" s="14" t="s">
        <v>118</v>
      </c>
      <c r="X35" s="14" t="s">
        <v>121</v>
      </c>
      <c r="Y35" s="15" t="s">
        <v>116</v>
      </c>
      <c r="Z35" s="15" t="s">
        <v>163</v>
      </c>
      <c r="AA35" s="15" t="s">
        <v>118</v>
      </c>
      <c r="AB35" s="15" t="s">
        <v>121</v>
      </c>
      <c r="AC35" s="16" t="s">
        <v>116</v>
      </c>
      <c r="AD35" s="16" t="s">
        <v>163</v>
      </c>
      <c r="AE35" s="16" t="s">
        <v>118</v>
      </c>
      <c r="AF35" s="16" t="s">
        <v>121</v>
      </c>
      <c r="AG35" s="7" t="s">
        <v>131</v>
      </c>
      <c r="AH35" s="7" t="s">
        <v>132</v>
      </c>
      <c r="AI35" s="7" t="s">
        <v>145</v>
      </c>
      <c r="AJ35" s="7" t="s">
        <v>146</v>
      </c>
      <c r="AK35" s="7" t="s">
        <v>147</v>
      </c>
      <c r="AL35" s="7" t="s">
        <v>148</v>
      </c>
      <c r="AM35" s="7" t="s">
        <v>133</v>
      </c>
      <c r="AN35" s="7" t="s">
        <v>149</v>
      </c>
    </row>
    <row r="36" spans="1:40">
      <c r="A36" s="8">
        <v>1</v>
      </c>
      <c r="B36" s="8" cm="1">
        <f t="array" aca="1" ref="B36" ca="1">_xll.RiskGamma(1,1/$B$6)</f>
        <v>100</v>
      </c>
      <c r="C36" s="8">
        <f ca="1">B36</f>
        <v>100</v>
      </c>
      <c r="D36" s="8">
        <f ca="1">C36</f>
        <v>100</v>
      </c>
      <c r="E36" s="8" cm="1">
        <f t="array" aca="1" ref="E36" ca="1">_xll.RiskPert($B$8,$D$8,$E$8)</f>
        <v>50</v>
      </c>
      <c r="F36" s="8">
        <f ca="1">D36+E36</f>
        <v>150</v>
      </c>
      <c r="G36" s="8">
        <f ca="1">F36-C36</f>
        <v>50</v>
      </c>
      <c r="H36" s="8">
        <f ca="1">F36</f>
        <v>150</v>
      </c>
      <c r="I36" s="8" cm="1">
        <f t="array" aca="1" ref="I36" ca="1">_xll.RiskUniform($B$10,$C$10)</f>
        <v>60</v>
      </c>
      <c r="J36" s="8">
        <f ca="1">H36+I36</f>
        <v>210</v>
      </c>
      <c r="K36" s="8">
        <f ca="1">H36-F36</f>
        <v>0</v>
      </c>
      <c r="L36" s="8">
        <f ca="1">J36</f>
        <v>210</v>
      </c>
      <c r="M36" s="19" cm="1">
        <f t="array" aca="1" ref="M36" ca="1">_xll.RiskWeibull($B$12,$C$12)</f>
        <v>93.543756289254645</v>
      </c>
      <c r="N36" s="19">
        <f ca="1">L36+M36</f>
        <v>303.54375628925465</v>
      </c>
      <c r="O36" s="8">
        <f ca="1">L36-J36</f>
        <v>0</v>
      </c>
      <c r="P36" s="19">
        <f ca="1">N36</f>
        <v>303.54375628925465</v>
      </c>
      <c r="Q36" s="8" cm="1">
        <f t="array" aca="1" ref="Q36" ca="1">_xll.RiskGamma($B$14,1/$C$14)</f>
        <v>100</v>
      </c>
      <c r="R36" s="8" cm="1">
        <f t="array" aca="1" ref="R36" ca="1">_xll.RiskUniform($B$16,$C$16)</f>
        <v>20</v>
      </c>
      <c r="S36" s="19">
        <f ca="1">P36+Q36+R36</f>
        <v>423.54375628925465</v>
      </c>
      <c r="T36" s="9">
        <f ca="1">P36+Q36-N36</f>
        <v>100</v>
      </c>
      <c r="U36" s="19" cm="1">
        <f t="array" aca="1" ref="U36" ca="1">INDEX(S:S, 41 + (INT((ROW(A1)-1)/6)*6))</f>
        <v>973.54375628925459</v>
      </c>
      <c r="V36" s="8">
        <f>$F$18</f>
        <v>120</v>
      </c>
      <c r="W36" s="19">
        <f ca="1">U36+V36</f>
        <v>1093.5437562892546</v>
      </c>
      <c r="X36" s="8">
        <f ca="1">U36-S36</f>
        <v>550</v>
      </c>
      <c r="Y36" s="19">
        <f ca="1">W36</f>
        <v>1093.5437562892546</v>
      </c>
      <c r="Z36" s="19" cm="1">
        <f t="array" aca="1" ref="Z36" ca="1">_xll.RiskPert($B$20,$C$20,$D$20)</f>
        <v>99.666666666666671</v>
      </c>
      <c r="AA36" s="8">
        <f ca="1">Y36+Z36</f>
        <v>1193.2104229559213</v>
      </c>
      <c r="AB36" s="8">
        <f ca="1">Y36-W36</f>
        <v>0</v>
      </c>
      <c r="AC36" s="8" cm="1">
        <f t="array" aca="1" ref="AC36" ca="1">IF(MOD(ROW()-36, 6) = 0, INDEX(AA:AA, ROW()), INDEX(AE:AE,ROW() - 1))</f>
        <v>1193.2104229559213</v>
      </c>
      <c r="AD36" s="8" cm="1">
        <f t="array" aca="1" ref="AD36" ca="1">_xll.RiskUniform($B$22,$C$22)</f>
        <v>25</v>
      </c>
      <c r="AE36" s="8">
        <f ca="1">AC36+AD36</f>
        <v>1218.2104229559213</v>
      </c>
      <c r="AF36" s="19">
        <f ca="1">AC36-W36</f>
        <v>99.666666666666742</v>
      </c>
      <c r="AG36" s="19">
        <f ca="1">AE36-C36</f>
        <v>1118.2104229559213</v>
      </c>
      <c r="AH36" s="8" t="str">
        <f ca="1">IF(AE36&gt;$B$26,"ONE WEEK REACHED","NO")</f>
        <v>NO</v>
      </c>
      <c r="AI36" s="8">
        <f ca="1">IF(AH36="NO",G36,0)</f>
        <v>50</v>
      </c>
      <c r="AJ36" s="8">
        <f ca="1">IF(AH36="NO",T36,0)</f>
        <v>100</v>
      </c>
      <c r="AK36" s="8">
        <f ca="1">IF(AH36="NO",X36,0)</f>
        <v>550</v>
      </c>
      <c r="AL36" s="19">
        <f ca="1">IF(AH36="NO",AF36,0)</f>
        <v>99.666666666666742</v>
      </c>
      <c r="AM36" s="19">
        <f ca="1">IF(AH36="NO",AG36,0)</f>
        <v>1118.2104229559213</v>
      </c>
      <c r="AN36" s="8" t="str">
        <f ca="1">IF(AND(AG36&lt;$B$27,AH36="NO"),"YES","NO")</f>
        <v>YES</v>
      </c>
    </row>
    <row r="37" spans="1:40">
      <c r="A37" s="8">
        <v>2</v>
      </c>
      <c r="B37" s="8" cm="1">
        <f t="array" aca="1" ref="B37" ca="1">_xll.RiskGamma(1,1/$B$6)</f>
        <v>100</v>
      </c>
      <c r="C37" s="8">
        <f ca="1">C36+B37</f>
        <v>200</v>
      </c>
      <c r="D37" s="8">
        <f ca="1">MAX(J36,C37)</f>
        <v>210</v>
      </c>
      <c r="E37" s="8" cm="1">
        <f t="array" aca="1" ref="E37" ca="1">_xll.RiskPert($B$8,$D$8,$E$8)</f>
        <v>50</v>
      </c>
      <c r="F37" s="8">
        <f ca="1">D37+E37</f>
        <v>260</v>
      </c>
      <c r="G37" s="8">
        <f ca="1">F37-C37</f>
        <v>60</v>
      </c>
      <c r="H37" s="8">
        <f ca="1">F37</f>
        <v>260</v>
      </c>
      <c r="I37" s="8" cm="1">
        <f t="array" aca="1" ref="I37" ca="1">_xll.RiskUniform($B$10,$C$10)</f>
        <v>60</v>
      </c>
      <c r="J37" s="8">
        <f ca="1">H37+I37</f>
        <v>320</v>
      </c>
      <c r="K37" s="8">
        <f ca="1">H37-F37</f>
        <v>0</v>
      </c>
      <c r="L37" s="8">
        <f ca="1">J37</f>
        <v>320</v>
      </c>
      <c r="M37" s="19" cm="1">
        <f t="array" aca="1" ref="M37" ca="1">_xll.RiskWeibull($B$12,$C$12)</f>
        <v>93.543756289254645</v>
      </c>
      <c r="N37" s="19">
        <f ca="1">L37+M37</f>
        <v>413.54375628925465</v>
      </c>
      <c r="O37" s="8">
        <f ca="1">L37-J37</f>
        <v>0</v>
      </c>
      <c r="P37" s="19">
        <f ca="1">N37</f>
        <v>413.54375628925465</v>
      </c>
      <c r="Q37" s="8" cm="1">
        <f t="array" aca="1" ref="Q37" ca="1">_xll.RiskGamma($B$14,1/$C$14)</f>
        <v>100</v>
      </c>
      <c r="R37" s="8" cm="1">
        <f t="array" aca="1" ref="R37" ca="1">_xll.RiskUniform($B$16,$C$16)</f>
        <v>20</v>
      </c>
      <c r="S37" s="19">
        <f ca="1">P37+Q37+R37</f>
        <v>533.54375628925459</v>
      </c>
      <c r="T37" s="9">
        <f t="shared" ref="T37:T100" ca="1" si="0">P37+Q37-N37</f>
        <v>99.999999999999943</v>
      </c>
      <c r="U37" s="19" cm="1">
        <f t="array" aca="1" ref="U37" ca="1">INDEX(S:S, 41 + (INT((ROW(A2)-1)/6)*6))</f>
        <v>973.54375628925459</v>
      </c>
      <c r="V37" s="8">
        <f t="shared" ref="V37:V155" si="1">$F$18</f>
        <v>120</v>
      </c>
      <c r="W37" s="19">
        <f t="shared" ref="W37:W100" ca="1" si="2">U37+V37</f>
        <v>1093.5437562892546</v>
      </c>
      <c r="X37" s="8">
        <f t="shared" ref="X37:X100" ca="1" si="3">U37-S37</f>
        <v>440</v>
      </c>
      <c r="Y37" s="19">
        <f t="shared" ref="Y37:Y100" ca="1" si="4">W37</f>
        <v>1093.5437562892546</v>
      </c>
      <c r="Z37" s="19" cm="1">
        <f t="array" aca="1" ref="Z37" ca="1">_xll.RiskPert($B$20,$C$20,$D$20)</f>
        <v>99.666666666666671</v>
      </c>
      <c r="AA37" s="8">
        <f t="shared" ref="AA37:AA100" ca="1" si="5">Y37+Z37</f>
        <v>1193.2104229559213</v>
      </c>
      <c r="AB37" s="8">
        <f t="shared" ref="AB37:AB100" ca="1" si="6">Y37-W37</f>
        <v>0</v>
      </c>
      <c r="AC37" s="8" cm="1">
        <f t="array" aca="1" ref="AC37" ca="1">IF(MOD(ROW()-36, 6) = 0, INDEX(AA:AA, ROW()), INDEX(AE:AE,ROW() - 1))</f>
        <v>1218.2104229559213</v>
      </c>
      <c r="AD37" s="8" cm="1">
        <f t="array" aca="1" ref="AD37" ca="1">_xll.RiskUniform($B$22,$C$22)</f>
        <v>25</v>
      </c>
      <c r="AE37" s="8">
        <f ca="1">AC37+AD37</f>
        <v>1243.2104229559213</v>
      </c>
      <c r="AF37" s="19">
        <f t="shared" ref="AF37:AF100" ca="1" si="7">AC37-W37</f>
        <v>124.66666666666674</v>
      </c>
      <c r="AG37" s="19">
        <f ca="1">AE37-C37</f>
        <v>1043.2104229559213</v>
      </c>
      <c r="AH37" s="8" t="str">
        <f t="shared" ref="AH37:AH100" ca="1" si="8">IF(AE37&gt;$B$26,"ONE WEEK REACHED","NO")</f>
        <v>NO</v>
      </c>
      <c r="AI37" s="8">
        <f t="shared" ref="AI37:AI100" ca="1" si="9">IF(AH37="NO",G37,0)</f>
        <v>60</v>
      </c>
      <c r="AJ37" s="8">
        <f t="shared" ref="AJ37:AJ100" ca="1" si="10">IF(AH37="NO",T37,0)</f>
        <v>99.999999999999943</v>
      </c>
      <c r="AK37" s="8">
        <f t="shared" ref="AK37:AK100" ca="1" si="11">IF(AH37="NO",X37,0)</f>
        <v>440</v>
      </c>
      <c r="AL37" s="19">
        <f t="shared" ref="AL37:AL100" ca="1" si="12">IF(AH37="NO",AF37,0)</f>
        <v>124.66666666666674</v>
      </c>
      <c r="AM37" s="19">
        <f t="shared" ref="AM37:AM100" ca="1" si="13">IF(AH37="NO",AG37,0)</f>
        <v>1043.2104229559213</v>
      </c>
      <c r="AN37" s="8" t="str">
        <f t="shared" ref="AN37:AN100" ca="1" si="14">IF(AND(AG37&lt;$B$27,AH37="NO"),"YES","NO")</f>
        <v>YES</v>
      </c>
    </row>
    <row r="38" spans="1:40">
      <c r="A38" s="8">
        <v>3</v>
      </c>
      <c r="B38" s="8" cm="1">
        <f t="array" aca="1" ref="B38" ca="1">_xll.RiskGamma(1,1/$B$6)</f>
        <v>100</v>
      </c>
      <c r="C38" s="8">
        <f t="shared" ref="C38:C101" ca="1" si="15">C37+B38</f>
        <v>300</v>
      </c>
      <c r="D38" s="8">
        <f t="shared" ref="D38:D101" ca="1" si="16">MAX(J37,C38)</f>
        <v>320</v>
      </c>
      <c r="E38" s="8" cm="1">
        <f t="array" aca="1" ref="E38" ca="1">_xll.RiskPert($B$8,$D$8,$E$8)</f>
        <v>50</v>
      </c>
      <c r="F38" s="8">
        <f t="shared" ref="F38:F101" ca="1" si="17">D38+E38</f>
        <v>370</v>
      </c>
      <c r="G38" s="8">
        <f t="shared" ref="G38:G101" ca="1" si="18">F38-C38</f>
        <v>70</v>
      </c>
      <c r="H38" s="8">
        <f t="shared" ref="H38:H101" ca="1" si="19">F38</f>
        <v>370</v>
      </c>
      <c r="I38" s="8" cm="1">
        <f t="array" aca="1" ref="I38" ca="1">_xll.RiskUniform($B$10,$C$10)</f>
        <v>60</v>
      </c>
      <c r="J38" s="8">
        <f t="shared" ref="J38:J101" ca="1" si="20">H38+I38</f>
        <v>430</v>
      </c>
      <c r="K38" s="8">
        <f t="shared" ref="K38:K101" ca="1" si="21">H38-F38</f>
        <v>0</v>
      </c>
      <c r="L38" s="8">
        <f t="shared" ref="L38:L101" ca="1" si="22">J38</f>
        <v>430</v>
      </c>
      <c r="M38" s="19" cm="1">
        <f t="array" aca="1" ref="M38" ca="1">_xll.RiskWeibull($B$12,$C$12)</f>
        <v>93.543756289254645</v>
      </c>
      <c r="N38" s="19">
        <f t="shared" ref="N38:N101" ca="1" si="23">L38+M38</f>
        <v>523.54375628925459</v>
      </c>
      <c r="O38" s="8">
        <f t="shared" ref="O38:O101" ca="1" si="24">L38-J38</f>
        <v>0</v>
      </c>
      <c r="P38" s="19">
        <f t="shared" ref="P38:P101" ca="1" si="25">N38</f>
        <v>523.54375628925459</v>
      </c>
      <c r="Q38" s="8" cm="1">
        <f t="array" aca="1" ref="Q38" ca="1">_xll.RiskGamma($B$14,1/$C$14)</f>
        <v>100</v>
      </c>
      <c r="R38" s="8" cm="1">
        <f t="array" aca="1" ref="R38" ca="1">_xll.RiskUniform($B$16,$C$16)</f>
        <v>20</v>
      </c>
      <c r="S38" s="19">
        <f t="shared" ref="S38:S101" ca="1" si="26">P38+Q38+R38</f>
        <v>643.54375628925459</v>
      </c>
      <c r="T38" s="9">
        <f t="shared" ca="1" si="0"/>
        <v>100</v>
      </c>
      <c r="U38" s="19" cm="1">
        <f t="array" aca="1" ref="U38" ca="1">INDEX(S:S, 41 + (INT((ROW(A3)-1)/6)*6))</f>
        <v>973.54375628925459</v>
      </c>
      <c r="V38" s="8">
        <f t="shared" si="1"/>
        <v>120</v>
      </c>
      <c r="W38" s="19">
        <f t="shared" ca="1" si="2"/>
        <v>1093.5437562892546</v>
      </c>
      <c r="X38" s="8">
        <f t="shared" ca="1" si="3"/>
        <v>330</v>
      </c>
      <c r="Y38" s="19">
        <f t="shared" ca="1" si="4"/>
        <v>1093.5437562892546</v>
      </c>
      <c r="Z38" s="19" cm="1">
        <f t="array" aca="1" ref="Z38" ca="1">_xll.RiskPert($B$20,$C$20,$D$20)</f>
        <v>99.666666666666671</v>
      </c>
      <c r="AA38" s="8">
        <f t="shared" ca="1" si="5"/>
        <v>1193.2104229559213</v>
      </c>
      <c r="AB38" s="8">
        <f t="shared" ca="1" si="6"/>
        <v>0</v>
      </c>
      <c r="AC38" s="8" cm="1">
        <f t="array" aca="1" ref="AC38" ca="1">IF(MOD(ROW()-36, 6) = 0, INDEX(AA:AA, ROW()), INDEX(AE:AE,ROW() - 1))</f>
        <v>1243.2104229559213</v>
      </c>
      <c r="AD38" s="8" cm="1">
        <f t="array" aca="1" ref="AD38" ca="1">_xll.RiskUniform($B$22,$C$22)</f>
        <v>25</v>
      </c>
      <c r="AE38" s="8">
        <f t="shared" ref="AE38:AE101" ca="1" si="27">AC38+AD38</f>
        <v>1268.2104229559213</v>
      </c>
      <c r="AF38" s="19">
        <f t="shared" ca="1" si="7"/>
        <v>149.66666666666674</v>
      </c>
      <c r="AG38" s="19">
        <f t="shared" ref="AG38:AG101" ca="1" si="28">AE38-C38</f>
        <v>968.21042295592133</v>
      </c>
      <c r="AH38" s="8" t="str">
        <f t="shared" ca="1" si="8"/>
        <v>NO</v>
      </c>
      <c r="AI38" s="8">
        <f t="shared" ca="1" si="9"/>
        <v>70</v>
      </c>
      <c r="AJ38" s="8">
        <f t="shared" ca="1" si="10"/>
        <v>100</v>
      </c>
      <c r="AK38" s="8">
        <f t="shared" ca="1" si="11"/>
        <v>330</v>
      </c>
      <c r="AL38" s="19">
        <f t="shared" ca="1" si="12"/>
        <v>149.66666666666674</v>
      </c>
      <c r="AM38" s="19">
        <f t="shared" ca="1" si="13"/>
        <v>968.21042295592133</v>
      </c>
      <c r="AN38" s="8" t="str">
        <f t="shared" ca="1" si="14"/>
        <v>YES</v>
      </c>
    </row>
    <row r="39" spans="1:40">
      <c r="A39" s="8">
        <v>4</v>
      </c>
      <c r="B39" s="8" cm="1">
        <f t="array" aca="1" ref="B39" ca="1">_xll.RiskGamma(1,1/$B$6)</f>
        <v>100</v>
      </c>
      <c r="C39" s="8">
        <f t="shared" ca="1" si="15"/>
        <v>400</v>
      </c>
      <c r="D39" s="8">
        <f t="shared" ca="1" si="16"/>
        <v>430</v>
      </c>
      <c r="E39" s="8" cm="1">
        <f t="array" aca="1" ref="E39" ca="1">_xll.RiskPert($B$8,$D$8,$E$8)</f>
        <v>50</v>
      </c>
      <c r="F39" s="8">
        <f t="shared" ca="1" si="17"/>
        <v>480</v>
      </c>
      <c r="G39" s="8">
        <f t="shared" ca="1" si="18"/>
        <v>80</v>
      </c>
      <c r="H39" s="8">
        <f t="shared" ca="1" si="19"/>
        <v>480</v>
      </c>
      <c r="I39" s="8" cm="1">
        <f t="array" aca="1" ref="I39" ca="1">_xll.RiskUniform($B$10,$C$10)</f>
        <v>60</v>
      </c>
      <c r="J39" s="8">
        <f t="shared" ca="1" si="20"/>
        <v>540</v>
      </c>
      <c r="K39" s="8">
        <f t="shared" ca="1" si="21"/>
        <v>0</v>
      </c>
      <c r="L39" s="8">
        <f t="shared" ca="1" si="22"/>
        <v>540</v>
      </c>
      <c r="M39" s="19" cm="1">
        <f t="array" aca="1" ref="M39" ca="1">_xll.RiskWeibull($B$12,$C$12)</f>
        <v>93.543756289254645</v>
      </c>
      <c r="N39" s="19">
        <f t="shared" ca="1" si="23"/>
        <v>633.54375628925459</v>
      </c>
      <c r="O39" s="8">
        <f t="shared" ca="1" si="24"/>
        <v>0</v>
      </c>
      <c r="P39" s="19">
        <f t="shared" ca="1" si="25"/>
        <v>633.54375628925459</v>
      </c>
      <c r="Q39" s="8" cm="1">
        <f t="array" aca="1" ref="Q39" ca="1">_xll.RiskGamma($B$14,1/$C$14)</f>
        <v>100</v>
      </c>
      <c r="R39" s="8" cm="1">
        <f t="array" aca="1" ref="R39" ca="1">_xll.RiskUniform($B$16,$C$16)</f>
        <v>20</v>
      </c>
      <c r="S39" s="19">
        <f t="shared" ca="1" si="26"/>
        <v>753.54375628925459</v>
      </c>
      <c r="T39" s="9">
        <f t="shared" ca="1" si="0"/>
        <v>100</v>
      </c>
      <c r="U39" s="19" cm="1">
        <f t="array" aca="1" ref="U39" ca="1">INDEX(S:S, 41 + (INT((ROW(A4)-1)/6)*6))</f>
        <v>973.54375628925459</v>
      </c>
      <c r="V39" s="8">
        <f t="shared" si="1"/>
        <v>120</v>
      </c>
      <c r="W39" s="19">
        <f t="shared" ca="1" si="2"/>
        <v>1093.5437562892546</v>
      </c>
      <c r="X39" s="8">
        <f t="shared" ca="1" si="3"/>
        <v>220</v>
      </c>
      <c r="Y39" s="19">
        <f t="shared" ca="1" si="4"/>
        <v>1093.5437562892546</v>
      </c>
      <c r="Z39" s="19" cm="1">
        <f t="array" aca="1" ref="Z39" ca="1">_xll.RiskPert($B$20,$C$20,$D$20)</f>
        <v>99.666666666666671</v>
      </c>
      <c r="AA39" s="8">
        <f t="shared" ca="1" si="5"/>
        <v>1193.2104229559213</v>
      </c>
      <c r="AB39" s="8">
        <f t="shared" ca="1" si="6"/>
        <v>0</v>
      </c>
      <c r="AC39" s="8" cm="1">
        <f t="array" aca="1" ref="AC39" ca="1">IF(MOD(ROW()-36, 6) = 0, INDEX(AA:AA, ROW()), INDEX(AE:AE,ROW() - 1))</f>
        <v>1268.2104229559213</v>
      </c>
      <c r="AD39" s="8" cm="1">
        <f t="array" aca="1" ref="AD39" ca="1">_xll.RiskUniform($B$22,$C$22)</f>
        <v>25</v>
      </c>
      <c r="AE39" s="8">
        <f t="shared" ca="1" si="27"/>
        <v>1293.2104229559213</v>
      </c>
      <c r="AF39" s="19">
        <f t="shared" ca="1" si="7"/>
        <v>174.66666666666674</v>
      </c>
      <c r="AG39" s="19">
        <f t="shared" ca="1" si="28"/>
        <v>893.21042295592133</v>
      </c>
      <c r="AH39" s="8" t="str">
        <f t="shared" ca="1" si="8"/>
        <v>NO</v>
      </c>
      <c r="AI39" s="8">
        <f t="shared" ca="1" si="9"/>
        <v>80</v>
      </c>
      <c r="AJ39" s="8">
        <f t="shared" ca="1" si="10"/>
        <v>100</v>
      </c>
      <c r="AK39" s="8">
        <f t="shared" ca="1" si="11"/>
        <v>220</v>
      </c>
      <c r="AL39" s="19">
        <f t="shared" ca="1" si="12"/>
        <v>174.66666666666674</v>
      </c>
      <c r="AM39" s="19">
        <f t="shared" ca="1" si="13"/>
        <v>893.21042295592133</v>
      </c>
      <c r="AN39" s="8" t="str">
        <f t="shared" ca="1" si="14"/>
        <v>YES</v>
      </c>
    </row>
    <row r="40" spans="1:40">
      <c r="A40" s="8">
        <v>5</v>
      </c>
      <c r="B40" s="8" cm="1">
        <f t="array" aca="1" ref="B40" ca="1">_xll.RiskGamma(1,1/$B$6)</f>
        <v>100</v>
      </c>
      <c r="C40" s="8">
        <f t="shared" ca="1" si="15"/>
        <v>500</v>
      </c>
      <c r="D40" s="8">
        <f t="shared" ca="1" si="16"/>
        <v>540</v>
      </c>
      <c r="E40" s="8" cm="1">
        <f t="array" aca="1" ref="E40" ca="1">_xll.RiskPert($B$8,$D$8,$E$8)</f>
        <v>50</v>
      </c>
      <c r="F40" s="8">
        <f t="shared" ca="1" si="17"/>
        <v>590</v>
      </c>
      <c r="G40" s="8">
        <f t="shared" ca="1" si="18"/>
        <v>90</v>
      </c>
      <c r="H40" s="8">
        <f t="shared" ca="1" si="19"/>
        <v>590</v>
      </c>
      <c r="I40" s="8" cm="1">
        <f t="array" aca="1" ref="I40" ca="1">_xll.RiskUniform($B$10,$C$10)</f>
        <v>60</v>
      </c>
      <c r="J40" s="8">
        <f t="shared" ca="1" si="20"/>
        <v>650</v>
      </c>
      <c r="K40" s="8">
        <f t="shared" ca="1" si="21"/>
        <v>0</v>
      </c>
      <c r="L40" s="8">
        <f t="shared" ca="1" si="22"/>
        <v>650</v>
      </c>
      <c r="M40" s="19" cm="1">
        <f t="array" aca="1" ref="M40" ca="1">_xll.RiskWeibull($B$12,$C$12)</f>
        <v>93.543756289254645</v>
      </c>
      <c r="N40" s="19">
        <f t="shared" ca="1" si="23"/>
        <v>743.54375628925459</v>
      </c>
      <c r="O40" s="8">
        <f t="shared" ca="1" si="24"/>
        <v>0</v>
      </c>
      <c r="P40" s="19">
        <f t="shared" ca="1" si="25"/>
        <v>743.54375628925459</v>
      </c>
      <c r="Q40" s="8" cm="1">
        <f t="array" aca="1" ref="Q40" ca="1">_xll.RiskGamma($B$14,1/$C$14)</f>
        <v>100</v>
      </c>
      <c r="R40" s="8" cm="1">
        <f t="array" aca="1" ref="R40" ca="1">_xll.RiskUniform($B$16,$C$16)</f>
        <v>20</v>
      </c>
      <c r="S40" s="19">
        <f t="shared" ca="1" si="26"/>
        <v>863.54375628925459</v>
      </c>
      <c r="T40" s="9">
        <f t="shared" ca="1" si="0"/>
        <v>100</v>
      </c>
      <c r="U40" s="19" cm="1">
        <f t="array" aca="1" ref="U40" ca="1">INDEX(S:S, 41 + (INT((ROW(A5)-1)/6)*6))</f>
        <v>973.54375628925459</v>
      </c>
      <c r="V40" s="8">
        <f t="shared" si="1"/>
        <v>120</v>
      </c>
      <c r="W40" s="19">
        <f t="shared" ca="1" si="2"/>
        <v>1093.5437562892546</v>
      </c>
      <c r="X40" s="8">
        <f t="shared" ca="1" si="3"/>
        <v>110</v>
      </c>
      <c r="Y40" s="19">
        <f t="shared" ca="1" si="4"/>
        <v>1093.5437562892546</v>
      </c>
      <c r="Z40" s="19" cm="1">
        <f t="array" aca="1" ref="Z40" ca="1">_xll.RiskPert($B$20,$C$20,$D$20)</f>
        <v>99.666666666666671</v>
      </c>
      <c r="AA40" s="8">
        <f t="shared" ca="1" si="5"/>
        <v>1193.2104229559213</v>
      </c>
      <c r="AB40" s="8">
        <f t="shared" ca="1" si="6"/>
        <v>0</v>
      </c>
      <c r="AC40" s="8" cm="1">
        <f t="array" aca="1" ref="AC40" ca="1">IF(MOD(ROW()-36, 6) = 0, INDEX(AA:AA, ROW()), INDEX(AE:AE,ROW() - 1))</f>
        <v>1293.2104229559213</v>
      </c>
      <c r="AD40" s="8" cm="1">
        <f t="array" aca="1" ref="AD40" ca="1">_xll.RiskUniform($B$22,$C$22)</f>
        <v>25</v>
      </c>
      <c r="AE40" s="8">
        <f t="shared" ca="1" si="27"/>
        <v>1318.2104229559213</v>
      </c>
      <c r="AF40" s="19">
        <f t="shared" ca="1" si="7"/>
        <v>199.66666666666674</v>
      </c>
      <c r="AG40" s="19">
        <f t="shared" ca="1" si="28"/>
        <v>818.21042295592133</v>
      </c>
      <c r="AH40" s="8" t="str">
        <f t="shared" ca="1" si="8"/>
        <v>NO</v>
      </c>
      <c r="AI40" s="8">
        <f t="shared" ca="1" si="9"/>
        <v>90</v>
      </c>
      <c r="AJ40" s="8">
        <f t="shared" ca="1" si="10"/>
        <v>100</v>
      </c>
      <c r="AK40" s="8">
        <f t="shared" ca="1" si="11"/>
        <v>110</v>
      </c>
      <c r="AL40" s="19">
        <f t="shared" ca="1" si="12"/>
        <v>199.66666666666674</v>
      </c>
      <c r="AM40" s="19">
        <f t="shared" ca="1" si="13"/>
        <v>818.21042295592133</v>
      </c>
      <c r="AN40" s="8" t="str">
        <f t="shared" ca="1" si="14"/>
        <v>YES</v>
      </c>
    </row>
    <row r="41" spans="1:40">
      <c r="A41" s="8">
        <v>6</v>
      </c>
      <c r="B41" s="8" cm="1">
        <f t="array" aca="1" ref="B41" ca="1">_xll.RiskGamma(1,1/$B$6)</f>
        <v>100</v>
      </c>
      <c r="C41" s="8">
        <f t="shared" ca="1" si="15"/>
        <v>600</v>
      </c>
      <c r="D41" s="8">
        <f t="shared" ca="1" si="16"/>
        <v>650</v>
      </c>
      <c r="E41" s="8" cm="1">
        <f t="array" aca="1" ref="E41" ca="1">_xll.RiskPert($B$8,$D$8,$E$8)</f>
        <v>50</v>
      </c>
      <c r="F41" s="8">
        <f t="shared" ca="1" si="17"/>
        <v>700</v>
      </c>
      <c r="G41" s="8">
        <f t="shared" ca="1" si="18"/>
        <v>100</v>
      </c>
      <c r="H41" s="8">
        <f t="shared" ca="1" si="19"/>
        <v>700</v>
      </c>
      <c r="I41" s="8" cm="1">
        <f t="array" aca="1" ref="I41" ca="1">_xll.RiskUniform($B$10,$C$10)</f>
        <v>60</v>
      </c>
      <c r="J41" s="8">
        <f t="shared" ca="1" si="20"/>
        <v>760</v>
      </c>
      <c r="K41" s="8">
        <f t="shared" ca="1" si="21"/>
        <v>0</v>
      </c>
      <c r="L41" s="8">
        <f t="shared" ca="1" si="22"/>
        <v>760</v>
      </c>
      <c r="M41" s="19" cm="1">
        <f t="array" aca="1" ref="M41" ca="1">_xll.RiskWeibull($B$12,$C$12)</f>
        <v>93.543756289254645</v>
      </c>
      <c r="N41" s="19">
        <f t="shared" ca="1" si="23"/>
        <v>853.54375628925459</v>
      </c>
      <c r="O41" s="8">
        <f t="shared" ca="1" si="24"/>
        <v>0</v>
      </c>
      <c r="P41" s="19">
        <f t="shared" ca="1" si="25"/>
        <v>853.54375628925459</v>
      </c>
      <c r="Q41" s="8" cm="1">
        <f t="array" aca="1" ref="Q41" ca="1">_xll.RiskGamma($B$14,1/$C$14)</f>
        <v>100</v>
      </c>
      <c r="R41" s="8" cm="1">
        <f t="array" aca="1" ref="R41" ca="1">_xll.RiskUniform($B$16,$C$16)</f>
        <v>20</v>
      </c>
      <c r="S41" s="19">
        <f t="shared" ca="1" si="26"/>
        <v>973.54375628925459</v>
      </c>
      <c r="T41" s="9">
        <f t="shared" ca="1" si="0"/>
        <v>100</v>
      </c>
      <c r="U41" s="19" cm="1">
        <f t="array" aca="1" ref="U41" ca="1">INDEX(S:S, 41 + (INT((ROW(A6)-1)/6)*6))</f>
        <v>973.54375628925459</v>
      </c>
      <c r="V41" s="8">
        <f t="shared" si="1"/>
        <v>120</v>
      </c>
      <c r="W41" s="19">
        <f t="shared" ca="1" si="2"/>
        <v>1093.5437562892546</v>
      </c>
      <c r="X41" s="8">
        <f t="shared" ca="1" si="3"/>
        <v>0</v>
      </c>
      <c r="Y41" s="19">
        <f t="shared" ca="1" si="4"/>
        <v>1093.5437562892546</v>
      </c>
      <c r="Z41" s="19" cm="1">
        <f t="array" aca="1" ref="Z41" ca="1">_xll.RiskPert($B$20,$C$20,$D$20)</f>
        <v>99.666666666666671</v>
      </c>
      <c r="AA41" s="8">
        <f t="shared" ca="1" si="5"/>
        <v>1193.2104229559213</v>
      </c>
      <c r="AB41" s="8">
        <f t="shared" ca="1" si="6"/>
        <v>0</v>
      </c>
      <c r="AC41" s="8" cm="1">
        <f t="array" aca="1" ref="AC41" ca="1">IF(MOD(ROW()-36, 6) = 0, INDEX(AA:AA, ROW()), INDEX(AE:AE,ROW() - 1))</f>
        <v>1318.2104229559213</v>
      </c>
      <c r="AD41" s="8" cm="1">
        <f t="array" aca="1" ref="AD41" ca="1">_xll.RiskUniform($B$22,$C$22)</f>
        <v>25</v>
      </c>
      <c r="AE41" s="8">
        <f t="shared" ca="1" si="27"/>
        <v>1343.2104229559213</v>
      </c>
      <c r="AF41" s="19">
        <f t="shared" ca="1" si="7"/>
        <v>224.66666666666674</v>
      </c>
      <c r="AG41" s="19">
        <f t="shared" ca="1" si="28"/>
        <v>743.21042295592133</v>
      </c>
      <c r="AH41" s="8" t="str">
        <f t="shared" ca="1" si="8"/>
        <v>NO</v>
      </c>
      <c r="AI41" s="8">
        <f t="shared" ca="1" si="9"/>
        <v>100</v>
      </c>
      <c r="AJ41" s="8">
        <f t="shared" ca="1" si="10"/>
        <v>100</v>
      </c>
      <c r="AK41" s="8">
        <f t="shared" ca="1" si="11"/>
        <v>0</v>
      </c>
      <c r="AL41" s="19">
        <f t="shared" ca="1" si="12"/>
        <v>224.66666666666674</v>
      </c>
      <c r="AM41" s="19">
        <f t="shared" ca="1" si="13"/>
        <v>743.21042295592133</v>
      </c>
      <c r="AN41" s="8" t="str">
        <f t="shared" ca="1" si="14"/>
        <v>YES</v>
      </c>
    </row>
    <row r="42" spans="1:40">
      <c r="A42" s="8">
        <v>7</v>
      </c>
      <c r="B42" s="8" cm="1">
        <f t="array" aca="1" ref="B42" ca="1">_xll.RiskGamma(1,1/$B$6)</f>
        <v>100</v>
      </c>
      <c r="C42" s="8">
        <f t="shared" ca="1" si="15"/>
        <v>700</v>
      </c>
      <c r="D42" s="8">
        <f t="shared" ca="1" si="16"/>
        <v>760</v>
      </c>
      <c r="E42" s="8" cm="1">
        <f t="array" aca="1" ref="E42" ca="1">_xll.RiskPert($B$8,$D$8,$E$8)</f>
        <v>50</v>
      </c>
      <c r="F42" s="8">
        <f t="shared" ca="1" si="17"/>
        <v>810</v>
      </c>
      <c r="G42" s="8">
        <f t="shared" ca="1" si="18"/>
        <v>110</v>
      </c>
      <c r="H42" s="8">
        <f t="shared" ca="1" si="19"/>
        <v>810</v>
      </c>
      <c r="I42" s="8" cm="1">
        <f t="array" aca="1" ref="I42" ca="1">_xll.RiskUniform($B$10,$C$10)</f>
        <v>60</v>
      </c>
      <c r="J42" s="8">
        <f t="shared" ca="1" si="20"/>
        <v>870</v>
      </c>
      <c r="K42" s="8">
        <f t="shared" ca="1" si="21"/>
        <v>0</v>
      </c>
      <c r="L42" s="8">
        <f t="shared" ca="1" si="22"/>
        <v>870</v>
      </c>
      <c r="M42" s="19" cm="1">
        <f t="array" aca="1" ref="M42" ca="1">_xll.RiskWeibull($B$12,$C$12)</f>
        <v>93.543756289254645</v>
      </c>
      <c r="N42" s="19">
        <f t="shared" ca="1" si="23"/>
        <v>963.54375628925459</v>
      </c>
      <c r="O42" s="8">
        <f t="shared" ca="1" si="24"/>
        <v>0</v>
      </c>
      <c r="P42" s="19">
        <f t="shared" ca="1" si="25"/>
        <v>963.54375628925459</v>
      </c>
      <c r="Q42" s="8" cm="1">
        <f t="array" aca="1" ref="Q42" ca="1">_xll.RiskGamma($B$14,1/$C$14)</f>
        <v>100</v>
      </c>
      <c r="R42" s="8" cm="1">
        <f t="array" aca="1" ref="R42" ca="1">_xll.RiskUniform($B$16,$C$16)</f>
        <v>20</v>
      </c>
      <c r="S42" s="19">
        <f t="shared" ca="1" si="26"/>
        <v>1083.5437562892546</v>
      </c>
      <c r="T42" s="9">
        <f t="shared" ca="1" si="0"/>
        <v>100</v>
      </c>
      <c r="U42" s="19" cm="1">
        <f t="array" aca="1" ref="U42" ca="1">INDEX(S:S, 41 + (INT((ROW(A7)-1)/6)*6))</f>
        <v>1633.5437562892546</v>
      </c>
      <c r="V42" s="8">
        <f t="shared" si="1"/>
        <v>120</v>
      </c>
      <c r="W42" s="19">
        <f t="shared" ca="1" si="2"/>
        <v>1753.5437562892546</v>
      </c>
      <c r="X42" s="8">
        <f t="shared" ca="1" si="3"/>
        <v>550</v>
      </c>
      <c r="Y42" s="19">
        <f t="shared" ca="1" si="4"/>
        <v>1753.5437562892546</v>
      </c>
      <c r="Z42" s="19" cm="1">
        <f t="array" aca="1" ref="Z42" ca="1">_xll.RiskPert($B$20,$C$20,$D$20)</f>
        <v>99.666666666666671</v>
      </c>
      <c r="AA42" s="8">
        <f t="shared" ca="1" si="5"/>
        <v>1853.2104229559213</v>
      </c>
      <c r="AB42" s="8">
        <f t="shared" ca="1" si="6"/>
        <v>0</v>
      </c>
      <c r="AC42" s="8" cm="1">
        <f t="array" aca="1" ref="AC42" ca="1">IF(MOD(ROW()-36, 6) = 0, INDEX(AA:AA, ROW()), INDEX(AE:AE,ROW() - 1))</f>
        <v>1853.2104229559213</v>
      </c>
      <c r="AD42" s="8" cm="1">
        <f t="array" aca="1" ref="AD42" ca="1">_xll.RiskUniform($B$22,$C$22)</f>
        <v>25</v>
      </c>
      <c r="AE42" s="8">
        <f t="shared" ca="1" si="27"/>
        <v>1878.2104229559213</v>
      </c>
      <c r="AF42" s="19">
        <f t="shared" ca="1" si="7"/>
        <v>99.666666666666742</v>
      </c>
      <c r="AG42" s="19">
        <f t="shared" ca="1" si="28"/>
        <v>1178.2104229559213</v>
      </c>
      <c r="AH42" s="8" t="str">
        <f t="shared" ca="1" si="8"/>
        <v>NO</v>
      </c>
      <c r="AI42" s="8">
        <f t="shared" ca="1" si="9"/>
        <v>110</v>
      </c>
      <c r="AJ42" s="8">
        <f t="shared" ca="1" si="10"/>
        <v>100</v>
      </c>
      <c r="AK42" s="8">
        <f t="shared" ca="1" si="11"/>
        <v>550</v>
      </c>
      <c r="AL42" s="19">
        <f t="shared" ca="1" si="12"/>
        <v>99.666666666666742</v>
      </c>
      <c r="AM42" s="19">
        <f t="shared" ca="1" si="13"/>
        <v>1178.2104229559213</v>
      </c>
      <c r="AN42" s="8" t="str">
        <f t="shared" ca="1" si="14"/>
        <v>YES</v>
      </c>
    </row>
    <row r="43" spans="1:40">
      <c r="A43" s="8">
        <v>8</v>
      </c>
      <c r="B43" s="8" cm="1">
        <f t="array" aca="1" ref="B43" ca="1">_xll.RiskGamma(1,1/$B$6)</f>
        <v>100</v>
      </c>
      <c r="C43" s="8">
        <f t="shared" ca="1" si="15"/>
        <v>800</v>
      </c>
      <c r="D43" s="8">
        <f t="shared" ca="1" si="16"/>
        <v>870</v>
      </c>
      <c r="E43" s="8" cm="1">
        <f t="array" aca="1" ref="E43" ca="1">_xll.RiskPert($B$8,$D$8,$E$8)</f>
        <v>50</v>
      </c>
      <c r="F43" s="8">
        <f t="shared" ca="1" si="17"/>
        <v>920</v>
      </c>
      <c r="G43" s="8">
        <f t="shared" ca="1" si="18"/>
        <v>120</v>
      </c>
      <c r="H43" s="8">
        <f t="shared" ca="1" si="19"/>
        <v>920</v>
      </c>
      <c r="I43" s="8" cm="1">
        <f t="array" aca="1" ref="I43" ca="1">_xll.RiskUniform($B$10,$C$10)</f>
        <v>60</v>
      </c>
      <c r="J43" s="8">
        <f t="shared" ca="1" si="20"/>
        <v>980</v>
      </c>
      <c r="K43" s="8">
        <f t="shared" ca="1" si="21"/>
        <v>0</v>
      </c>
      <c r="L43" s="8">
        <f t="shared" ca="1" si="22"/>
        <v>980</v>
      </c>
      <c r="M43" s="19" cm="1">
        <f t="array" aca="1" ref="M43" ca="1">_xll.RiskWeibull($B$12,$C$12)</f>
        <v>93.543756289254645</v>
      </c>
      <c r="N43" s="19">
        <f t="shared" ca="1" si="23"/>
        <v>1073.5437562892546</v>
      </c>
      <c r="O43" s="8">
        <f t="shared" ca="1" si="24"/>
        <v>0</v>
      </c>
      <c r="P43" s="19">
        <f t="shared" ca="1" si="25"/>
        <v>1073.5437562892546</v>
      </c>
      <c r="Q43" s="8" cm="1">
        <f t="array" aca="1" ref="Q43" ca="1">_xll.RiskGamma($B$14,1/$C$14)</f>
        <v>100</v>
      </c>
      <c r="R43" s="8" cm="1">
        <f t="array" aca="1" ref="R43" ca="1">_xll.RiskUniform($B$16,$C$16)</f>
        <v>20</v>
      </c>
      <c r="S43" s="19">
        <f t="shared" ca="1" si="26"/>
        <v>1193.5437562892546</v>
      </c>
      <c r="T43" s="9">
        <f t="shared" ca="1" si="0"/>
        <v>100</v>
      </c>
      <c r="U43" s="19" cm="1">
        <f t="array" aca="1" ref="U43" ca="1">INDEX(S:S, 41 + (INT((ROW(A8)-1)/6)*6))</f>
        <v>1633.5437562892546</v>
      </c>
      <c r="V43" s="8">
        <f t="shared" si="1"/>
        <v>120</v>
      </c>
      <c r="W43" s="19">
        <f t="shared" ca="1" si="2"/>
        <v>1753.5437562892546</v>
      </c>
      <c r="X43" s="8">
        <f t="shared" ca="1" si="3"/>
        <v>440</v>
      </c>
      <c r="Y43" s="19">
        <f t="shared" ca="1" si="4"/>
        <v>1753.5437562892546</v>
      </c>
      <c r="Z43" s="19" cm="1">
        <f t="array" aca="1" ref="Z43" ca="1">_xll.RiskPert($B$20,$C$20,$D$20)</f>
        <v>99.666666666666671</v>
      </c>
      <c r="AA43" s="8">
        <f t="shared" ca="1" si="5"/>
        <v>1853.2104229559213</v>
      </c>
      <c r="AB43" s="8">
        <f t="shared" ca="1" si="6"/>
        <v>0</v>
      </c>
      <c r="AC43" s="8" cm="1">
        <f t="array" aca="1" ref="AC43" ca="1">IF(MOD(ROW()-36, 6) = 0, INDEX(AA:AA, ROW()), INDEX(AE:AE,ROW() - 1))</f>
        <v>1878.2104229559213</v>
      </c>
      <c r="AD43" s="8" cm="1">
        <f t="array" aca="1" ref="AD43" ca="1">_xll.RiskUniform($B$22,$C$22)</f>
        <v>25</v>
      </c>
      <c r="AE43" s="8">
        <f t="shared" ca="1" si="27"/>
        <v>1903.2104229559213</v>
      </c>
      <c r="AF43" s="19">
        <f t="shared" ca="1" si="7"/>
        <v>124.66666666666674</v>
      </c>
      <c r="AG43" s="19">
        <f t="shared" ca="1" si="28"/>
        <v>1103.2104229559213</v>
      </c>
      <c r="AH43" s="8" t="str">
        <f t="shared" ca="1" si="8"/>
        <v>NO</v>
      </c>
      <c r="AI43" s="8">
        <f t="shared" ca="1" si="9"/>
        <v>120</v>
      </c>
      <c r="AJ43" s="8">
        <f t="shared" ca="1" si="10"/>
        <v>100</v>
      </c>
      <c r="AK43" s="8">
        <f t="shared" ca="1" si="11"/>
        <v>440</v>
      </c>
      <c r="AL43" s="19">
        <f t="shared" ca="1" si="12"/>
        <v>124.66666666666674</v>
      </c>
      <c r="AM43" s="19">
        <f t="shared" ca="1" si="13"/>
        <v>1103.2104229559213</v>
      </c>
      <c r="AN43" s="8" t="str">
        <f t="shared" ca="1" si="14"/>
        <v>YES</v>
      </c>
    </row>
    <row r="44" spans="1:40">
      <c r="A44" s="8">
        <v>9</v>
      </c>
      <c r="B44" s="8" cm="1">
        <f t="array" aca="1" ref="B44" ca="1">_xll.RiskGamma(1,1/$B$6)</f>
        <v>100</v>
      </c>
      <c r="C44" s="8">
        <f t="shared" ca="1" si="15"/>
        <v>900</v>
      </c>
      <c r="D44" s="8">
        <f t="shared" ca="1" si="16"/>
        <v>980</v>
      </c>
      <c r="E44" s="8" cm="1">
        <f t="array" aca="1" ref="E44" ca="1">_xll.RiskPert($B$8,$D$8,$E$8)</f>
        <v>50</v>
      </c>
      <c r="F44" s="8">
        <f t="shared" ca="1" si="17"/>
        <v>1030</v>
      </c>
      <c r="G44" s="8">
        <f t="shared" ca="1" si="18"/>
        <v>130</v>
      </c>
      <c r="H44" s="8">
        <f t="shared" ca="1" si="19"/>
        <v>1030</v>
      </c>
      <c r="I44" s="8" cm="1">
        <f t="array" aca="1" ref="I44" ca="1">_xll.RiskUniform($B$10,$C$10)</f>
        <v>60</v>
      </c>
      <c r="J44" s="8">
        <f t="shared" ca="1" si="20"/>
        <v>1090</v>
      </c>
      <c r="K44" s="8">
        <f t="shared" ca="1" si="21"/>
        <v>0</v>
      </c>
      <c r="L44" s="8">
        <f t="shared" ca="1" si="22"/>
        <v>1090</v>
      </c>
      <c r="M44" s="19" cm="1">
        <f t="array" aca="1" ref="M44" ca="1">_xll.RiskWeibull($B$12,$C$12)</f>
        <v>93.543756289254645</v>
      </c>
      <c r="N44" s="19">
        <f t="shared" ca="1" si="23"/>
        <v>1183.5437562892546</v>
      </c>
      <c r="O44" s="8">
        <f t="shared" ca="1" si="24"/>
        <v>0</v>
      </c>
      <c r="P44" s="19">
        <f t="shared" ca="1" si="25"/>
        <v>1183.5437562892546</v>
      </c>
      <c r="Q44" s="8" cm="1">
        <f t="array" aca="1" ref="Q44" ca="1">_xll.RiskGamma($B$14,1/$C$14)</f>
        <v>100</v>
      </c>
      <c r="R44" s="8" cm="1">
        <f t="array" aca="1" ref="R44" ca="1">_xll.RiskUniform($B$16,$C$16)</f>
        <v>20</v>
      </c>
      <c r="S44" s="19">
        <f t="shared" ca="1" si="26"/>
        <v>1303.5437562892546</v>
      </c>
      <c r="T44" s="9">
        <f t="shared" ca="1" si="0"/>
        <v>100</v>
      </c>
      <c r="U44" s="19" cm="1">
        <f t="array" aca="1" ref="U44" ca="1">INDEX(S:S, 41 + (INT((ROW(A9)-1)/6)*6))</f>
        <v>1633.5437562892546</v>
      </c>
      <c r="V44" s="8">
        <f t="shared" si="1"/>
        <v>120</v>
      </c>
      <c r="W44" s="19">
        <f t="shared" ca="1" si="2"/>
        <v>1753.5437562892546</v>
      </c>
      <c r="X44" s="8">
        <f t="shared" ca="1" si="3"/>
        <v>330</v>
      </c>
      <c r="Y44" s="19">
        <f t="shared" ca="1" si="4"/>
        <v>1753.5437562892546</v>
      </c>
      <c r="Z44" s="19" cm="1">
        <f t="array" aca="1" ref="Z44" ca="1">_xll.RiskPert($B$20,$C$20,$D$20)</f>
        <v>99.666666666666671</v>
      </c>
      <c r="AA44" s="8">
        <f t="shared" ca="1" si="5"/>
        <v>1853.2104229559213</v>
      </c>
      <c r="AB44" s="8">
        <f t="shared" ca="1" si="6"/>
        <v>0</v>
      </c>
      <c r="AC44" s="8" cm="1">
        <f t="array" aca="1" ref="AC44" ca="1">IF(MOD(ROW()-36, 6) = 0, INDEX(AA:AA, ROW()), INDEX(AE:AE,ROW() - 1))</f>
        <v>1903.2104229559213</v>
      </c>
      <c r="AD44" s="8" cm="1">
        <f t="array" aca="1" ref="AD44" ca="1">_xll.RiskUniform($B$22,$C$22)</f>
        <v>25</v>
      </c>
      <c r="AE44" s="8">
        <f t="shared" ca="1" si="27"/>
        <v>1928.2104229559213</v>
      </c>
      <c r="AF44" s="19">
        <f t="shared" ca="1" si="7"/>
        <v>149.66666666666674</v>
      </c>
      <c r="AG44" s="19">
        <f t="shared" ca="1" si="28"/>
        <v>1028.2104229559213</v>
      </c>
      <c r="AH44" s="8" t="str">
        <f t="shared" ca="1" si="8"/>
        <v>NO</v>
      </c>
      <c r="AI44" s="8">
        <f t="shared" ca="1" si="9"/>
        <v>130</v>
      </c>
      <c r="AJ44" s="8">
        <f t="shared" ca="1" si="10"/>
        <v>100</v>
      </c>
      <c r="AK44" s="8">
        <f t="shared" ca="1" si="11"/>
        <v>330</v>
      </c>
      <c r="AL44" s="19">
        <f t="shared" ca="1" si="12"/>
        <v>149.66666666666674</v>
      </c>
      <c r="AM44" s="19">
        <f t="shared" ca="1" si="13"/>
        <v>1028.2104229559213</v>
      </c>
      <c r="AN44" s="8" t="str">
        <f t="shared" ca="1" si="14"/>
        <v>YES</v>
      </c>
    </row>
    <row r="45" spans="1:40">
      <c r="A45" s="8">
        <v>10</v>
      </c>
      <c r="B45" s="8" cm="1">
        <f t="array" aca="1" ref="B45" ca="1">_xll.RiskGamma(1,1/$B$6)</f>
        <v>100</v>
      </c>
      <c r="C45" s="8">
        <f t="shared" ca="1" si="15"/>
        <v>1000</v>
      </c>
      <c r="D45" s="8">
        <f t="shared" ca="1" si="16"/>
        <v>1090</v>
      </c>
      <c r="E45" s="8" cm="1">
        <f t="array" aca="1" ref="E45" ca="1">_xll.RiskPert($B$8,$D$8,$E$8)</f>
        <v>50</v>
      </c>
      <c r="F45" s="8">
        <f t="shared" ca="1" si="17"/>
        <v>1140</v>
      </c>
      <c r="G45" s="8">
        <f t="shared" ca="1" si="18"/>
        <v>140</v>
      </c>
      <c r="H45" s="8">
        <f t="shared" ca="1" si="19"/>
        <v>1140</v>
      </c>
      <c r="I45" s="8" cm="1">
        <f t="array" aca="1" ref="I45" ca="1">_xll.RiskUniform($B$10,$C$10)</f>
        <v>60</v>
      </c>
      <c r="J45" s="8">
        <f t="shared" ca="1" si="20"/>
        <v>1200</v>
      </c>
      <c r="K45" s="8">
        <f t="shared" ca="1" si="21"/>
        <v>0</v>
      </c>
      <c r="L45" s="8">
        <f t="shared" ca="1" si="22"/>
        <v>1200</v>
      </c>
      <c r="M45" s="19" cm="1">
        <f t="array" aca="1" ref="M45" ca="1">_xll.RiskWeibull($B$12,$C$12)</f>
        <v>93.543756289254645</v>
      </c>
      <c r="N45" s="19">
        <f t="shared" ca="1" si="23"/>
        <v>1293.5437562892546</v>
      </c>
      <c r="O45" s="8">
        <f t="shared" ca="1" si="24"/>
        <v>0</v>
      </c>
      <c r="P45" s="19">
        <f t="shared" ca="1" si="25"/>
        <v>1293.5437562892546</v>
      </c>
      <c r="Q45" s="8" cm="1">
        <f t="array" aca="1" ref="Q45" ca="1">_xll.RiskGamma($B$14,1/$C$14)</f>
        <v>100</v>
      </c>
      <c r="R45" s="8" cm="1">
        <f t="array" aca="1" ref="R45" ca="1">_xll.RiskUniform($B$16,$C$16)</f>
        <v>20</v>
      </c>
      <c r="S45" s="19">
        <f t="shared" ca="1" si="26"/>
        <v>1413.5437562892546</v>
      </c>
      <c r="T45" s="9">
        <f t="shared" ca="1" si="0"/>
        <v>100</v>
      </c>
      <c r="U45" s="19" cm="1">
        <f t="array" aca="1" ref="U45" ca="1">INDEX(S:S, 41 + (INT((ROW(A10)-1)/6)*6))</f>
        <v>1633.5437562892546</v>
      </c>
      <c r="V45" s="8">
        <f t="shared" si="1"/>
        <v>120</v>
      </c>
      <c r="W45" s="19">
        <f t="shared" ca="1" si="2"/>
        <v>1753.5437562892546</v>
      </c>
      <c r="X45" s="8">
        <f t="shared" ca="1" si="3"/>
        <v>220</v>
      </c>
      <c r="Y45" s="19">
        <f t="shared" ca="1" si="4"/>
        <v>1753.5437562892546</v>
      </c>
      <c r="Z45" s="19" cm="1">
        <f t="array" aca="1" ref="Z45" ca="1">_xll.RiskPert($B$20,$C$20,$D$20)</f>
        <v>99.666666666666671</v>
      </c>
      <c r="AA45" s="8">
        <f t="shared" ca="1" si="5"/>
        <v>1853.2104229559213</v>
      </c>
      <c r="AB45" s="8">
        <f t="shared" ca="1" si="6"/>
        <v>0</v>
      </c>
      <c r="AC45" s="8" cm="1">
        <f t="array" aca="1" ref="AC45" ca="1">IF(MOD(ROW()-36, 6) = 0, INDEX(AA:AA, ROW()), INDEX(AE:AE,ROW() - 1))</f>
        <v>1928.2104229559213</v>
      </c>
      <c r="AD45" s="8" cm="1">
        <f t="array" aca="1" ref="AD45" ca="1">_xll.RiskUniform($B$22,$C$22)</f>
        <v>25</v>
      </c>
      <c r="AE45" s="8">
        <f t="shared" ca="1" si="27"/>
        <v>1953.2104229559213</v>
      </c>
      <c r="AF45" s="19">
        <f t="shared" ca="1" si="7"/>
        <v>174.66666666666674</v>
      </c>
      <c r="AG45" s="19">
        <f t="shared" ca="1" si="28"/>
        <v>953.21042295592133</v>
      </c>
      <c r="AH45" s="8" t="str">
        <f t="shared" ca="1" si="8"/>
        <v>NO</v>
      </c>
      <c r="AI45" s="8">
        <f t="shared" ca="1" si="9"/>
        <v>140</v>
      </c>
      <c r="AJ45" s="8">
        <f t="shared" ca="1" si="10"/>
        <v>100</v>
      </c>
      <c r="AK45" s="8">
        <f t="shared" ca="1" si="11"/>
        <v>220</v>
      </c>
      <c r="AL45" s="19">
        <f t="shared" ca="1" si="12"/>
        <v>174.66666666666674</v>
      </c>
      <c r="AM45" s="19">
        <f t="shared" ca="1" si="13"/>
        <v>953.21042295592133</v>
      </c>
      <c r="AN45" s="8" t="str">
        <f t="shared" ca="1" si="14"/>
        <v>YES</v>
      </c>
    </row>
    <row r="46" spans="1:40">
      <c r="A46" s="8">
        <v>11</v>
      </c>
      <c r="B46" s="8" cm="1">
        <f t="array" aca="1" ref="B46" ca="1">_xll.RiskGamma(1,1/$B$6)</f>
        <v>100</v>
      </c>
      <c r="C46" s="8">
        <f t="shared" ca="1" si="15"/>
        <v>1100</v>
      </c>
      <c r="D46" s="8">
        <f t="shared" ca="1" si="16"/>
        <v>1200</v>
      </c>
      <c r="E46" s="8" cm="1">
        <f t="array" aca="1" ref="E46" ca="1">_xll.RiskPert($B$8,$D$8,$E$8)</f>
        <v>50</v>
      </c>
      <c r="F46" s="8">
        <f t="shared" ca="1" si="17"/>
        <v>1250</v>
      </c>
      <c r="G46" s="8">
        <f t="shared" ca="1" si="18"/>
        <v>150</v>
      </c>
      <c r="H46" s="8">
        <f t="shared" ca="1" si="19"/>
        <v>1250</v>
      </c>
      <c r="I46" s="8" cm="1">
        <f t="array" aca="1" ref="I46" ca="1">_xll.RiskUniform($B$10,$C$10)</f>
        <v>60</v>
      </c>
      <c r="J46" s="8">
        <f t="shared" ca="1" si="20"/>
        <v>1310</v>
      </c>
      <c r="K46" s="8">
        <f t="shared" ca="1" si="21"/>
        <v>0</v>
      </c>
      <c r="L46" s="8">
        <f t="shared" ca="1" si="22"/>
        <v>1310</v>
      </c>
      <c r="M46" s="19" cm="1">
        <f t="array" aca="1" ref="M46" ca="1">_xll.RiskWeibull($B$12,$C$12)</f>
        <v>93.543756289254645</v>
      </c>
      <c r="N46" s="19">
        <f t="shared" ca="1" si="23"/>
        <v>1403.5437562892546</v>
      </c>
      <c r="O46" s="8">
        <f t="shared" ca="1" si="24"/>
        <v>0</v>
      </c>
      <c r="P46" s="19">
        <f t="shared" ca="1" si="25"/>
        <v>1403.5437562892546</v>
      </c>
      <c r="Q46" s="8" cm="1">
        <f t="array" aca="1" ref="Q46" ca="1">_xll.RiskGamma($B$14,1/$C$14)</f>
        <v>100</v>
      </c>
      <c r="R46" s="8" cm="1">
        <f t="array" aca="1" ref="R46" ca="1">_xll.RiskUniform($B$16,$C$16)</f>
        <v>20</v>
      </c>
      <c r="S46" s="19">
        <f t="shared" ca="1" si="26"/>
        <v>1523.5437562892546</v>
      </c>
      <c r="T46" s="9">
        <f t="shared" ca="1" si="0"/>
        <v>100</v>
      </c>
      <c r="U46" s="19" cm="1">
        <f t="array" aca="1" ref="U46" ca="1">INDEX(S:S, 41 + (INT((ROW(A11)-1)/6)*6))</f>
        <v>1633.5437562892546</v>
      </c>
      <c r="V46" s="8">
        <f t="shared" si="1"/>
        <v>120</v>
      </c>
      <c r="W46" s="19">
        <f t="shared" ca="1" si="2"/>
        <v>1753.5437562892546</v>
      </c>
      <c r="X46" s="8">
        <f t="shared" ca="1" si="3"/>
        <v>110</v>
      </c>
      <c r="Y46" s="19">
        <f t="shared" ca="1" si="4"/>
        <v>1753.5437562892546</v>
      </c>
      <c r="Z46" s="19" cm="1">
        <f t="array" aca="1" ref="Z46" ca="1">_xll.RiskPert($B$20,$C$20,$D$20)</f>
        <v>99.666666666666671</v>
      </c>
      <c r="AA46" s="8">
        <f t="shared" ca="1" si="5"/>
        <v>1853.2104229559213</v>
      </c>
      <c r="AB46" s="8">
        <f t="shared" ca="1" si="6"/>
        <v>0</v>
      </c>
      <c r="AC46" s="8" cm="1">
        <f t="array" aca="1" ref="AC46" ca="1">IF(MOD(ROW()-36, 6) = 0, INDEX(AA:AA, ROW()), INDEX(AE:AE,ROW() - 1))</f>
        <v>1953.2104229559213</v>
      </c>
      <c r="AD46" s="8" cm="1">
        <f t="array" aca="1" ref="AD46" ca="1">_xll.RiskUniform($B$22,$C$22)</f>
        <v>25</v>
      </c>
      <c r="AE46" s="8">
        <f t="shared" ca="1" si="27"/>
        <v>1978.2104229559213</v>
      </c>
      <c r="AF46" s="19">
        <f t="shared" ca="1" si="7"/>
        <v>199.66666666666674</v>
      </c>
      <c r="AG46" s="19">
        <f t="shared" ca="1" si="28"/>
        <v>878.21042295592133</v>
      </c>
      <c r="AH46" s="8" t="str">
        <f t="shared" ca="1" si="8"/>
        <v>NO</v>
      </c>
      <c r="AI46" s="8">
        <f t="shared" ca="1" si="9"/>
        <v>150</v>
      </c>
      <c r="AJ46" s="8">
        <f t="shared" ca="1" si="10"/>
        <v>100</v>
      </c>
      <c r="AK46" s="8">
        <f t="shared" ca="1" si="11"/>
        <v>110</v>
      </c>
      <c r="AL46" s="19">
        <f t="shared" ca="1" si="12"/>
        <v>199.66666666666674</v>
      </c>
      <c r="AM46" s="19">
        <f t="shared" ca="1" si="13"/>
        <v>878.21042295592133</v>
      </c>
      <c r="AN46" s="8" t="str">
        <f t="shared" ca="1" si="14"/>
        <v>YES</v>
      </c>
    </row>
    <row r="47" spans="1:40">
      <c r="A47" s="8">
        <v>12</v>
      </c>
      <c r="B47" s="8" cm="1">
        <f t="array" aca="1" ref="B47" ca="1">_xll.RiskGamma(1,1/$B$6)</f>
        <v>100</v>
      </c>
      <c r="C47" s="8">
        <f t="shared" ca="1" si="15"/>
        <v>1200</v>
      </c>
      <c r="D47" s="8">
        <f t="shared" ca="1" si="16"/>
        <v>1310</v>
      </c>
      <c r="E47" s="8" cm="1">
        <f t="array" aca="1" ref="E47" ca="1">_xll.RiskPert($B$8,$D$8,$E$8)</f>
        <v>50</v>
      </c>
      <c r="F47" s="8">
        <f t="shared" ca="1" si="17"/>
        <v>1360</v>
      </c>
      <c r="G47" s="8">
        <f t="shared" ca="1" si="18"/>
        <v>160</v>
      </c>
      <c r="H47" s="8">
        <f t="shared" ca="1" si="19"/>
        <v>1360</v>
      </c>
      <c r="I47" s="8" cm="1">
        <f t="array" aca="1" ref="I47" ca="1">_xll.RiskUniform($B$10,$C$10)</f>
        <v>60</v>
      </c>
      <c r="J47" s="8">
        <f t="shared" ca="1" si="20"/>
        <v>1420</v>
      </c>
      <c r="K47" s="8">
        <f t="shared" ca="1" si="21"/>
        <v>0</v>
      </c>
      <c r="L47" s="8">
        <f t="shared" ca="1" si="22"/>
        <v>1420</v>
      </c>
      <c r="M47" s="19" cm="1">
        <f t="array" aca="1" ref="M47" ca="1">_xll.RiskWeibull($B$12,$C$12)</f>
        <v>93.543756289254645</v>
      </c>
      <c r="N47" s="19">
        <f t="shared" ca="1" si="23"/>
        <v>1513.5437562892546</v>
      </c>
      <c r="O47" s="8">
        <f t="shared" ca="1" si="24"/>
        <v>0</v>
      </c>
      <c r="P47" s="19">
        <f t="shared" ca="1" si="25"/>
        <v>1513.5437562892546</v>
      </c>
      <c r="Q47" s="8" cm="1">
        <f t="array" aca="1" ref="Q47" ca="1">_xll.RiskGamma($B$14,1/$C$14)</f>
        <v>100</v>
      </c>
      <c r="R47" s="8" cm="1">
        <f t="array" aca="1" ref="R47" ca="1">_xll.RiskUniform($B$16,$C$16)</f>
        <v>20</v>
      </c>
      <c r="S47" s="19">
        <f t="shared" ca="1" si="26"/>
        <v>1633.5437562892546</v>
      </c>
      <c r="T47" s="9">
        <f t="shared" ca="1" si="0"/>
        <v>100</v>
      </c>
      <c r="U47" s="19" cm="1">
        <f t="array" aca="1" ref="U47" ca="1">INDEX(S:S, 41 + (INT((ROW(A12)-1)/6)*6))</f>
        <v>1633.5437562892546</v>
      </c>
      <c r="V47" s="8">
        <f t="shared" si="1"/>
        <v>120</v>
      </c>
      <c r="W47" s="19">
        <f t="shared" ca="1" si="2"/>
        <v>1753.5437562892546</v>
      </c>
      <c r="X47" s="8">
        <f t="shared" ca="1" si="3"/>
        <v>0</v>
      </c>
      <c r="Y47" s="19">
        <f t="shared" ca="1" si="4"/>
        <v>1753.5437562892546</v>
      </c>
      <c r="Z47" s="19" cm="1">
        <f t="array" aca="1" ref="Z47" ca="1">_xll.RiskPert($B$20,$C$20,$D$20)</f>
        <v>99.666666666666671</v>
      </c>
      <c r="AA47" s="8">
        <f t="shared" ca="1" si="5"/>
        <v>1853.2104229559213</v>
      </c>
      <c r="AB47" s="8">
        <f t="shared" ca="1" si="6"/>
        <v>0</v>
      </c>
      <c r="AC47" s="8" cm="1">
        <f t="array" aca="1" ref="AC47" ca="1">IF(MOD(ROW()-36, 6) = 0, INDEX(AA:AA, ROW()), INDEX(AE:AE,ROW() - 1))</f>
        <v>1978.2104229559213</v>
      </c>
      <c r="AD47" s="8" cm="1">
        <f t="array" aca="1" ref="AD47" ca="1">_xll.RiskUniform($B$22,$C$22)</f>
        <v>25</v>
      </c>
      <c r="AE47" s="8">
        <f t="shared" ca="1" si="27"/>
        <v>2003.2104229559213</v>
      </c>
      <c r="AF47" s="19">
        <f t="shared" ca="1" si="7"/>
        <v>224.66666666666674</v>
      </c>
      <c r="AG47" s="19">
        <f t="shared" ca="1" si="28"/>
        <v>803.21042295592133</v>
      </c>
      <c r="AH47" s="8" t="str">
        <f t="shared" ca="1" si="8"/>
        <v>NO</v>
      </c>
      <c r="AI47" s="8">
        <f t="shared" ca="1" si="9"/>
        <v>160</v>
      </c>
      <c r="AJ47" s="8">
        <f t="shared" ca="1" si="10"/>
        <v>100</v>
      </c>
      <c r="AK47" s="8">
        <f t="shared" ca="1" si="11"/>
        <v>0</v>
      </c>
      <c r="AL47" s="19">
        <f t="shared" ca="1" si="12"/>
        <v>224.66666666666674</v>
      </c>
      <c r="AM47" s="19">
        <f t="shared" ca="1" si="13"/>
        <v>803.21042295592133</v>
      </c>
      <c r="AN47" s="8" t="str">
        <f t="shared" ca="1" si="14"/>
        <v>YES</v>
      </c>
    </row>
    <row r="48" spans="1:40">
      <c r="A48" s="8">
        <v>13</v>
      </c>
      <c r="B48" s="8" cm="1">
        <f t="array" aca="1" ref="B48" ca="1">_xll.RiskGamma(1,1/$B$6)</f>
        <v>100</v>
      </c>
      <c r="C48" s="8">
        <f t="shared" ca="1" si="15"/>
        <v>1300</v>
      </c>
      <c r="D48" s="8">
        <f t="shared" ca="1" si="16"/>
        <v>1420</v>
      </c>
      <c r="E48" s="8" cm="1">
        <f t="array" aca="1" ref="E48" ca="1">_xll.RiskPert($B$8,$D$8,$E$8)</f>
        <v>50</v>
      </c>
      <c r="F48" s="8">
        <f t="shared" ca="1" si="17"/>
        <v>1470</v>
      </c>
      <c r="G48" s="8">
        <f t="shared" ca="1" si="18"/>
        <v>170</v>
      </c>
      <c r="H48" s="8">
        <f t="shared" ca="1" si="19"/>
        <v>1470</v>
      </c>
      <c r="I48" s="8" cm="1">
        <f t="array" aca="1" ref="I48" ca="1">_xll.RiskUniform($B$10,$C$10)</f>
        <v>60</v>
      </c>
      <c r="J48" s="8">
        <f t="shared" ca="1" si="20"/>
        <v>1530</v>
      </c>
      <c r="K48" s="8">
        <f t="shared" ca="1" si="21"/>
        <v>0</v>
      </c>
      <c r="L48" s="8">
        <f t="shared" ca="1" si="22"/>
        <v>1530</v>
      </c>
      <c r="M48" s="19" cm="1">
        <f t="array" aca="1" ref="M48" ca="1">_xll.RiskWeibull($B$12,$C$12)</f>
        <v>93.543756289254645</v>
      </c>
      <c r="N48" s="19">
        <f t="shared" ca="1" si="23"/>
        <v>1623.5437562892546</v>
      </c>
      <c r="O48" s="8">
        <f t="shared" ca="1" si="24"/>
        <v>0</v>
      </c>
      <c r="P48" s="19">
        <f t="shared" ca="1" si="25"/>
        <v>1623.5437562892546</v>
      </c>
      <c r="Q48" s="8" cm="1">
        <f t="array" aca="1" ref="Q48" ca="1">_xll.RiskGamma($B$14,1/$C$14)</f>
        <v>100</v>
      </c>
      <c r="R48" s="8" cm="1">
        <f t="array" aca="1" ref="R48" ca="1">_xll.RiskUniform($B$16,$C$16)</f>
        <v>20</v>
      </c>
      <c r="S48" s="19">
        <f t="shared" ca="1" si="26"/>
        <v>1743.5437562892546</v>
      </c>
      <c r="T48" s="9">
        <f t="shared" ca="1" si="0"/>
        <v>100</v>
      </c>
      <c r="U48" s="19" cm="1">
        <f t="array" aca="1" ref="U48" ca="1">INDEX(S:S, 41 + (INT((ROW(A13)-1)/6)*6))</f>
        <v>2293.5437562892548</v>
      </c>
      <c r="V48" s="8">
        <f t="shared" si="1"/>
        <v>120</v>
      </c>
      <c r="W48" s="19">
        <f t="shared" ca="1" si="2"/>
        <v>2413.5437562892548</v>
      </c>
      <c r="X48" s="8">
        <f t="shared" ca="1" si="3"/>
        <v>550.00000000000023</v>
      </c>
      <c r="Y48" s="19">
        <f t="shared" ca="1" si="4"/>
        <v>2413.5437562892548</v>
      </c>
      <c r="Z48" s="19" cm="1">
        <f t="array" aca="1" ref="Z48" ca="1">_xll.RiskPert($B$20,$C$20,$D$20)</f>
        <v>99.666666666666671</v>
      </c>
      <c r="AA48" s="8">
        <f t="shared" ca="1" si="5"/>
        <v>2513.2104229559213</v>
      </c>
      <c r="AB48" s="8">
        <f t="shared" ca="1" si="6"/>
        <v>0</v>
      </c>
      <c r="AC48" s="8" cm="1">
        <f t="array" aca="1" ref="AC48" ca="1">IF(MOD(ROW()-36, 6) = 0, INDEX(AA:AA, ROW()), INDEX(AE:AE,ROW() - 1))</f>
        <v>2513.2104229559213</v>
      </c>
      <c r="AD48" s="8" cm="1">
        <f t="array" aca="1" ref="AD48" ca="1">_xll.RiskUniform($B$22,$C$22)</f>
        <v>25</v>
      </c>
      <c r="AE48" s="8">
        <f t="shared" ca="1" si="27"/>
        <v>2538.2104229559213</v>
      </c>
      <c r="AF48" s="19">
        <f t="shared" ca="1" si="7"/>
        <v>99.666666666666515</v>
      </c>
      <c r="AG48" s="19">
        <f t="shared" ca="1" si="28"/>
        <v>1238.2104229559213</v>
      </c>
      <c r="AH48" s="8" t="str">
        <f t="shared" ca="1" si="8"/>
        <v>NO</v>
      </c>
      <c r="AI48" s="8">
        <f t="shared" ca="1" si="9"/>
        <v>170</v>
      </c>
      <c r="AJ48" s="8">
        <f t="shared" ca="1" si="10"/>
        <v>100</v>
      </c>
      <c r="AK48" s="8">
        <f t="shared" ca="1" si="11"/>
        <v>550.00000000000023</v>
      </c>
      <c r="AL48" s="19">
        <f t="shared" ca="1" si="12"/>
        <v>99.666666666666515</v>
      </c>
      <c r="AM48" s="19">
        <f t="shared" ca="1" si="13"/>
        <v>1238.2104229559213</v>
      </c>
      <c r="AN48" s="8" t="str">
        <f t="shared" ca="1" si="14"/>
        <v>YES</v>
      </c>
    </row>
    <row r="49" spans="1:40">
      <c r="A49" s="8">
        <v>14</v>
      </c>
      <c r="B49" s="8" cm="1">
        <f t="array" aca="1" ref="B49" ca="1">_xll.RiskGamma(1,1/$B$6)</f>
        <v>100</v>
      </c>
      <c r="C49" s="8">
        <f t="shared" ca="1" si="15"/>
        <v>1400</v>
      </c>
      <c r="D49" s="8">
        <f t="shared" ca="1" si="16"/>
        <v>1530</v>
      </c>
      <c r="E49" s="8" cm="1">
        <f t="array" aca="1" ref="E49" ca="1">_xll.RiskPert($B$8,$D$8,$E$8)</f>
        <v>50</v>
      </c>
      <c r="F49" s="8">
        <f t="shared" ca="1" si="17"/>
        <v>1580</v>
      </c>
      <c r="G49" s="8">
        <f t="shared" ca="1" si="18"/>
        <v>180</v>
      </c>
      <c r="H49" s="8">
        <f t="shared" ca="1" si="19"/>
        <v>1580</v>
      </c>
      <c r="I49" s="8" cm="1">
        <f t="array" aca="1" ref="I49" ca="1">_xll.RiskUniform($B$10,$C$10)</f>
        <v>60</v>
      </c>
      <c r="J49" s="8">
        <f t="shared" ca="1" si="20"/>
        <v>1640</v>
      </c>
      <c r="K49" s="8">
        <f t="shared" ca="1" si="21"/>
        <v>0</v>
      </c>
      <c r="L49" s="8">
        <f t="shared" ca="1" si="22"/>
        <v>1640</v>
      </c>
      <c r="M49" s="19" cm="1">
        <f t="array" aca="1" ref="M49" ca="1">_xll.RiskWeibull($B$12,$C$12)</f>
        <v>93.543756289254645</v>
      </c>
      <c r="N49" s="19">
        <f t="shared" ca="1" si="23"/>
        <v>1733.5437562892546</v>
      </c>
      <c r="O49" s="8">
        <f t="shared" ca="1" si="24"/>
        <v>0</v>
      </c>
      <c r="P49" s="19">
        <f t="shared" ca="1" si="25"/>
        <v>1733.5437562892546</v>
      </c>
      <c r="Q49" s="8" cm="1">
        <f t="array" aca="1" ref="Q49" ca="1">_xll.RiskGamma($B$14,1/$C$14)</f>
        <v>100</v>
      </c>
      <c r="R49" s="8" cm="1">
        <f t="array" aca="1" ref="R49" ca="1">_xll.RiskUniform($B$16,$C$16)</f>
        <v>20</v>
      </c>
      <c r="S49" s="19">
        <f t="shared" ca="1" si="26"/>
        <v>1853.5437562892546</v>
      </c>
      <c r="T49" s="9">
        <f t="shared" ca="1" si="0"/>
        <v>100</v>
      </c>
      <c r="U49" s="19" cm="1">
        <f t="array" aca="1" ref="U49" ca="1">INDEX(S:S, 41 + (INT((ROW(A14)-1)/6)*6))</f>
        <v>2293.5437562892548</v>
      </c>
      <c r="V49" s="8">
        <f t="shared" si="1"/>
        <v>120</v>
      </c>
      <c r="W49" s="19">
        <f t="shared" ca="1" si="2"/>
        <v>2413.5437562892548</v>
      </c>
      <c r="X49" s="8">
        <f t="shared" ca="1" si="3"/>
        <v>440.00000000000023</v>
      </c>
      <c r="Y49" s="19">
        <f t="shared" ca="1" si="4"/>
        <v>2413.5437562892548</v>
      </c>
      <c r="Z49" s="19" cm="1">
        <f t="array" aca="1" ref="Z49" ca="1">_xll.RiskPert($B$20,$C$20,$D$20)</f>
        <v>99.666666666666671</v>
      </c>
      <c r="AA49" s="8">
        <f t="shared" ca="1" si="5"/>
        <v>2513.2104229559213</v>
      </c>
      <c r="AB49" s="8">
        <f t="shared" ca="1" si="6"/>
        <v>0</v>
      </c>
      <c r="AC49" s="8" cm="1">
        <f t="array" aca="1" ref="AC49" ca="1">IF(MOD(ROW()-36, 6) = 0, INDEX(AA:AA, ROW()), INDEX(AE:AE,ROW() - 1))</f>
        <v>2538.2104229559213</v>
      </c>
      <c r="AD49" s="8" cm="1">
        <f t="array" aca="1" ref="AD49" ca="1">_xll.RiskUniform($B$22,$C$22)</f>
        <v>25</v>
      </c>
      <c r="AE49" s="8">
        <f t="shared" ca="1" si="27"/>
        <v>2563.2104229559213</v>
      </c>
      <c r="AF49" s="19">
        <f t="shared" ca="1" si="7"/>
        <v>124.66666666666652</v>
      </c>
      <c r="AG49" s="19">
        <f t="shared" ca="1" si="28"/>
        <v>1163.2104229559213</v>
      </c>
      <c r="AH49" s="8" t="str">
        <f t="shared" ca="1" si="8"/>
        <v>NO</v>
      </c>
      <c r="AI49" s="8">
        <f t="shared" ca="1" si="9"/>
        <v>180</v>
      </c>
      <c r="AJ49" s="8">
        <f t="shared" ca="1" si="10"/>
        <v>100</v>
      </c>
      <c r="AK49" s="8">
        <f t="shared" ca="1" si="11"/>
        <v>440.00000000000023</v>
      </c>
      <c r="AL49" s="19">
        <f t="shared" ca="1" si="12"/>
        <v>124.66666666666652</v>
      </c>
      <c r="AM49" s="19">
        <f t="shared" ca="1" si="13"/>
        <v>1163.2104229559213</v>
      </c>
      <c r="AN49" s="8" t="str">
        <f t="shared" ca="1" si="14"/>
        <v>YES</v>
      </c>
    </row>
    <row r="50" spans="1:40">
      <c r="A50" s="8">
        <v>15</v>
      </c>
      <c r="B50" s="8" cm="1">
        <f t="array" aca="1" ref="B50" ca="1">_xll.RiskGamma(1,1/$B$6)</f>
        <v>100</v>
      </c>
      <c r="C50" s="8">
        <f t="shared" ca="1" si="15"/>
        <v>1500</v>
      </c>
      <c r="D50" s="8">
        <f t="shared" ca="1" si="16"/>
        <v>1640</v>
      </c>
      <c r="E50" s="8" cm="1">
        <f t="array" aca="1" ref="E50" ca="1">_xll.RiskPert($B$8,$D$8,$E$8)</f>
        <v>50</v>
      </c>
      <c r="F50" s="8">
        <f t="shared" ca="1" si="17"/>
        <v>1690</v>
      </c>
      <c r="G50" s="8">
        <f t="shared" ca="1" si="18"/>
        <v>190</v>
      </c>
      <c r="H50" s="8">
        <f t="shared" ca="1" si="19"/>
        <v>1690</v>
      </c>
      <c r="I50" s="8" cm="1">
        <f t="array" aca="1" ref="I50" ca="1">_xll.RiskUniform($B$10,$C$10)</f>
        <v>60</v>
      </c>
      <c r="J50" s="8">
        <f t="shared" ca="1" si="20"/>
        <v>1750</v>
      </c>
      <c r="K50" s="8">
        <f t="shared" ca="1" si="21"/>
        <v>0</v>
      </c>
      <c r="L50" s="8">
        <f t="shared" ca="1" si="22"/>
        <v>1750</v>
      </c>
      <c r="M50" s="19" cm="1">
        <f t="array" aca="1" ref="M50" ca="1">_xll.RiskWeibull($B$12,$C$12)</f>
        <v>93.543756289254645</v>
      </c>
      <c r="N50" s="19">
        <f t="shared" ca="1" si="23"/>
        <v>1843.5437562892546</v>
      </c>
      <c r="O50" s="8">
        <f t="shared" ca="1" si="24"/>
        <v>0</v>
      </c>
      <c r="P50" s="19">
        <f t="shared" ca="1" si="25"/>
        <v>1843.5437562892546</v>
      </c>
      <c r="Q50" s="8" cm="1">
        <f t="array" aca="1" ref="Q50" ca="1">_xll.RiskGamma($B$14,1/$C$14)</f>
        <v>100</v>
      </c>
      <c r="R50" s="8" cm="1">
        <f t="array" aca="1" ref="R50" ca="1">_xll.RiskUniform($B$16,$C$16)</f>
        <v>20</v>
      </c>
      <c r="S50" s="19">
        <f t="shared" ca="1" si="26"/>
        <v>1963.5437562892546</v>
      </c>
      <c r="T50" s="9">
        <f t="shared" ca="1" si="0"/>
        <v>100</v>
      </c>
      <c r="U50" s="19" cm="1">
        <f t="array" aca="1" ref="U50" ca="1">INDEX(S:S, 41 + (INT((ROW(A15)-1)/6)*6))</f>
        <v>2293.5437562892548</v>
      </c>
      <c r="V50" s="8">
        <f t="shared" si="1"/>
        <v>120</v>
      </c>
      <c r="W50" s="19">
        <f t="shared" ca="1" si="2"/>
        <v>2413.5437562892548</v>
      </c>
      <c r="X50" s="8">
        <f t="shared" ca="1" si="3"/>
        <v>330.00000000000023</v>
      </c>
      <c r="Y50" s="19">
        <f t="shared" ca="1" si="4"/>
        <v>2413.5437562892548</v>
      </c>
      <c r="Z50" s="19" cm="1">
        <f t="array" aca="1" ref="Z50" ca="1">_xll.RiskPert($B$20,$C$20,$D$20)</f>
        <v>99.666666666666671</v>
      </c>
      <c r="AA50" s="8">
        <f t="shared" ca="1" si="5"/>
        <v>2513.2104229559213</v>
      </c>
      <c r="AB50" s="8">
        <f t="shared" ca="1" si="6"/>
        <v>0</v>
      </c>
      <c r="AC50" s="8" cm="1">
        <f t="array" aca="1" ref="AC50" ca="1">IF(MOD(ROW()-36, 6) = 0, INDEX(AA:AA, ROW()), INDEX(AE:AE,ROW() - 1))</f>
        <v>2563.2104229559213</v>
      </c>
      <c r="AD50" s="8" cm="1">
        <f t="array" aca="1" ref="AD50" ca="1">_xll.RiskUniform($B$22,$C$22)</f>
        <v>25</v>
      </c>
      <c r="AE50" s="8">
        <f t="shared" ca="1" si="27"/>
        <v>2588.2104229559213</v>
      </c>
      <c r="AF50" s="19">
        <f t="shared" ca="1" si="7"/>
        <v>149.66666666666652</v>
      </c>
      <c r="AG50" s="19">
        <f t="shared" ca="1" si="28"/>
        <v>1088.2104229559213</v>
      </c>
      <c r="AH50" s="8" t="str">
        <f t="shared" ca="1" si="8"/>
        <v>NO</v>
      </c>
      <c r="AI50" s="8">
        <f t="shared" ca="1" si="9"/>
        <v>190</v>
      </c>
      <c r="AJ50" s="8">
        <f t="shared" ca="1" si="10"/>
        <v>100</v>
      </c>
      <c r="AK50" s="8">
        <f t="shared" ca="1" si="11"/>
        <v>330.00000000000023</v>
      </c>
      <c r="AL50" s="19">
        <f t="shared" ca="1" si="12"/>
        <v>149.66666666666652</v>
      </c>
      <c r="AM50" s="19">
        <f t="shared" ca="1" si="13"/>
        <v>1088.2104229559213</v>
      </c>
      <c r="AN50" s="8" t="str">
        <f t="shared" ca="1" si="14"/>
        <v>YES</v>
      </c>
    </row>
    <row r="51" spans="1:40">
      <c r="A51" s="8">
        <v>16</v>
      </c>
      <c r="B51" s="8" cm="1">
        <f t="array" aca="1" ref="B51" ca="1">_xll.RiskGamma(1,1/$B$6)</f>
        <v>100</v>
      </c>
      <c r="C51" s="8">
        <f t="shared" ca="1" si="15"/>
        <v>1600</v>
      </c>
      <c r="D51" s="8">
        <f t="shared" ca="1" si="16"/>
        <v>1750</v>
      </c>
      <c r="E51" s="8" cm="1">
        <f t="array" aca="1" ref="E51" ca="1">_xll.RiskPert($B$8,$D$8,$E$8)</f>
        <v>50</v>
      </c>
      <c r="F51" s="8">
        <f t="shared" ca="1" si="17"/>
        <v>1800</v>
      </c>
      <c r="G51" s="8">
        <f t="shared" ca="1" si="18"/>
        <v>200</v>
      </c>
      <c r="H51" s="8">
        <f t="shared" ca="1" si="19"/>
        <v>1800</v>
      </c>
      <c r="I51" s="8" cm="1">
        <f t="array" aca="1" ref="I51" ca="1">_xll.RiskUniform($B$10,$C$10)</f>
        <v>60</v>
      </c>
      <c r="J51" s="8">
        <f t="shared" ca="1" si="20"/>
        <v>1860</v>
      </c>
      <c r="K51" s="8">
        <f t="shared" ca="1" si="21"/>
        <v>0</v>
      </c>
      <c r="L51" s="8">
        <f t="shared" ca="1" si="22"/>
        <v>1860</v>
      </c>
      <c r="M51" s="19" cm="1">
        <f t="array" aca="1" ref="M51" ca="1">_xll.RiskWeibull($B$12,$C$12)</f>
        <v>93.543756289254645</v>
      </c>
      <c r="N51" s="19">
        <f t="shared" ca="1" si="23"/>
        <v>1953.5437562892546</v>
      </c>
      <c r="O51" s="8">
        <f t="shared" ca="1" si="24"/>
        <v>0</v>
      </c>
      <c r="P51" s="19">
        <f t="shared" ca="1" si="25"/>
        <v>1953.5437562892546</v>
      </c>
      <c r="Q51" s="8" cm="1">
        <f t="array" aca="1" ref="Q51" ca="1">_xll.RiskGamma($B$14,1/$C$14)</f>
        <v>100</v>
      </c>
      <c r="R51" s="8" cm="1">
        <f t="array" aca="1" ref="R51" ca="1">_xll.RiskUniform($B$16,$C$16)</f>
        <v>20</v>
      </c>
      <c r="S51" s="19">
        <f t="shared" ca="1" si="26"/>
        <v>2073.5437562892548</v>
      </c>
      <c r="T51" s="9">
        <f t="shared" ca="1" si="0"/>
        <v>100.00000000000023</v>
      </c>
      <c r="U51" s="19" cm="1">
        <f t="array" aca="1" ref="U51" ca="1">INDEX(S:S, 41 + (INT((ROW(A16)-1)/6)*6))</f>
        <v>2293.5437562892548</v>
      </c>
      <c r="V51" s="8">
        <f t="shared" si="1"/>
        <v>120</v>
      </c>
      <c r="W51" s="19">
        <f t="shared" ca="1" si="2"/>
        <v>2413.5437562892548</v>
      </c>
      <c r="X51" s="8">
        <f t="shared" ca="1" si="3"/>
        <v>220</v>
      </c>
      <c r="Y51" s="19">
        <f t="shared" ca="1" si="4"/>
        <v>2413.5437562892548</v>
      </c>
      <c r="Z51" s="19" cm="1">
        <f t="array" aca="1" ref="Z51" ca="1">_xll.RiskPert($B$20,$C$20,$D$20)</f>
        <v>99.666666666666671</v>
      </c>
      <c r="AA51" s="8">
        <f t="shared" ca="1" si="5"/>
        <v>2513.2104229559213</v>
      </c>
      <c r="AB51" s="8">
        <f t="shared" ca="1" si="6"/>
        <v>0</v>
      </c>
      <c r="AC51" s="8" cm="1">
        <f t="array" aca="1" ref="AC51" ca="1">IF(MOD(ROW()-36, 6) = 0, INDEX(AA:AA, ROW()), INDEX(AE:AE,ROW() - 1))</f>
        <v>2588.2104229559213</v>
      </c>
      <c r="AD51" s="8" cm="1">
        <f t="array" aca="1" ref="AD51" ca="1">_xll.RiskUniform($B$22,$C$22)</f>
        <v>25</v>
      </c>
      <c r="AE51" s="8">
        <f t="shared" ca="1" si="27"/>
        <v>2613.2104229559213</v>
      </c>
      <c r="AF51" s="19">
        <f t="shared" ca="1" si="7"/>
        <v>174.66666666666652</v>
      </c>
      <c r="AG51" s="19">
        <f t="shared" ca="1" si="28"/>
        <v>1013.2104229559213</v>
      </c>
      <c r="AH51" s="8" t="str">
        <f t="shared" ca="1" si="8"/>
        <v>NO</v>
      </c>
      <c r="AI51" s="8">
        <f t="shared" ca="1" si="9"/>
        <v>200</v>
      </c>
      <c r="AJ51" s="8">
        <f t="shared" ca="1" si="10"/>
        <v>100.00000000000023</v>
      </c>
      <c r="AK51" s="8">
        <f t="shared" ca="1" si="11"/>
        <v>220</v>
      </c>
      <c r="AL51" s="19">
        <f t="shared" ca="1" si="12"/>
        <v>174.66666666666652</v>
      </c>
      <c r="AM51" s="19">
        <f t="shared" ca="1" si="13"/>
        <v>1013.2104229559213</v>
      </c>
      <c r="AN51" s="8" t="str">
        <f t="shared" ca="1" si="14"/>
        <v>YES</v>
      </c>
    </row>
    <row r="52" spans="1:40">
      <c r="A52" s="8">
        <v>17</v>
      </c>
      <c r="B52" s="8" cm="1">
        <f t="array" aca="1" ref="B52" ca="1">_xll.RiskGamma(1,1/$B$6)</f>
        <v>100</v>
      </c>
      <c r="C52" s="8">
        <f t="shared" ca="1" si="15"/>
        <v>1700</v>
      </c>
      <c r="D52" s="8">
        <f t="shared" ca="1" si="16"/>
        <v>1860</v>
      </c>
      <c r="E52" s="8" cm="1">
        <f t="array" aca="1" ref="E52" ca="1">_xll.RiskPert($B$8,$D$8,$E$8)</f>
        <v>50</v>
      </c>
      <c r="F52" s="8">
        <f t="shared" ca="1" si="17"/>
        <v>1910</v>
      </c>
      <c r="G52" s="8">
        <f t="shared" ca="1" si="18"/>
        <v>210</v>
      </c>
      <c r="H52" s="8">
        <f t="shared" ca="1" si="19"/>
        <v>1910</v>
      </c>
      <c r="I52" s="8" cm="1">
        <f t="array" aca="1" ref="I52" ca="1">_xll.RiskUniform($B$10,$C$10)</f>
        <v>60</v>
      </c>
      <c r="J52" s="8">
        <f t="shared" ca="1" si="20"/>
        <v>1970</v>
      </c>
      <c r="K52" s="8">
        <f t="shared" ca="1" si="21"/>
        <v>0</v>
      </c>
      <c r="L52" s="8">
        <f t="shared" ca="1" si="22"/>
        <v>1970</v>
      </c>
      <c r="M52" s="19" cm="1">
        <f t="array" aca="1" ref="M52" ca="1">_xll.RiskWeibull($B$12,$C$12)</f>
        <v>93.543756289254645</v>
      </c>
      <c r="N52" s="19">
        <f t="shared" ca="1" si="23"/>
        <v>2063.5437562892548</v>
      </c>
      <c r="O52" s="8">
        <f t="shared" ca="1" si="24"/>
        <v>0</v>
      </c>
      <c r="P52" s="19">
        <f t="shared" ca="1" si="25"/>
        <v>2063.5437562892548</v>
      </c>
      <c r="Q52" s="8" cm="1">
        <f t="array" aca="1" ref="Q52" ca="1">_xll.RiskGamma($B$14,1/$C$14)</f>
        <v>100</v>
      </c>
      <c r="R52" s="8" cm="1">
        <f t="array" aca="1" ref="R52" ca="1">_xll.RiskUniform($B$16,$C$16)</f>
        <v>20</v>
      </c>
      <c r="S52" s="19">
        <f t="shared" ca="1" si="26"/>
        <v>2183.5437562892548</v>
      </c>
      <c r="T52" s="9">
        <f t="shared" ca="1" si="0"/>
        <v>100</v>
      </c>
      <c r="U52" s="19" cm="1">
        <f t="array" aca="1" ref="U52" ca="1">INDEX(S:S, 41 + (INT((ROW(A17)-1)/6)*6))</f>
        <v>2293.5437562892548</v>
      </c>
      <c r="V52" s="8">
        <f t="shared" si="1"/>
        <v>120</v>
      </c>
      <c r="W52" s="19">
        <f t="shared" ca="1" si="2"/>
        <v>2413.5437562892548</v>
      </c>
      <c r="X52" s="8">
        <f t="shared" ca="1" si="3"/>
        <v>110</v>
      </c>
      <c r="Y52" s="19">
        <f t="shared" ca="1" si="4"/>
        <v>2413.5437562892548</v>
      </c>
      <c r="Z52" s="19" cm="1">
        <f t="array" aca="1" ref="Z52" ca="1">_xll.RiskPert($B$20,$C$20,$D$20)</f>
        <v>99.666666666666671</v>
      </c>
      <c r="AA52" s="8">
        <f t="shared" ca="1" si="5"/>
        <v>2513.2104229559213</v>
      </c>
      <c r="AB52" s="8">
        <f t="shared" ca="1" si="6"/>
        <v>0</v>
      </c>
      <c r="AC52" s="8" cm="1">
        <f t="array" aca="1" ref="AC52" ca="1">IF(MOD(ROW()-36, 6) = 0, INDEX(AA:AA, ROW()), INDEX(AE:AE,ROW() - 1))</f>
        <v>2613.2104229559213</v>
      </c>
      <c r="AD52" s="8" cm="1">
        <f t="array" aca="1" ref="AD52" ca="1">_xll.RiskUniform($B$22,$C$22)</f>
        <v>25</v>
      </c>
      <c r="AE52" s="8">
        <f t="shared" ca="1" si="27"/>
        <v>2638.2104229559213</v>
      </c>
      <c r="AF52" s="19">
        <f t="shared" ca="1" si="7"/>
        <v>199.66666666666652</v>
      </c>
      <c r="AG52" s="19">
        <f t="shared" ca="1" si="28"/>
        <v>938.21042295592133</v>
      </c>
      <c r="AH52" s="8" t="str">
        <f t="shared" ca="1" si="8"/>
        <v>NO</v>
      </c>
      <c r="AI52" s="8">
        <f t="shared" ca="1" si="9"/>
        <v>210</v>
      </c>
      <c r="AJ52" s="8">
        <f t="shared" ca="1" si="10"/>
        <v>100</v>
      </c>
      <c r="AK52" s="8">
        <f t="shared" ca="1" si="11"/>
        <v>110</v>
      </c>
      <c r="AL52" s="19">
        <f t="shared" ca="1" si="12"/>
        <v>199.66666666666652</v>
      </c>
      <c r="AM52" s="19">
        <f t="shared" ca="1" si="13"/>
        <v>938.21042295592133</v>
      </c>
      <c r="AN52" s="8" t="str">
        <f t="shared" ca="1" si="14"/>
        <v>YES</v>
      </c>
    </row>
    <row r="53" spans="1:40">
      <c r="A53" s="8">
        <v>18</v>
      </c>
      <c r="B53" s="8" cm="1">
        <f t="array" aca="1" ref="B53" ca="1">_xll.RiskGamma(1,1/$B$6)</f>
        <v>100</v>
      </c>
      <c r="C53" s="8">
        <f t="shared" ca="1" si="15"/>
        <v>1800</v>
      </c>
      <c r="D53" s="8">
        <f t="shared" ca="1" si="16"/>
        <v>1970</v>
      </c>
      <c r="E53" s="8" cm="1">
        <f t="array" aca="1" ref="E53" ca="1">_xll.RiskPert($B$8,$D$8,$E$8)</f>
        <v>50</v>
      </c>
      <c r="F53" s="8">
        <f t="shared" ca="1" si="17"/>
        <v>2020</v>
      </c>
      <c r="G53" s="8">
        <f t="shared" ca="1" si="18"/>
        <v>220</v>
      </c>
      <c r="H53" s="8">
        <f t="shared" ca="1" si="19"/>
        <v>2020</v>
      </c>
      <c r="I53" s="8" cm="1">
        <f t="array" aca="1" ref="I53" ca="1">_xll.RiskUniform($B$10,$C$10)</f>
        <v>60</v>
      </c>
      <c r="J53" s="8">
        <f t="shared" ca="1" si="20"/>
        <v>2080</v>
      </c>
      <c r="K53" s="8">
        <f t="shared" ca="1" si="21"/>
        <v>0</v>
      </c>
      <c r="L53" s="8">
        <f t="shared" ca="1" si="22"/>
        <v>2080</v>
      </c>
      <c r="M53" s="19" cm="1">
        <f t="array" aca="1" ref="M53" ca="1">_xll.RiskWeibull($B$12,$C$12)</f>
        <v>93.543756289254645</v>
      </c>
      <c r="N53" s="19">
        <f t="shared" ca="1" si="23"/>
        <v>2173.5437562892548</v>
      </c>
      <c r="O53" s="8">
        <f t="shared" ca="1" si="24"/>
        <v>0</v>
      </c>
      <c r="P53" s="19">
        <f t="shared" ca="1" si="25"/>
        <v>2173.5437562892548</v>
      </c>
      <c r="Q53" s="8" cm="1">
        <f t="array" aca="1" ref="Q53" ca="1">_xll.RiskGamma($B$14,1/$C$14)</f>
        <v>100</v>
      </c>
      <c r="R53" s="8" cm="1">
        <f t="array" aca="1" ref="R53" ca="1">_xll.RiskUniform($B$16,$C$16)</f>
        <v>20</v>
      </c>
      <c r="S53" s="19">
        <f t="shared" ca="1" si="26"/>
        <v>2293.5437562892548</v>
      </c>
      <c r="T53" s="9">
        <f t="shared" ca="1" si="0"/>
        <v>100</v>
      </c>
      <c r="U53" s="19" cm="1">
        <f t="array" aca="1" ref="U53" ca="1">INDEX(S:S, 41 + (INT((ROW(A18)-1)/6)*6))</f>
        <v>2293.5437562892548</v>
      </c>
      <c r="V53" s="8">
        <f t="shared" si="1"/>
        <v>120</v>
      </c>
      <c r="W53" s="19">
        <f t="shared" ca="1" si="2"/>
        <v>2413.5437562892548</v>
      </c>
      <c r="X53" s="8">
        <f t="shared" ca="1" si="3"/>
        <v>0</v>
      </c>
      <c r="Y53" s="19">
        <f t="shared" ca="1" si="4"/>
        <v>2413.5437562892548</v>
      </c>
      <c r="Z53" s="19" cm="1">
        <f t="array" aca="1" ref="Z53" ca="1">_xll.RiskPert($B$20,$C$20,$D$20)</f>
        <v>99.666666666666671</v>
      </c>
      <c r="AA53" s="8">
        <f t="shared" ca="1" si="5"/>
        <v>2513.2104229559213</v>
      </c>
      <c r="AB53" s="8">
        <f t="shared" ca="1" si="6"/>
        <v>0</v>
      </c>
      <c r="AC53" s="8" cm="1">
        <f t="array" aca="1" ref="AC53" ca="1">IF(MOD(ROW()-36, 6) = 0, INDEX(AA:AA, ROW()), INDEX(AE:AE,ROW() - 1))</f>
        <v>2638.2104229559213</v>
      </c>
      <c r="AD53" s="8" cm="1">
        <f t="array" aca="1" ref="AD53" ca="1">_xll.RiskUniform($B$22,$C$22)</f>
        <v>25</v>
      </c>
      <c r="AE53" s="8">
        <f t="shared" ca="1" si="27"/>
        <v>2663.2104229559213</v>
      </c>
      <c r="AF53" s="19">
        <f t="shared" ca="1" si="7"/>
        <v>224.66666666666652</v>
      </c>
      <c r="AG53" s="19">
        <f t="shared" ca="1" si="28"/>
        <v>863.21042295592133</v>
      </c>
      <c r="AH53" s="8" t="str">
        <f t="shared" ca="1" si="8"/>
        <v>NO</v>
      </c>
      <c r="AI53" s="8">
        <f t="shared" ca="1" si="9"/>
        <v>220</v>
      </c>
      <c r="AJ53" s="8">
        <f t="shared" ca="1" si="10"/>
        <v>100</v>
      </c>
      <c r="AK53" s="8">
        <f t="shared" ca="1" si="11"/>
        <v>0</v>
      </c>
      <c r="AL53" s="19">
        <f t="shared" ca="1" si="12"/>
        <v>224.66666666666652</v>
      </c>
      <c r="AM53" s="19">
        <f t="shared" ca="1" si="13"/>
        <v>863.21042295592133</v>
      </c>
      <c r="AN53" s="8" t="str">
        <f t="shared" ca="1" si="14"/>
        <v>YES</v>
      </c>
    </row>
    <row r="54" spans="1:40">
      <c r="A54" s="8">
        <v>19</v>
      </c>
      <c r="B54" s="8" cm="1">
        <f t="array" aca="1" ref="B54" ca="1">_xll.RiskGamma(1,1/$B$6)</f>
        <v>100</v>
      </c>
      <c r="C54" s="8">
        <f t="shared" ca="1" si="15"/>
        <v>1900</v>
      </c>
      <c r="D54" s="8">
        <f t="shared" ca="1" si="16"/>
        <v>2080</v>
      </c>
      <c r="E54" s="8" cm="1">
        <f t="array" aca="1" ref="E54" ca="1">_xll.RiskPert($B$8,$D$8,$E$8)</f>
        <v>50</v>
      </c>
      <c r="F54" s="8">
        <f t="shared" ca="1" si="17"/>
        <v>2130</v>
      </c>
      <c r="G54" s="8">
        <f t="shared" ca="1" si="18"/>
        <v>230</v>
      </c>
      <c r="H54" s="8">
        <f t="shared" ca="1" si="19"/>
        <v>2130</v>
      </c>
      <c r="I54" s="8" cm="1">
        <f t="array" aca="1" ref="I54" ca="1">_xll.RiskUniform($B$10,$C$10)</f>
        <v>60</v>
      </c>
      <c r="J54" s="8">
        <f t="shared" ca="1" si="20"/>
        <v>2190</v>
      </c>
      <c r="K54" s="8">
        <f t="shared" ca="1" si="21"/>
        <v>0</v>
      </c>
      <c r="L54" s="8">
        <f t="shared" ca="1" si="22"/>
        <v>2190</v>
      </c>
      <c r="M54" s="19" cm="1">
        <f t="array" aca="1" ref="M54" ca="1">_xll.RiskWeibull($B$12,$C$12)</f>
        <v>93.543756289254645</v>
      </c>
      <c r="N54" s="19">
        <f t="shared" ca="1" si="23"/>
        <v>2283.5437562892548</v>
      </c>
      <c r="O54" s="8">
        <f t="shared" ca="1" si="24"/>
        <v>0</v>
      </c>
      <c r="P54" s="19">
        <f t="shared" ca="1" si="25"/>
        <v>2283.5437562892548</v>
      </c>
      <c r="Q54" s="8" cm="1">
        <f t="array" aca="1" ref="Q54" ca="1">_xll.RiskGamma($B$14,1/$C$14)</f>
        <v>100</v>
      </c>
      <c r="R54" s="8" cm="1">
        <f t="array" aca="1" ref="R54" ca="1">_xll.RiskUniform($B$16,$C$16)</f>
        <v>20</v>
      </c>
      <c r="S54" s="19">
        <f t="shared" ca="1" si="26"/>
        <v>2403.5437562892548</v>
      </c>
      <c r="T54" s="9">
        <f t="shared" ca="1" si="0"/>
        <v>100</v>
      </c>
      <c r="U54" s="19" cm="1">
        <f t="array" aca="1" ref="U54" ca="1">INDEX(S:S, 41 + (INT((ROW(A19)-1)/6)*6))</f>
        <v>2953.5437562892548</v>
      </c>
      <c r="V54" s="8">
        <f t="shared" si="1"/>
        <v>120</v>
      </c>
      <c r="W54" s="19">
        <f t="shared" ca="1" si="2"/>
        <v>3073.5437562892548</v>
      </c>
      <c r="X54" s="8">
        <f t="shared" ca="1" si="3"/>
        <v>550</v>
      </c>
      <c r="Y54" s="19">
        <f t="shared" ca="1" si="4"/>
        <v>3073.5437562892548</v>
      </c>
      <c r="Z54" s="19" cm="1">
        <f t="array" aca="1" ref="Z54" ca="1">_xll.RiskPert($B$20,$C$20,$D$20)</f>
        <v>99.666666666666671</v>
      </c>
      <c r="AA54" s="8">
        <f t="shared" ca="1" si="5"/>
        <v>3173.2104229559213</v>
      </c>
      <c r="AB54" s="8">
        <f t="shared" ca="1" si="6"/>
        <v>0</v>
      </c>
      <c r="AC54" s="8" cm="1">
        <f t="array" aca="1" ref="AC54" ca="1">IF(MOD(ROW()-36, 6) = 0, INDEX(AA:AA, ROW()), INDEX(AE:AE,ROW() - 1))</f>
        <v>3173.2104229559213</v>
      </c>
      <c r="AD54" s="8" cm="1">
        <f t="array" aca="1" ref="AD54" ca="1">_xll.RiskUniform($B$22,$C$22)</f>
        <v>25</v>
      </c>
      <c r="AE54" s="8">
        <f t="shared" ca="1" si="27"/>
        <v>3198.2104229559213</v>
      </c>
      <c r="AF54" s="19">
        <f t="shared" ca="1" si="7"/>
        <v>99.666666666666515</v>
      </c>
      <c r="AG54" s="19">
        <f t="shared" ca="1" si="28"/>
        <v>1298.2104229559213</v>
      </c>
      <c r="AH54" s="8" t="str">
        <f t="shared" ca="1" si="8"/>
        <v>NO</v>
      </c>
      <c r="AI54" s="8">
        <f t="shared" ca="1" si="9"/>
        <v>230</v>
      </c>
      <c r="AJ54" s="8">
        <f t="shared" ca="1" si="10"/>
        <v>100</v>
      </c>
      <c r="AK54" s="8">
        <f t="shared" ca="1" si="11"/>
        <v>550</v>
      </c>
      <c r="AL54" s="19">
        <f t="shared" ca="1" si="12"/>
        <v>99.666666666666515</v>
      </c>
      <c r="AM54" s="19">
        <f t="shared" ca="1" si="13"/>
        <v>1298.2104229559213</v>
      </c>
      <c r="AN54" s="8" t="str">
        <f t="shared" ca="1" si="14"/>
        <v>YES</v>
      </c>
    </row>
    <row r="55" spans="1:40">
      <c r="A55" s="8">
        <v>20</v>
      </c>
      <c r="B55" s="8" cm="1">
        <f t="array" aca="1" ref="B55" ca="1">_xll.RiskGamma(1,1/$B$6)</f>
        <v>100</v>
      </c>
      <c r="C55" s="8">
        <f t="shared" ca="1" si="15"/>
        <v>2000</v>
      </c>
      <c r="D55" s="8">
        <f t="shared" ca="1" si="16"/>
        <v>2190</v>
      </c>
      <c r="E55" s="8" cm="1">
        <f t="array" aca="1" ref="E55" ca="1">_xll.RiskPert($B$8,$D$8,$E$8)</f>
        <v>50</v>
      </c>
      <c r="F55" s="8">
        <f t="shared" ca="1" si="17"/>
        <v>2240</v>
      </c>
      <c r="G55" s="8">
        <f t="shared" ca="1" si="18"/>
        <v>240</v>
      </c>
      <c r="H55" s="8">
        <f t="shared" ca="1" si="19"/>
        <v>2240</v>
      </c>
      <c r="I55" s="8" cm="1">
        <f t="array" aca="1" ref="I55" ca="1">_xll.RiskUniform($B$10,$C$10)</f>
        <v>60</v>
      </c>
      <c r="J55" s="8">
        <f t="shared" ca="1" si="20"/>
        <v>2300</v>
      </c>
      <c r="K55" s="8">
        <f t="shared" ca="1" si="21"/>
        <v>0</v>
      </c>
      <c r="L55" s="8">
        <f t="shared" ca="1" si="22"/>
        <v>2300</v>
      </c>
      <c r="M55" s="19" cm="1">
        <f t="array" aca="1" ref="M55" ca="1">_xll.RiskWeibull($B$12,$C$12)</f>
        <v>93.543756289254645</v>
      </c>
      <c r="N55" s="19">
        <f t="shared" ca="1" si="23"/>
        <v>2393.5437562892548</v>
      </c>
      <c r="O55" s="8">
        <f t="shared" ca="1" si="24"/>
        <v>0</v>
      </c>
      <c r="P55" s="19">
        <f t="shared" ca="1" si="25"/>
        <v>2393.5437562892548</v>
      </c>
      <c r="Q55" s="8" cm="1">
        <f t="array" aca="1" ref="Q55" ca="1">_xll.RiskGamma($B$14,1/$C$14)</f>
        <v>100</v>
      </c>
      <c r="R55" s="8" cm="1">
        <f t="array" aca="1" ref="R55" ca="1">_xll.RiskUniform($B$16,$C$16)</f>
        <v>20</v>
      </c>
      <c r="S55" s="19">
        <f t="shared" ca="1" si="26"/>
        <v>2513.5437562892548</v>
      </c>
      <c r="T55" s="9">
        <f t="shared" ca="1" si="0"/>
        <v>100</v>
      </c>
      <c r="U55" s="19" cm="1">
        <f t="array" aca="1" ref="U55" ca="1">INDEX(S:S, 41 + (INT((ROW(A20)-1)/6)*6))</f>
        <v>2953.5437562892548</v>
      </c>
      <c r="V55" s="8">
        <f t="shared" si="1"/>
        <v>120</v>
      </c>
      <c r="W55" s="19">
        <f t="shared" ca="1" si="2"/>
        <v>3073.5437562892548</v>
      </c>
      <c r="X55" s="8">
        <f t="shared" ca="1" si="3"/>
        <v>440</v>
      </c>
      <c r="Y55" s="19">
        <f t="shared" ca="1" si="4"/>
        <v>3073.5437562892548</v>
      </c>
      <c r="Z55" s="19" cm="1">
        <f t="array" aca="1" ref="Z55" ca="1">_xll.RiskPert($B$20,$C$20,$D$20)</f>
        <v>99.666666666666671</v>
      </c>
      <c r="AA55" s="8">
        <f t="shared" ca="1" si="5"/>
        <v>3173.2104229559213</v>
      </c>
      <c r="AB55" s="8">
        <f t="shared" ca="1" si="6"/>
        <v>0</v>
      </c>
      <c r="AC55" s="8" cm="1">
        <f t="array" aca="1" ref="AC55" ca="1">IF(MOD(ROW()-36, 6) = 0, INDEX(AA:AA, ROW()), INDEX(AE:AE,ROW() - 1))</f>
        <v>3198.2104229559213</v>
      </c>
      <c r="AD55" s="8" cm="1">
        <f t="array" aca="1" ref="AD55" ca="1">_xll.RiskUniform($B$22,$C$22)</f>
        <v>25</v>
      </c>
      <c r="AE55" s="8">
        <f t="shared" ca="1" si="27"/>
        <v>3223.2104229559213</v>
      </c>
      <c r="AF55" s="19">
        <f t="shared" ca="1" si="7"/>
        <v>124.66666666666652</v>
      </c>
      <c r="AG55" s="19">
        <f t="shared" ca="1" si="28"/>
        <v>1223.2104229559213</v>
      </c>
      <c r="AH55" s="8" t="str">
        <f t="shared" ca="1" si="8"/>
        <v>NO</v>
      </c>
      <c r="AI55" s="8">
        <f t="shared" ca="1" si="9"/>
        <v>240</v>
      </c>
      <c r="AJ55" s="8">
        <f t="shared" ca="1" si="10"/>
        <v>100</v>
      </c>
      <c r="AK55" s="8">
        <f t="shared" ca="1" si="11"/>
        <v>440</v>
      </c>
      <c r="AL55" s="19">
        <f t="shared" ca="1" si="12"/>
        <v>124.66666666666652</v>
      </c>
      <c r="AM55" s="19">
        <f t="shared" ca="1" si="13"/>
        <v>1223.2104229559213</v>
      </c>
      <c r="AN55" s="8" t="str">
        <f t="shared" ca="1" si="14"/>
        <v>YES</v>
      </c>
    </row>
    <row r="56" spans="1:40">
      <c r="A56" s="8">
        <v>21</v>
      </c>
      <c r="B56" s="8" cm="1">
        <f t="array" aca="1" ref="B56" ca="1">_xll.RiskGamma(1,1/$B$6)</f>
        <v>100</v>
      </c>
      <c r="C56" s="8">
        <f t="shared" ca="1" si="15"/>
        <v>2100</v>
      </c>
      <c r="D56" s="8">
        <f t="shared" ca="1" si="16"/>
        <v>2300</v>
      </c>
      <c r="E56" s="8" cm="1">
        <f t="array" aca="1" ref="E56" ca="1">_xll.RiskPert($B$8,$D$8,$E$8)</f>
        <v>50</v>
      </c>
      <c r="F56" s="8">
        <f t="shared" ca="1" si="17"/>
        <v>2350</v>
      </c>
      <c r="G56" s="8">
        <f t="shared" ca="1" si="18"/>
        <v>250</v>
      </c>
      <c r="H56" s="8">
        <f t="shared" ca="1" si="19"/>
        <v>2350</v>
      </c>
      <c r="I56" s="8" cm="1">
        <f t="array" aca="1" ref="I56" ca="1">_xll.RiskUniform($B$10,$C$10)</f>
        <v>60</v>
      </c>
      <c r="J56" s="8">
        <f t="shared" ca="1" si="20"/>
        <v>2410</v>
      </c>
      <c r="K56" s="8">
        <f t="shared" ca="1" si="21"/>
        <v>0</v>
      </c>
      <c r="L56" s="8">
        <f t="shared" ca="1" si="22"/>
        <v>2410</v>
      </c>
      <c r="M56" s="19" cm="1">
        <f t="array" aca="1" ref="M56" ca="1">_xll.RiskWeibull($B$12,$C$12)</f>
        <v>93.543756289254645</v>
      </c>
      <c r="N56" s="19">
        <f t="shared" ca="1" si="23"/>
        <v>2503.5437562892548</v>
      </c>
      <c r="O56" s="8">
        <f t="shared" ca="1" si="24"/>
        <v>0</v>
      </c>
      <c r="P56" s="19">
        <f t="shared" ca="1" si="25"/>
        <v>2503.5437562892548</v>
      </c>
      <c r="Q56" s="8" cm="1">
        <f t="array" aca="1" ref="Q56" ca="1">_xll.RiskGamma($B$14,1/$C$14)</f>
        <v>100</v>
      </c>
      <c r="R56" s="8" cm="1">
        <f t="array" aca="1" ref="R56" ca="1">_xll.RiskUniform($B$16,$C$16)</f>
        <v>20</v>
      </c>
      <c r="S56" s="19">
        <f t="shared" ca="1" si="26"/>
        <v>2623.5437562892548</v>
      </c>
      <c r="T56" s="9">
        <f t="shared" ca="1" si="0"/>
        <v>100</v>
      </c>
      <c r="U56" s="19" cm="1">
        <f t="array" aca="1" ref="U56" ca="1">INDEX(S:S, 41 + (INT((ROW(A21)-1)/6)*6))</f>
        <v>2953.5437562892548</v>
      </c>
      <c r="V56" s="8">
        <f t="shared" si="1"/>
        <v>120</v>
      </c>
      <c r="W56" s="19">
        <f t="shared" ca="1" si="2"/>
        <v>3073.5437562892548</v>
      </c>
      <c r="X56" s="8">
        <f t="shared" ca="1" si="3"/>
        <v>330</v>
      </c>
      <c r="Y56" s="19">
        <f t="shared" ca="1" si="4"/>
        <v>3073.5437562892548</v>
      </c>
      <c r="Z56" s="19" cm="1">
        <f t="array" aca="1" ref="Z56" ca="1">_xll.RiskPert($B$20,$C$20,$D$20)</f>
        <v>99.666666666666671</v>
      </c>
      <c r="AA56" s="8">
        <f t="shared" ca="1" si="5"/>
        <v>3173.2104229559213</v>
      </c>
      <c r="AB56" s="8">
        <f t="shared" ca="1" si="6"/>
        <v>0</v>
      </c>
      <c r="AC56" s="8" cm="1">
        <f t="array" aca="1" ref="AC56" ca="1">IF(MOD(ROW()-36, 6) = 0, INDEX(AA:AA, ROW()), INDEX(AE:AE,ROW() - 1))</f>
        <v>3223.2104229559213</v>
      </c>
      <c r="AD56" s="8" cm="1">
        <f t="array" aca="1" ref="AD56" ca="1">_xll.RiskUniform($B$22,$C$22)</f>
        <v>25</v>
      </c>
      <c r="AE56" s="8">
        <f t="shared" ca="1" si="27"/>
        <v>3248.2104229559213</v>
      </c>
      <c r="AF56" s="19">
        <f t="shared" ca="1" si="7"/>
        <v>149.66666666666652</v>
      </c>
      <c r="AG56" s="19">
        <f t="shared" ca="1" si="28"/>
        <v>1148.2104229559213</v>
      </c>
      <c r="AH56" s="8" t="str">
        <f t="shared" ca="1" si="8"/>
        <v>NO</v>
      </c>
      <c r="AI56" s="8">
        <f t="shared" ca="1" si="9"/>
        <v>250</v>
      </c>
      <c r="AJ56" s="8">
        <f t="shared" ca="1" si="10"/>
        <v>100</v>
      </c>
      <c r="AK56" s="8">
        <f t="shared" ca="1" si="11"/>
        <v>330</v>
      </c>
      <c r="AL56" s="19">
        <f t="shared" ca="1" si="12"/>
        <v>149.66666666666652</v>
      </c>
      <c r="AM56" s="19">
        <f t="shared" ca="1" si="13"/>
        <v>1148.2104229559213</v>
      </c>
      <c r="AN56" s="8" t="str">
        <f t="shared" ca="1" si="14"/>
        <v>YES</v>
      </c>
    </row>
    <row r="57" spans="1:40">
      <c r="A57" s="8">
        <v>22</v>
      </c>
      <c r="B57" s="8" cm="1">
        <f t="array" aca="1" ref="B57" ca="1">_xll.RiskGamma(1,1/$B$6)</f>
        <v>100</v>
      </c>
      <c r="C57" s="8">
        <f t="shared" ca="1" si="15"/>
        <v>2200</v>
      </c>
      <c r="D57" s="8">
        <f t="shared" ca="1" si="16"/>
        <v>2410</v>
      </c>
      <c r="E57" s="8" cm="1">
        <f t="array" aca="1" ref="E57" ca="1">_xll.RiskPert($B$8,$D$8,$E$8)</f>
        <v>50</v>
      </c>
      <c r="F57" s="8">
        <f t="shared" ca="1" si="17"/>
        <v>2460</v>
      </c>
      <c r="G57" s="8">
        <f t="shared" ca="1" si="18"/>
        <v>260</v>
      </c>
      <c r="H57" s="8">
        <f t="shared" ca="1" si="19"/>
        <v>2460</v>
      </c>
      <c r="I57" s="8" cm="1">
        <f t="array" aca="1" ref="I57" ca="1">_xll.RiskUniform($B$10,$C$10)</f>
        <v>60</v>
      </c>
      <c r="J57" s="8">
        <f t="shared" ca="1" si="20"/>
        <v>2520</v>
      </c>
      <c r="K57" s="8">
        <f t="shared" ca="1" si="21"/>
        <v>0</v>
      </c>
      <c r="L57" s="8">
        <f t="shared" ca="1" si="22"/>
        <v>2520</v>
      </c>
      <c r="M57" s="19" cm="1">
        <f t="array" aca="1" ref="M57" ca="1">_xll.RiskWeibull($B$12,$C$12)</f>
        <v>93.543756289254645</v>
      </c>
      <c r="N57" s="19">
        <f t="shared" ca="1" si="23"/>
        <v>2613.5437562892548</v>
      </c>
      <c r="O57" s="8">
        <f t="shared" ca="1" si="24"/>
        <v>0</v>
      </c>
      <c r="P57" s="19">
        <f t="shared" ca="1" si="25"/>
        <v>2613.5437562892548</v>
      </c>
      <c r="Q57" s="8" cm="1">
        <f t="array" aca="1" ref="Q57" ca="1">_xll.RiskGamma($B$14,1/$C$14)</f>
        <v>100</v>
      </c>
      <c r="R57" s="8" cm="1">
        <f t="array" aca="1" ref="R57" ca="1">_xll.RiskUniform($B$16,$C$16)</f>
        <v>20</v>
      </c>
      <c r="S57" s="19">
        <f t="shared" ca="1" si="26"/>
        <v>2733.5437562892548</v>
      </c>
      <c r="T57" s="9">
        <f t="shared" ca="1" si="0"/>
        <v>100</v>
      </c>
      <c r="U57" s="19" cm="1">
        <f t="array" aca="1" ref="U57" ca="1">INDEX(S:S, 41 + (INT((ROW(A22)-1)/6)*6))</f>
        <v>2953.5437562892548</v>
      </c>
      <c r="V57" s="8">
        <f t="shared" si="1"/>
        <v>120</v>
      </c>
      <c r="W57" s="19">
        <f t="shared" ca="1" si="2"/>
        <v>3073.5437562892548</v>
      </c>
      <c r="X57" s="8">
        <f t="shared" ca="1" si="3"/>
        <v>220</v>
      </c>
      <c r="Y57" s="19">
        <f t="shared" ca="1" si="4"/>
        <v>3073.5437562892548</v>
      </c>
      <c r="Z57" s="19" cm="1">
        <f t="array" aca="1" ref="Z57" ca="1">_xll.RiskPert($B$20,$C$20,$D$20)</f>
        <v>99.666666666666671</v>
      </c>
      <c r="AA57" s="8">
        <f t="shared" ca="1" si="5"/>
        <v>3173.2104229559213</v>
      </c>
      <c r="AB57" s="8">
        <f t="shared" ca="1" si="6"/>
        <v>0</v>
      </c>
      <c r="AC57" s="8" cm="1">
        <f t="array" aca="1" ref="AC57" ca="1">IF(MOD(ROW()-36, 6) = 0, INDEX(AA:AA, ROW()), INDEX(AE:AE,ROW() - 1))</f>
        <v>3248.2104229559213</v>
      </c>
      <c r="AD57" s="8" cm="1">
        <f t="array" aca="1" ref="AD57" ca="1">_xll.RiskUniform($B$22,$C$22)</f>
        <v>25</v>
      </c>
      <c r="AE57" s="8">
        <f t="shared" ca="1" si="27"/>
        <v>3273.2104229559213</v>
      </c>
      <c r="AF57" s="19">
        <f t="shared" ca="1" si="7"/>
        <v>174.66666666666652</v>
      </c>
      <c r="AG57" s="19">
        <f t="shared" ca="1" si="28"/>
        <v>1073.2104229559213</v>
      </c>
      <c r="AH57" s="8" t="str">
        <f t="shared" ca="1" si="8"/>
        <v>NO</v>
      </c>
      <c r="AI57" s="8">
        <f t="shared" ca="1" si="9"/>
        <v>260</v>
      </c>
      <c r="AJ57" s="8">
        <f t="shared" ca="1" si="10"/>
        <v>100</v>
      </c>
      <c r="AK57" s="8">
        <f t="shared" ca="1" si="11"/>
        <v>220</v>
      </c>
      <c r="AL57" s="19">
        <f t="shared" ca="1" si="12"/>
        <v>174.66666666666652</v>
      </c>
      <c r="AM57" s="19">
        <f t="shared" ca="1" si="13"/>
        <v>1073.2104229559213</v>
      </c>
      <c r="AN57" s="8" t="str">
        <f t="shared" ca="1" si="14"/>
        <v>YES</v>
      </c>
    </row>
    <row r="58" spans="1:40">
      <c r="A58" s="8">
        <v>23</v>
      </c>
      <c r="B58" s="8" cm="1">
        <f t="array" aca="1" ref="B58" ca="1">_xll.RiskGamma(1,1/$B$6)</f>
        <v>100</v>
      </c>
      <c r="C58" s="8">
        <f t="shared" ca="1" si="15"/>
        <v>2300</v>
      </c>
      <c r="D58" s="8">
        <f t="shared" ca="1" si="16"/>
        <v>2520</v>
      </c>
      <c r="E58" s="8" cm="1">
        <f t="array" aca="1" ref="E58" ca="1">_xll.RiskPert($B$8,$D$8,$E$8)</f>
        <v>50</v>
      </c>
      <c r="F58" s="8">
        <f t="shared" ca="1" si="17"/>
        <v>2570</v>
      </c>
      <c r="G58" s="8">
        <f t="shared" ca="1" si="18"/>
        <v>270</v>
      </c>
      <c r="H58" s="8">
        <f t="shared" ca="1" si="19"/>
        <v>2570</v>
      </c>
      <c r="I58" s="8" cm="1">
        <f t="array" aca="1" ref="I58" ca="1">_xll.RiskUniform($B$10,$C$10)</f>
        <v>60</v>
      </c>
      <c r="J58" s="8">
        <f t="shared" ca="1" si="20"/>
        <v>2630</v>
      </c>
      <c r="K58" s="8">
        <f t="shared" ca="1" si="21"/>
        <v>0</v>
      </c>
      <c r="L58" s="8">
        <f t="shared" ca="1" si="22"/>
        <v>2630</v>
      </c>
      <c r="M58" s="19" cm="1">
        <f t="array" aca="1" ref="M58" ca="1">_xll.RiskWeibull($B$12,$C$12)</f>
        <v>93.543756289254645</v>
      </c>
      <c r="N58" s="19">
        <f t="shared" ca="1" si="23"/>
        <v>2723.5437562892548</v>
      </c>
      <c r="O58" s="8">
        <f t="shared" ca="1" si="24"/>
        <v>0</v>
      </c>
      <c r="P58" s="19">
        <f t="shared" ca="1" si="25"/>
        <v>2723.5437562892548</v>
      </c>
      <c r="Q58" s="8" cm="1">
        <f t="array" aca="1" ref="Q58" ca="1">_xll.RiskGamma($B$14,1/$C$14)</f>
        <v>100</v>
      </c>
      <c r="R58" s="8" cm="1">
        <f t="array" aca="1" ref="R58" ca="1">_xll.RiskUniform($B$16,$C$16)</f>
        <v>20</v>
      </c>
      <c r="S58" s="19">
        <f t="shared" ca="1" si="26"/>
        <v>2843.5437562892548</v>
      </c>
      <c r="T58" s="9">
        <f t="shared" ca="1" si="0"/>
        <v>100</v>
      </c>
      <c r="U58" s="19" cm="1">
        <f t="array" aca="1" ref="U58" ca="1">INDEX(S:S, 41 + (INT((ROW(A23)-1)/6)*6))</f>
        <v>2953.5437562892548</v>
      </c>
      <c r="V58" s="8">
        <f t="shared" si="1"/>
        <v>120</v>
      </c>
      <c r="W58" s="19">
        <f t="shared" ca="1" si="2"/>
        <v>3073.5437562892548</v>
      </c>
      <c r="X58" s="8">
        <f t="shared" ca="1" si="3"/>
        <v>110</v>
      </c>
      <c r="Y58" s="19">
        <f t="shared" ca="1" si="4"/>
        <v>3073.5437562892548</v>
      </c>
      <c r="Z58" s="19" cm="1">
        <f t="array" aca="1" ref="Z58" ca="1">_xll.RiskPert($B$20,$C$20,$D$20)</f>
        <v>99.666666666666671</v>
      </c>
      <c r="AA58" s="8">
        <f t="shared" ca="1" si="5"/>
        <v>3173.2104229559213</v>
      </c>
      <c r="AB58" s="8">
        <f t="shared" ca="1" si="6"/>
        <v>0</v>
      </c>
      <c r="AC58" s="8" cm="1">
        <f t="array" aca="1" ref="AC58" ca="1">IF(MOD(ROW()-36, 6) = 0, INDEX(AA:AA, ROW()), INDEX(AE:AE,ROW() - 1))</f>
        <v>3273.2104229559213</v>
      </c>
      <c r="AD58" s="8" cm="1">
        <f t="array" aca="1" ref="AD58" ca="1">_xll.RiskUniform($B$22,$C$22)</f>
        <v>25</v>
      </c>
      <c r="AE58" s="8">
        <f t="shared" ca="1" si="27"/>
        <v>3298.2104229559213</v>
      </c>
      <c r="AF58" s="19">
        <f t="shared" ca="1" si="7"/>
        <v>199.66666666666652</v>
      </c>
      <c r="AG58" s="19">
        <f t="shared" ca="1" si="28"/>
        <v>998.21042295592133</v>
      </c>
      <c r="AH58" s="8" t="str">
        <f t="shared" ca="1" si="8"/>
        <v>NO</v>
      </c>
      <c r="AI58" s="8">
        <f t="shared" ca="1" si="9"/>
        <v>270</v>
      </c>
      <c r="AJ58" s="8">
        <f t="shared" ca="1" si="10"/>
        <v>100</v>
      </c>
      <c r="AK58" s="8">
        <f t="shared" ca="1" si="11"/>
        <v>110</v>
      </c>
      <c r="AL58" s="19">
        <f t="shared" ca="1" si="12"/>
        <v>199.66666666666652</v>
      </c>
      <c r="AM58" s="19">
        <f t="shared" ca="1" si="13"/>
        <v>998.21042295592133</v>
      </c>
      <c r="AN58" s="8" t="str">
        <f t="shared" ca="1" si="14"/>
        <v>YES</v>
      </c>
    </row>
    <row r="59" spans="1:40">
      <c r="A59" s="8">
        <v>24</v>
      </c>
      <c r="B59" s="8" cm="1">
        <f t="array" aca="1" ref="B59" ca="1">_xll.RiskGamma(1,1/$B$6)</f>
        <v>100</v>
      </c>
      <c r="C59" s="8">
        <f t="shared" ca="1" si="15"/>
        <v>2400</v>
      </c>
      <c r="D59" s="8">
        <f t="shared" ca="1" si="16"/>
        <v>2630</v>
      </c>
      <c r="E59" s="8" cm="1">
        <f t="array" aca="1" ref="E59" ca="1">_xll.RiskPert($B$8,$D$8,$E$8)</f>
        <v>50</v>
      </c>
      <c r="F59" s="8">
        <f t="shared" ca="1" si="17"/>
        <v>2680</v>
      </c>
      <c r="G59" s="8">
        <f t="shared" ca="1" si="18"/>
        <v>280</v>
      </c>
      <c r="H59" s="8">
        <f t="shared" ca="1" si="19"/>
        <v>2680</v>
      </c>
      <c r="I59" s="8" cm="1">
        <f t="array" aca="1" ref="I59" ca="1">_xll.RiskUniform($B$10,$C$10)</f>
        <v>60</v>
      </c>
      <c r="J59" s="8">
        <f t="shared" ca="1" si="20"/>
        <v>2740</v>
      </c>
      <c r="K59" s="8">
        <f t="shared" ca="1" si="21"/>
        <v>0</v>
      </c>
      <c r="L59" s="8">
        <f t="shared" ca="1" si="22"/>
        <v>2740</v>
      </c>
      <c r="M59" s="19" cm="1">
        <f t="array" aca="1" ref="M59" ca="1">_xll.RiskWeibull($B$12,$C$12)</f>
        <v>93.543756289254645</v>
      </c>
      <c r="N59" s="19">
        <f t="shared" ca="1" si="23"/>
        <v>2833.5437562892548</v>
      </c>
      <c r="O59" s="8">
        <f t="shared" ca="1" si="24"/>
        <v>0</v>
      </c>
      <c r="P59" s="19">
        <f t="shared" ca="1" si="25"/>
        <v>2833.5437562892548</v>
      </c>
      <c r="Q59" s="8" cm="1">
        <f t="array" aca="1" ref="Q59" ca="1">_xll.RiskGamma($B$14,1/$C$14)</f>
        <v>100</v>
      </c>
      <c r="R59" s="8" cm="1">
        <f t="array" aca="1" ref="R59" ca="1">_xll.RiskUniform($B$16,$C$16)</f>
        <v>20</v>
      </c>
      <c r="S59" s="19">
        <f t="shared" ca="1" si="26"/>
        <v>2953.5437562892548</v>
      </c>
      <c r="T59" s="9">
        <f t="shared" ca="1" si="0"/>
        <v>100</v>
      </c>
      <c r="U59" s="19" cm="1">
        <f t="array" aca="1" ref="U59" ca="1">INDEX(S:S, 41 + (INT((ROW(A24)-1)/6)*6))</f>
        <v>2953.5437562892548</v>
      </c>
      <c r="V59" s="8">
        <f t="shared" si="1"/>
        <v>120</v>
      </c>
      <c r="W59" s="19">
        <f t="shared" ca="1" si="2"/>
        <v>3073.5437562892548</v>
      </c>
      <c r="X59" s="8">
        <f t="shared" ca="1" si="3"/>
        <v>0</v>
      </c>
      <c r="Y59" s="19">
        <f t="shared" ca="1" si="4"/>
        <v>3073.5437562892548</v>
      </c>
      <c r="Z59" s="19" cm="1">
        <f t="array" aca="1" ref="Z59" ca="1">_xll.RiskPert($B$20,$C$20,$D$20)</f>
        <v>99.666666666666671</v>
      </c>
      <c r="AA59" s="8">
        <f t="shared" ca="1" si="5"/>
        <v>3173.2104229559213</v>
      </c>
      <c r="AB59" s="8">
        <f t="shared" ca="1" si="6"/>
        <v>0</v>
      </c>
      <c r="AC59" s="8" cm="1">
        <f t="array" aca="1" ref="AC59" ca="1">IF(MOD(ROW()-36, 6) = 0, INDEX(AA:AA, ROW()), INDEX(AE:AE,ROW() - 1))</f>
        <v>3298.2104229559213</v>
      </c>
      <c r="AD59" s="8" cm="1">
        <f t="array" aca="1" ref="AD59" ca="1">_xll.RiskUniform($B$22,$C$22)</f>
        <v>25</v>
      </c>
      <c r="AE59" s="8">
        <f t="shared" ca="1" si="27"/>
        <v>3323.2104229559213</v>
      </c>
      <c r="AF59" s="19">
        <f t="shared" ca="1" si="7"/>
        <v>224.66666666666652</v>
      </c>
      <c r="AG59" s="19">
        <f t="shared" ca="1" si="28"/>
        <v>923.21042295592133</v>
      </c>
      <c r="AH59" s="8" t="str">
        <f t="shared" ca="1" si="8"/>
        <v>NO</v>
      </c>
      <c r="AI59" s="8">
        <f t="shared" ca="1" si="9"/>
        <v>280</v>
      </c>
      <c r="AJ59" s="8">
        <f t="shared" ca="1" si="10"/>
        <v>100</v>
      </c>
      <c r="AK59" s="8">
        <f t="shared" ca="1" si="11"/>
        <v>0</v>
      </c>
      <c r="AL59" s="19">
        <f t="shared" ca="1" si="12"/>
        <v>224.66666666666652</v>
      </c>
      <c r="AM59" s="19">
        <f t="shared" ca="1" si="13"/>
        <v>923.21042295592133</v>
      </c>
      <c r="AN59" s="8" t="str">
        <f t="shared" ca="1" si="14"/>
        <v>YES</v>
      </c>
    </row>
    <row r="60" spans="1:40">
      <c r="A60" s="8">
        <v>25</v>
      </c>
      <c r="B60" s="8" cm="1">
        <f t="array" aca="1" ref="B60" ca="1">_xll.RiskGamma(1,1/$B$6)</f>
        <v>100</v>
      </c>
      <c r="C60" s="8">
        <f t="shared" ca="1" si="15"/>
        <v>2500</v>
      </c>
      <c r="D60" s="8">
        <f t="shared" ca="1" si="16"/>
        <v>2740</v>
      </c>
      <c r="E60" s="8" cm="1">
        <f t="array" aca="1" ref="E60" ca="1">_xll.RiskPert($B$8,$D$8,$E$8)</f>
        <v>50</v>
      </c>
      <c r="F60" s="8">
        <f t="shared" ca="1" si="17"/>
        <v>2790</v>
      </c>
      <c r="G60" s="8">
        <f t="shared" ca="1" si="18"/>
        <v>290</v>
      </c>
      <c r="H60" s="8">
        <f t="shared" ca="1" si="19"/>
        <v>2790</v>
      </c>
      <c r="I60" s="8" cm="1">
        <f t="array" aca="1" ref="I60" ca="1">_xll.RiskUniform($B$10,$C$10)</f>
        <v>60</v>
      </c>
      <c r="J60" s="8">
        <f t="shared" ca="1" si="20"/>
        <v>2850</v>
      </c>
      <c r="K60" s="8">
        <f t="shared" ca="1" si="21"/>
        <v>0</v>
      </c>
      <c r="L60" s="8">
        <f t="shared" ca="1" si="22"/>
        <v>2850</v>
      </c>
      <c r="M60" s="19" cm="1">
        <f t="array" aca="1" ref="M60" ca="1">_xll.RiskWeibull($B$12,$C$12)</f>
        <v>93.543756289254645</v>
      </c>
      <c r="N60" s="19">
        <f t="shared" ca="1" si="23"/>
        <v>2943.5437562892548</v>
      </c>
      <c r="O60" s="8">
        <f t="shared" ca="1" si="24"/>
        <v>0</v>
      </c>
      <c r="P60" s="19">
        <f t="shared" ca="1" si="25"/>
        <v>2943.5437562892548</v>
      </c>
      <c r="Q60" s="8" cm="1">
        <f t="array" aca="1" ref="Q60" ca="1">_xll.RiskGamma($B$14,1/$C$14)</f>
        <v>100</v>
      </c>
      <c r="R60" s="8" cm="1">
        <f t="array" aca="1" ref="R60" ca="1">_xll.RiskUniform($B$16,$C$16)</f>
        <v>20</v>
      </c>
      <c r="S60" s="19">
        <f t="shared" ca="1" si="26"/>
        <v>3063.5437562892548</v>
      </c>
      <c r="T60" s="9">
        <f t="shared" ca="1" si="0"/>
        <v>100</v>
      </c>
      <c r="U60" s="19" cm="1">
        <f t="array" aca="1" ref="U60" ca="1">INDEX(S:S, 41 + (INT((ROW(A25)-1)/6)*6))</f>
        <v>3613.5437562892548</v>
      </c>
      <c r="V60" s="8">
        <f t="shared" si="1"/>
        <v>120</v>
      </c>
      <c r="W60" s="19">
        <f t="shared" ca="1" si="2"/>
        <v>3733.5437562892548</v>
      </c>
      <c r="X60" s="8">
        <f t="shared" ca="1" si="3"/>
        <v>550</v>
      </c>
      <c r="Y60" s="19">
        <f t="shared" ca="1" si="4"/>
        <v>3733.5437562892548</v>
      </c>
      <c r="Z60" s="19" cm="1">
        <f t="array" aca="1" ref="Z60" ca="1">_xll.RiskPert($B$20,$C$20,$D$20)</f>
        <v>99.666666666666671</v>
      </c>
      <c r="AA60" s="8">
        <f t="shared" ca="1" si="5"/>
        <v>3833.2104229559213</v>
      </c>
      <c r="AB60" s="8">
        <f t="shared" ca="1" si="6"/>
        <v>0</v>
      </c>
      <c r="AC60" s="8" cm="1">
        <f t="array" aca="1" ref="AC60" ca="1">IF(MOD(ROW()-36, 6) = 0, INDEX(AA:AA, ROW()), INDEX(AE:AE,ROW() - 1))</f>
        <v>3833.2104229559213</v>
      </c>
      <c r="AD60" s="8" cm="1">
        <f t="array" aca="1" ref="AD60" ca="1">_xll.RiskUniform($B$22,$C$22)</f>
        <v>25</v>
      </c>
      <c r="AE60" s="8">
        <f t="shared" ca="1" si="27"/>
        <v>3858.2104229559213</v>
      </c>
      <c r="AF60" s="19">
        <f t="shared" ca="1" si="7"/>
        <v>99.666666666666515</v>
      </c>
      <c r="AG60" s="19">
        <f t="shared" ca="1" si="28"/>
        <v>1358.2104229559213</v>
      </c>
      <c r="AH60" s="8" t="str">
        <f t="shared" ca="1" si="8"/>
        <v>NO</v>
      </c>
      <c r="AI60" s="8">
        <f t="shared" ca="1" si="9"/>
        <v>290</v>
      </c>
      <c r="AJ60" s="8">
        <f t="shared" ca="1" si="10"/>
        <v>100</v>
      </c>
      <c r="AK60" s="8">
        <f t="shared" ca="1" si="11"/>
        <v>550</v>
      </c>
      <c r="AL60" s="19">
        <f t="shared" ca="1" si="12"/>
        <v>99.666666666666515</v>
      </c>
      <c r="AM60" s="19">
        <f t="shared" ca="1" si="13"/>
        <v>1358.2104229559213</v>
      </c>
      <c r="AN60" s="8" t="str">
        <f t="shared" ca="1" si="14"/>
        <v>YES</v>
      </c>
    </row>
    <row r="61" spans="1:40">
      <c r="A61" s="8">
        <v>26</v>
      </c>
      <c r="B61" s="8" cm="1">
        <f t="array" aca="1" ref="B61" ca="1">_xll.RiskGamma(1,1/$B$6)</f>
        <v>100</v>
      </c>
      <c r="C61" s="8">
        <f t="shared" ca="1" si="15"/>
        <v>2600</v>
      </c>
      <c r="D61" s="8">
        <f t="shared" ca="1" si="16"/>
        <v>2850</v>
      </c>
      <c r="E61" s="8" cm="1">
        <f t="array" aca="1" ref="E61" ca="1">_xll.RiskPert($B$8,$D$8,$E$8)</f>
        <v>50</v>
      </c>
      <c r="F61" s="8">
        <f t="shared" ca="1" si="17"/>
        <v>2900</v>
      </c>
      <c r="G61" s="8">
        <f t="shared" ca="1" si="18"/>
        <v>300</v>
      </c>
      <c r="H61" s="8">
        <f t="shared" ca="1" si="19"/>
        <v>2900</v>
      </c>
      <c r="I61" s="8" cm="1">
        <f t="array" aca="1" ref="I61" ca="1">_xll.RiskUniform($B$10,$C$10)</f>
        <v>60</v>
      </c>
      <c r="J61" s="8">
        <f t="shared" ca="1" si="20"/>
        <v>2960</v>
      </c>
      <c r="K61" s="8">
        <f t="shared" ca="1" si="21"/>
        <v>0</v>
      </c>
      <c r="L61" s="8">
        <f t="shared" ca="1" si="22"/>
        <v>2960</v>
      </c>
      <c r="M61" s="19" cm="1">
        <f t="array" aca="1" ref="M61" ca="1">_xll.RiskWeibull($B$12,$C$12)</f>
        <v>93.543756289254645</v>
      </c>
      <c r="N61" s="19">
        <f t="shared" ca="1" si="23"/>
        <v>3053.5437562892548</v>
      </c>
      <c r="O61" s="8">
        <f t="shared" ca="1" si="24"/>
        <v>0</v>
      </c>
      <c r="P61" s="19">
        <f t="shared" ca="1" si="25"/>
        <v>3053.5437562892548</v>
      </c>
      <c r="Q61" s="8" cm="1">
        <f t="array" aca="1" ref="Q61" ca="1">_xll.RiskGamma($B$14,1/$C$14)</f>
        <v>100</v>
      </c>
      <c r="R61" s="8" cm="1">
        <f t="array" aca="1" ref="R61" ca="1">_xll.RiskUniform($B$16,$C$16)</f>
        <v>20</v>
      </c>
      <c r="S61" s="19">
        <f t="shared" ca="1" si="26"/>
        <v>3173.5437562892548</v>
      </c>
      <c r="T61" s="9">
        <f t="shared" ca="1" si="0"/>
        <v>100</v>
      </c>
      <c r="U61" s="19" cm="1">
        <f t="array" aca="1" ref="U61" ca="1">INDEX(S:S, 41 + (INT((ROW(A26)-1)/6)*6))</f>
        <v>3613.5437562892548</v>
      </c>
      <c r="V61" s="8">
        <f t="shared" si="1"/>
        <v>120</v>
      </c>
      <c r="W61" s="19">
        <f t="shared" ca="1" si="2"/>
        <v>3733.5437562892548</v>
      </c>
      <c r="X61" s="8">
        <f t="shared" ca="1" si="3"/>
        <v>440</v>
      </c>
      <c r="Y61" s="19">
        <f t="shared" ca="1" si="4"/>
        <v>3733.5437562892548</v>
      </c>
      <c r="Z61" s="19" cm="1">
        <f t="array" aca="1" ref="Z61" ca="1">_xll.RiskPert($B$20,$C$20,$D$20)</f>
        <v>99.666666666666671</v>
      </c>
      <c r="AA61" s="8">
        <f t="shared" ca="1" si="5"/>
        <v>3833.2104229559213</v>
      </c>
      <c r="AB61" s="8">
        <f t="shared" ca="1" si="6"/>
        <v>0</v>
      </c>
      <c r="AC61" s="8" cm="1">
        <f t="array" aca="1" ref="AC61" ca="1">IF(MOD(ROW()-36, 6) = 0, INDEX(AA:AA, ROW()), INDEX(AE:AE,ROW() - 1))</f>
        <v>3858.2104229559213</v>
      </c>
      <c r="AD61" s="8" cm="1">
        <f t="array" aca="1" ref="AD61" ca="1">_xll.RiskUniform($B$22,$C$22)</f>
        <v>25</v>
      </c>
      <c r="AE61" s="8">
        <f t="shared" ca="1" si="27"/>
        <v>3883.2104229559213</v>
      </c>
      <c r="AF61" s="19">
        <f t="shared" ca="1" si="7"/>
        <v>124.66666666666652</v>
      </c>
      <c r="AG61" s="19">
        <f t="shared" ca="1" si="28"/>
        <v>1283.2104229559213</v>
      </c>
      <c r="AH61" s="8" t="str">
        <f t="shared" ca="1" si="8"/>
        <v>NO</v>
      </c>
      <c r="AI61" s="8">
        <f t="shared" ca="1" si="9"/>
        <v>300</v>
      </c>
      <c r="AJ61" s="8">
        <f t="shared" ca="1" si="10"/>
        <v>100</v>
      </c>
      <c r="AK61" s="8">
        <f t="shared" ca="1" si="11"/>
        <v>440</v>
      </c>
      <c r="AL61" s="19">
        <f t="shared" ca="1" si="12"/>
        <v>124.66666666666652</v>
      </c>
      <c r="AM61" s="19">
        <f t="shared" ca="1" si="13"/>
        <v>1283.2104229559213</v>
      </c>
      <c r="AN61" s="8" t="str">
        <f t="shared" ca="1" si="14"/>
        <v>YES</v>
      </c>
    </row>
    <row r="62" spans="1:40">
      <c r="A62" s="8">
        <v>27</v>
      </c>
      <c r="B62" s="8" cm="1">
        <f t="array" aca="1" ref="B62" ca="1">_xll.RiskGamma(1,1/$B$6)</f>
        <v>100</v>
      </c>
      <c r="C62" s="8">
        <f t="shared" ca="1" si="15"/>
        <v>2700</v>
      </c>
      <c r="D62" s="8">
        <f t="shared" ca="1" si="16"/>
        <v>2960</v>
      </c>
      <c r="E62" s="8" cm="1">
        <f t="array" aca="1" ref="E62" ca="1">_xll.RiskPert($B$8,$D$8,$E$8)</f>
        <v>50</v>
      </c>
      <c r="F62" s="8">
        <f t="shared" ca="1" si="17"/>
        <v>3010</v>
      </c>
      <c r="G62" s="8">
        <f t="shared" ca="1" si="18"/>
        <v>310</v>
      </c>
      <c r="H62" s="8">
        <f t="shared" ca="1" si="19"/>
        <v>3010</v>
      </c>
      <c r="I62" s="8" cm="1">
        <f t="array" aca="1" ref="I62" ca="1">_xll.RiskUniform($B$10,$C$10)</f>
        <v>60</v>
      </c>
      <c r="J62" s="8">
        <f t="shared" ca="1" si="20"/>
        <v>3070</v>
      </c>
      <c r="K62" s="8">
        <f t="shared" ca="1" si="21"/>
        <v>0</v>
      </c>
      <c r="L62" s="8">
        <f t="shared" ca="1" si="22"/>
        <v>3070</v>
      </c>
      <c r="M62" s="19" cm="1">
        <f t="array" aca="1" ref="M62" ca="1">_xll.RiskWeibull($B$12,$C$12)</f>
        <v>93.543756289254645</v>
      </c>
      <c r="N62" s="19">
        <f t="shared" ca="1" si="23"/>
        <v>3163.5437562892548</v>
      </c>
      <c r="O62" s="8">
        <f t="shared" ca="1" si="24"/>
        <v>0</v>
      </c>
      <c r="P62" s="19">
        <f t="shared" ca="1" si="25"/>
        <v>3163.5437562892548</v>
      </c>
      <c r="Q62" s="8" cm="1">
        <f t="array" aca="1" ref="Q62" ca="1">_xll.RiskGamma($B$14,1/$C$14)</f>
        <v>100</v>
      </c>
      <c r="R62" s="8" cm="1">
        <f t="array" aca="1" ref="R62" ca="1">_xll.RiskUniform($B$16,$C$16)</f>
        <v>20</v>
      </c>
      <c r="S62" s="19">
        <f t="shared" ca="1" si="26"/>
        <v>3283.5437562892548</v>
      </c>
      <c r="T62" s="9">
        <f t="shared" ca="1" si="0"/>
        <v>100</v>
      </c>
      <c r="U62" s="19" cm="1">
        <f t="array" aca="1" ref="U62" ca="1">INDEX(S:S, 41 + (INT((ROW(A27)-1)/6)*6))</f>
        <v>3613.5437562892548</v>
      </c>
      <c r="V62" s="8">
        <f t="shared" si="1"/>
        <v>120</v>
      </c>
      <c r="W62" s="19">
        <f t="shared" ca="1" si="2"/>
        <v>3733.5437562892548</v>
      </c>
      <c r="X62" s="8">
        <f t="shared" ca="1" si="3"/>
        <v>330</v>
      </c>
      <c r="Y62" s="19">
        <f t="shared" ca="1" si="4"/>
        <v>3733.5437562892548</v>
      </c>
      <c r="Z62" s="19" cm="1">
        <f t="array" aca="1" ref="Z62" ca="1">_xll.RiskPert($B$20,$C$20,$D$20)</f>
        <v>99.666666666666671</v>
      </c>
      <c r="AA62" s="8">
        <f t="shared" ca="1" si="5"/>
        <v>3833.2104229559213</v>
      </c>
      <c r="AB62" s="8">
        <f t="shared" ca="1" si="6"/>
        <v>0</v>
      </c>
      <c r="AC62" s="8" cm="1">
        <f t="array" aca="1" ref="AC62" ca="1">IF(MOD(ROW()-36, 6) = 0, INDEX(AA:AA, ROW()), INDEX(AE:AE,ROW() - 1))</f>
        <v>3883.2104229559213</v>
      </c>
      <c r="AD62" s="8" cm="1">
        <f t="array" aca="1" ref="AD62" ca="1">_xll.RiskUniform($B$22,$C$22)</f>
        <v>25</v>
      </c>
      <c r="AE62" s="8">
        <f t="shared" ca="1" si="27"/>
        <v>3908.2104229559213</v>
      </c>
      <c r="AF62" s="19">
        <f t="shared" ca="1" si="7"/>
        <v>149.66666666666652</v>
      </c>
      <c r="AG62" s="19">
        <f t="shared" ca="1" si="28"/>
        <v>1208.2104229559213</v>
      </c>
      <c r="AH62" s="8" t="str">
        <f t="shared" ca="1" si="8"/>
        <v>NO</v>
      </c>
      <c r="AI62" s="8">
        <f t="shared" ca="1" si="9"/>
        <v>310</v>
      </c>
      <c r="AJ62" s="8">
        <f t="shared" ca="1" si="10"/>
        <v>100</v>
      </c>
      <c r="AK62" s="8">
        <f t="shared" ca="1" si="11"/>
        <v>330</v>
      </c>
      <c r="AL62" s="19">
        <f t="shared" ca="1" si="12"/>
        <v>149.66666666666652</v>
      </c>
      <c r="AM62" s="19">
        <f t="shared" ca="1" si="13"/>
        <v>1208.2104229559213</v>
      </c>
      <c r="AN62" s="8" t="str">
        <f t="shared" ca="1" si="14"/>
        <v>YES</v>
      </c>
    </row>
    <row r="63" spans="1:40">
      <c r="A63" s="8">
        <v>28</v>
      </c>
      <c r="B63" s="8" cm="1">
        <f t="array" aca="1" ref="B63" ca="1">_xll.RiskGamma(1,1/$B$6)</f>
        <v>100</v>
      </c>
      <c r="C63" s="8">
        <f t="shared" ca="1" si="15"/>
        <v>2800</v>
      </c>
      <c r="D63" s="8">
        <f t="shared" ca="1" si="16"/>
        <v>3070</v>
      </c>
      <c r="E63" s="8" cm="1">
        <f t="array" aca="1" ref="E63" ca="1">_xll.RiskPert($B$8,$D$8,$E$8)</f>
        <v>50</v>
      </c>
      <c r="F63" s="8">
        <f t="shared" ca="1" si="17"/>
        <v>3120</v>
      </c>
      <c r="G63" s="8">
        <f t="shared" ca="1" si="18"/>
        <v>320</v>
      </c>
      <c r="H63" s="8">
        <f t="shared" ca="1" si="19"/>
        <v>3120</v>
      </c>
      <c r="I63" s="8" cm="1">
        <f t="array" aca="1" ref="I63" ca="1">_xll.RiskUniform($B$10,$C$10)</f>
        <v>60</v>
      </c>
      <c r="J63" s="8">
        <f t="shared" ca="1" si="20"/>
        <v>3180</v>
      </c>
      <c r="K63" s="8">
        <f t="shared" ca="1" si="21"/>
        <v>0</v>
      </c>
      <c r="L63" s="8">
        <f t="shared" ca="1" si="22"/>
        <v>3180</v>
      </c>
      <c r="M63" s="19" cm="1">
        <f t="array" aca="1" ref="M63" ca="1">_xll.RiskWeibull($B$12,$C$12)</f>
        <v>93.543756289254645</v>
      </c>
      <c r="N63" s="19">
        <f t="shared" ca="1" si="23"/>
        <v>3273.5437562892548</v>
      </c>
      <c r="O63" s="8">
        <f t="shared" ca="1" si="24"/>
        <v>0</v>
      </c>
      <c r="P63" s="19">
        <f t="shared" ca="1" si="25"/>
        <v>3273.5437562892548</v>
      </c>
      <c r="Q63" s="8" cm="1">
        <f t="array" aca="1" ref="Q63" ca="1">_xll.RiskGamma($B$14,1/$C$14)</f>
        <v>100</v>
      </c>
      <c r="R63" s="8" cm="1">
        <f t="array" aca="1" ref="R63" ca="1">_xll.RiskUniform($B$16,$C$16)</f>
        <v>20</v>
      </c>
      <c r="S63" s="19">
        <f t="shared" ca="1" si="26"/>
        <v>3393.5437562892548</v>
      </c>
      <c r="T63" s="9">
        <f t="shared" ca="1" si="0"/>
        <v>100</v>
      </c>
      <c r="U63" s="19" cm="1">
        <f t="array" aca="1" ref="U63" ca="1">INDEX(S:S, 41 + (INT((ROW(A28)-1)/6)*6))</f>
        <v>3613.5437562892548</v>
      </c>
      <c r="V63" s="8">
        <f t="shared" si="1"/>
        <v>120</v>
      </c>
      <c r="W63" s="19">
        <f t="shared" ca="1" si="2"/>
        <v>3733.5437562892548</v>
      </c>
      <c r="X63" s="8">
        <f t="shared" ca="1" si="3"/>
        <v>220</v>
      </c>
      <c r="Y63" s="19">
        <f t="shared" ca="1" si="4"/>
        <v>3733.5437562892548</v>
      </c>
      <c r="Z63" s="19" cm="1">
        <f t="array" aca="1" ref="Z63" ca="1">_xll.RiskPert($B$20,$C$20,$D$20)</f>
        <v>99.666666666666671</v>
      </c>
      <c r="AA63" s="8">
        <f t="shared" ca="1" si="5"/>
        <v>3833.2104229559213</v>
      </c>
      <c r="AB63" s="8">
        <f t="shared" ca="1" si="6"/>
        <v>0</v>
      </c>
      <c r="AC63" s="8" cm="1">
        <f t="array" aca="1" ref="AC63" ca="1">IF(MOD(ROW()-36, 6) = 0, INDEX(AA:AA, ROW()), INDEX(AE:AE,ROW() - 1))</f>
        <v>3908.2104229559213</v>
      </c>
      <c r="AD63" s="8" cm="1">
        <f t="array" aca="1" ref="AD63" ca="1">_xll.RiskUniform($B$22,$C$22)</f>
        <v>25</v>
      </c>
      <c r="AE63" s="8">
        <f t="shared" ca="1" si="27"/>
        <v>3933.2104229559213</v>
      </c>
      <c r="AF63" s="19">
        <f t="shared" ca="1" si="7"/>
        <v>174.66666666666652</v>
      </c>
      <c r="AG63" s="19">
        <f t="shared" ca="1" si="28"/>
        <v>1133.2104229559213</v>
      </c>
      <c r="AH63" s="8" t="str">
        <f t="shared" ca="1" si="8"/>
        <v>NO</v>
      </c>
      <c r="AI63" s="8">
        <f t="shared" ca="1" si="9"/>
        <v>320</v>
      </c>
      <c r="AJ63" s="8">
        <f t="shared" ca="1" si="10"/>
        <v>100</v>
      </c>
      <c r="AK63" s="8">
        <f t="shared" ca="1" si="11"/>
        <v>220</v>
      </c>
      <c r="AL63" s="19">
        <f t="shared" ca="1" si="12"/>
        <v>174.66666666666652</v>
      </c>
      <c r="AM63" s="19">
        <f t="shared" ca="1" si="13"/>
        <v>1133.2104229559213</v>
      </c>
      <c r="AN63" s="8" t="str">
        <f t="shared" ca="1" si="14"/>
        <v>YES</v>
      </c>
    </row>
    <row r="64" spans="1:40">
      <c r="A64" s="8">
        <v>29</v>
      </c>
      <c r="B64" s="8" cm="1">
        <f t="array" aca="1" ref="B64" ca="1">_xll.RiskGamma(1,1/$B$6)</f>
        <v>100</v>
      </c>
      <c r="C64" s="8">
        <f t="shared" ca="1" si="15"/>
        <v>2900</v>
      </c>
      <c r="D64" s="8">
        <f t="shared" ca="1" si="16"/>
        <v>3180</v>
      </c>
      <c r="E64" s="8" cm="1">
        <f t="array" aca="1" ref="E64" ca="1">_xll.RiskPert($B$8,$D$8,$E$8)</f>
        <v>50</v>
      </c>
      <c r="F64" s="8">
        <f t="shared" ca="1" si="17"/>
        <v>3230</v>
      </c>
      <c r="G64" s="8">
        <f t="shared" ca="1" si="18"/>
        <v>330</v>
      </c>
      <c r="H64" s="8">
        <f t="shared" ca="1" si="19"/>
        <v>3230</v>
      </c>
      <c r="I64" s="8" cm="1">
        <f t="array" aca="1" ref="I64" ca="1">_xll.RiskUniform($B$10,$C$10)</f>
        <v>60</v>
      </c>
      <c r="J64" s="8">
        <f t="shared" ca="1" si="20"/>
        <v>3290</v>
      </c>
      <c r="K64" s="8">
        <f t="shared" ca="1" si="21"/>
        <v>0</v>
      </c>
      <c r="L64" s="8">
        <f t="shared" ca="1" si="22"/>
        <v>3290</v>
      </c>
      <c r="M64" s="19" cm="1">
        <f t="array" aca="1" ref="M64" ca="1">_xll.RiskWeibull($B$12,$C$12)</f>
        <v>93.543756289254645</v>
      </c>
      <c r="N64" s="19">
        <f t="shared" ca="1" si="23"/>
        <v>3383.5437562892548</v>
      </c>
      <c r="O64" s="8">
        <f t="shared" ca="1" si="24"/>
        <v>0</v>
      </c>
      <c r="P64" s="19">
        <f t="shared" ca="1" si="25"/>
        <v>3383.5437562892548</v>
      </c>
      <c r="Q64" s="8" cm="1">
        <f t="array" aca="1" ref="Q64" ca="1">_xll.RiskGamma($B$14,1/$C$14)</f>
        <v>100</v>
      </c>
      <c r="R64" s="8" cm="1">
        <f t="array" aca="1" ref="R64" ca="1">_xll.RiskUniform($B$16,$C$16)</f>
        <v>20</v>
      </c>
      <c r="S64" s="19">
        <f t="shared" ca="1" si="26"/>
        <v>3503.5437562892548</v>
      </c>
      <c r="T64" s="9">
        <f t="shared" ca="1" si="0"/>
        <v>100</v>
      </c>
      <c r="U64" s="19" cm="1">
        <f t="array" aca="1" ref="U64" ca="1">INDEX(S:S, 41 + (INT((ROW(A29)-1)/6)*6))</f>
        <v>3613.5437562892548</v>
      </c>
      <c r="V64" s="8">
        <f t="shared" si="1"/>
        <v>120</v>
      </c>
      <c r="W64" s="19">
        <f t="shared" ca="1" si="2"/>
        <v>3733.5437562892548</v>
      </c>
      <c r="X64" s="8">
        <f t="shared" ca="1" si="3"/>
        <v>110</v>
      </c>
      <c r="Y64" s="19">
        <f t="shared" ca="1" si="4"/>
        <v>3733.5437562892548</v>
      </c>
      <c r="Z64" s="19" cm="1">
        <f t="array" aca="1" ref="Z64" ca="1">_xll.RiskPert($B$20,$C$20,$D$20)</f>
        <v>99.666666666666671</v>
      </c>
      <c r="AA64" s="8">
        <f t="shared" ca="1" si="5"/>
        <v>3833.2104229559213</v>
      </c>
      <c r="AB64" s="8">
        <f t="shared" ca="1" si="6"/>
        <v>0</v>
      </c>
      <c r="AC64" s="8" cm="1">
        <f t="array" aca="1" ref="AC64" ca="1">IF(MOD(ROW()-36, 6) = 0, INDEX(AA:AA, ROW()), INDEX(AE:AE,ROW() - 1))</f>
        <v>3933.2104229559213</v>
      </c>
      <c r="AD64" s="8" cm="1">
        <f t="array" aca="1" ref="AD64" ca="1">_xll.RiskUniform($B$22,$C$22)</f>
        <v>25</v>
      </c>
      <c r="AE64" s="8">
        <f t="shared" ca="1" si="27"/>
        <v>3958.2104229559213</v>
      </c>
      <c r="AF64" s="19">
        <f t="shared" ca="1" si="7"/>
        <v>199.66666666666652</v>
      </c>
      <c r="AG64" s="19">
        <f t="shared" ca="1" si="28"/>
        <v>1058.2104229559213</v>
      </c>
      <c r="AH64" s="8" t="str">
        <f t="shared" ca="1" si="8"/>
        <v>NO</v>
      </c>
      <c r="AI64" s="8">
        <f t="shared" ca="1" si="9"/>
        <v>330</v>
      </c>
      <c r="AJ64" s="8">
        <f t="shared" ca="1" si="10"/>
        <v>100</v>
      </c>
      <c r="AK64" s="8">
        <f t="shared" ca="1" si="11"/>
        <v>110</v>
      </c>
      <c r="AL64" s="19">
        <f t="shared" ca="1" si="12"/>
        <v>199.66666666666652</v>
      </c>
      <c r="AM64" s="19">
        <f t="shared" ca="1" si="13"/>
        <v>1058.2104229559213</v>
      </c>
      <c r="AN64" s="8" t="str">
        <f t="shared" ca="1" si="14"/>
        <v>YES</v>
      </c>
    </row>
    <row r="65" spans="1:40">
      <c r="A65" s="8">
        <v>30</v>
      </c>
      <c r="B65" s="8" cm="1">
        <f t="array" aca="1" ref="B65" ca="1">_xll.RiskGamma(1,1/$B$6)</f>
        <v>100</v>
      </c>
      <c r="C65" s="8">
        <f t="shared" ca="1" si="15"/>
        <v>3000</v>
      </c>
      <c r="D65" s="8">
        <f t="shared" ca="1" si="16"/>
        <v>3290</v>
      </c>
      <c r="E65" s="8" cm="1">
        <f t="array" aca="1" ref="E65" ca="1">_xll.RiskPert($B$8,$D$8,$E$8)</f>
        <v>50</v>
      </c>
      <c r="F65" s="8">
        <f t="shared" ca="1" si="17"/>
        <v>3340</v>
      </c>
      <c r="G65" s="8">
        <f t="shared" ca="1" si="18"/>
        <v>340</v>
      </c>
      <c r="H65" s="8">
        <f t="shared" ca="1" si="19"/>
        <v>3340</v>
      </c>
      <c r="I65" s="8" cm="1">
        <f t="array" aca="1" ref="I65" ca="1">_xll.RiskUniform($B$10,$C$10)</f>
        <v>60</v>
      </c>
      <c r="J65" s="8">
        <f t="shared" ca="1" si="20"/>
        <v>3400</v>
      </c>
      <c r="K65" s="8">
        <f t="shared" ca="1" si="21"/>
        <v>0</v>
      </c>
      <c r="L65" s="8">
        <f t="shared" ca="1" si="22"/>
        <v>3400</v>
      </c>
      <c r="M65" s="19" cm="1">
        <f t="array" aca="1" ref="M65" ca="1">_xll.RiskWeibull($B$12,$C$12)</f>
        <v>93.543756289254645</v>
      </c>
      <c r="N65" s="19">
        <f t="shared" ca="1" si="23"/>
        <v>3493.5437562892548</v>
      </c>
      <c r="O65" s="8">
        <f t="shared" ca="1" si="24"/>
        <v>0</v>
      </c>
      <c r="P65" s="19">
        <f t="shared" ca="1" si="25"/>
        <v>3493.5437562892548</v>
      </c>
      <c r="Q65" s="8" cm="1">
        <f t="array" aca="1" ref="Q65" ca="1">_xll.RiskGamma($B$14,1/$C$14)</f>
        <v>100</v>
      </c>
      <c r="R65" s="8" cm="1">
        <f t="array" aca="1" ref="R65" ca="1">_xll.RiskUniform($B$16,$C$16)</f>
        <v>20</v>
      </c>
      <c r="S65" s="19">
        <f t="shared" ca="1" si="26"/>
        <v>3613.5437562892548</v>
      </c>
      <c r="T65" s="9">
        <f t="shared" ca="1" si="0"/>
        <v>100</v>
      </c>
      <c r="U65" s="19" cm="1">
        <f t="array" aca="1" ref="U65" ca="1">INDEX(S:S, 41 + (INT((ROW(A30)-1)/6)*6))</f>
        <v>3613.5437562892548</v>
      </c>
      <c r="V65" s="8">
        <f t="shared" si="1"/>
        <v>120</v>
      </c>
      <c r="W65" s="19">
        <f t="shared" ca="1" si="2"/>
        <v>3733.5437562892548</v>
      </c>
      <c r="X65" s="8">
        <f t="shared" ca="1" si="3"/>
        <v>0</v>
      </c>
      <c r="Y65" s="19">
        <f t="shared" ca="1" si="4"/>
        <v>3733.5437562892548</v>
      </c>
      <c r="Z65" s="19" cm="1">
        <f t="array" aca="1" ref="Z65" ca="1">_xll.RiskPert($B$20,$C$20,$D$20)</f>
        <v>99.666666666666671</v>
      </c>
      <c r="AA65" s="8">
        <f t="shared" ca="1" si="5"/>
        <v>3833.2104229559213</v>
      </c>
      <c r="AB65" s="8">
        <f t="shared" ca="1" si="6"/>
        <v>0</v>
      </c>
      <c r="AC65" s="8" cm="1">
        <f t="array" aca="1" ref="AC65" ca="1">IF(MOD(ROW()-36, 6) = 0, INDEX(AA:AA, ROW()), INDEX(AE:AE,ROW() - 1))</f>
        <v>3958.2104229559213</v>
      </c>
      <c r="AD65" s="8" cm="1">
        <f t="array" aca="1" ref="AD65" ca="1">_xll.RiskUniform($B$22,$C$22)</f>
        <v>25</v>
      </c>
      <c r="AE65" s="8">
        <f t="shared" ca="1" si="27"/>
        <v>3983.2104229559213</v>
      </c>
      <c r="AF65" s="19">
        <f t="shared" ca="1" si="7"/>
        <v>224.66666666666652</v>
      </c>
      <c r="AG65" s="19">
        <f t="shared" ca="1" si="28"/>
        <v>983.21042295592133</v>
      </c>
      <c r="AH65" s="8" t="str">
        <f t="shared" ca="1" si="8"/>
        <v>NO</v>
      </c>
      <c r="AI65" s="8">
        <f t="shared" ca="1" si="9"/>
        <v>340</v>
      </c>
      <c r="AJ65" s="8">
        <f t="shared" ca="1" si="10"/>
        <v>100</v>
      </c>
      <c r="AK65" s="8">
        <f t="shared" ca="1" si="11"/>
        <v>0</v>
      </c>
      <c r="AL65" s="19">
        <f t="shared" ca="1" si="12"/>
        <v>224.66666666666652</v>
      </c>
      <c r="AM65" s="19">
        <f t="shared" ca="1" si="13"/>
        <v>983.21042295592133</v>
      </c>
      <c r="AN65" s="8" t="str">
        <f t="shared" ca="1" si="14"/>
        <v>YES</v>
      </c>
    </row>
    <row r="66" spans="1:40">
      <c r="A66" s="8">
        <v>31</v>
      </c>
      <c r="B66" s="8" cm="1">
        <f t="array" aca="1" ref="B66" ca="1">_xll.RiskGamma(1,1/$B$6)</f>
        <v>100</v>
      </c>
      <c r="C66" s="8">
        <f t="shared" ca="1" si="15"/>
        <v>3100</v>
      </c>
      <c r="D66" s="8">
        <f t="shared" ca="1" si="16"/>
        <v>3400</v>
      </c>
      <c r="E66" s="8" cm="1">
        <f t="array" aca="1" ref="E66" ca="1">_xll.RiskPert($B$8,$D$8,$E$8)</f>
        <v>50</v>
      </c>
      <c r="F66" s="8">
        <f t="shared" ca="1" si="17"/>
        <v>3450</v>
      </c>
      <c r="G66" s="8">
        <f t="shared" ca="1" si="18"/>
        <v>350</v>
      </c>
      <c r="H66" s="8">
        <f t="shared" ca="1" si="19"/>
        <v>3450</v>
      </c>
      <c r="I66" s="8" cm="1">
        <f t="array" aca="1" ref="I66" ca="1">_xll.RiskUniform($B$10,$C$10)</f>
        <v>60</v>
      </c>
      <c r="J66" s="8">
        <f t="shared" ca="1" si="20"/>
        <v>3510</v>
      </c>
      <c r="K66" s="8">
        <f t="shared" ca="1" si="21"/>
        <v>0</v>
      </c>
      <c r="L66" s="8">
        <f t="shared" ca="1" si="22"/>
        <v>3510</v>
      </c>
      <c r="M66" s="19" cm="1">
        <f t="array" aca="1" ref="M66" ca="1">_xll.RiskWeibull($B$12,$C$12)</f>
        <v>93.543756289254645</v>
      </c>
      <c r="N66" s="19">
        <f t="shared" ca="1" si="23"/>
        <v>3603.5437562892548</v>
      </c>
      <c r="O66" s="8">
        <f t="shared" ca="1" si="24"/>
        <v>0</v>
      </c>
      <c r="P66" s="19">
        <f t="shared" ca="1" si="25"/>
        <v>3603.5437562892548</v>
      </c>
      <c r="Q66" s="8" cm="1">
        <f t="array" aca="1" ref="Q66" ca="1">_xll.RiskGamma($B$14,1/$C$14)</f>
        <v>100</v>
      </c>
      <c r="R66" s="8" cm="1">
        <f t="array" aca="1" ref="R66" ca="1">_xll.RiskUniform($B$16,$C$16)</f>
        <v>20</v>
      </c>
      <c r="S66" s="19">
        <f t="shared" ca="1" si="26"/>
        <v>3723.5437562892548</v>
      </c>
      <c r="T66" s="9">
        <f t="shared" ca="1" si="0"/>
        <v>100</v>
      </c>
      <c r="U66" s="19" cm="1">
        <f t="array" aca="1" ref="U66" ca="1">INDEX(S:S, 41 + (INT((ROW(A31)-1)/6)*6))</f>
        <v>4273.5437562892548</v>
      </c>
      <c r="V66" s="8">
        <f t="shared" si="1"/>
        <v>120</v>
      </c>
      <c r="W66" s="19">
        <f t="shared" ca="1" si="2"/>
        <v>4393.5437562892548</v>
      </c>
      <c r="X66" s="8">
        <f t="shared" ca="1" si="3"/>
        <v>550</v>
      </c>
      <c r="Y66" s="19">
        <f t="shared" ca="1" si="4"/>
        <v>4393.5437562892548</v>
      </c>
      <c r="Z66" s="19" cm="1">
        <f t="array" aca="1" ref="Z66" ca="1">_xll.RiskPert($B$20,$C$20,$D$20)</f>
        <v>99.666666666666671</v>
      </c>
      <c r="AA66" s="8">
        <f t="shared" ca="1" si="5"/>
        <v>4493.2104229559218</v>
      </c>
      <c r="AB66" s="8">
        <f t="shared" ca="1" si="6"/>
        <v>0</v>
      </c>
      <c r="AC66" s="8" cm="1">
        <f t="array" aca="1" ref="AC66" ca="1">IF(MOD(ROW()-36, 6) = 0, INDEX(AA:AA, ROW()), INDEX(AE:AE,ROW() - 1))</f>
        <v>4493.2104229559218</v>
      </c>
      <c r="AD66" s="8" cm="1">
        <f t="array" aca="1" ref="AD66" ca="1">_xll.RiskUniform($B$22,$C$22)</f>
        <v>25</v>
      </c>
      <c r="AE66" s="8">
        <f t="shared" ca="1" si="27"/>
        <v>4518.2104229559218</v>
      </c>
      <c r="AF66" s="19">
        <f t="shared" ca="1" si="7"/>
        <v>99.66666666666697</v>
      </c>
      <c r="AG66" s="19">
        <f t="shared" ca="1" si="28"/>
        <v>1418.2104229559218</v>
      </c>
      <c r="AH66" s="8" t="str">
        <f t="shared" ca="1" si="8"/>
        <v>NO</v>
      </c>
      <c r="AI66" s="8">
        <f t="shared" ca="1" si="9"/>
        <v>350</v>
      </c>
      <c r="AJ66" s="8">
        <f t="shared" ca="1" si="10"/>
        <v>100</v>
      </c>
      <c r="AK66" s="8">
        <f t="shared" ca="1" si="11"/>
        <v>550</v>
      </c>
      <c r="AL66" s="19">
        <f t="shared" ca="1" si="12"/>
        <v>99.66666666666697</v>
      </c>
      <c r="AM66" s="19">
        <f t="shared" ca="1" si="13"/>
        <v>1418.2104229559218</v>
      </c>
      <c r="AN66" s="8" t="str">
        <f t="shared" ca="1" si="14"/>
        <v>YES</v>
      </c>
    </row>
    <row r="67" spans="1:40">
      <c r="A67" s="8">
        <v>32</v>
      </c>
      <c r="B67" s="8" cm="1">
        <f t="array" aca="1" ref="B67" ca="1">_xll.RiskGamma(1,1/$B$6)</f>
        <v>100</v>
      </c>
      <c r="C67" s="8">
        <f t="shared" ca="1" si="15"/>
        <v>3200</v>
      </c>
      <c r="D67" s="8">
        <f t="shared" ca="1" si="16"/>
        <v>3510</v>
      </c>
      <c r="E67" s="8" cm="1">
        <f t="array" aca="1" ref="E67" ca="1">_xll.RiskPert($B$8,$D$8,$E$8)</f>
        <v>50</v>
      </c>
      <c r="F67" s="8">
        <f t="shared" ca="1" si="17"/>
        <v>3560</v>
      </c>
      <c r="G67" s="8">
        <f t="shared" ca="1" si="18"/>
        <v>360</v>
      </c>
      <c r="H67" s="8">
        <f t="shared" ca="1" si="19"/>
        <v>3560</v>
      </c>
      <c r="I67" s="8" cm="1">
        <f t="array" aca="1" ref="I67" ca="1">_xll.RiskUniform($B$10,$C$10)</f>
        <v>60</v>
      </c>
      <c r="J67" s="8">
        <f t="shared" ca="1" si="20"/>
        <v>3620</v>
      </c>
      <c r="K67" s="8">
        <f t="shared" ca="1" si="21"/>
        <v>0</v>
      </c>
      <c r="L67" s="8">
        <f t="shared" ca="1" si="22"/>
        <v>3620</v>
      </c>
      <c r="M67" s="19" cm="1">
        <f t="array" aca="1" ref="M67" ca="1">_xll.RiskWeibull($B$12,$C$12)</f>
        <v>93.543756289254645</v>
      </c>
      <c r="N67" s="19">
        <f t="shared" ca="1" si="23"/>
        <v>3713.5437562892548</v>
      </c>
      <c r="O67" s="8">
        <f t="shared" ca="1" si="24"/>
        <v>0</v>
      </c>
      <c r="P67" s="19">
        <f t="shared" ca="1" si="25"/>
        <v>3713.5437562892548</v>
      </c>
      <c r="Q67" s="8" cm="1">
        <f t="array" aca="1" ref="Q67" ca="1">_xll.RiskGamma($B$14,1/$C$14)</f>
        <v>100</v>
      </c>
      <c r="R67" s="8" cm="1">
        <f t="array" aca="1" ref="R67" ca="1">_xll.RiskUniform($B$16,$C$16)</f>
        <v>20</v>
      </c>
      <c r="S67" s="19">
        <f t="shared" ca="1" si="26"/>
        <v>3833.5437562892548</v>
      </c>
      <c r="T67" s="9">
        <f t="shared" ca="1" si="0"/>
        <v>100</v>
      </c>
      <c r="U67" s="19" cm="1">
        <f t="array" aca="1" ref="U67" ca="1">INDEX(S:S, 41 + (INT((ROW(A32)-1)/6)*6))</f>
        <v>4273.5437562892548</v>
      </c>
      <c r="V67" s="8">
        <f t="shared" si="1"/>
        <v>120</v>
      </c>
      <c r="W67" s="19">
        <f t="shared" ca="1" si="2"/>
        <v>4393.5437562892548</v>
      </c>
      <c r="X67" s="8">
        <f t="shared" ca="1" si="3"/>
        <v>440</v>
      </c>
      <c r="Y67" s="19">
        <f t="shared" ca="1" si="4"/>
        <v>4393.5437562892548</v>
      </c>
      <c r="Z67" s="19" cm="1">
        <f t="array" aca="1" ref="Z67" ca="1">_xll.RiskPert($B$20,$C$20,$D$20)</f>
        <v>99.666666666666671</v>
      </c>
      <c r="AA67" s="8">
        <f t="shared" ca="1" si="5"/>
        <v>4493.2104229559218</v>
      </c>
      <c r="AB67" s="8">
        <f t="shared" ca="1" si="6"/>
        <v>0</v>
      </c>
      <c r="AC67" s="8" cm="1">
        <f t="array" aca="1" ref="AC67" ca="1">IF(MOD(ROW()-36, 6) = 0, INDEX(AA:AA, ROW()), INDEX(AE:AE,ROW() - 1))</f>
        <v>4518.2104229559218</v>
      </c>
      <c r="AD67" s="8" cm="1">
        <f t="array" aca="1" ref="AD67" ca="1">_xll.RiskUniform($B$22,$C$22)</f>
        <v>25</v>
      </c>
      <c r="AE67" s="8">
        <f t="shared" ca="1" si="27"/>
        <v>4543.2104229559218</v>
      </c>
      <c r="AF67" s="19">
        <f t="shared" ca="1" si="7"/>
        <v>124.66666666666697</v>
      </c>
      <c r="AG67" s="19">
        <f t="shared" ca="1" si="28"/>
        <v>1343.2104229559218</v>
      </c>
      <c r="AH67" s="8" t="str">
        <f t="shared" ca="1" si="8"/>
        <v>NO</v>
      </c>
      <c r="AI67" s="8">
        <f t="shared" ca="1" si="9"/>
        <v>360</v>
      </c>
      <c r="AJ67" s="8">
        <f t="shared" ca="1" si="10"/>
        <v>100</v>
      </c>
      <c r="AK67" s="8">
        <f t="shared" ca="1" si="11"/>
        <v>440</v>
      </c>
      <c r="AL67" s="19">
        <f t="shared" ca="1" si="12"/>
        <v>124.66666666666697</v>
      </c>
      <c r="AM67" s="19">
        <f t="shared" ca="1" si="13"/>
        <v>1343.2104229559218</v>
      </c>
      <c r="AN67" s="8" t="str">
        <f t="shared" ca="1" si="14"/>
        <v>YES</v>
      </c>
    </row>
    <row r="68" spans="1:40">
      <c r="A68" s="8">
        <v>33</v>
      </c>
      <c r="B68" s="8" cm="1">
        <f t="array" aca="1" ref="B68" ca="1">_xll.RiskGamma(1,1/$B$6)</f>
        <v>100</v>
      </c>
      <c r="C68" s="8">
        <f t="shared" ca="1" si="15"/>
        <v>3300</v>
      </c>
      <c r="D68" s="8">
        <f t="shared" ca="1" si="16"/>
        <v>3620</v>
      </c>
      <c r="E68" s="8" cm="1">
        <f t="array" aca="1" ref="E68" ca="1">_xll.RiskPert($B$8,$D$8,$E$8)</f>
        <v>50</v>
      </c>
      <c r="F68" s="8">
        <f t="shared" ca="1" si="17"/>
        <v>3670</v>
      </c>
      <c r="G68" s="8">
        <f t="shared" ca="1" si="18"/>
        <v>370</v>
      </c>
      <c r="H68" s="8">
        <f t="shared" ca="1" si="19"/>
        <v>3670</v>
      </c>
      <c r="I68" s="8" cm="1">
        <f t="array" aca="1" ref="I68" ca="1">_xll.RiskUniform($B$10,$C$10)</f>
        <v>60</v>
      </c>
      <c r="J68" s="8">
        <f t="shared" ca="1" si="20"/>
        <v>3730</v>
      </c>
      <c r="K68" s="8">
        <f t="shared" ca="1" si="21"/>
        <v>0</v>
      </c>
      <c r="L68" s="8">
        <f t="shared" ca="1" si="22"/>
        <v>3730</v>
      </c>
      <c r="M68" s="19" cm="1">
        <f t="array" aca="1" ref="M68" ca="1">_xll.RiskWeibull($B$12,$C$12)</f>
        <v>93.543756289254645</v>
      </c>
      <c r="N68" s="19">
        <f t="shared" ca="1" si="23"/>
        <v>3823.5437562892548</v>
      </c>
      <c r="O68" s="8">
        <f t="shared" ca="1" si="24"/>
        <v>0</v>
      </c>
      <c r="P68" s="19">
        <f t="shared" ca="1" si="25"/>
        <v>3823.5437562892548</v>
      </c>
      <c r="Q68" s="8" cm="1">
        <f t="array" aca="1" ref="Q68" ca="1">_xll.RiskGamma($B$14,1/$C$14)</f>
        <v>100</v>
      </c>
      <c r="R68" s="8" cm="1">
        <f t="array" aca="1" ref="R68" ca="1">_xll.RiskUniform($B$16,$C$16)</f>
        <v>20</v>
      </c>
      <c r="S68" s="19">
        <f t="shared" ca="1" si="26"/>
        <v>3943.5437562892548</v>
      </c>
      <c r="T68" s="9">
        <f t="shared" ca="1" si="0"/>
        <v>100</v>
      </c>
      <c r="U68" s="19" cm="1">
        <f t="array" aca="1" ref="U68" ca="1">INDEX(S:S, 41 + (INT((ROW(A33)-1)/6)*6))</f>
        <v>4273.5437562892548</v>
      </c>
      <c r="V68" s="8">
        <f t="shared" si="1"/>
        <v>120</v>
      </c>
      <c r="W68" s="19">
        <f t="shared" ca="1" si="2"/>
        <v>4393.5437562892548</v>
      </c>
      <c r="X68" s="8">
        <f t="shared" ca="1" si="3"/>
        <v>330</v>
      </c>
      <c r="Y68" s="19">
        <f t="shared" ca="1" si="4"/>
        <v>4393.5437562892548</v>
      </c>
      <c r="Z68" s="19" cm="1">
        <f t="array" aca="1" ref="Z68" ca="1">_xll.RiskPert($B$20,$C$20,$D$20)</f>
        <v>99.666666666666671</v>
      </c>
      <c r="AA68" s="8">
        <f t="shared" ca="1" si="5"/>
        <v>4493.2104229559218</v>
      </c>
      <c r="AB68" s="8">
        <f t="shared" ca="1" si="6"/>
        <v>0</v>
      </c>
      <c r="AC68" s="8" cm="1">
        <f t="array" aca="1" ref="AC68" ca="1">IF(MOD(ROW()-36, 6) = 0, INDEX(AA:AA, ROW()), INDEX(AE:AE,ROW() - 1))</f>
        <v>4543.2104229559218</v>
      </c>
      <c r="AD68" s="8" cm="1">
        <f t="array" aca="1" ref="AD68" ca="1">_xll.RiskUniform($B$22,$C$22)</f>
        <v>25</v>
      </c>
      <c r="AE68" s="8">
        <f t="shared" ca="1" si="27"/>
        <v>4568.2104229559218</v>
      </c>
      <c r="AF68" s="19">
        <f t="shared" ca="1" si="7"/>
        <v>149.66666666666697</v>
      </c>
      <c r="AG68" s="19">
        <f t="shared" ca="1" si="28"/>
        <v>1268.2104229559218</v>
      </c>
      <c r="AH68" s="8" t="str">
        <f t="shared" ca="1" si="8"/>
        <v>NO</v>
      </c>
      <c r="AI68" s="8">
        <f t="shared" ca="1" si="9"/>
        <v>370</v>
      </c>
      <c r="AJ68" s="8">
        <f t="shared" ca="1" si="10"/>
        <v>100</v>
      </c>
      <c r="AK68" s="8">
        <f t="shared" ca="1" si="11"/>
        <v>330</v>
      </c>
      <c r="AL68" s="19">
        <f t="shared" ca="1" si="12"/>
        <v>149.66666666666697</v>
      </c>
      <c r="AM68" s="19">
        <f t="shared" ca="1" si="13"/>
        <v>1268.2104229559218</v>
      </c>
      <c r="AN68" s="8" t="str">
        <f t="shared" ca="1" si="14"/>
        <v>YES</v>
      </c>
    </row>
    <row r="69" spans="1:40">
      <c r="A69" s="8">
        <v>34</v>
      </c>
      <c r="B69" s="8" cm="1">
        <f t="array" aca="1" ref="B69" ca="1">_xll.RiskGamma(1,1/$B$6)</f>
        <v>100</v>
      </c>
      <c r="C69" s="8">
        <f t="shared" ca="1" si="15"/>
        <v>3400</v>
      </c>
      <c r="D69" s="8">
        <f t="shared" ca="1" si="16"/>
        <v>3730</v>
      </c>
      <c r="E69" s="8" cm="1">
        <f t="array" aca="1" ref="E69" ca="1">_xll.RiskPert($B$8,$D$8,$E$8)</f>
        <v>50</v>
      </c>
      <c r="F69" s="8">
        <f t="shared" ca="1" si="17"/>
        <v>3780</v>
      </c>
      <c r="G69" s="8">
        <f t="shared" ca="1" si="18"/>
        <v>380</v>
      </c>
      <c r="H69" s="8">
        <f t="shared" ca="1" si="19"/>
        <v>3780</v>
      </c>
      <c r="I69" s="8" cm="1">
        <f t="array" aca="1" ref="I69" ca="1">_xll.RiskUniform($B$10,$C$10)</f>
        <v>60</v>
      </c>
      <c r="J69" s="8">
        <f t="shared" ca="1" si="20"/>
        <v>3840</v>
      </c>
      <c r="K69" s="8">
        <f t="shared" ca="1" si="21"/>
        <v>0</v>
      </c>
      <c r="L69" s="8">
        <f t="shared" ca="1" si="22"/>
        <v>3840</v>
      </c>
      <c r="M69" s="19" cm="1">
        <f t="array" aca="1" ref="M69" ca="1">_xll.RiskWeibull($B$12,$C$12)</f>
        <v>93.543756289254645</v>
      </c>
      <c r="N69" s="19">
        <f t="shared" ca="1" si="23"/>
        <v>3933.5437562892548</v>
      </c>
      <c r="O69" s="8">
        <f t="shared" ca="1" si="24"/>
        <v>0</v>
      </c>
      <c r="P69" s="19">
        <f t="shared" ca="1" si="25"/>
        <v>3933.5437562892548</v>
      </c>
      <c r="Q69" s="8" cm="1">
        <f t="array" aca="1" ref="Q69" ca="1">_xll.RiskGamma($B$14,1/$C$14)</f>
        <v>100</v>
      </c>
      <c r="R69" s="8" cm="1">
        <f t="array" aca="1" ref="R69" ca="1">_xll.RiskUniform($B$16,$C$16)</f>
        <v>20</v>
      </c>
      <c r="S69" s="19">
        <f t="shared" ca="1" si="26"/>
        <v>4053.5437562892548</v>
      </c>
      <c r="T69" s="9">
        <f t="shared" ca="1" si="0"/>
        <v>100</v>
      </c>
      <c r="U69" s="19" cm="1">
        <f t="array" aca="1" ref="U69" ca="1">INDEX(S:S, 41 + (INT((ROW(A34)-1)/6)*6))</f>
        <v>4273.5437562892548</v>
      </c>
      <c r="V69" s="8">
        <f t="shared" si="1"/>
        <v>120</v>
      </c>
      <c r="W69" s="19">
        <f t="shared" ca="1" si="2"/>
        <v>4393.5437562892548</v>
      </c>
      <c r="X69" s="8">
        <f t="shared" ca="1" si="3"/>
        <v>220</v>
      </c>
      <c r="Y69" s="19">
        <f t="shared" ca="1" si="4"/>
        <v>4393.5437562892548</v>
      </c>
      <c r="Z69" s="19" cm="1">
        <f t="array" aca="1" ref="Z69" ca="1">_xll.RiskPert($B$20,$C$20,$D$20)</f>
        <v>99.666666666666671</v>
      </c>
      <c r="AA69" s="8">
        <f t="shared" ca="1" si="5"/>
        <v>4493.2104229559218</v>
      </c>
      <c r="AB69" s="8">
        <f t="shared" ca="1" si="6"/>
        <v>0</v>
      </c>
      <c r="AC69" s="8" cm="1">
        <f t="array" aca="1" ref="AC69" ca="1">IF(MOD(ROW()-36, 6) = 0, INDEX(AA:AA, ROW()), INDEX(AE:AE,ROW() - 1))</f>
        <v>4568.2104229559218</v>
      </c>
      <c r="AD69" s="8" cm="1">
        <f t="array" aca="1" ref="AD69" ca="1">_xll.RiskUniform($B$22,$C$22)</f>
        <v>25</v>
      </c>
      <c r="AE69" s="8">
        <f t="shared" ca="1" si="27"/>
        <v>4593.2104229559218</v>
      </c>
      <c r="AF69" s="19">
        <f t="shared" ca="1" si="7"/>
        <v>174.66666666666697</v>
      </c>
      <c r="AG69" s="19">
        <f t="shared" ca="1" si="28"/>
        <v>1193.2104229559218</v>
      </c>
      <c r="AH69" s="8" t="str">
        <f t="shared" ca="1" si="8"/>
        <v>NO</v>
      </c>
      <c r="AI69" s="8">
        <f t="shared" ca="1" si="9"/>
        <v>380</v>
      </c>
      <c r="AJ69" s="8">
        <f t="shared" ca="1" si="10"/>
        <v>100</v>
      </c>
      <c r="AK69" s="8">
        <f t="shared" ca="1" si="11"/>
        <v>220</v>
      </c>
      <c r="AL69" s="19">
        <f t="shared" ca="1" si="12"/>
        <v>174.66666666666697</v>
      </c>
      <c r="AM69" s="19">
        <f t="shared" ca="1" si="13"/>
        <v>1193.2104229559218</v>
      </c>
      <c r="AN69" s="8" t="str">
        <f t="shared" ca="1" si="14"/>
        <v>YES</v>
      </c>
    </row>
    <row r="70" spans="1:40">
      <c r="A70" s="8">
        <v>35</v>
      </c>
      <c r="B70" s="8" cm="1">
        <f t="array" aca="1" ref="B70" ca="1">_xll.RiskGamma(1,1/$B$6)</f>
        <v>100</v>
      </c>
      <c r="C70" s="8">
        <f t="shared" ca="1" si="15"/>
        <v>3500</v>
      </c>
      <c r="D70" s="8">
        <f t="shared" ca="1" si="16"/>
        <v>3840</v>
      </c>
      <c r="E70" s="8" cm="1">
        <f t="array" aca="1" ref="E70" ca="1">_xll.RiskPert($B$8,$D$8,$E$8)</f>
        <v>50</v>
      </c>
      <c r="F70" s="8">
        <f t="shared" ca="1" si="17"/>
        <v>3890</v>
      </c>
      <c r="G70" s="8">
        <f t="shared" ca="1" si="18"/>
        <v>390</v>
      </c>
      <c r="H70" s="8">
        <f t="shared" ca="1" si="19"/>
        <v>3890</v>
      </c>
      <c r="I70" s="8" cm="1">
        <f t="array" aca="1" ref="I70" ca="1">_xll.RiskUniform($B$10,$C$10)</f>
        <v>60</v>
      </c>
      <c r="J70" s="8">
        <f t="shared" ca="1" si="20"/>
        <v>3950</v>
      </c>
      <c r="K70" s="8">
        <f t="shared" ca="1" si="21"/>
        <v>0</v>
      </c>
      <c r="L70" s="8">
        <f t="shared" ca="1" si="22"/>
        <v>3950</v>
      </c>
      <c r="M70" s="19" cm="1">
        <f t="array" aca="1" ref="M70" ca="1">_xll.RiskWeibull($B$12,$C$12)</f>
        <v>93.543756289254645</v>
      </c>
      <c r="N70" s="19">
        <f t="shared" ca="1" si="23"/>
        <v>4043.5437562892548</v>
      </c>
      <c r="O70" s="8">
        <f t="shared" ca="1" si="24"/>
        <v>0</v>
      </c>
      <c r="P70" s="19">
        <f t="shared" ca="1" si="25"/>
        <v>4043.5437562892548</v>
      </c>
      <c r="Q70" s="8" cm="1">
        <f t="array" aca="1" ref="Q70" ca="1">_xll.RiskGamma($B$14,1/$C$14)</f>
        <v>100</v>
      </c>
      <c r="R70" s="8" cm="1">
        <f t="array" aca="1" ref="R70" ca="1">_xll.RiskUniform($B$16,$C$16)</f>
        <v>20</v>
      </c>
      <c r="S70" s="19">
        <f t="shared" ca="1" si="26"/>
        <v>4163.5437562892548</v>
      </c>
      <c r="T70" s="9">
        <f t="shared" ca="1" si="0"/>
        <v>100</v>
      </c>
      <c r="U70" s="19" cm="1">
        <f t="array" aca="1" ref="U70" ca="1">INDEX(S:S, 41 + (INT((ROW(A35)-1)/6)*6))</f>
        <v>4273.5437562892548</v>
      </c>
      <c r="V70" s="8">
        <f t="shared" si="1"/>
        <v>120</v>
      </c>
      <c r="W70" s="19">
        <f t="shared" ca="1" si="2"/>
        <v>4393.5437562892548</v>
      </c>
      <c r="X70" s="8">
        <f t="shared" ca="1" si="3"/>
        <v>110</v>
      </c>
      <c r="Y70" s="19">
        <f t="shared" ca="1" si="4"/>
        <v>4393.5437562892548</v>
      </c>
      <c r="Z70" s="19" cm="1">
        <f t="array" aca="1" ref="Z70" ca="1">_xll.RiskPert($B$20,$C$20,$D$20)</f>
        <v>99.666666666666671</v>
      </c>
      <c r="AA70" s="8">
        <f t="shared" ca="1" si="5"/>
        <v>4493.2104229559218</v>
      </c>
      <c r="AB70" s="8">
        <f t="shared" ca="1" si="6"/>
        <v>0</v>
      </c>
      <c r="AC70" s="8" cm="1">
        <f t="array" aca="1" ref="AC70" ca="1">IF(MOD(ROW()-36, 6) = 0, INDEX(AA:AA, ROW()), INDEX(AE:AE,ROW() - 1))</f>
        <v>4593.2104229559218</v>
      </c>
      <c r="AD70" s="8" cm="1">
        <f t="array" aca="1" ref="AD70" ca="1">_xll.RiskUniform($B$22,$C$22)</f>
        <v>25</v>
      </c>
      <c r="AE70" s="8">
        <f t="shared" ca="1" si="27"/>
        <v>4618.2104229559218</v>
      </c>
      <c r="AF70" s="19">
        <f t="shared" ca="1" si="7"/>
        <v>199.66666666666697</v>
      </c>
      <c r="AG70" s="19">
        <f t="shared" ca="1" si="28"/>
        <v>1118.2104229559218</v>
      </c>
      <c r="AH70" s="8" t="str">
        <f t="shared" ca="1" si="8"/>
        <v>NO</v>
      </c>
      <c r="AI70" s="8">
        <f t="shared" ca="1" si="9"/>
        <v>390</v>
      </c>
      <c r="AJ70" s="8">
        <f t="shared" ca="1" si="10"/>
        <v>100</v>
      </c>
      <c r="AK70" s="8">
        <f t="shared" ca="1" si="11"/>
        <v>110</v>
      </c>
      <c r="AL70" s="19">
        <f t="shared" ca="1" si="12"/>
        <v>199.66666666666697</v>
      </c>
      <c r="AM70" s="19">
        <f t="shared" ca="1" si="13"/>
        <v>1118.2104229559218</v>
      </c>
      <c r="AN70" s="8" t="str">
        <f t="shared" ca="1" si="14"/>
        <v>YES</v>
      </c>
    </row>
    <row r="71" spans="1:40">
      <c r="A71" s="8">
        <v>36</v>
      </c>
      <c r="B71" s="8" cm="1">
        <f t="array" aca="1" ref="B71" ca="1">_xll.RiskGamma(1,1/$B$6)</f>
        <v>100</v>
      </c>
      <c r="C71" s="8">
        <f t="shared" ca="1" si="15"/>
        <v>3600</v>
      </c>
      <c r="D71" s="8">
        <f t="shared" ca="1" si="16"/>
        <v>3950</v>
      </c>
      <c r="E71" s="8" cm="1">
        <f t="array" aca="1" ref="E71" ca="1">_xll.RiskPert($B$8,$D$8,$E$8)</f>
        <v>50</v>
      </c>
      <c r="F71" s="8">
        <f t="shared" ca="1" si="17"/>
        <v>4000</v>
      </c>
      <c r="G71" s="8">
        <f t="shared" ca="1" si="18"/>
        <v>400</v>
      </c>
      <c r="H71" s="8">
        <f t="shared" ca="1" si="19"/>
        <v>4000</v>
      </c>
      <c r="I71" s="8" cm="1">
        <f t="array" aca="1" ref="I71" ca="1">_xll.RiskUniform($B$10,$C$10)</f>
        <v>60</v>
      </c>
      <c r="J71" s="8">
        <f t="shared" ca="1" si="20"/>
        <v>4060</v>
      </c>
      <c r="K71" s="8">
        <f t="shared" ca="1" si="21"/>
        <v>0</v>
      </c>
      <c r="L71" s="8">
        <f t="shared" ca="1" si="22"/>
        <v>4060</v>
      </c>
      <c r="M71" s="19" cm="1">
        <f t="array" aca="1" ref="M71" ca="1">_xll.RiskWeibull($B$12,$C$12)</f>
        <v>93.543756289254645</v>
      </c>
      <c r="N71" s="19">
        <f t="shared" ca="1" si="23"/>
        <v>4153.5437562892548</v>
      </c>
      <c r="O71" s="8">
        <f t="shared" ca="1" si="24"/>
        <v>0</v>
      </c>
      <c r="P71" s="19">
        <f t="shared" ca="1" si="25"/>
        <v>4153.5437562892548</v>
      </c>
      <c r="Q71" s="8" cm="1">
        <f t="array" aca="1" ref="Q71" ca="1">_xll.RiskGamma($B$14,1/$C$14)</f>
        <v>100</v>
      </c>
      <c r="R71" s="8" cm="1">
        <f t="array" aca="1" ref="R71" ca="1">_xll.RiskUniform($B$16,$C$16)</f>
        <v>20</v>
      </c>
      <c r="S71" s="19">
        <f t="shared" ca="1" si="26"/>
        <v>4273.5437562892548</v>
      </c>
      <c r="T71" s="9">
        <f t="shared" ca="1" si="0"/>
        <v>100</v>
      </c>
      <c r="U71" s="19" cm="1">
        <f t="array" aca="1" ref="U71" ca="1">INDEX(S:S, 41 + (INT((ROW(A36)-1)/6)*6))</f>
        <v>4273.5437562892548</v>
      </c>
      <c r="V71" s="8">
        <f t="shared" si="1"/>
        <v>120</v>
      </c>
      <c r="W71" s="19">
        <f t="shared" ca="1" si="2"/>
        <v>4393.5437562892548</v>
      </c>
      <c r="X71" s="8">
        <f t="shared" ca="1" si="3"/>
        <v>0</v>
      </c>
      <c r="Y71" s="19">
        <f t="shared" ca="1" si="4"/>
        <v>4393.5437562892548</v>
      </c>
      <c r="Z71" s="19" cm="1">
        <f t="array" aca="1" ref="Z71" ca="1">_xll.RiskPert($B$20,$C$20,$D$20)</f>
        <v>99.666666666666671</v>
      </c>
      <c r="AA71" s="8">
        <f t="shared" ca="1" si="5"/>
        <v>4493.2104229559218</v>
      </c>
      <c r="AB71" s="8">
        <f t="shared" ca="1" si="6"/>
        <v>0</v>
      </c>
      <c r="AC71" s="8" cm="1">
        <f t="array" aca="1" ref="AC71" ca="1">IF(MOD(ROW()-36, 6) = 0, INDEX(AA:AA, ROW()), INDEX(AE:AE,ROW() - 1))</f>
        <v>4618.2104229559218</v>
      </c>
      <c r="AD71" s="8" cm="1">
        <f t="array" aca="1" ref="AD71" ca="1">_xll.RiskUniform($B$22,$C$22)</f>
        <v>25</v>
      </c>
      <c r="AE71" s="8">
        <f t="shared" ca="1" si="27"/>
        <v>4643.2104229559218</v>
      </c>
      <c r="AF71" s="19">
        <f t="shared" ca="1" si="7"/>
        <v>224.66666666666697</v>
      </c>
      <c r="AG71" s="19">
        <f t="shared" ca="1" si="28"/>
        <v>1043.2104229559218</v>
      </c>
      <c r="AH71" s="8" t="str">
        <f t="shared" ca="1" si="8"/>
        <v>NO</v>
      </c>
      <c r="AI71" s="8">
        <f t="shared" ca="1" si="9"/>
        <v>400</v>
      </c>
      <c r="AJ71" s="8">
        <f t="shared" ca="1" si="10"/>
        <v>100</v>
      </c>
      <c r="AK71" s="8">
        <f t="shared" ca="1" si="11"/>
        <v>0</v>
      </c>
      <c r="AL71" s="19">
        <f t="shared" ca="1" si="12"/>
        <v>224.66666666666697</v>
      </c>
      <c r="AM71" s="19">
        <f t="shared" ca="1" si="13"/>
        <v>1043.2104229559218</v>
      </c>
      <c r="AN71" s="8" t="str">
        <f t="shared" ca="1" si="14"/>
        <v>YES</v>
      </c>
    </row>
    <row r="72" spans="1:40">
      <c r="A72" s="8">
        <v>37</v>
      </c>
      <c r="B72" s="8" cm="1">
        <f t="array" aca="1" ref="B72" ca="1">_xll.RiskGamma(1,1/$B$6)</f>
        <v>100</v>
      </c>
      <c r="C72" s="8">
        <f t="shared" ca="1" si="15"/>
        <v>3700</v>
      </c>
      <c r="D72" s="8">
        <f t="shared" ca="1" si="16"/>
        <v>4060</v>
      </c>
      <c r="E72" s="8" cm="1">
        <f t="array" aca="1" ref="E72" ca="1">_xll.RiskPert($B$8,$D$8,$E$8)</f>
        <v>50</v>
      </c>
      <c r="F72" s="8">
        <f t="shared" ca="1" si="17"/>
        <v>4110</v>
      </c>
      <c r="G72" s="8">
        <f t="shared" ca="1" si="18"/>
        <v>410</v>
      </c>
      <c r="H72" s="8">
        <f t="shared" ca="1" si="19"/>
        <v>4110</v>
      </c>
      <c r="I72" s="8" cm="1">
        <f t="array" aca="1" ref="I72" ca="1">_xll.RiskUniform($B$10,$C$10)</f>
        <v>60</v>
      </c>
      <c r="J72" s="8">
        <f t="shared" ca="1" si="20"/>
        <v>4170</v>
      </c>
      <c r="K72" s="8">
        <f t="shared" ca="1" si="21"/>
        <v>0</v>
      </c>
      <c r="L72" s="8">
        <f t="shared" ca="1" si="22"/>
        <v>4170</v>
      </c>
      <c r="M72" s="19" cm="1">
        <f t="array" aca="1" ref="M72" ca="1">_xll.RiskWeibull($B$12,$C$12)</f>
        <v>93.543756289254645</v>
      </c>
      <c r="N72" s="19">
        <f t="shared" ca="1" si="23"/>
        <v>4263.5437562892548</v>
      </c>
      <c r="O72" s="8">
        <f t="shared" ca="1" si="24"/>
        <v>0</v>
      </c>
      <c r="P72" s="19">
        <f t="shared" ca="1" si="25"/>
        <v>4263.5437562892548</v>
      </c>
      <c r="Q72" s="8" cm="1">
        <f t="array" aca="1" ref="Q72" ca="1">_xll.RiskGamma($B$14,1/$C$14)</f>
        <v>100</v>
      </c>
      <c r="R72" s="8" cm="1">
        <f t="array" aca="1" ref="R72" ca="1">_xll.RiskUniform($B$16,$C$16)</f>
        <v>20</v>
      </c>
      <c r="S72" s="19">
        <f t="shared" ca="1" si="26"/>
        <v>4383.5437562892548</v>
      </c>
      <c r="T72" s="9">
        <f t="shared" ca="1" si="0"/>
        <v>100</v>
      </c>
      <c r="U72" s="19" cm="1">
        <f t="array" aca="1" ref="U72" ca="1">INDEX(S:S, 41 + (INT((ROW(A37)-1)/6)*6))</f>
        <v>4933.5437562892548</v>
      </c>
      <c r="V72" s="8">
        <f t="shared" si="1"/>
        <v>120</v>
      </c>
      <c r="W72" s="19">
        <f t="shared" ca="1" si="2"/>
        <v>5053.5437562892548</v>
      </c>
      <c r="X72" s="8">
        <f t="shared" ca="1" si="3"/>
        <v>550</v>
      </c>
      <c r="Y72" s="19">
        <f t="shared" ca="1" si="4"/>
        <v>5053.5437562892548</v>
      </c>
      <c r="Z72" s="19" cm="1">
        <f t="array" aca="1" ref="Z72" ca="1">_xll.RiskPert($B$20,$C$20,$D$20)</f>
        <v>99.666666666666671</v>
      </c>
      <c r="AA72" s="8">
        <f t="shared" ca="1" si="5"/>
        <v>5153.2104229559218</v>
      </c>
      <c r="AB72" s="8">
        <f t="shared" ca="1" si="6"/>
        <v>0</v>
      </c>
      <c r="AC72" s="8" cm="1">
        <f t="array" aca="1" ref="AC72" ca="1">IF(MOD(ROW()-36, 6) = 0, INDEX(AA:AA, ROW()), INDEX(AE:AE,ROW() - 1))</f>
        <v>5153.2104229559218</v>
      </c>
      <c r="AD72" s="8" cm="1">
        <f t="array" aca="1" ref="AD72" ca="1">_xll.RiskUniform($B$22,$C$22)</f>
        <v>25</v>
      </c>
      <c r="AE72" s="8">
        <f t="shared" ca="1" si="27"/>
        <v>5178.2104229559218</v>
      </c>
      <c r="AF72" s="19">
        <f t="shared" ca="1" si="7"/>
        <v>99.66666666666697</v>
      </c>
      <c r="AG72" s="19">
        <f t="shared" ca="1" si="28"/>
        <v>1478.2104229559218</v>
      </c>
      <c r="AH72" s="8" t="str">
        <f t="shared" ca="1" si="8"/>
        <v>NO</v>
      </c>
      <c r="AI72" s="8">
        <f t="shared" ca="1" si="9"/>
        <v>410</v>
      </c>
      <c r="AJ72" s="8">
        <f t="shared" ca="1" si="10"/>
        <v>100</v>
      </c>
      <c r="AK72" s="8">
        <f t="shared" ca="1" si="11"/>
        <v>550</v>
      </c>
      <c r="AL72" s="19">
        <f t="shared" ca="1" si="12"/>
        <v>99.66666666666697</v>
      </c>
      <c r="AM72" s="19">
        <f t="shared" ca="1" si="13"/>
        <v>1478.2104229559218</v>
      </c>
      <c r="AN72" s="8" t="str">
        <f t="shared" ca="1" si="14"/>
        <v>NO</v>
      </c>
    </row>
    <row r="73" spans="1:40">
      <c r="A73" s="8">
        <v>38</v>
      </c>
      <c r="B73" s="8" cm="1">
        <f t="array" aca="1" ref="B73" ca="1">_xll.RiskGamma(1,1/$B$6)</f>
        <v>100</v>
      </c>
      <c r="C73" s="8">
        <f t="shared" ca="1" si="15"/>
        <v>3800</v>
      </c>
      <c r="D73" s="8">
        <f t="shared" ca="1" si="16"/>
        <v>4170</v>
      </c>
      <c r="E73" s="8" cm="1">
        <f t="array" aca="1" ref="E73" ca="1">_xll.RiskPert($B$8,$D$8,$E$8)</f>
        <v>50</v>
      </c>
      <c r="F73" s="8">
        <f t="shared" ca="1" si="17"/>
        <v>4220</v>
      </c>
      <c r="G73" s="8">
        <f t="shared" ca="1" si="18"/>
        <v>420</v>
      </c>
      <c r="H73" s="8">
        <f t="shared" ca="1" si="19"/>
        <v>4220</v>
      </c>
      <c r="I73" s="8" cm="1">
        <f t="array" aca="1" ref="I73" ca="1">_xll.RiskUniform($B$10,$C$10)</f>
        <v>60</v>
      </c>
      <c r="J73" s="8">
        <f t="shared" ca="1" si="20"/>
        <v>4280</v>
      </c>
      <c r="K73" s="8">
        <f t="shared" ca="1" si="21"/>
        <v>0</v>
      </c>
      <c r="L73" s="8">
        <f t="shared" ca="1" si="22"/>
        <v>4280</v>
      </c>
      <c r="M73" s="19" cm="1">
        <f t="array" aca="1" ref="M73" ca="1">_xll.RiskWeibull($B$12,$C$12)</f>
        <v>93.543756289254645</v>
      </c>
      <c r="N73" s="19">
        <f t="shared" ca="1" si="23"/>
        <v>4373.5437562892548</v>
      </c>
      <c r="O73" s="8">
        <f t="shared" ca="1" si="24"/>
        <v>0</v>
      </c>
      <c r="P73" s="19">
        <f t="shared" ca="1" si="25"/>
        <v>4373.5437562892548</v>
      </c>
      <c r="Q73" s="8" cm="1">
        <f t="array" aca="1" ref="Q73" ca="1">_xll.RiskGamma($B$14,1/$C$14)</f>
        <v>100</v>
      </c>
      <c r="R73" s="8" cm="1">
        <f t="array" aca="1" ref="R73" ca="1">_xll.RiskUniform($B$16,$C$16)</f>
        <v>20</v>
      </c>
      <c r="S73" s="19">
        <f t="shared" ca="1" si="26"/>
        <v>4493.5437562892548</v>
      </c>
      <c r="T73" s="9">
        <f t="shared" ca="1" si="0"/>
        <v>100</v>
      </c>
      <c r="U73" s="19" cm="1">
        <f t="array" aca="1" ref="U73" ca="1">INDEX(S:S, 41 + (INT((ROW(A38)-1)/6)*6))</f>
        <v>4933.5437562892548</v>
      </c>
      <c r="V73" s="8">
        <f t="shared" si="1"/>
        <v>120</v>
      </c>
      <c r="W73" s="19">
        <f t="shared" ca="1" si="2"/>
        <v>5053.5437562892548</v>
      </c>
      <c r="X73" s="8">
        <f t="shared" ca="1" si="3"/>
        <v>440</v>
      </c>
      <c r="Y73" s="19">
        <f t="shared" ca="1" si="4"/>
        <v>5053.5437562892548</v>
      </c>
      <c r="Z73" s="19" cm="1">
        <f t="array" aca="1" ref="Z73" ca="1">_xll.RiskPert($B$20,$C$20,$D$20)</f>
        <v>99.666666666666671</v>
      </c>
      <c r="AA73" s="8">
        <f t="shared" ca="1" si="5"/>
        <v>5153.2104229559218</v>
      </c>
      <c r="AB73" s="8">
        <f t="shared" ca="1" si="6"/>
        <v>0</v>
      </c>
      <c r="AC73" s="8" cm="1">
        <f t="array" aca="1" ref="AC73" ca="1">IF(MOD(ROW()-36, 6) = 0, INDEX(AA:AA, ROW()), INDEX(AE:AE,ROW() - 1))</f>
        <v>5178.2104229559218</v>
      </c>
      <c r="AD73" s="8" cm="1">
        <f t="array" aca="1" ref="AD73" ca="1">_xll.RiskUniform($B$22,$C$22)</f>
        <v>25</v>
      </c>
      <c r="AE73" s="8">
        <f t="shared" ca="1" si="27"/>
        <v>5203.2104229559218</v>
      </c>
      <c r="AF73" s="19">
        <f t="shared" ca="1" si="7"/>
        <v>124.66666666666697</v>
      </c>
      <c r="AG73" s="19">
        <f t="shared" ca="1" si="28"/>
        <v>1403.2104229559218</v>
      </c>
      <c r="AH73" s="8" t="str">
        <f t="shared" ca="1" si="8"/>
        <v>NO</v>
      </c>
      <c r="AI73" s="8">
        <f t="shared" ca="1" si="9"/>
        <v>420</v>
      </c>
      <c r="AJ73" s="8">
        <f t="shared" ca="1" si="10"/>
        <v>100</v>
      </c>
      <c r="AK73" s="8">
        <f t="shared" ca="1" si="11"/>
        <v>440</v>
      </c>
      <c r="AL73" s="19">
        <f t="shared" ca="1" si="12"/>
        <v>124.66666666666697</v>
      </c>
      <c r="AM73" s="19">
        <f t="shared" ca="1" si="13"/>
        <v>1403.2104229559218</v>
      </c>
      <c r="AN73" s="8" t="str">
        <f t="shared" ca="1" si="14"/>
        <v>YES</v>
      </c>
    </row>
    <row r="74" spans="1:40">
      <c r="A74" s="8">
        <v>39</v>
      </c>
      <c r="B74" s="8" cm="1">
        <f t="array" aca="1" ref="B74" ca="1">_xll.RiskGamma(1,1/$B$6)</f>
        <v>100</v>
      </c>
      <c r="C74" s="8">
        <f t="shared" ca="1" si="15"/>
        <v>3900</v>
      </c>
      <c r="D74" s="8">
        <f t="shared" ca="1" si="16"/>
        <v>4280</v>
      </c>
      <c r="E74" s="8" cm="1">
        <f t="array" aca="1" ref="E74" ca="1">_xll.RiskPert($B$8,$D$8,$E$8)</f>
        <v>50</v>
      </c>
      <c r="F74" s="8">
        <f t="shared" ca="1" si="17"/>
        <v>4330</v>
      </c>
      <c r="G74" s="8">
        <f t="shared" ca="1" si="18"/>
        <v>430</v>
      </c>
      <c r="H74" s="8">
        <f t="shared" ca="1" si="19"/>
        <v>4330</v>
      </c>
      <c r="I74" s="8" cm="1">
        <f t="array" aca="1" ref="I74" ca="1">_xll.RiskUniform($B$10,$C$10)</f>
        <v>60</v>
      </c>
      <c r="J74" s="8">
        <f t="shared" ca="1" si="20"/>
        <v>4390</v>
      </c>
      <c r="K74" s="8">
        <f t="shared" ca="1" si="21"/>
        <v>0</v>
      </c>
      <c r="L74" s="8">
        <f t="shared" ca="1" si="22"/>
        <v>4390</v>
      </c>
      <c r="M74" s="19" cm="1">
        <f t="array" aca="1" ref="M74" ca="1">_xll.RiskWeibull($B$12,$C$12)</f>
        <v>93.543756289254645</v>
      </c>
      <c r="N74" s="19">
        <f t="shared" ca="1" si="23"/>
        <v>4483.5437562892548</v>
      </c>
      <c r="O74" s="8">
        <f t="shared" ca="1" si="24"/>
        <v>0</v>
      </c>
      <c r="P74" s="19">
        <f t="shared" ca="1" si="25"/>
        <v>4483.5437562892548</v>
      </c>
      <c r="Q74" s="8" cm="1">
        <f t="array" aca="1" ref="Q74" ca="1">_xll.RiskGamma($B$14,1/$C$14)</f>
        <v>100</v>
      </c>
      <c r="R74" s="8" cm="1">
        <f t="array" aca="1" ref="R74" ca="1">_xll.RiskUniform($B$16,$C$16)</f>
        <v>20</v>
      </c>
      <c r="S74" s="19">
        <f t="shared" ca="1" si="26"/>
        <v>4603.5437562892548</v>
      </c>
      <c r="T74" s="9">
        <f t="shared" ca="1" si="0"/>
        <v>100</v>
      </c>
      <c r="U74" s="19" cm="1">
        <f t="array" aca="1" ref="U74" ca="1">INDEX(S:S, 41 + (INT((ROW(A39)-1)/6)*6))</f>
        <v>4933.5437562892548</v>
      </c>
      <c r="V74" s="8">
        <f t="shared" si="1"/>
        <v>120</v>
      </c>
      <c r="W74" s="19">
        <f t="shared" ca="1" si="2"/>
        <v>5053.5437562892548</v>
      </c>
      <c r="X74" s="8">
        <f t="shared" ca="1" si="3"/>
        <v>330</v>
      </c>
      <c r="Y74" s="19">
        <f t="shared" ca="1" si="4"/>
        <v>5053.5437562892548</v>
      </c>
      <c r="Z74" s="19" cm="1">
        <f t="array" aca="1" ref="Z74" ca="1">_xll.RiskPert($B$20,$C$20,$D$20)</f>
        <v>99.666666666666671</v>
      </c>
      <c r="AA74" s="8">
        <f t="shared" ca="1" si="5"/>
        <v>5153.2104229559218</v>
      </c>
      <c r="AB74" s="8">
        <f t="shared" ca="1" si="6"/>
        <v>0</v>
      </c>
      <c r="AC74" s="8" cm="1">
        <f t="array" aca="1" ref="AC74" ca="1">IF(MOD(ROW()-36, 6) = 0, INDEX(AA:AA, ROW()), INDEX(AE:AE,ROW() - 1))</f>
        <v>5203.2104229559218</v>
      </c>
      <c r="AD74" s="8" cm="1">
        <f t="array" aca="1" ref="AD74" ca="1">_xll.RiskUniform($B$22,$C$22)</f>
        <v>25</v>
      </c>
      <c r="AE74" s="8">
        <f t="shared" ca="1" si="27"/>
        <v>5228.2104229559218</v>
      </c>
      <c r="AF74" s="19">
        <f t="shared" ca="1" si="7"/>
        <v>149.66666666666697</v>
      </c>
      <c r="AG74" s="19">
        <f t="shared" ca="1" si="28"/>
        <v>1328.2104229559218</v>
      </c>
      <c r="AH74" s="8" t="str">
        <f t="shared" ca="1" si="8"/>
        <v>NO</v>
      </c>
      <c r="AI74" s="8">
        <f t="shared" ca="1" si="9"/>
        <v>430</v>
      </c>
      <c r="AJ74" s="8">
        <f t="shared" ca="1" si="10"/>
        <v>100</v>
      </c>
      <c r="AK74" s="8">
        <f t="shared" ca="1" si="11"/>
        <v>330</v>
      </c>
      <c r="AL74" s="19">
        <f t="shared" ca="1" si="12"/>
        <v>149.66666666666697</v>
      </c>
      <c r="AM74" s="19">
        <f t="shared" ca="1" si="13"/>
        <v>1328.2104229559218</v>
      </c>
      <c r="AN74" s="8" t="str">
        <f t="shared" ca="1" si="14"/>
        <v>YES</v>
      </c>
    </row>
    <row r="75" spans="1:40">
      <c r="A75" s="8">
        <v>40</v>
      </c>
      <c r="B75" s="8" cm="1">
        <f t="array" aca="1" ref="B75" ca="1">_xll.RiskGamma(1,1/$B$6)</f>
        <v>100</v>
      </c>
      <c r="C75" s="8">
        <f t="shared" ca="1" si="15"/>
        <v>4000</v>
      </c>
      <c r="D75" s="8">
        <f t="shared" ca="1" si="16"/>
        <v>4390</v>
      </c>
      <c r="E75" s="8" cm="1">
        <f t="array" aca="1" ref="E75" ca="1">_xll.RiskPert($B$8,$D$8,$E$8)</f>
        <v>50</v>
      </c>
      <c r="F75" s="8">
        <f t="shared" ca="1" si="17"/>
        <v>4440</v>
      </c>
      <c r="G75" s="8">
        <f t="shared" ca="1" si="18"/>
        <v>440</v>
      </c>
      <c r="H75" s="8">
        <f t="shared" ca="1" si="19"/>
        <v>4440</v>
      </c>
      <c r="I75" s="8" cm="1">
        <f t="array" aca="1" ref="I75" ca="1">_xll.RiskUniform($B$10,$C$10)</f>
        <v>60</v>
      </c>
      <c r="J75" s="8">
        <f t="shared" ca="1" si="20"/>
        <v>4500</v>
      </c>
      <c r="K75" s="8">
        <f t="shared" ca="1" si="21"/>
        <v>0</v>
      </c>
      <c r="L75" s="8">
        <f t="shared" ca="1" si="22"/>
        <v>4500</v>
      </c>
      <c r="M75" s="19" cm="1">
        <f t="array" aca="1" ref="M75" ca="1">_xll.RiskWeibull($B$12,$C$12)</f>
        <v>93.543756289254645</v>
      </c>
      <c r="N75" s="19">
        <f t="shared" ca="1" si="23"/>
        <v>4593.5437562892548</v>
      </c>
      <c r="O75" s="8">
        <f t="shared" ca="1" si="24"/>
        <v>0</v>
      </c>
      <c r="P75" s="19">
        <f t="shared" ca="1" si="25"/>
        <v>4593.5437562892548</v>
      </c>
      <c r="Q75" s="8" cm="1">
        <f t="array" aca="1" ref="Q75" ca="1">_xll.RiskGamma($B$14,1/$C$14)</f>
        <v>100</v>
      </c>
      <c r="R75" s="8" cm="1">
        <f t="array" aca="1" ref="R75" ca="1">_xll.RiskUniform($B$16,$C$16)</f>
        <v>20</v>
      </c>
      <c r="S75" s="19">
        <f t="shared" ca="1" si="26"/>
        <v>4713.5437562892548</v>
      </c>
      <c r="T75" s="9">
        <f t="shared" ca="1" si="0"/>
        <v>100</v>
      </c>
      <c r="U75" s="19" cm="1">
        <f t="array" aca="1" ref="U75" ca="1">INDEX(S:S, 41 + (INT((ROW(A40)-1)/6)*6))</f>
        <v>4933.5437562892548</v>
      </c>
      <c r="V75" s="8">
        <f t="shared" si="1"/>
        <v>120</v>
      </c>
      <c r="W75" s="19">
        <f t="shared" ca="1" si="2"/>
        <v>5053.5437562892548</v>
      </c>
      <c r="X75" s="8">
        <f t="shared" ca="1" si="3"/>
        <v>220</v>
      </c>
      <c r="Y75" s="19">
        <f t="shared" ca="1" si="4"/>
        <v>5053.5437562892548</v>
      </c>
      <c r="Z75" s="19" cm="1">
        <f t="array" aca="1" ref="Z75" ca="1">_xll.RiskPert($B$20,$C$20,$D$20)</f>
        <v>99.666666666666671</v>
      </c>
      <c r="AA75" s="8">
        <f t="shared" ca="1" si="5"/>
        <v>5153.2104229559218</v>
      </c>
      <c r="AB75" s="8">
        <f t="shared" ca="1" si="6"/>
        <v>0</v>
      </c>
      <c r="AC75" s="8" cm="1">
        <f t="array" aca="1" ref="AC75" ca="1">IF(MOD(ROW()-36, 6) = 0, INDEX(AA:AA, ROW()), INDEX(AE:AE,ROW() - 1))</f>
        <v>5228.2104229559218</v>
      </c>
      <c r="AD75" s="8" cm="1">
        <f t="array" aca="1" ref="AD75" ca="1">_xll.RiskUniform($B$22,$C$22)</f>
        <v>25</v>
      </c>
      <c r="AE75" s="8">
        <f t="shared" ca="1" si="27"/>
        <v>5253.2104229559218</v>
      </c>
      <c r="AF75" s="19">
        <f t="shared" ca="1" si="7"/>
        <v>174.66666666666697</v>
      </c>
      <c r="AG75" s="19">
        <f t="shared" ca="1" si="28"/>
        <v>1253.2104229559218</v>
      </c>
      <c r="AH75" s="8" t="str">
        <f t="shared" ca="1" si="8"/>
        <v>NO</v>
      </c>
      <c r="AI75" s="8">
        <f t="shared" ca="1" si="9"/>
        <v>440</v>
      </c>
      <c r="AJ75" s="8">
        <f t="shared" ca="1" si="10"/>
        <v>100</v>
      </c>
      <c r="AK75" s="8">
        <f t="shared" ca="1" si="11"/>
        <v>220</v>
      </c>
      <c r="AL75" s="19">
        <f t="shared" ca="1" si="12"/>
        <v>174.66666666666697</v>
      </c>
      <c r="AM75" s="19">
        <f t="shared" ca="1" si="13"/>
        <v>1253.2104229559218</v>
      </c>
      <c r="AN75" s="8" t="str">
        <f t="shared" ca="1" si="14"/>
        <v>YES</v>
      </c>
    </row>
    <row r="76" spans="1:40">
      <c r="A76" s="8">
        <v>41</v>
      </c>
      <c r="B76" s="8" cm="1">
        <f t="array" aca="1" ref="B76" ca="1">_xll.RiskGamma(1,1/$B$6)</f>
        <v>100</v>
      </c>
      <c r="C76" s="8">
        <f t="shared" ca="1" si="15"/>
        <v>4100</v>
      </c>
      <c r="D76" s="8">
        <f t="shared" ca="1" si="16"/>
        <v>4500</v>
      </c>
      <c r="E76" s="8" cm="1">
        <f t="array" aca="1" ref="E76" ca="1">_xll.RiskPert($B$8,$D$8,$E$8)</f>
        <v>50</v>
      </c>
      <c r="F76" s="8">
        <f t="shared" ca="1" si="17"/>
        <v>4550</v>
      </c>
      <c r="G76" s="8">
        <f t="shared" ca="1" si="18"/>
        <v>450</v>
      </c>
      <c r="H76" s="8">
        <f t="shared" ca="1" si="19"/>
        <v>4550</v>
      </c>
      <c r="I76" s="8" cm="1">
        <f t="array" aca="1" ref="I76" ca="1">_xll.RiskUniform($B$10,$C$10)</f>
        <v>60</v>
      </c>
      <c r="J76" s="8">
        <f t="shared" ca="1" si="20"/>
        <v>4610</v>
      </c>
      <c r="K76" s="8">
        <f t="shared" ca="1" si="21"/>
        <v>0</v>
      </c>
      <c r="L76" s="8">
        <f t="shared" ca="1" si="22"/>
        <v>4610</v>
      </c>
      <c r="M76" s="19" cm="1">
        <f t="array" aca="1" ref="M76" ca="1">_xll.RiskWeibull($B$12,$C$12)</f>
        <v>93.543756289254645</v>
      </c>
      <c r="N76" s="19">
        <f t="shared" ca="1" si="23"/>
        <v>4703.5437562892548</v>
      </c>
      <c r="O76" s="8">
        <f t="shared" ca="1" si="24"/>
        <v>0</v>
      </c>
      <c r="P76" s="19">
        <f t="shared" ca="1" si="25"/>
        <v>4703.5437562892548</v>
      </c>
      <c r="Q76" s="8" cm="1">
        <f t="array" aca="1" ref="Q76" ca="1">_xll.RiskGamma($B$14,1/$C$14)</f>
        <v>100</v>
      </c>
      <c r="R76" s="8" cm="1">
        <f t="array" aca="1" ref="R76" ca="1">_xll.RiskUniform($B$16,$C$16)</f>
        <v>20</v>
      </c>
      <c r="S76" s="19">
        <f t="shared" ca="1" si="26"/>
        <v>4823.5437562892548</v>
      </c>
      <c r="T76" s="9">
        <f t="shared" ca="1" si="0"/>
        <v>100</v>
      </c>
      <c r="U76" s="19" cm="1">
        <f t="array" aca="1" ref="U76" ca="1">INDEX(S:S, 41 + (INT((ROW(A41)-1)/6)*6))</f>
        <v>4933.5437562892548</v>
      </c>
      <c r="V76" s="8">
        <f t="shared" si="1"/>
        <v>120</v>
      </c>
      <c r="W76" s="19">
        <f t="shared" ca="1" si="2"/>
        <v>5053.5437562892548</v>
      </c>
      <c r="X76" s="8">
        <f t="shared" ca="1" si="3"/>
        <v>110</v>
      </c>
      <c r="Y76" s="19">
        <f t="shared" ca="1" si="4"/>
        <v>5053.5437562892548</v>
      </c>
      <c r="Z76" s="19" cm="1">
        <f t="array" aca="1" ref="Z76" ca="1">_xll.RiskPert($B$20,$C$20,$D$20)</f>
        <v>99.666666666666671</v>
      </c>
      <c r="AA76" s="8">
        <f t="shared" ca="1" si="5"/>
        <v>5153.2104229559218</v>
      </c>
      <c r="AB76" s="8">
        <f t="shared" ca="1" si="6"/>
        <v>0</v>
      </c>
      <c r="AC76" s="8" cm="1">
        <f t="array" aca="1" ref="AC76" ca="1">IF(MOD(ROW()-36, 6) = 0, INDEX(AA:AA, ROW()), INDEX(AE:AE,ROW() - 1))</f>
        <v>5253.2104229559218</v>
      </c>
      <c r="AD76" s="8" cm="1">
        <f t="array" aca="1" ref="AD76" ca="1">_xll.RiskUniform($B$22,$C$22)</f>
        <v>25</v>
      </c>
      <c r="AE76" s="8">
        <f t="shared" ca="1" si="27"/>
        <v>5278.2104229559218</v>
      </c>
      <c r="AF76" s="19">
        <f t="shared" ca="1" si="7"/>
        <v>199.66666666666697</v>
      </c>
      <c r="AG76" s="19">
        <f t="shared" ca="1" si="28"/>
        <v>1178.2104229559218</v>
      </c>
      <c r="AH76" s="8" t="str">
        <f t="shared" ca="1" si="8"/>
        <v>NO</v>
      </c>
      <c r="AI76" s="8">
        <f t="shared" ca="1" si="9"/>
        <v>450</v>
      </c>
      <c r="AJ76" s="8">
        <f t="shared" ca="1" si="10"/>
        <v>100</v>
      </c>
      <c r="AK76" s="8">
        <f t="shared" ca="1" si="11"/>
        <v>110</v>
      </c>
      <c r="AL76" s="19">
        <f t="shared" ca="1" si="12"/>
        <v>199.66666666666697</v>
      </c>
      <c r="AM76" s="19">
        <f t="shared" ca="1" si="13"/>
        <v>1178.2104229559218</v>
      </c>
      <c r="AN76" s="8" t="str">
        <f t="shared" ca="1" si="14"/>
        <v>YES</v>
      </c>
    </row>
    <row r="77" spans="1:40">
      <c r="A77" s="8">
        <v>42</v>
      </c>
      <c r="B77" s="8" cm="1">
        <f t="array" aca="1" ref="B77" ca="1">_xll.RiskGamma(1,1/$B$6)</f>
        <v>100</v>
      </c>
      <c r="C77" s="8">
        <f t="shared" ca="1" si="15"/>
        <v>4200</v>
      </c>
      <c r="D77" s="8">
        <f t="shared" ca="1" si="16"/>
        <v>4610</v>
      </c>
      <c r="E77" s="8" cm="1">
        <f t="array" aca="1" ref="E77" ca="1">_xll.RiskPert($B$8,$D$8,$E$8)</f>
        <v>50</v>
      </c>
      <c r="F77" s="8">
        <f t="shared" ca="1" si="17"/>
        <v>4660</v>
      </c>
      <c r="G77" s="8">
        <f t="shared" ca="1" si="18"/>
        <v>460</v>
      </c>
      <c r="H77" s="8">
        <f t="shared" ca="1" si="19"/>
        <v>4660</v>
      </c>
      <c r="I77" s="8" cm="1">
        <f t="array" aca="1" ref="I77" ca="1">_xll.RiskUniform($B$10,$C$10)</f>
        <v>60</v>
      </c>
      <c r="J77" s="8">
        <f t="shared" ca="1" si="20"/>
        <v>4720</v>
      </c>
      <c r="K77" s="8">
        <f t="shared" ca="1" si="21"/>
        <v>0</v>
      </c>
      <c r="L77" s="8">
        <f t="shared" ca="1" si="22"/>
        <v>4720</v>
      </c>
      <c r="M77" s="19" cm="1">
        <f t="array" aca="1" ref="M77" ca="1">_xll.RiskWeibull($B$12,$C$12)</f>
        <v>93.543756289254645</v>
      </c>
      <c r="N77" s="19">
        <f t="shared" ca="1" si="23"/>
        <v>4813.5437562892548</v>
      </c>
      <c r="O77" s="8">
        <f t="shared" ca="1" si="24"/>
        <v>0</v>
      </c>
      <c r="P77" s="19">
        <f t="shared" ca="1" si="25"/>
        <v>4813.5437562892548</v>
      </c>
      <c r="Q77" s="8" cm="1">
        <f t="array" aca="1" ref="Q77" ca="1">_xll.RiskGamma($B$14,1/$C$14)</f>
        <v>100</v>
      </c>
      <c r="R77" s="8" cm="1">
        <f t="array" aca="1" ref="R77" ca="1">_xll.RiskUniform($B$16,$C$16)</f>
        <v>20</v>
      </c>
      <c r="S77" s="19">
        <f t="shared" ca="1" si="26"/>
        <v>4933.5437562892548</v>
      </c>
      <c r="T77" s="9">
        <f t="shared" ca="1" si="0"/>
        <v>100</v>
      </c>
      <c r="U77" s="19" cm="1">
        <f t="array" aca="1" ref="U77" ca="1">INDEX(S:S, 41 + (INT((ROW(A42)-1)/6)*6))</f>
        <v>4933.5437562892548</v>
      </c>
      <c r="V77" s="8">
        <f t="shared" si="1"/>
        <v>120</v>
      </c>
      <c r="W77" s="19">
        <f t="shared" ca="1" si="2"/>
        <v>5053.5437562892548</v>
      </c>
      <c r="X77" s="8">
        <f t="shared" ca="1" si="3"/>
        <v>0</v>
      </c>
      <c r="Y77" s="19">
        <f t="shared" ca="1" si="4"/>
        <v>5053.5437562892548</v>
      </c>
      <c r="Z77" s="19" cm="1">
        <f t="array" aca="1" ref="Z77" ca="1">_xll.RiskPert($B$20,$C$20,$D$20)</f>
        <v>99.666666666666671</v>
      </c>
      <c r="AA77" s="8">
        <f t="shared" ca="1" si="5"/>
        <v>5153.2104229559218</v>
      </c>
      <c r="AB77" s="8">
        <f t="shared" ca="1" si="6"/>
        <v>0</v>
      </c>
      <c r="AC77" s="8" cm="1">
        <f t="array" aca="1" ref="AC77" ca="1">IF(MOD(ROW()-36, 6) = 0, INDEX(AA:AA, ROW()), INDEX(AE:AE,ROW() - 1))</f>
        <v>5278.2104229559218</v>
      </c>
      <c r="AD77" s="8" cm="1">
        <f t="array" aca="1" ref="AD77" ca="1">_xll.RiskUniform($B$22,$C$22)</f>
        <v>25</v>
      </c>
      <c r="AE77" s="8">
        <f t="shared" ca="1" si="27"/>
        <v>5303.2104229559218</v>
      </c>
      <c r="AF77" s="19">
        <f t="shared" ca="1" si="7"/>
        <v>224.66666666666697</v>
      </c>
      <c r="AG77" s="19">
        <f t="shared" ca="1" si="28"/>
        <v>1103.2104229559218</v>
      </c>
      <c r="AH77" s="8" t="str">
        <f t="shared" ca="1" si="8"/>
        <v>NO</v>
      </c>
      <c r="AI77" s="8">
        <f t="shared" ca="1" si="9"/>
        <v>460</v>
      </c>
      <c r="AJ77" s="8">
        <f t="shared" ca="1" si="10"/>
        <v>100</v>
      </c>
      <c r="AK77" s="8">
        <f t="shared" ca="1" si="11"/>
        <v>0</v>
      </c>
      <c r="AL77" s="19">
        <f t="shared" ca="1" si="12"/>
        <v>224.66666666666697</v>
      </c>
      <c r="AM77" s="19">
        <f t="shared" ca="1" si="13"/>
        <v>1103.2104229559218</v>
      </c>
      <c r="AN77" s="8" t="str">
        <f t="shared" ca="1" si="14"/>
        <v>YES</v>
      </c>
    </row>
    <row r="78" spans="1:40">
      <c r="A78" s="8">
        <v>43</v>
      </c>
      <c r="B78" s="8" cm="1">
        <f t="array" aca="1" ref="B78" ca="1">_xll.RiskGamma(1,1/$B$6)</f>
        <v>100</v>
      </c>
      <c r="C78" s="8">
        <f t="shared" ca="1" si="15"/>
        <v>4300</v>
      </c>
      <c r="D78" s="8">
        <f t="shared" ca="1" si="16"/>
        <v>4720</v>
      </c>
      <c r="E78" s="8" cm="1">
        <f t="array" aca="1" ref="E78" ca="1">_xll.RiskPert($B$8,$D$8,$E$8)</f>
        <v>50</v>
      </c>
      <c r="F78" s="8">
        <f t="shared" ca="1" si="17"/>
        <v>4770</v>
      </c>
      <c r="G78" s="8">
        <f t="shared" ca="1" si="18"/>
        <v>470</v>
      </c>
      <c r="H78" s="8">
        <f t="shared" ca="1" si="19"/>
        <v>4770</v>
      </c>
      <c r="I78" s="8" cm="1">
        <f t="array" aca="1" ref="I78" ca="1">_xll.RiskUniform($B$10,$C$10)</f>
        <v>60</v>
      </c>
      <c r="J78" s="8">
        <f t="shared" ca="1" si="20"/>
        <v>4830</v>
      </c>
      <c r="K78" s="8">
        <f t="shared" ca="1" si="21"/>
        <v>0</v>
      </c>
      <c r="L78" s="8">
        <f t="shared" ca="1" si="22"/>
        <v>4830</v>
      </c>
      <c r="M78" s="19" cm="1">
        <f t="array" aca="1" ref="M78" ca="1">_xll.RiskWeibull($B$12,$C$12)</f>
        <v>93.543756289254645</v>
      </c>
      <c r="N78" s="19">
        <f t="shared" ca="1" si="23"/>
        <v>4923.5437562892548</v>
      </c>
      <c r="O78" s="8">
        <f t="shared" ca="1" si="24"/>
        <v>0</v>
      </c>
      <c r="P78" s="19">
        <f t="shared" ca="1" si="25"/>
        <v>4923.5437562892548</v>
      </c>
      <c r="Q78" s="8" cm="1">
        <f t="array" aca="1" ref="Q78" ca="1">_xll.RiskGamma($B$14,1/$C$14)</f>
        <v>100</v>
      </c>
      <c r="R78" s="8" cm="1">
        <f t="array" aca="1" ref="R78" ca="1">_xll.RiskUniform($B$16,$C$16)</f>
        <v>20</v>
      </c>
      <c r="S78" s="19">
        <f t="shared" ca="1" si="26"/>
        <v>5043.5437562892548</v>
      </c>
      <c r="T78" s="9">
        <f t="shared" ca="1" si="0"/>
        <v>100</v>
      </c>
      <c r="U78" s="19" cm="1">
        <f t="array" aca="1" ref="U78" ca="1">INDEX(S:S, 41 + (INT((ROW(A43)-1)/6)*6))</f>
        <v>5593.5437562892548</v>
      </c>
      <c r="V78" s="8">
        <f t="shared" si="1"/>
        <v>120</v>
      </c>
      <c r="W78" s="19">
        <f t="shared" ca="1" si="2"/>
        <v>5713.5437562892548</v>
      </c>
      <c r="X78" s="8">
        <f t="shared" ca="1" si="3"/>
        <v>550</v>
      </c>
      <c r="Y78" s="19">
        <f t="shared" ca="1" si="4"/>
        <v>5713.5437562892548</v>
      </c>
      <c r="Z78" s="19" cm="1">
        <f t="array" aca="1" ref="Z78" ca="1">_xll.RiskPert($B$20,$C$20,$D$20)</f>
        <v>99.666666666666671</v>
      </c>
      <c r="AA78" s="8">
        <f t="shared" ca="1" si="5"/>
        <v>5813.2104229559218</v>
      </c>
      <c r="AB78" s="8">
        <f t="shared" ca="1" si="6"/>
        <v>0</v>
      </c>
      <c r="AC78" s="8" cm="1">
        <f t="array" aca="1" ref="AC78" ca="1">IF(MOD(ROW()-36, 6) = 0, INDEX(AA:AA, ROW()), INDEX(AE:AE,ROW() - 1))</f>
        <v>5813.2104229559218</v>
      </c>
      <c r="AD78" s="8" cm="1">
        <f t="array" aca="1" ref="AD78" ca="1">_xll.RiskUniform($B$22,$C$22)</f>
        <v>25</v>
      </c>
      <c r="AE78" s="8">
        <f t="shared" ca="1" si="27"/>
        <v>5838.2104229559218</v>
      </c>
      <c r="AF78" s="19">
        <f t="shared" ca="1" si="7"/>
        <v>99.66666666666697</v>
      </c>
      <c r="AG78" s="19">
        <f t="shared" ca="1" si="28"/>
        <v>1538.2104229559218</v>
      </c>
      <c r="AH78" s="8" t="str">
        <f t="shared" ca="1" si="8"/>
        <v>NO</v>
      </c>
      <c r="AI78" s="8">
        <f t="shared" ca="1" si="9"/>
        <v>470</v>
      </c>
      <c r="AJ78" s="8">
        <f t="shared" ca="1" si="10"/>
        <v>100</v>
      </c>
      <c r="AK78" s="8">
        <f t="shared" ca="1" si="11"/>
        <v>550</v>
      </c>
      <c r="AL78" s="19">
        <f t="shared" ca="1" si="12"/>
        <v>99.66666666666697</v>
      </c>
      <c r="AM78" s="19">
        <f t="shared" ca="1" si="13"/>
        <v>1538.2104229559218</v>
      </c>
      <c r="AN78" s="8" t="str">
        <f t="shared" ca="1" si="14"/>
        <v>NO</v>
      </c>
    </row>
    <row r="79" spans="1:40">
      <c r="A79" s="8">
        <v>44</v>
      </c>
      <c r="B79" s="8" cm="1">
        <f t="array" aca="1" ref="B79" ca="1">_xll.RiskGamma(1,1/$B$6)</f>
        <v>100</v>
      </c>
      <c r="C79" s="8">
        <f t="shared" ca="1" si="15"/>
        <v>4400</v>
      </c>
      <c r="D79" s="8">
        <f t="shared" ca="1" si="16"/>
        <v>4830</v>
      </c>
      <c r="E79" s="8" cm="1">
        <f t="array" aca="1" ref="E79" ca="1">_xll.RiskPert($B$8,$D$8,$E$8)</f>
        <v>50</v>
      </c>
      <c r="F79" s="8">
        <f t="shared" ca="1" si="17"/>
        <v>4880</v>
      </c>
      <c r="G79" s="8">
        <f t="shared" ca="1" si="18"/>
        <v>480</v>
      </c>
      <c r="H79" s="8">
        <f t="shared" ca="1" si="19"/>
        <v>4880</v>
      </c>
      <c r="I79" s="8" cm="1">
        <f t="array" aca="1" ref="I79" ca="1">_xll.RiskUniform($B$10,$C$10)</f>
        <v>60</v>
      </c>
      <c r="J79" s="8">
        <f t="shared" ca="1" si="20"/>
        <v>4940</v>
      </c>
      <c r="K79" s="8">
        <f t="shared" ca="1" si="21"/>
        <v>0</v>
      </c>
      <c r="L79" s="8">
        <f t="shared" ca="1" si="22"/>
        <v>4940</v>
      </c>
      <c r="M79" s="19" cm="1">
        <f t="array" aca="1" ref="M79" ca="1">_xll.RiskWeibull($B$12,$C$12)</f>
        <v>93.543756289254645</v>
      </c>
      <c r="N79" s="19">
        <f t="shared" ca="1" si="23"/>
        <v>5033.5437562892548</v>
      </c>
      <c r="O79" s="8">
        <f t="shared" ca="1" si="24"/>
        <v>0</v>
      </c>
      <c r="P79" s="19">
        <f t="shared" ca="1" si="25"/>
        <v>5033.5437562892548</v>
      </c>
      <c r="Q79" s="8" cm="1">
        <f t="array" aca="1" ref="Q79" ca="1">_xll.RiskGamma($B$14,1/$C$14)</f>
        <v>100</v>
      </c>
      <c r="R79" s="8" cm="1">
        <f t="array" aca="1" ref="R79" ca="1">_xll.RiskUniform($B$16,$C$16)</f>
        <v>20</v>
      </c>
      <c r="S79" s="19">
        <f t="shared" ca="1" si="26"/>
        <v>5153.5437562892548</v>
      </c>
      <c r="T79" s="9">
        <f t="shared" ca="1" si="0"/>
        <v>100</v>
      </c>
      <c r="U79" s="19" cm="1">
        <f t="array" aca="1" ref="U79" ca="1">INDEX(S:S, 41 + (INT((ROW(A44)-1)/6)*6))</f>
        <v>5593.5437562892548</v>
      </c>
      <c r="V79" s="8">
        <f t="shared" si="1"/>
        <v>120</v>
      </c>
      <c r="W79" s="19">
        <f t="shared" ca="1" si="2"/>
        <v>5713.5437562892548</v>
      </c>
      <c r="X79" s="8">
        <f t="shared" ca="1" si="3"/>
        <v>440</v>
      </c>
      <c r="Y79" s="19">
        <f t="shared" ca="1" si="4"/>
        <v>5713.5437562892548</v>
      </c>
      <c r="Z79" s="19" cm="1">
        <f t="array" aca="1" ref="Z79" ca="1">_xll.RiskPert($B$20,$C$20,$D$20)</f>
        <v>99.666666666666671</v>
      </c>
      <c r="AA79" s="8">
        <f t="shared" ca="1" si="5"/>
        <v>5813.2104229559218</v>
      </c>
      <c r="AB79" s="8">
        <f t="shared" ca="1" si="6"/>
        <v>0</v>
      </c>
      <c r="AC79" s="8" cm="1">
        <f t="array" aca="1" ref="AC79" ca="1">IF(MOD(ROW()-36, 6) = 0, INDEX(AA:AA, ROW()), INDEX(AE:AE,ROW() - 1))</f>
        <v>5838.2104229559218</v>
      </c>
      <c r="AD79" s="8" cm="1">
        <f t="array" aca="1" ref="AD79" ca="1">_xll.RiskUniform($B$22,$C$22)</f>
        <v>25</v>
      </c>
      <c r="AE79" s="8">
        <f t="shared" ca="1" si="27"/>
        <v>5863.2104229559218</v>
      </c>
      <c r="AF79" s="19">
        <f t="shared" ca="1" si="7"/>
        <v>124.66666666666697</v>
      </c>
      <c r="AG79" s="19">
        <f t="shared" ca="1" si="28"/>
        <v>1463.2104229559218</v>
      </c>
      <c r="AH79" s="8" t="str">
        <f t="shared" ca="1" si="8"/>
        <v>NO</v>
      </c>
      <c r="AI79" s="8">
        <f t="shared" ca="1" si="9"/>
        <v>480</v>
      </c>
      <c r="AJ79" s="8">
        <f t="shared" ca="1" si="10"/>
        <v>100</v>
      </c>
      <c r="AK79" s="8">
        <f t="shared" ca="1" si="11"/>
        <v>440</v>
      </c>
      <c r="AL79" s="19">
        <f t="shared" ca="1" si="12"/>
        <v>124.66666666666697</v>
      </c>
      <c r="AM79" s="19">
        <f t="shared" ca="1" si="13"/>
        <v>1463.2104229559218</v>
      </c>
      <c r="AN79" s="8" t="str">
        <f t="shared" ca="1" si="14"/>
        <v>NO</v>
      </c>
    </row>
    <row r="80" spans="1:40">
      <c r="A80" s="8">
        <v>45</v>
      </c>
      <c r="B80" s="8" cm="1">
        <f t="array" aca="1" ref="B80" ca="1">_xll.RiskGamma(1,1/$B$6)</f>
        <v>100</v>
      </c>
      <c r="C80" s="8">
        <f t="shared" ca="1" si="15"/>
        <v>4500</v>
      </c>
      <c r="D80" s="8">
        <f t="shared" ca="1" si="16"/>
        <v>4940</v>
      </c>
      <c r="E80" s="8" cm="1">
        <f t="array" aca="1" ref="E80" ca="1">_xll.RiskPert($B$8,$D$8,$E$8)</f>
        <v>50</v>
      </c>
      <c r="F80" s="8">
        <f t="shared" ca="1" si="17"/>
        <v>4990</v>
      </c>
      <c r="G80" s="8">
        <f t="shared" ca="1" si="18"/>
        <v>490</v>
      </c>
      <c r="H80" s="8">
        <f t="shared" ca="1" si="19"/>
        <v>4990</v>
      </c>
      <c r="I80" s="8" cm="1">
        <f t="array" aca="1" ref="I80" ca="1">_xll.RiskUniform($B$10,$C$10)</f>
        <v>60</v>
      </c>
      <c r="J80" s="8">
        <f t="shared" ca="1" si="20"/>
        <v>5050</v>
      </c>
      <c r="K80" s="8">
        <f t="shared" ca="1" si="21"/>
        <v>0</v>
      </c>
      <c r="L80" s="8">
        <f t="shared" ca="1" si="22"/>
        <v>5050</v>
      </c>
      <c r="M80" s="19" cm="1">
        <f t="array" aca="1" ref="M80" ca="1">_xll.RiskWeibull($B$12,$C$12)</f>
        <v>93.543756289254645</v>
      </c>
      <c r="N80" s="19">
        <f t="shared" ca="1" si="23"/>
        <v>5143.5437562892548</v>
      </c>
      <c r="O80" s="8">
        <f t="shared" ca="1" si="24"/>
        <v>0</v>
      </c>
      <c r="P80" s="19">
        <f t="shared" ca="1" si="25"/>
        <v>5143.5437562892548</v>
      </c>
      <c r="Q80" s="8" cm="1">
        <f t="array" aca="1" ref="Q80" ca="1">_xll.RiskGamma($B$14,1/$C$14)</f>
        <v>100</v>
      </c>
      <c r="R80" s="8" cm="1">
        <f t="array" aca="1" ref="R80" ca="1">_xll.RiskUniform($B$16,$C$16)</f>
        <v>20</v>
      </c>
      <c r="S80" s="19">
        <f t="shared" ca="1" si="26"/>
        <v>5263.5437562892548</v>
      </c>
      <c r="T80" s="9">
        <f t="shared" ca="1" si="0"/>
        <v>100</v>
      </c>
      <c r="U80" s="19" cm="1">
        <f t="array" aca="1" ref="U80" ca="1">INDEX(S:S, 41 + (INT((ROW(A45)-1)/6)*6))</f>
        <v>5593.5437562892548</v>
      </c>
      <c r="V80" s="8">
        <f t="shared" si="1"/>
        <v>120</v>
      </c>
      <c r="W80" s="19">
        <f t="shared" ca="1" si="2"/>
        <v>5713.5437562892548</v>
      </c>
      <c r="X80" s="8">
        <f t="shared" ca="1" si="3"/>
        <v>330</v>
      </c>
      <c r="Y80" s="19">
        <f t="shared" ca="1" si="4"/>
        <v>5713.5437562892548</v>
      </c>
      <c r="Z80" s="19" cm="1">
        <f t="array" aca="1" ref="Z80" ca="1">_xll.RiskPert($B$20,$C$20,$D$20)</f>
        <v>99.666666666666671</v>
      </c>
      <c r="AA80" s="8">
        <f t="shared" ca="1" si="5"/>
        <v>5813.2104229559218</v>
      </c>
      <c r="AB80" s="8">
        <f t="shared" ca="1" si="6"/>
        <v>0</v>
      </c>
      <c r="AC80" s="8" cm="1">
        <f t="array" aca="1" ref="AC80" ca="1">IF(MOD(ROW()-36, 6) = 0, INDEX(AA:AA, ROW()), INDEX(AE:AE,ROW() - 1))</f>
        <v>5863.2104229559218</v>
      </c>
      <c r="AD80" s="8" cm="1">
        <f t="array" aca="1" ref="AD80" ca="1">_xll.RiskUniform($B$22,$C$22)</f>
        <v>25</v>
      </c>
      <c r="AE80" s="8">
        <f t="shared" ca="1" si="27"/>
        <v>5888.2104229559218</v>
      </c>
      <c r="AF80" s="19">
        <f t="shared" ca="1" si="7"/>
        <v>149.66666666666697</v>
      </c>
      <c r="AG80" s="19">
        <f t="shared" ca="1" si="28"/>
        <v>1388.2104229559218</v>
      </c>
      <c r="AH80" s="8" t="str">
        <f t="shared" ca="1" si="8"/>
        <v>NO</v>
      </c>
      <c r="AI80" s="8">
        <f t="shared" ca="1" si="9"/>
        <v>490</v>
      </c>
      <c r="AJ80" s="8">
        <f t="shared" ca="1" si="10"/>
        <v>100</v>
      </c>
      <c r="AK80" s="8">
        <f t="shared" ca="1" si="11"/>
        <v>330</v>
      </c>
      <c r="AL80" s="19">
        <f t="shared" ca="1" si="12"/>
        <v>149.66666666666697</v>
      </c>
      <c r="AM80" s="19">
        <f t="shared" ca="1" si="13"/>
        <v>1388.2104229559218</v>
      </c>
      <c r="AN80" s="8" t="str">
        <f t="shared" ca="1" si="14"/>
        <v>YES</v>
      </c>
    </row>
    <row r="81" spans="1:40">
      <c r="A81" s="8">
        <v>46</v>
      </c>
      <c r="B81" s="8" cm="1">
        <f t="array" aca="1" ref="B81" ca="1">_xll.RiskGamma(1,1/$B$6)</f>
        <v>100</v>
      </c>
      <c r="C81" s="8">
        <f t="shared" ca="1" si="15"/>
        <v>4600</v>
      </c>
      <c r="D81" s="8">
        <f t="shared" ca="1" si="16"/>
        <v>5050</v>
      </c>
      <c r="E81" s="8" cm="1">
        <f t="array" aca="1" ref="E81" ca="1">_xll.RiskPert($B$8,$D$8,$E$8)</f>
        <v>50</v>
      </c>
      <c r="F81" s="8">
        <f t="shared" ca="1" si="17"/>
        <v>5100</v>
      </c>
      <c r="G81" s="8">
        <f t="shared" ca="1" si="18"/>
        <v>500</v>
      </c>
      <c r="H81" s="8">
        <f t="shared" ca="1" si="19"/>
        <v>5100</v>
      </c>
      <c r="I81" s="8" cm="1">
        <f t="array" aca="1" ref="I81" ca="1">_xll.RiskUniform($B$10,$C$10)</f>
        <v>60</v>
      </c>
      <c r="J81" s="8">
        <f t="shared" ca="1" si="20"/>
        <v>5160</v>
      </c>
      <c r="K81" s="8">
        <f t="shared" ca="1" si="21"/>
        <v>0</v>
      </c>
      <c r="L81" s="8">
        <f t="shared" ca="1" si="22"/>
        <v>5160</v>
      </c>
      <c r="M81" s="19" cm="1">
        <f t="array" aca="1" ref="M81" ca="1">_xll.RiskWeibull($B$12,$C$12)</f>
        <v>93.543756289254645</v>
      </c>
      <c r="N81" s="19">
        <f t="shared" ca="1" si="23"/>
        <v>5253.5437562892548</v>
      </c>
      <c r="O81" s="8">
        <f t="shared" ca="1" si="24"/>
        <v>0</v>
      </c>
      <c r="P81" s="19">
        <f t="shared" ca="1" si="25"/>
        <v>5253.5437562892548</v>
      </c>
      <c r="Q81" s="8" cm="1">
        <f t="array" aca="1" ref="Q81" ca="1">_xll.RiskGamma($B$14,1/$C$14)</f>
        <v>100</v>
      </c>
      <c r="R81" s="8" cm="1">
        <f t="array" aca="1" ref="R81" ca="1">_xll.RiskUniform($B$16,$C$16)</f>
        <v>20</v>
      </c>
      <c r="S81" s="19">
        <f t="shared" ca="1" si="26"/>
        <v>5373.5437562892548</v>
      </c>
      <c r="T81" s="9">
        <f t="shared" ca="1" si="0"/>
        <v>100</v>
      </c>
      <c r="U81" s="19" cm="1">
        <f t="array" aca="1" ref="U81" ca="1">INDEX(S:S, 41 + (INT((ROW(A46)-1)/6)*6))</f>
        <v>5593.5437562892548</v>
      </c>
      <c r="V81" s="8">
        <f t="shared" si="1"/>
        <v>120</v>
      </c>
      <c r="W81" s="19">
        <f t="shared" ca="1" si="2"/>
        <v>5713.5437562892548</v>
      </c>
      <c r="X81" s="8">
        <f t="shared" ca="1" si="3"/>
        <v>220</v>
      </c>
      <c r="Y81" s="19">
        <f t="shared" ca="1" si="4"/>
        <v>5713.5437562892548</v>
      </c>
      <c r="Z81" s="19" cm="1">
        <f t="array" aca="1" ref="Z81" ca="1">_xll.RiskPert($B$20,$C$20,$D$20)</f>
        <v>99.666666666666671</v>
      </c>
      <c r="AA81" s="8">
        <f t="shared" ca="1" si="5"/>
        <v>5813.2104229559218</v>
      </c>
      <c r="AB81" s="8">
        <f t="shared" ca="1" si="6"/>
        <v>0</v>
      </c>
      <c r="AC81" s="8" cm="1">
        <f t="array" aca="1" ref="AC81" ca="1">IF(MOD(ROW()-36, 6) = 0, INDEX(AA:AA, ROW()), INDEX(AE:AE,ROW() - 1))</f>
        <v>5888.2104229559218</v>
      </c>
      <c r="AD81" s="8" cm="1">
        <f t="array" aca="1" ref="AD81" ca="1">_xll.RiskUniform($B$22,$C$22)</f>
        <v>25</v>
      </c>
      <c r="AE81" s="8">
        <f t="shared" ca="1" si="27"/>
        <v>5913.2104229559218</v>
      </c>
      <c r="AF81" s="19">
        <f t="shared" ca="1" si="7"/>
        <v>174.66666666666697</v>
      </c>
      <c r="AG81" s="19">
        <f t="shared" ca="1" si="28"/>
        <v>1313.2104229559218</v>
      </c>
      <c r="AH81" s="8" t="str">
        <f t="shared" ca="1" si="8"/>
        <v>NO</v>
      </c>
      <c r="AI81" s="8">
        <f t="shared" ca="1" si="9"/>
        <v>500</v>
      </c>
      <c r="AJ81" s="8">
        <f t="shared" ca="1" si="10"/>
        <v>100</v>
      </c>
      <c r="AK81" s="8">
        <f t="shared" ca="1" si="11"/>
        <v>220</v>
      </c>
      <c r="AL81" s="19">
        <f t="shared" ca="1" si="12"/>
        <v>174.66666666666697</v>
      </c>
      <c r="AM81" s="19">
        <f t="shared" ca="1" si="13"/>
        <v>1313.2104229559218</v>
      </c>
      <c r="AN81" s="8" t="str">
        <f t="shared" ca="1" si="14"/>
        <v>YES</v>
      </c>
    </row>
    <row r="82" spans="1:40">
      <c r="A82" s="8">
        <v>47</v>
      </c>
      <c r="B82" s="8" cm="1">
        <f t="array" aca="1" ref="B82" ca="1">_xll.RiskGamma(1,1/$B$6)</f>
        <v>100</v>
      </c>
      <c r="C82" s="8">
        <f t="shared" ca="1" si="15"/>
        <v>4700</v>
      </c>
      <c r="D82" s="8">
        <f t="shared" ca="1" si="16"/>
        <v>5160</v>
      </c>
      <c r="E82" s="8" cm="1">
        <f t="array" aca="1" ref="E82" ca="1">_xll.RiskPert($B$8,$D$8,$E$8)</f>
        <v>50</v>
      </c>
      <c r="F82" s="8">
        <f t="shared" ca="1" si="17"/>
        <v>5210</v>
      </c>
      <c r="G82" s="8">
        <f t="shared" ca="1" si="18"/>
        <v>510</v>
      </c>
      <c r="H82" s="8">
        <f t="shared" ca="1" si="19"/>
        <v>5210</v>
      </c>
      <c r="I82" s="8" cm="1">
        <f t="array" aca="1" ref="I82" ca="1">_xll.RiskUniform($B$10,$C$10)</f>
        <v>60</v>
      </c>
      <c r="J82" s="8">
        <f t="shared" ca="1" si="20"/>
        <v>5270</v>
      </c>
      <c r="K82" s="8">
        <f t="shared" ca="1" si="21"/>
        <v>0</v>
      </c>
      <c r="L82" s="8">
        <f t="shared" ca="1" si="22"/>
        <v>5270</v>
      </c>
      <c r="M82" s="19" cm="1">
        <f t="array" aca="1" ref="M82" ca="1">_xll.RiskWeibull($B$12,$C$12)</f>
        <v>93.543756289254645</v>
      </c>
      <c r="N82" s="19">
        <f t="shared" ca="1" si="23"/>
        <v>5363.5437562892548</v>
      </c>
      <c r="O82" s="8">
        <f t="shared" ca="1" si="24"/>
        <v>0</v>
      </c>
      <c r="P82" s="19">
        <f t="shared" ca="1" si="25"/>
        <v>5363.5437562892548</v>
      </c>
      <c r="Q82" s="8" cm="1">
        <f t="array" aca="1" ref="Q82" ca="1">_xll.RiskGamma($B$14,1/$C$14)</f>
        <v>100</v>
      </c>
      <c r="R82" s="8" cm="1">
        <f t="array" aca="1" ref="R82" ca="1">_xll.RiskUniform($B$16,$C$16)</f>
        <v>20</v>
      </c>
      <c r="S82" s="19">
        <f t="shared" ca="1" si="26"/>
        <v>5483.5437562892548</v>
      </c>
      <c r="T82" s="9">
        <f t="shared" ca="1" si="0"/>
        <v>100</v>
      </c>
      <c r="U82" s="19" cm="1">
        <f t="array" aca="1" ref="U82" ca="1">INDEX(S:S, 41 + (INT((ROW(A47)-1)/6)*6))</f>
        <v>5593.5437562892548</v>
      </c>
      <c r="V82" s="8">
        <f t="shared" si="1"/>
        <v>120</v>
      </c>
      <c r="W82" s="19">
        <f t="shared" ca="1" si="2"/>
        <v>5713.5437562892548</v>
      </c>
      <c r="X82" s="8">
        <f t="shared" ca="1" si="3"/>
        <v>110</v>
      </c>
      <c r="Y82" s="19">
        <f t="shared" ca="1" si="4"/>
        <v>5713.5437562892548</v>
      </c>
      <c r="Z82" s="19" cm="1">
        <f t="array" aca="1" ref="Z82" ca="1">_xll.RiskPert($B$20,$C$20,$D$20)</f>
        <v>99.666666666666671</v>
      </c>
      <c r="AA82" s="8">
        <f t="shared" ca="1" si="5"/>
        <v>5813.2104229559218</v>
      </c>
      <c r="AB82" s="8">
        <f t="shared" ca="1" si="6"/>
        <v>0</v>
      </c>
      <c r="AC82" s="8" cm="1">
        <f t="array" aca="1" ref="AC82" ca="1">IF(MOD(ROW()-36, 6) = 0, INDEX(AA:AA, ROW()), INDEX(AE:AE,ROW() - 1))</f>
        <v>5913.2104229559218</v>
      </c>
      <c r="AD82" s="8" cm="1">
        <f t="array" aca="1" ref="AD82" ca="1">_xll.RiskUniform($B$22,$C$22)</f>
        <v>25</v>
      </c>
      <c r="AE82" s="8">
        <f t="shared" ca="1" si="27"/>
        <v>5938.2104229559218</v>
      </c>
      <c r="AF82" s="19">
        <f t="shared" ca="1" si="7"/>
        <v>199.66666666666697</v>
      </c>
      <c r="AG82" s="19">
        <f t="shared" ca="1" si="28"/>
        <v>1238.2104229559218</v>
      </c>
      <c r="AH82" s="8" t="str">
        <f t="shared" ca="1" si="8"/>
        <v>NO</v>
      </c>
      <c r="AI82" s="8">
        <f t="shared" ca="1" si="9"/>
        <v>510</v>
      </c>
      <c r="AJ82" s="8">
        <f t="shared" ca="1" si="10"/>
        <v>100</v>
      </c>
      <c r="AK82" s="8">
        <f t="shared" ca="1" si="11"/>
        <v>110</v>
      </c>
      <c r="AL82" s="19">
        <f t="shared" ca="1" si="12"/>
        <v>199.66666666666697</v>
      </c>
      <c r="AM82" s="19">
        <f t="shared" ca="1" si="13"/>
        <v>1238.2104229559218</v>
      </c>
      <c r="AN82" s="8" t="str">
        <f t="shared" ca="1" si="14"/>
        <v>YES</v>
      </c>
    </row>
    <row r="83" spans="1:40">
      <c r="A83" s="8">
        <v>48</v>
      </c>
      <c r="B83" s="8" cm="1">
        <f t="array" aca="1" ref="B83" ca="1">_xll.RiskGamma(1,1/$B$6)</f>
        <v>100</v>
      </c>
      <c r="C83" s="8">
        <f t="shared" ca="1" si="15"/>
        <v>4800</v>
      </c>
      <c r="D83" s="8">
        <f t="shared" ca="1" si="16"/>
        <v>5270</v>
      </c>
      <c r="E83" s="8" cm="1">
        <f t="array" aca="1" ref="E83" ca="1">_xll.RiskPert($B$8,$D$8,$E$8)</f>
        <v>50</v>
      </c>
      <c r="F83" s="8">
        <f t="shared" ca="1" si="17"/>
        <v>5320</v>
      </c>
      <c r="G83" s="8">
        <f t="shared" ca="1" si="18"/>
        <v>520</v>
      </c>
      <c r="H83" s="8">
        <f t="shared" ca="1" si="19"/>
        <v>5320</v>
      </c>
      <c r="I83" s="8" cm="1">
        <f t="array" aca="1" ref="I83" ca="1">_xll.RiskUniform($B$10,$C$10)</f>
        <v>60</v>
      </c>
      <c r="J83" s="8">
        <f t="shared" ca="1" si="20"/>
        <v>5380</v>
      </c>
      <c r="K83" s="8">
        <f t="shared" ca="1" si="21"/>
        <v>0</v>
      </c>
      <c r="L83" s="8">
        <f t="shared" ca="1" si="22"/>
        <v>5380</v>
      </c>
      <c r="M83" s="19" cm="1">
        <f t="array" aca="1" ref="M83" ca="1">_xll.RiskWeibull($B$12,$C$12)</f>
        <v>93.543756289254645</v>
      </c>
      <c r="N83" s="19">
        <f t="shared" ca="1" si="23"/>
        <v>5473.5437562892548</v>
      </c>
      <c r="O83" s="8">
        <f t="shared" ca="1" si="24"/>
        <v>0</v>
      </c>
      <c r="P83" s="19">
        <f t="shared" ca="1" si="25"/>
        <v>5473.5437562892548</v>
      </c>
      <c r="Q83" s="8" cm="1">
        <f t="array" aca="1" ref="Q83" ca="1">_xll.RiskGamma($B$14,1/$C$14)</f>
        <v>100</v>
      </c>
      <c r="R83" s="8" cm="1">
        <f t="array" aca="1" ref="R83" ca="1">_xll.RiskUniform($B$16,$C$16)</f>
        <v>20</v>
      </c>
      <c r="S83" s="19">
        <f t="shared" ca="1" si="26"/>
        <v>5593.5437562892548</v>
      </c>
      <c r="T83" s="9">
        <f t="shared" ca="1" si="0"/>
        <v>100</v>
      </c>
      <c r="U83" s="19" cm="1">
        <f t="array" aca="1" ref="U83" ca="1">INDEX(S:S, 41 + (INT((ROW(A48)-1)/6)*6))</f>
        <v>5593.5437562892548</v>
      </c>
      <c r="V83" s="8">
        <f t="shared" si="1"/>
        <v>120</v>
      </c>
      <c r="W83" s="19">
        <f t="shared" ca="1" si="2"/>
        <v>5713.5437562892548</v>
      </c>
      <c r="X83" s="8">
        <f t="shared" ca="1" si="3"/>
        <v>0</v>
      </c>
      <c r="Y83" s="19">
        <f t="shared" ca="1" si="4"/>
        <v>5713.5437562892548</v>
      </c>
      <c r="Z83" s="19" cm="1">
        <f t="array" aca="1" ref="Z83" ca="1">_xll.RiskPert($B$20,$C$20,$D$20)</f>
        <v>99.666666666666671</v>
      </c>
      <c r="AA83" s="8">
        <f t="shared" ca="1" si="5"/>
        <v>5813.2104229559218</v>
      </c>
      <c r="AB83" s="8">
        <f t="shared" ca="1" si="6"/>
        <v>0</v>
      </c>
      <c r="AC83" s="8" cm="1">
        <f t="array" aca="1" ref="AC83" ca="1">IF(MOD(ROW()-36, 6) = 0, INDEX(AA:AA, ROW()), INDEX(AE:AE,ROW() - 1))</f>
        <v>5938.2104229559218</v>
      </c>
      <c r="AD83" s="8" cm="1">
        <f t="array" aca="1" ref="AD83" ca="1">_xll.RiskUniform($B$22,$C$22)</f>
        <v>25</v>
      </c>
      <c r="AE83" s="8">
        <f t="shared" ca="1" si="27"/>
        <v>5963.2104229559218</v>
      </c>
      <c r="AF83" s="19">
        <f t="shared" ca="1" si="7"/>
        <v>224.66666666666697</v>
      </c>
      <c r="AG83" s="19">
        <f t="shared" ca="1" si="28"/>
        <v>1163.2104229559218</v>
      </c>
      <c r="AH83" s="8" t="str">
        <f t="shared" ca="1" si="8"/>
        <v>NO</v>
      </c>
      <c r="AI83" s="8">
        <f t="shared" ca="1" si="9"/>
        <v>520</v>
      </c>
      <c r="AJ83" s="8">
        <f t="shared" ca="1" si="10"/>
        <v>100</v>
      </c>
      <c r="AK83" s="8">
        <f t="shared" ca="1" si="11"/>
        <v>0</v>
      </c>
      <c r="AL83" s="19">
        <f t="shared" ca="1" si="12"/>
        <v>224.66666666666697</v>
      </c>
      <c r="AM83" s="19">
        <f t="shared" ca="1" si="13"/>
        <v>1163.2104229559218</v>
      </c>
      <c r="AN83" s="8" t="str">
        <f t="shared" ca="1" si="14"/>
        <v>YES</v>
      </c>
    </row>
    <row r="84" spans="1:40">
      <c r="A84" s="8">
        <v>49</v>
      </c>
      <c r="B84" s="8" cm="1">
        <f t="array" aca="1" ref="B84" ca="1">_xll.RiskGamma(1,1/$B$6)</f>
        <v>100</v>
      </c>
      <c r="C84" s="8">
        <f t="shared" ca="1" si="15"/>
        <v>4900</v>
      </c>
      <c r="D84" s="8">
        <f t="shared" ca="1" si="16"/>
        <v>5380</v>
      </c>
      <c r="E84" s="8" cm="1">
        <f t="array" aca="1" ref="E84" ca="1">_xll.RiskPert($B$8,$D$8,$E$8)</f>
        <v>50</v>
      </c>
      <c r="F84" s="8">
        <f t="shared" ca="1" si="17"/>
        <v>5430</v>
      </c>
      <c r="G84" s="8">
        <f t="shared" ca="1" si="18"/>
        <v>530</v>
      </c>
      <c r="H84" s="8">
        <f t="shared" ca="1" si="19"/>
        <v>5430</v>
      </c>
      <c r="I84" s="8" cm="1">
        <f t="array" aca="1" ref="I84" ca="1">_xll.RiskUniform($B$10,$C$10)</f>
        <v>60</v>
      </c>
      <c r="J84" s="8">
        <f t="shared" ca="1" si="20"/>
        <v>5490</v>
      </c>
      <c r="K84" s="8">
        <f t="shared" ca="1" si="21"/>
        <v>0</v>
      </c>
      <c r="L84" s="8">
        <f t="shared" ca="1" si="22"/>
        <v>5490</v>
      </c>
      <c r="M84" s="19" cm="1">
        <f t="array" aca="1" ref="M84" ca="1">_xll.RiskWeibull($B$12,$C$12)</f>
        <v>93.543756289254645</v>
      </c>
      <c r="N84" s="19">
        <f t="shared" ca="1" si="23"/>
        <v>5583.5437562892548</v>
      </c>
      <c r="O84" s="8">
        <f t="shared" ca="1" si="24"/>
        <v>0</v>
      </c>
      <c r="P84" s="19">
        <f t="shared" ca="1" si="25"/>
        <v>5583.5437562892548</v>
      </c>
      <c r="Q84" s="8" cm="1">
        <f t="array" aca="1" ref="Q84" ca="1">_xll.RiskGamma($B$14,1/$C$14)</f>
        <v>100</v>
      </c>
      <c r="R84" s="8" cm="1">
        <f t="array" aca="1" ref="R84" ca="1">_xll.RiskUniform($B$16,$C$16)</f>
        <v>20</v>
      </c>
      <c r="S84" s="19">
        <f t="shared" ca="1" si="26"/>
        <v>5703.5437562892548</v>
      </c>
      <c r="T84" s="9">
        <f t="shared" ca="1" si="0"/>
        <v>100</v>
      </c>
      <c r="U84" s="19" cm="1">
        <f t="array" aca="1" ref="U84" ca="1">INDEX(S:S, 41 + (INT((ROW(A49)-1)/6)*6))</f>
        <v>6253.5437562892548</v>
      </c>
      <c r="V84" s="8">
        <f t="shared" si="1"/>
        <v>120</v>
      </c>
      <c r="W84" s="19">
        <f t="shared" ca="1" si="2"/>
        <v>6373.5437562892548</v>
      </c>
      <c r="X84" s="8">
        <f t="shared" ca="1" si="3"/>
        <v>550</v>
      </c>
      <c r="Y84" s="19">
        <f t="shared" ca="1" si="4"/>
        <v>6373.5437562892548</v>
      </c>
      <c r="Z84" s="19" cm="1">
        <f t="array" aca="1" ref="Z84" ca="1">_xll.RiskPert($B$20,$C$20,$D$20)</f>
        <v>99.666666666666671</v>
      </c>
      <c r="AA84" s="8">
        <f t="shared" ca="1" si="5"/>
        <v>6473.2104229559218</v>
      </c>
      <c r="AB84" s="8">
        <f t="shared" ca="1" si="6"/>
        <v>0</v>
      </c>
      <c r="AC84" s="8" cm="1">
        <f t="array" aca="1" ref="AC84" ca="1">IF(MOD(ROW()-36, 6) = 0, INDEX(AA:AA, ROW()), INDEX(AE:AE,ROW() - 1))</f>
        <v>6473.2104229559218</v>
      </c>
      <c r="AD84" s="8" cm="1">
        <f t="array" aca="1" ref="AD84" ca="1">_xll.RiskUniform($B$22,$C$22)</f>
        <v>25</v>
      </c>
      <c r="AE84" s="8">
        <f t="shared" ca="1" si="27"/>
        <v>6498.2104229559218</v>
      </c>
      <c r="AF84" s="19">
        <f t="shared" ca="1" si="7"/>
        <v>99.66666666666697</v>
      </c>
      <c r="AG84" s="19">
        <f t="shared" ca="1" si="28"/>
        <v>1598.2104229559218</v>
      </c>
      <c r="AH84" s="8" t="str">
        <f t="shared" ca="1" si="8"/>
        <v>NO</v>
      </c>
      <c r="AI84" s="8">
        <f t="shared" ca="1" si="9"/>
        <v>530</v>
      </c>
      <c r="AJ84" s="8">
        <f t="shared" ca="1" si="10"/>
        <v>100</v>
      </c>
      <c r="AK84" s="8">
        <f t="shared" ca="1" si="11"/>
        <v>550</v>
      </c>
      <c r="AL84" s="19">
        <f t="shared" ca="1" si="12"/>
        <v>99.66666666666697</v>
      </c>
      <c r="AM84" s="19">
        <f t="shared" ca="1" si="13"/>
        <v>1598.2104229559218</v>
      </c>
      <c r="AN84" s="8" t="str">
        <f t="shared" ca="1" si="14"/>
        <v>NO</v>
      </c>
    </row>
    <row r="85" spans="1:40">
      <c r="A85" s="8">
        <v>50</v>
      </c>
      <c r="B85" s="8" cm="1">
        <f t="array" aca="1" ref="B85" ca="1">_xll.RiskGamma(1,1/$B$6)</f>
        <v>100</v>
      </c>
      <c r="C85" s="8">
        <f t="shared" ca="1" si="15"/>
        <v>5000</v>
      </c>
      <c r="D85" s="8">
        <f t="shared" ca="1" si="16"/>
        <v>5490</v>
      </c>
      <c r="E85" s="8" cm="1">
        <f t="array" aca="1" ref="E85" ca="1">_xll.RiskPert($B$8,$D$8,$E$8)</f>
        <v>50</v>
      </c>
      <c r="F85" s="8">
        <f t="shared" ca="1" si="17"/>
        <v>5540</v>
      </c>
      <c r="G85" s="8">
        <f t="shared" ca="1" si="18"/>
        <v>540</v>
      </c>
      <c r="H85" s="8">
        <f t="shared" ca="1" si="19"/>
        <v>5540</v>
      </c>
      <c r="I85" s="8" cm="1">
        <f t="array" aca="1" ref="I85" ca="1">_xll.RiskUniform($B$10,$C$10)</f>
        <v>60</v>
      </c>
      <c r="J85" s="8">
        <f t="shared" ca="1" si="20"/>
        <v>5600</v>
      </c>
      <c r="K85" s="8">
        <f t="shared" ca="1" si="21"/>
        <v>0</v>
      </c>
      <c r="L85" s="8">
        <f t="shared" ca="1" si="22"/>
        <v>5600</v>
      </c>
      <c r="M85" s="19" cm="1">
        <f t="array" aca="1" ref="M85" ca="1">_xll.RiskWeibull($B$12,$C$12)</f>
        <v>93.543756289254645</v>
      </c>
      <c r="N85" s="19">
        <f t="shared" ca="1" si="23"/>
        <v>5693.5437562892548</v>
      </c>
      <c r="O85" s="8">
        <f t="shared" ca="1" si="24"/>
        <v>0</v>
      </c>
      <c r="P85" s="19">
        <f t="shared" ca="1" si="25"/>
        <v>5693.5437562892548</v>
      </c>
      <c r="Q85" s="8" cm="1">
        <f t="array" aca="1" ref="Q85" ca="1">_xll.RiskGamma($B$14,1/$C$14)</f>
        <v>100</v>
      </c>
      <c r="R85" s="8" cm="1">
        <f t="array" aca="1" ref="R85" ca="1">_xll.RiskUniform($B$16,$C$16)</f>
        <v>20</v>
      </c>
      <c r="S85" s="19">
        <f t="shared" ca="1" si="26"/>
        <v>5813.5437562892548</v>
      </c>
      <c r="T85" s="9">
        <f t="shared" ca="1" si="0"/>
        <v>100</v>
      </c>
      <c r="U85" s="19" cm="1">
        <f t="array" aca="1" ref="U85" ca="1">INDEX(S:S, 41 + (INT((ROW(A50)-1)/6)*6))</f>
        <v>6253.5437562892548</v>
      </c>
      <c r="V85" s="8">
        <f t="shared" si="1"/>
        <v>120</v>
      </c>
      <c r="W85" s="19">
        <f t="shared" ca="1" si="2"/>
        <v>6373.5437562892548</v>
      </c>
      <c r="X85" s="8">
        <f t="shared" ca="1" si="3"/>
        <v>440</v>
      </c>
      <c r="Y85" s="19">
        <f t="shared" ca="1" si="4"/>
        <v>6373.5437562892548</v>
      </c>
      <c r="Z85" s="19" cm="1">
        <f t="array" aca="1" ref="Z85" ca="1">_xll.RiskPert($B$20,$C$20,$D$20)</f>
        <v>99.666666666666671</v>
      </c>
      <c r="AA85" s="8">
        <f t="shared" ca="1" si="5"/>
        <v>6473.2104229559218</v>
      </c>
      <c r="AB85" s="8">
        <f t="shared" ca="1" si="6"/>
        <v>0</v>
      </c>
      <c r="AC85" s="8" cm="1">
        <f t="array" aca="1" ref="AC85" ca="1">IF(MOD(ROW()-36, 6) = 0, INDEX(AA:AA, ROW()), INDEX(AE:AE,ROW() - 1))</f>
        <v>6498.2104229559218</v>
      </c>
      <c r="AD85" s="8" cm="1">
        <f t="array" aca="1" ref="AD85" ca="1">_xll.RiskUniform($B$22,$C$22)</f>
        <v>25</v>
      </c>
      <c r="AE85" s="8">
        <f t="shared" ca="1" si="27"/>
        <v>6523.2104229559218</v>
      </c>
      <c r="AF85" s="19">
        <f t="shared" ca="1" si="7"/>
        <v>124.66666666666697</v>
      </c>
      <c r="AG85" s="19">
        <f t="shared" ca="1" si="28"/>
        <v>1523.2104229559218</v>
      </c>
      <c r="AH85" s="8" t="str">
        <f t="shared" ca="1" si="8"/>
        <v>NO</v>
      </c>
      <c r="AI85" s="8">
        <f t="shared" ca="1" si="9"/>
        <v>540</v>
      </c>
      <c r="AJ85" s="8">
        <f t="shared" ca="1" si="10"/>
        <v>100</v>
      </c>
      <c r="AK85" s="8">
        <f t="shared" ca="1" si="11"/>
        <v>440</v>
      </c>
      <c r="AL85" s="19">
        <f t="shared" ca="1" si="12"/>
        <v>124.66666666666697</v>
      </c>
      <c r="AM85" s="19">
        <f t="shared" ca="1" si="13"/>
        <v>1523.2104229559218</v>
      </c>
      <c r="AN85" s="8" t="str">
        <f t="shared" ca="1" si="14"/>
        <v>NO</v>
      </c>
    </row>
    <row r="86" spans="1:40">
      <c r="A86" s="8">
        <v>51</v>
      </c>
      <c r="B86" s="8" cm="1">
        <f t="array" aca="1" ref="B86" ca="1">_xll.RiskGamma(1,1/$B$6)</f>
        <v>100</v>
      </c>
      <c r="C86" s="8">
        <f t="shared" ca="1" si="15"/>
        <v>5100</v>
      </c>
      <c r="D86" s="8">
        <f t="shared" ca="1" si="16"/>
        <v>5600</v>
      </c>
      <c r="E86" s="8" cm="1">
        <f t="array" aca="1" ref="E86" ca="1">_xll.RiskPert($B$8,$D$8,$E$8)</f>
        <v>50</v>
      </c>
      <c r="F86" s="8">
        <f t="shared" ca="1" si="17"/>
        <v>5650</v>
      </c>
      <c r="G86" s="8">
        <f t="shared" ca="1" si="18"/>
        <v>550</v>
      </c>
      <c r="H86" s="8">
        <f t="shared" ca="1" si="19"/>
        <v>5650</v>
      </c>
      <c r="I86" s="8" cm="1">
        <f t="array" aca="1" ref="I86" ca="1">_xll.RiskUniform($B$10,$C$10)</f>
        <v>60</v>
      </c>
      <c r="J86" s="8">
        <f t="shared" ca="1" si="20"/>
        <v>5710</v>
      </c>
      <c r="K86" s="8">
        <f t="shared" ca="1" si="21"/>
        <v>0</v>
      </c>
      <c r="L86" s="8">
        <f t="shared" ca="1" si="22"/>
        <v>5710</v>
      </c>
      <c r="M86" s="19" cm="1">
        <f t="array" aca="1" ref="M86" ca="1">_xll.RiskWeibull($B$12,$C$12)</f>
        <v>93.543756289254645</v>
      </c>
      <c r="N86" s="19">
        <f t="shared" ca="1" si="23"/>
        <v>5803.5437562892548</v>
      </c>
      <c r="O86" s="8">
        <f t="shared" ca="1" si="24"/>
        <v>0</v>
      </c>
      <c r="P86" s="19">
        <f t="shared" ca="1" si="25"/>
        <v>5803.5437562892548</v>
      </c>
      <c r="Q86" s="8" cm="1">
        <f t="array" aca="1" ref="Q86" ca="1">_xll.RiskGamma($B$14,1/$C$14)</f>
        <v>100</v>
      </c>
      <c r="R86" s="8" cm="1">
        <f t="array" aca="1" ref="R86" ca="1">_xll.RiskUniform($B$16,$C$16)</f>
        <v>20</v>
      </c>
      <c r="S86" s="19">
        <f t="shared" ca="1" si="26"/>
        <v>5923.5437562892548</v>
      </c>
      <c r="T86" s="9">
        <f t="shared" ca="1" si="0"/>
        <v>100</v>
      </c>
      <c r="U86" s="19" cm="1">
        <f t="array" aca="1" ref="U86" ca="1">INDEX(S:S, 41 + (INT((ROW(A51)-1)/6)*6))</f>
        <v>6253.5437562892548</v>
      </c>
      <c r="V86" s="8">
        <f t="shared" si="1"/>
        <v>120</v>
      </c>
      <c r="W86" s="19">
        <f t="shared" ca="1" si="2"/>
        <v>6373.5437562892548</v>
      </c>
      <c r="X86" s="8">
        <f t="shared" ca="1" si="3"/>
        <v>330</v>
      </c>
      <c r="Y86" s="19">
        <f t="shared" ca="1" si="4"/>
        <v>6373.5437562892548</v>
      </c>
      <c r="Z86" s="19" cm="1">
        <f t="array" aca="1" ref="Z86" ca="1">_xll.RiskPert($B$20,$C$20,$D$20)</f>
        <v>99.666666666666671</v>
      </c>
      <c r="AA86" s="8">
        <f t="shared" ca="1" si="5"/>
        <v>6473.2104229559218</v>
      </c>
      <c r="AB86" s="8">
        <f t="shared" ca="1" si="6"/>
        <v>0</v>
      </c>
      <c r="AC86" s="8" cm="1">
        <f t="array" aca="1" ref="AC86" ca="1">IF(MOD(ROW()-36, 6) = 0, INDEX(AA:AA, ROW()), INDEX(AE:AE,ROW() - 1))</f>
        <v>6523.2104229559218</v>
      </c>
      <c r="AD86" s="8" cm="1">
        <f t="array" aca="1" ref="AD86" ca="1">_xll.RiskUniform($B$22,$C$22)</f>
        <v>25</v>
      </c>
      <c r="AE86" s="8">
        <f t="shared" ca="1" si="27"/>
        <v>6548.2104229559218</v>
      </c>
      <c r="AF86" s="19">
        <f t="shared" ca="1" si="7"/>
        <v>149.66666666666697</v>
      </c>
      <c r="AG86" s="19">
        <f t="shared" ca="1" si="28"/>
        <v>1448.2104229559218</v>
      </c>
      <c r="AH86" s="8" t="str">
        <f t="shared" ca="1" si="8"/>
        <v>NO</v>
      </c>
      <c r="AI86" s="8">
        <f t="shared" ca="1" si="9"/>
        <v>550</v>
      </c>
      <c r="AJ86" s="8">
        <f t="shared" ca="1" si="10"/>
        <v>100</v>
      </c>
      <c r="AK86" s="8">
        <f t="shared" ca="1" si="11"/>
        <v>330</v>
      </c>
      <c r="AL86" s="19">
        <f t="shared" ca="1" si="12"/>
        <v>149.66666666666697</v>
      </c>
      <c r="AM86" s="19">
        <f t="shared" ca="1" si="13"/>
        <v>1448.2104229559218</v>
      </c>
      <c r="AN86" s="8" t="str">
        <f t="shared" ca="1" si="14"/>
        <v>NO</v>
      </c>
    </row>
    <row r="87" spans="1:40">
      <c r="A87" s="8">
        <v>52</v>
      </c>
      <c r="B87" s="8" cm="1">
        <f t="array" aca="1" ref="B87" ca="1">_xll.RiskGamma(1,1/$B$6)</f>
        <v>100</v>
      </c>
      <c r="C87" s="8">
        <f t="shared" ca="1" si="15"/>
        <v>5200</v>
      </c>
      <c r="D87" s="8">
        <f t="shared" ca="1" si="16"/>
        <v>5710</v>
      </c>
      <c r="E87" s="8" cm="1">
        <f t="array" aca="1" ref="E87" ca="1">_xll.RiskPert($B$8,$D$8,$E$8)</f>
        <v>50</v>
      </c>
      <c r="F87" s="8">
        <f t="shared" ca="1" si="17"/>
        <v>5760</v>
      </c>
      <c r="G87" s="8">
        <f t="shared" ca="1" si="18"/>
        <v>560</v>
      </c>
      <c r="H87" s="8">
        <f t="shared" ca="1" si="19"/>
        <v>5760</v>
      </c>
      <c r="I87" s="8" cm="1">
        <f t="array" aca="1" ref="I87" ca="1">_xll.RiskUniform($B$10,$C$10)</f>
        <v>60</v>
      </c>
      <c r="J87" s="8">
        <f t="shared" ca="1" si="20"/>
        <v>5820</v>
      </c>
      <c r="K87" s="8">
        <f t="shared" ca="1" si="21"/>
        <v>0</v>
      </c>
      <c r="L87" s="8">
        <f t="shared" ca="1" si="22"/>
        <v>5820</v>
      </c>
      <c r="M87" s="19" cm="1">
        <f t="array" aca="1" ref="M87" ca="1">_xll.RiskWeibull($B$12,$C$12)</f>
        <v>93.543756289254645</v>
      </c>
      <c r="N87" s="19">
        <f t="shared" ca="1" si="23"/>
        <v>5913.5437562892548</v>
      </c>
      <c r="O87" s="8">
        <f t="shared" ca="1" si="24"/>
        <v>0</v>
      </c>
      <c r="P87" s="19">
        <f t="shared" ca="1" si="25"/>
        <v>5913.5437562892548</v>
      </c>
      <c r="Q87" s="8" cm="1">
        <f t="array" aca="1" ref="Q87" ca="1">_xll.RiskGamma($B$14,1/$C$14)</f>
        <v>100</v>
      </c>
      <c r="R87" s="8" cm="1">
        <f t="array" aca="1" ref="R87" ca="1">_xll.RiskUniform($B$16,$C$16)</f>
        <v>20</v>
      </c>
      <c r="S87" s="19">
        <f t="shared" ca="1" si="26"/>
        <v>6033.5437562892548</v>
      </c>
      <c r="T87" s="9">
        <f t="shared" ca="1" si="0"/>
        <v>100</v>
      </c>
      <c r="U87" s="19" cm="1">
        <f t="array" aca="1" ref="U87" ca="1">INDEX(S:S, 41 + (INT((ROW(A52)-1)/6)*6))</f>
        <v>6253.5437562892548</v>
      </c>
      <c r="V87" s="8">
        <f t="shared" si="1"/>
        <v>120</v>
      </c>
      <c r="W87" s="19">
        <f t="shared" ca="1" si="2"/>
        <v>6373.5437562892548</v>
      </c>
      <c r="X87" s="8">
        <f t="shared" ca="1" si="3"/>
        <v>220</v>
      </c>
      <c r="Y87" s="19">
        <f t="shared" ca="1" si="4"/>
        <v>6373.5437562892548</v>
      </c>
      <c r="Z87" s="19" cm="1">
        <f t="array" aca="1" ref="Z87" ca="1">_xll.RiskPert($B$20,$C$20,$D$20)</f>
        <v>99.666666666666671</v>
      </c>
      <c r="AA87" s="8">
        <f t="shared" ca="1" si="5"/>
        <v>6473.2104229559218</v>
      </c>
      <c r="AB87" s="8">
        <f t="shared" ca="1" si="6"/>
        <v>0</v>
      </c>
      <c r="AC87" s="8" cm="1">
        <f t="array" aca="1" ref="AC87" ca="1">IF(MOD(ROW()-36, 6) = 0, INDEX(AA:AA, ROW()), INDEX(AE:AE,ROW() - 1))</f>
        <v>6548.2104229559218</v>
      </c>
      <c r="AD87" s="8" cm="1">
        <f t="array" aca="1" ref="AD87" ca="1">_xll.RiskUniform($B$22,$C$22)</f>
        <v>25</v>
      </c>
      <c r="AE87" s="8">
        <f t="shared" ca="1" si="27"/>
        <v>6573.2104229559218</v>
      </c>
      <c r="AF87" s="19">
        <f t="shared" ca="1" si="7"/>
        <v>174.66666666666697</v>
      </c>
      <c r="AG87" s="19">
        <f t="shared" ca="1" si="28"/>
        <v>1373.2104229559218</v>
      </c>
      <c r="AH87" s="8" t="str">
        <f t="shared" ca="1" si="8"/>
        <v>NO</v>
      </c>
      <c r="AI87" s="8">
        <f t="shared" ca="1" si="9"/>
        <v>560</v>
      </c>
      <c r="AJ87" s="8">
        <f t="shared" ca="1" si="10"/>
        <v>100</v>
      </c>
      <c r="AK87" s="8">
        <f t="shared" ca="1" si="11"/>
        <v>220</v>
      </c>
      <c r="AL87" s="19">
        <f t="shared" ca="1" si="12"/>
        <v>174.66666666666697</v>
      </c>
      <c r="AM87" s="19">
        <f t="shared" ca="1" si="13"/>
        <v>1373.2104229559218</v>
      </c>
      <c r="AN87" s="8" t="str">
        <f t="shared" ca="1" si="14"/>
        <v>YES</v>
      </c>
    </row>
    <row r="88" spans="1:40">
      <c r="A88" s="8">
        <v>53</v>
      </c>
      <c r="B88" s="8" cm="1">
        <f t="array" aca="1" ref="B88" ca="1">_xll.RiskGamma(1,1/$B$6)</f>
        <v>100</v>
      </c>
      <c r="C88" s="8">
        <f t="shared" ca="1" si="15"/>
        <v>5300</v>
      </c>
      <c r="D88" s="8">
        <f t="shared" ca="1" si="16"/>
        <v>5820</v>
      </c>
      <c r="E88" s="8" cm="1">
        <f t="array" aca="1" ref="E88" ca="1">_xll.RiskPert($B$8,$D$8,$E$8)</f>
        <v>50</v>
      </c>
      <c r="F88" s="8">
        <f t="shared" ca="1" si="17"/>
        <v>5870</v>
      </c>
      <c r="G88" s="8">
        <f t="shared" ca="1" si="18"/>
        <v>570</v>
      </c>
      <c r="H88" s="8">
        <f t="shared" ca="1" si="19"/>
        <v>5870</v>
      </c>
      <c r="I88" s="8" cm="1">
        <f t="array" aca="1" ref="I88" ca="1">_xll.RiskUniform($B$10,$C$10)</f>
        <v>60</v>
      </c>
      <c r="J88" s="8">
        <f t="shared" ca="1" si="20"/>
        <v>5930</v>
      </c>
      <c r="K88" s="8">
        <f t="shared" ca="1" si="21"/>
        <v>0</v>
      </c>
      <c r="L88" s="8">
        <f t="shared" ca="1" si="22"/>
        <v>5930</v>
      </c>
      <c r="M88" s="19" cm="1">
        <f t="array" aca="1" ref="M88" ca="1">_xll.RiskWeibull($B$12,$C$12)</f>
        <v>93.543756289254645</v>
      </c>
      <c r="N88" s="19">
        <f t="shared" ca="1" si="23"/>
        <v>6023.5437562892548</v>
      </c>
      <c r="O88" s="8">
        <f t="shared" ca="1" si="24"/>
        <v>0</v>
      </c>
      <c r="P88" s="19">
        <f t="shared" ca="1" si="25"/>
        <v>6023.5437562892548</v>
      </c>
      <c r="Q88" s="8" cm="1">
        <f t="array" aca="1" ref="Q88" ca="1">_xll.RiskGamma($B$14,1/$C$14)</f>
        <v>100</v>
      </c>
      <c r="R88" s="8" cm="1">
        <f t="array" aca="1" ref="R88" ca="1">_xll.RiskUniform($B$16,$C$16)</f>
        <v>20</v>
      </c>
      <c r="S88" s="19">
        <f t="shared" ca="1" si="26"/>
        <v>6143.5437562892548</v>
      </c>
      <c r="T88" s="9">
        <f t="shared" ca="1" si="0"/>
        <v>100</v>
      </c>
      <c r="U88" s="19" cm="1">
        <f t="array" aca="1" ref="U88" ca="1">INDEX(S:S, 41 + (INT((ROW(A53)-1)/6)*6))</f>
        <v>6253.5437562892548</v>
      </c>
      <c r="V88" s="8">
        <f t="shared" si="1"/>
        <v>120</v>
      </c>
      <c r="W88" s="19">
        <f t="shared" ca="1" si="2"/>
        <v>6373.5437562892548</v>
      </c>
      <c r="X88" s="8">
        <f t="shared" ca="1" si="3"/>
        <v>110</v>
      </c>
      <c r="Y88" s="19">
        <f t="shared" ca="1" si="4"/>
        <v>6373.5437562892548</v>
      </c>
      <c r="Z88" s="19" cm="1">
        <f t="array" aca="1" ref="Z88" ca="1">_xll.RiskPert($B$20,$C$20,$D$20)</f>
        <v>99.666666666666671</v>
      </c>
      <c r="AA88" s="8">
        <f t="shared" ca="1" si="5"/>
        <v>6473.2104229559218</v>
      </c>
      <c r="AB88" s="8">
        <f t="shared" ca="1" si="6"/>
        <v>0</v>
      </c>
      <c r="AC88" s="8" cm="1">
        <f t="array" aca="1" ref="AC88" ca="1">IF(MOD(ROW()-36, 6) = 0, INDEX(AA:AA, ROW()), INDEX(AE:AE,ROW() - 1))</f>
        <v>6573.2104229559218</v>
      </c>
      <c r="AD88" s="8" cm="1">
        <f t="array" aca="1" ref="AD88" ca="1">_xll.RiskUniform($B$22,$C$22)</f>
        <v>25</v>
      </c>
      <c r="AE88" s="8">
        <f t="shared" ca="1" si="27"/>
        <v>6598.2104229559218</v>
      </c>
      <c r="AF88" s="19">
        <f t="shared" ca="1" si="7"/>
        <v>199.66666666666697</v>
      </c>
      <c r="AG88" s="19">
        <f t="shared" ca="1" si="28"/>
        <v>1298.2104229559218</v>
      </c>
      <c r="AH88" s="8" t="str">
        <f t="shared" ca="1" si="8"/>
        <v>NO</v>
      </c>
      <c r="AI88" s="8">
        <f t="shared" ca="1" si="9"/>
        <v>570</v>
      </c>
      <c r="AJ88" s="8">
        <f t="shared" ca="1" si="10"/>
        <v>100</v>
      </c>
      <c r="AK88" s="8">
        <f t="shared" ca="1" si="11"/>
        <v>110</v>
      </c>
      <c r="AL88" s="19">
        <f t="shared" ca="1" si="12"/>
        <v>199.66666666666697</v>
      </c>
      <c r="AM88" s="19">
        <f t="shared" ca="1" si="13"/>
        <v>1298.2104229559218</v>
      </c>
      <c r="AN88" s="8" t="str">
        <f t="shared" ca="1" si="14"/>
        <v>YES</v>
      </c>
    </row>
    <row r="89" spans="1:40">
      <c r="A89" s="8">
        <v>54</v>
      </c>
      <c r="B89" s="8" cm="1">
        <f t="array" aca="1" ref="B89" ca="1">_xll.RiskGamma(1,1/$B$6)</f>
        <v>100</v>
      </c>
      <c r="C89" s="8">
        <f t="shared" ca="1" si="15"/>
        <v>5400</v>
      </c>
      <c r="D89" s="8">
        <f t="shared" ca="1" si="16"/>
        <v>5930</v>
      </c>
      <c r="E89" s="8" cm="1">
        <f t="array" aca="1" ref="E89" ca="1">_xll.RiskPert($B$8,$D$8,$E$8)</f>
        <v>50</v>
      </c>
      <c r="F89" s="8">
        <f t="shared" ca="1" si="17"/>
        <v>5980</v>
      </c>
      <c r="G89" s="8">
        <f t="shared" ca="1" si="18"/>
        <v>580</v>
      </c>
      <c r="H89" s="8">
        <f t="shared" ca="1" si="19"/>
        <v>5980</v>
      </c>
      <c r="I89" s="8" cm="1">
        <f t="array" aca="1" ref="I89" ca="1">_xll.RiskUniform($B$10,$C$10)</f>
        <v>60</v>
      </c>
      <c r="J89" s="8">
        <f t="shared" ca="1" si="20"/>
        <v>6040</v>
      </c>
      <c r="K89" s="8">
        <f t="shared" ca="1" si="21"/>
        <v>0</v>
      </c>
      <c r="L89" s="8">
        <f t="shared" ca="1" si="22"/>
        <v>6040</v>
      </c>
      <c r="M89" s="19" cm="1">
        <f t="array" aca="1" ref="M89" ca="1">_xll.RiskWeibull($B$12,$C$12)</f>
        <v>93.543756289254645</v>
      </c>
      <c r="N89" s="19">
        <f t="shared" ca="1" si="23"/>
        <v>6133.5437562892548</v>
      </c>
      <c r="O89" s="8">
        <f t="shared" ca="1" si="24"/>
        <v>0</v>
      </c>
      <c r="P89" s="19">
        <f t="shared" ca="1" si="25"/>
        <v>6133.5437562892548</v>
      </c>
      <c r="Q89" s="8" cm="1">
        <f t="array" aca="1" ref="Q89" ca="1">_xll.RiskGamma($B$14,1/$C$14)</f>
        <v>100</v>
      </c>
      <c r="R89" s="8" cm="1">
        <f t="array" aca="1" ref="R89" ca="1">_xll.RiskUniform($B$16,$C$16)</f>
        <v>20</v>
      </c>
      <c r="S89" s="19">
        <f t="shared" ca="1" si="26"/>
        <v>6253.5437562892548</v>
      </c>
      <c r="T89" s="9">
        <f t="shared" ca="1" si="0"/>
        <v>100</v>
      </c>
      <c r="U89" s="19" cm="1">
        <f t="array" aca="1" ref="U89" ca="1">INDEX(S:S, 41 + (INT((ROW(A54)-1)/6)*6))</f>
        <v>6253.5437562892548</v>
      </c>
      <c r="V89" s="8">
        <f t="shared" si="1"/>
        <v>120</v>
      </c>
      <c r="W89" s="19">
        <f t="shared" ca="1" si="2"/>
        <v>6373.5437562892548</v>
      </c>
      <c r="X89" s="8">
        <f t="shared" ca="1" si="3"/>
        <v>0</v>
      </c>
      <c r="Y89" s="19">
        <f t="shared" ca="1" si="4"/>
        <v>6373.5437562892548</v>
      </c>
      <c r="Z89" s="19" cm="1">
        <f t="array" aca="1" ref="Z89" ca="1">_xll.RiskPert($B$20,$C$20,$D$20)</f>
        <v>99.666666666666671</v>
      </c>
      <c r="AA89" s="8">
        <f t="shared" ca="1" si="5"/>
        <v>6473.2104229559218</v>
      </c>
      <c r="AB89" s="8">
        <f t="shared" ca="1" si="6"/>
        <v>0</v>
      </c>
      <c r="AC89" s="8" cm="1">
        <f t="array" aca="1" ref="AC89" ca="1">IF(MOD(ROW()-36, 6) = 0, INDEX(AA:AA, ROW()), INDEX(AE:AE,ROW() - 1))</f>
        <v>6598.2104229559218</v>
      </c>
      <c r="AD89" s="8" cm="1">
        <f t="array" aca="1" ref="AD89" ca="1">_xll.RiskUniform($B$22,$C$22)</f>
        <v>25</v>
      </c>
      <c r="AE89" s="8">
        <f t="shared" ca="1" si="27"/>
        <v>6623.2104229559218</v>
      </c>
      <c r="AF89" s="19">
        <f t="shared" ca="1" si="7"/>
        <v>224.66666666666697</v>
      </c>
      <c r="AG89" s="19">
        <f t="shared" ca="1" si="28"/>
        <v>1223.2104229559218</v>
      </c>
      <c r="AH89" s="8" t="str">
        <f t="shared" ca="1" si="8"/>
        <v>NO</v>
      </c>
      <c r="AI89" s="8">
        <f t="shared" ca="1" si="9"/>
        <v>580</v>
      </c>
      <c r="AJ89" s="8">
        <f t="shared" ca="1" si="10"/>
        <v>100</v>
      </c>
      <c r="AK89" s="8">
        <f t="shared" ca="1" si="11"/>
        <v>0</v>
      </c>
      <c r="AL89" s="19">
        <f t="shared" ca="1" si="12"/>
        <v>224.66666666666697</v>
      </c>
      <c r="AM89" s="19">
        <f t="shared" ca="1" si="13"/>
        <v>1223.2104229559218</v>
      </c>
      <c r="AN89" s="8" t="str">
        <f t="shared" ca="1" si="14"/>
        <v>YES</v>
      </c>
    </row>
    <row r="90" spans="1:40">
      <c r="A90" s="8">
        <v>55</v>
      </c>
      <c r="B90" s="8" cm="1">
        <f t="array" aca="1" ref="B90" ca="1">_xll.RiskGamma(1,1/$B$6)</f>
        <v>100</v>
      </c>
      <c r="C90" s="8">
        <f t="shared" ca="1" si="15"/>
        <v>5500</v>
      </c>
      <c r="D90" s="8">
        <f t="shared" ca="1" si="16"/>
        <v>6040</v>
      </c>
      <c r="E90" s="8" cm="1">
        <f t="array" aca="1" ref="E90" ca="1">_xll.RiskPert($B$8,$D$8,$E$8)</f>
        <v>50</v>
      </c>
      <c r="F90" s="8">
        <f t="shared" ca="1" si="17"/>
        <v>6090</v>
      </c>
      <c r="G90" s="8">
        <f t="shared" ca="1" si="18"/>
        <v>590</v>
      </c>
      <c r="H90" s="8">
        <f t="shared" ca="1" si="19"/>
        <v>6090</v>
      </c>
      <c r="I90" s="8" cm="1">
        <f t="array" aca="1" ref="I90" ca="1">_xll.RiskUniform($B$10,$C$10)</f>
        <v>60</v>
      </c>
      <c r="J90" s="8">
        <f t="shared" ca="1" si="20"/>
        <v>6150</v>
      </c>
      <c r="K90" s="8">
        <f t="shared" ca="1" si="21"/>
        <v>0</v>
      </c>
      <c r="L90" s="8">
        <f t="shared" ca="1" si="22"/>
        <v>6150</v>
      </c>
      <c r="M90" s="19" cm="1">
        <f t="array" aca="1" ref="M90" ca="1">_xll.RiskWeibull($B$12,$C$12)</f>
        <v>93.543756289254645</v>
      </c>
      <c r="N90" s="19">
        <f t="shared" ca="1" si="23"/>
        <v>6243.5437562892548</v>
      </c>
      <c r="O90" s="8">
        <f t="shared" ca="1" si="24"/>
        <v>0</v>
      </c>
      <c r="P90" s="19">
        <f t="shared" ca="1" si="25"/>
        <v>6243.5437562892548</v>
      </c>
      <c r="Q90" s="8" cm="1">
        <f t="array" aca="1" ref="Q90" ca="1">_xll.RiskGamma($B$14,1/$C$14)</f>
        <v>100</v>
      </c>
      <c r="R90" s="8" cm="1">
        <f t="array" aca="1" ref="R90" ca="1">_xll.RiskUniform($B$16,$C$16)</f>
        <v>20</v>
      </c>
      <c r="S90" s="19">
        <f t="shared" ca="1" si="26"/>
        <v>6363.5437562892548</v>
      </c>
      <c r="T90" s="9">
        <f t="shared" ca="1" si="0"/>
        <v>100</v>
      </c>
      <c r="U90" s="19" cm="1">
        <f t="array" aca="1" ref="U90" ca="1">INDEX(S:S, 41 + (INT((ROW(A55)-1)/6)*6))</f>
        <v>6913.5437562892548</v>
      </c>
      <c r="V90" s="8">
        <f t="shared" si="1"/>
        <v>120</v>
      </c>
      <c r="W90" s="19">
        <f t="shared" ca="1" si="2"/>
        <v>7033.5437562892548</v>
      </c>
      <c r="X90" s="8">
        <f t="shared" ca="1" si="3"/>
        <v>550</v>
      </c>
      <c r="Y90" s="19">
        <f t="shared" ca="1" si="4"/>
        <v>7033.5437562892548</v>
      </c>
      <c r="Z90" s="19" cm="1">
        <f t="array" aca="1" ref="Z90" ca="1">_xll.RiskPert($B$20,$C$20,$D$20)</f>
        <v>99.666666666666671</v>
      </c>
      <c r="AA90" s="8">
        <f t="shared" ca="1" si="5"/>
        <v>7133.2104229559218</v>
      </c>
      <c r="AB90" s="8">
        <f t="shared" ca="1" si="6"/>
        <v>0</v>
      </c>
      <c r="AC90" s="8" cm="1">
        <f t="array" aca="1" ref="AC90" ca="1">IF(MOD(ROW()-36, 6) = 0, INDEX(AA:AA, ROW()), INDEX(AE:AE,ROW() - 1))</f>
        <v>7133.2104229559218</v>
      </c>
      <c r="AD90" s="8" cm="1">
        <f t="array" aca="1" ref="AD90" ca="1">_xll.RiskUniform($B$22,$C$22)</f>
        <v>25</v>
      </c>
      <c r="AE90" s="8">
        <f t="shared" ca="1" si="27"/>
        <v>7158.2104229559218</v>
      </c>
      <c r="AF90" s="19">
        <f t="shared" ca="1" si="7"/>
        <v>99.66666666666697</v>
      </c>
      <c r="AG90" s="19">
        <f t="shared" ca="1" si="28"/>
        <v>1658.2104229559218</v>
      </c>
      <c r="AH90" s="8" t="str">
        <f t="shared" ca="1" si="8"/>
        <v>NO</v>
      </c>
      <c r="AI90" s="8">
        <f t="shared" ca="1" si="9"/>
        <v>590</v>
      </c>
      <c r="AJ90" s="8">
        <f t="shared" ca="1" si="10"/>
        <v>100</v>
      </c>
      <c r="AK90" s="8">
        <f t="shared" ca="1" si="11"/>
        <v>550</v>
      </c>
      <c r="AL90" s="19">
        <f t="shared" ca="1" si="12"/>
        <v>99.66666666666697</v>
      </c>
      <c r="AM90" s="19">
        <f t="shared" ca="1" si="13"/>
        <v>1658.2104229559218</v>
      </c>
      <c r="AN90" s="8" t="str">
        <f t="shared" ca="1" si="14"/>
        <v>NO</v>
      </c>
    </row>
    <row r="91" spans="1:40">
      <c r="A91" s="8">
        <v>56</v>
      </c>
      <c r="B91" s="8" cm="1">
        <f t="array" aca="1" ref="B91" ca="1">_xll.RiskGamma(1,1/$B$6)</f>
        <v>100</v>
      </c>
      <c r="C91" s="8">
        <f t="shared" ca="1" si="15"/>
        <v>5600</v>
      </c>
      <c r="D91" s="8">
        <f t="shared" ca="1" si="16"/>
        <v>6150</v>
      </c>
      <c r="E91" s="8" cm="1">
        <f t="array" aca="1" ref="E91" ca="1">_xll.RiskPert($B$8,$D$8,$E$8)</f>
        <v>50</v>
      </c>
      <c r="F91" s="8">
        <f t="shared" ca="1" si="17"/>
        <v>6200</v>
      </c>
      <c r="G91" s="8">
        <f t="shared" ca="1" si="18"/>
        <v>600</v>
      </c>
      <c r="H91" s="8">
        <f t="shared" ca="1" si="19"/>
        <v>6200</v>
      </c>
      <c r="I91" s="8" cm="1">
        <f t="array" aca="1" ref="I91" ca="1">_xll.RiskUniform($B$10,$C$10)</f>
        <v>60</v>
      </c>
      <c r="J91" s="8">
        <f t="shared" ca="1" si="20"/>
        <v>6260</v>
      </c>
      <c r="K91" s="8">
        <f t="shared" ca="1" si="21"/>
        <v>0</v>
      </c>
      <c r="L91" s="8">
        <f t="shared" ca="1" si="22"/>
        <v>6260</v>
      </c>
      <c r="M91" s="19" cm="1">
        <f t="array" aca="1" ref="M91" ca="1">_xll.RiskWeibull($B$12,$C$12)</f>
        <v>93.543756289254645</v>
      </c>
      <c r="N91" s="19">
        <f t="shared" ca="1" si="23"/>
        <v>6353.5437562892548</v>
      </c>
      <c r="O91" s="8">
        <f t="shared" ca="1" si="24"/>
        <v>0</v>
      </c>
      <c r="P91" s="19">
        <f t="shared" ca="1" si="25"/>
        <v>6353.5437562892548</v>
      </c>
      <c r="Q91" s="8" cm="1">
        <f t="array" aca="1" ref="Q91" ca="1">_xll.RiskGamma($B$14,1/$C$14)</f>
        <v>100</v>
      </c>
      <c r="R91" s="8" cm="1">
        <f t="array" aca="1" ref="R91" ca="1">_xll.RiskUniform($B$16,$C$16)</f>
        <v>20</v>
      </c>
      <c r="S91" s="19">
        <f t="shared" ca="1" si="26"/>
        <v>6473.5437562892548</v>
      </c>
      <c r="T91" s="9">
        <f t="shared" ca="1" si="0"/>
        <v>100</v>
      </c>
      <c r="U91" s="19" cm="1">
        <f t="array" aca="1" ref="U91" ca="1">INDEX(S:S, 41 + (INT((ROW(A56)-1)/6)*6))</f>
        <v>6913.5437562892548</v>
      </c>
      <c r="V91" s="8">
        <f t="shared" si="1"/>
        <v>120</v>
      </c>
      <c r="W91" s="19">
        <f t="shared" ca="1" si="2"/>
        <v>7033.5437562892548</v>
      </c>
      <c r="X91" s="8">
        <f t="shared" ca="1" si="3"/>
        <v>440</v>
      </c>
      <c r="Y91" s="19">
        <f t="shared" ca="1" si="4"/>
        <v>7033.5437562892548</v>
      </c>
      <c r="Z91" s="19" cm="1">
        <f t="array" aca="1" ref="Z91" ca="1">_xll.RiskPert($B$20,$C$20,$D$20)</f>
        <v>99.666666666666671</v>
      </c>
      <c r="AA91" s="8">
        <f t="shared" ca="1" si="5"/>
        <v>7133.2104229559218</v>
      </c>
      <c r="AB91" s="8">
        <f t="shared" ca="1" si="6"/>
        <v>0</v>
      </c>
      <c r="AC91" s="8" cm="1">
        <f t="array" aca="1" ref="AC91" ca="1">IF(MOD(ROW()-36, 6) = 0, INDEX(AA:AA, ROW()), INDEX(AE:AE,ROW() - 1))</f>
        <v>7158.2104229559218</v>
      </c>
      <c r="AD91" s="8" cm="1">
        <f t="array" aca="1" ref="AD91" ca="1">_xll.RiskUniform($B$22,$C$22)</f>
        <v>25</v>
      </c>
      <c r="AE91" s="8">
        <f t="shared" ca="1" si="27"/>
        <v>7183.2104229559218</v>
      </c>
      <c r="AF91" s="19">
        <f t="shared" ca="1" si="7"/>
        <v>124.66666666666697</v>
      </c>
      <c r="AG91" s="19">
        <f t="shared" ca="1" si="28"/>
        <v>1583.2104229559218</v>
      </c>
      <c r="AH91" s="8" t="str">
        <f t="shared" ca="1" si="8"/>
        <v>NO</v>
      </c>
      <c r="AI91" s="8">
        <f t="shared" ca="1" si="9"/>
        <v>600</v>
      </c>
      <c r="AJ91" s="8">
        <f t="shared" ca="1" si="10"/>
        <v>100</v>
      </c>
      <c r="AK91" s="8">
        <f t="shared" ca="1" si="11"/>
        <v>440</v>
      </c>
      <c r="AL91" s="19">
        <f t="shared" ca="1" si="12"/>
        <v>124.66666666666697</v>
      </c>
      <c r="AM91" s="19">
        <f t="shared" ca="1" si="13"/>
        <v>1583.2104229559218</v>
      </c>
      <c r="AN91" s="8" t="str">
        <f t="shared" ca="1" si="14"/>
        <v>NO</v>
      </c>
    </row>
    <row r="92" spans="1:40">
      <c r="A92" s="8">
        <v>57</v>
      </c>
      <c r="B92" s="8" cm="1">
        <f t="array" aca="1" ref="B92" ca="1">_xll.RiskGamma(1,1/$B$6)</f>
        <v>100</v>
      </c>
      <c r="C92" s="8">
        <f t="shared" ca="1" si="15"/>
        <v>5700</v>
      </c>
      <c r="D92" s="8">
        <f t="shared" ca="1" si="16"/>
        <v>6260</v>
      </c>
      <c r="E92" s="8" cm="1">
        <f t="array" aca="1" ref="E92" ca="1">_xll.RiskPert($B$8,$D$8,$E$8)</f>
        <v>50</v>
      </c>
      <c r="F92" s="8">
        <f t="shared" ca="1" si="17"/>
        <v>6310</v>
      </c>
      <c r="G92" s="8">
        <f t="shared" ca="1" si="18"/>
        <v>610</v>
      </c>
      <c r="H92" s="8">
        <f t="shared" ca="1" si="19"/>
        <v>6310</v>
      </c>
      <c r="I92" s="8" cm="1">
        <f t="array" aca="1" ref="I92" ca="1">_xll.RiskUniform($B$10,$C$10)</f>
        <v>60</v>
      </c>
      <c r="J92" s="8">
        <f t="shared" ca="1" si="20"/>
        <v>6370</v>
      </c>
      <c r="K92" s="8">
        <f t="shared" ca="1" si="21"/>
        <v>0</v>
      </c>
      <c r="L92" s="8">
        <f t="shared" ca="1" si="22"/>
        <v>6370</v>
      </c>
      <c r="M92" s="19" cm="1">
        <f t="array" aca="1" ref="M92" ca="1">_xll.RiskWeibull($B$12,$C$12)</f>
        <v>93.543756289254645</v>
      </c>
      <c r="N92" s="19">
        <f t="shared" ca="1" si="23"/>
        <v>6463.5437562892548</v>
      </c>
      <c r="O92" s="8">
        <f t="shared" ca="1" si="24"/>
        <v>0</v>
      </c>
      <c r="P92" s="19">
        <f t="shared" ca="1" si="25"/>
        <v>6463.5437562892548</v>
      </c>
      <c r="Q92" s="8" cm="1">
        <f t="array" aca="1" ref="Q92" ca="1">_xll.RiskGamma($B$14,1/$C$14)</f>
        <v>100</v>
      </c>
      <c r="R92" s="8" cm="1">
        <f t="array" aca="1" ref="R92" ca="1">_xll.RiskUniform($B$16,$C$16)</f>
        <v>20</v>
      </c>
      <c r="S92" s="19">
        <f t="shared" ca="1" si="26"/>
        <v>6583.5437562892548</v>
      </c>
      <c r="T92" s="9">
        <f t="shared" ca="1" si="0"/>
        <v>100</v>
      </c>
      <c r="U92" s="19" cm="1">
        <f t="array" aca="1" ref="U92" ca="1">INDEX(S:S, 41 + (INT((ROW(A57)-1)/6)*6))</f>
        <v>6913.5437562892548</v>
      </c>
      <c r="V92" s="8">
        <f t="shared" si="1"/>
        <v>120</v>
      </c>
      <c r="W92" s="19">
        <f t="shared" ca="1" si="2"/>
        <v>7033.5437562892548</v>
      </c>
      <c r="X92" s="8">
        <f t="shared" ca="1" si="3"/>
        <v>330</v>
      </c>
      <c r="Y92" s="19">
        <f t="shared" ca="1" si="4"/>
        <v>7033.5437562892548</v>
      </c>
      <c r="Z92" s="19" cm="1">
        <f t="array" aca="1" ref="Z92" ca="1">_xll.RiskPert($B$20,$C$20,$D$20)</f>
        <v>99.666666666666671</v>
      </c>
      <c r="AA92" s="8">
        <f t="shared" ca="1" si="5"/>
        <v>7133.2104229559218</v>
      </c>
      <c r="AB92" s="8">
        <f t="shared" ca="1" si="6"/>
        <v>0</v>
      </c>
      <c r="AC92" s="8" cm="1">
        <f t="array" aca="1" ref="AC92" ca="1">IF(MOD(ROW()-36, 6) = 0, INDEX(AA:AA, ROW()), INDEX(AE:AE,ROW() - 1))</f>
        <v>7183.2104229559218</v>
      </c>
      <c r="AD92" s="8" cm="1">
        <f t="array" aca="1" ref="AD92" ca="1">_xll.RiskUniform($B$22,$C$22)</f>
        <v>25</v>
      </c>
      <c r="AE92" s="8">
        <f t="shared" ca="1" si="27"/>
        <v>7208.2104229559218</v>
      </c>
      <c r="AF92" s="19">
        <f t="shared" ca="1" si="7"/>
        <v>149.66666666666697</v>
      </c>
      <c r="AG92" s="19">
        <f t="shared" ca="1" si="28"/>
        <v>1508.2104229559218</v>
      </c>
      <c r="AH92" s="8" t="str">
        <f t="shared" ca="1" si="8"/>
        <v>NO</v>
      </c>
      <c r="AI92" s="8">
        <f t="shared" ca="1" si="9"/>
        <v>610</v>
      </c>
      <c r="AJ92" s="8">
        <f t="shared" ca="1" si="10"/>
        <v>100</v>
      </c>
      <c r="AK92" s="8">
        <f t="shared" ca="1" si="11"/>
        <v>330</v>
      </c>
      <c r="AL92" s="19">
        <f t="shared" ca="1" si="12"/>
        <v>149.66666666666697</v>
      </c>
      <c r="AM92" s="19">
        <f t="shared" ca="1" si="13"/>
        <v>1508.2104229559218</v>
      </c>
      <c r="AN92" s="8" t="str">
        <f t="shared" ca="1" si="14"/>
        <v>NO</v>
      </c>
    </row>
    <row r="93" spans="1:40">
      <c r="A93" s="8">
        <v>58</v>
      </c>
      <c r="B93" s="8" cm="1">
        <f t="array" aca="1" ref="B93" ca="1">_xll.RiskGamma(1,1/$B$6)</f>
        <v>100</v>
      </c>
      <c r="C93" s="8">
        <f t="shared" ca="1" si="15"/>
        <v>5800</v>
      </c>
      <c r="D93" s="8">
        <f t="shared" ca="1" si="16"/>
        <v>6370</v>
      </c>
      <c r="E93" s="8" cm="1">
        <f t="array" aca="1" ref="E93" ca="1">_xll.RiskPert($B$8,$D$8,$E$8)</f>
        <v>50</v>
      </c>
      <c r="F93" s="8">
        <f t="shared" ca="1" si="17"/>
        <v>6420</v>
      </c>
      <c r="G93" s="8">
        <f t="shared" ca="1" si="18"/>
        <v>620</v>
      </c>
      <c r="H93" s="8">
        <f t="shared" ca="1" si="19"/>
        <v>6420</v>
      </c>
      <c r="I93" s="8" cm="1">
        <f t="array" aca="1" ref="I93" ca="1">_xll.RiskUniform($B$10,$C$10)</f>
        <v>60</v>
      </c>
      <c r="J93" s="8">
        <f t="shared" ca="1" si="20"/>
        <v>6480</v>
      </c>
      <c r="K93" s="8">
        <f t="shared" ca="1" si="21"/>
        <v>0</v>
      </c>
      <c r="L93" s="8">
        <f t="shared" ca="1" si="22"/>
        <v>6480</v>
      </c>
      <c r="M93" s="19" cm="1">
        <f t="array" aca="1" ref="M93" ca="1">_xll.RiskWeibull($B$12,$C$12)</f>
        <v>93.543756289254645</v>
      </c>
      <c r="N93" s="19">
        <f t="shared" ca="1" si="23"/>
        <v>6573.5437562892548</v>
      </c>
      <c r="O93" s="8">
        <f t="shared" ca="1" si="24"/>
        <v>0</v>
      </c>
      <c r="P93" s="19">
        <f t="shared" ca="1" si="25"/>
        <v>6573.5437562892548</v>
      </c>
      <c r="Q93" s="8" cm="1">
        <f t="array" aca="1" ref="Q93" ca="1">_xll.RiskGamma($B$14,1/$C$14)</f>
        <v>100</v>
      </c>
      <c r="R93" s="8" cm="1">
        <f t="array" aca="1" ref="R93" ca="1">_xll.RiskUniform($B$16,$C$16)</f>
        <v>20</v>
      </c>
      <c r="S93" s="19">
        <f t="shared" ca="1" si="26"/>
        <v>6693.5437562892548</v>
      </c>
      <c r="T93" s="9">
        <f t="shared" ca="1" si="0"/>
        <v>100</v>
      </c>
      <c r="U93" s="19" cm="1">
        <f t="array" aca="1" ref="U93" ca="1">INDEX(S:S, 41 + (INT((ROW(A58)-1)/6)*6))</f>
        <v>6913.5437562892548</v>
      </c>
      <c r="V93" s="8">
        <f t="shared" si="1"/>
        <v>120</v>
      </c>
      <c r="W93" s="19">
        <f t="shared" ca="1" si="2"/>
        <v>7033.5437562892548</v>
      </c>
      <c r="X93" s="8">
        <f t="shared" ca="1" si="3"/>
        <v>220</v>
      </c>
      <c r="Y93" s="19">
        <f t="shared" ca="1" si="4"/>
        <v>7033.5437562892548</v>
      </c>
      <c r="Z93" s="19" cm="1">
        <f t="array" aca="1" ref="Z93" ca="1">_xll.RiskPert($B$20,$C$20,$D$20)</f>
        <v>99.666666666666671</v>
      </c>
      <c r="AA93" s="8">
        <f t="shared" ca="1" si="5"/>
        <v>7133.2104229559218</v>
      </c>
      <c r="AB93" s="8">
        <f t="shared" ca="1" si="6"/>
        <v>0</v>
      </c>
      <c r="AC93" s="8" cm="1">
        <f t="array" aca="1" ref="AC93" ca="1">IF(MOD(ROW()-36, 6) = 0, INDEX(AA:AA, ROW()), INDEX(AE:AE,ROW() - 1))</f>
        <v>7208.2104229559218</v>
      </c>
      <c r="AD93" s="8" cm="1">
        <f t="array" aca="1" ref="AD93" ca="1">_xll.RiskUniform($B$22,$C$22)</f>
        <v>25</v>
      </c>
      <c r="AE93" s="8">
        <f t="shared" ca="1" si="27"/>
        <v>7233.2104229559218</v>
      </c>
      <c r="AF93" s="19">
        <f t="shared" ca="1" si="7"/>
        <v>174.66666666666697</v>
      </c>
      <c r="AG93" s="19">
        <f t="shared" ca="1" si="28"/>
        <v>1433.2104229559218</v>
      </c>
      <c r="AH93" s="8" t="str">
        <f t="shared" ca="1" si="8"/>
        <v>NO</v>
      </c>
      <c r="AI93" s="8">
        <f t="shared" ca="1" si="9"/>
        <v>620</v>
      </c>
      <c r="AJ93" s="8">
        <f t="shared" ca="1" si="10"/>
        <v>100</v>
      </c>
      <c r="AK93" s="8">
        <f t="shared" ca="1" si="11"/>
        <v>220</v>
      </c>
      <c r="AL93" s="19">
        <f t="shared" ca="1" si="12"/>
        <v>174.66666666666697</v>
      </c>
      <c r="AM93" s="19">
        <f t="shared" ca="1" si="13"/>
        <v>1433.2104229559218</v>
      </c>
      <c r="AN93" s="8" t="str">
        <f t="shared" ca="1" si="14"/>
        <v>YES</v>
      </c>
    </row>
    <row r="94" spans="1:40">
      <c r="A94" s="8">
        <v>59</v>
      </c>
      <c r="B94" s="8" cm="1">
        <f t="array" aca="1" ref="B94" ca="1">_xll.RiskGamma(1,1/$B$6)</f>
        <v>100</v>
      </c>
      <c r="C94" s="8">
        <f t="shared" ca="1" si="15"/>
        <v>5900</v>
      </c>
      <c r="D94" s="8">
        <f t="shared" ca="1" si="16"/>
        <v>6480</v>
      </c>
      <c r="E94" s="8" cm="1">
        <f t="array" aca="1" ref="E94" ca="1">_xll.RiskPert($B$8,$D$8,$E$8)</f>
        <v>50</v>
      </c>
      <c r="F94" s="8">
        <f t="shared" ca="1" si="17"/>
        <v>6530</v>
      </c>
      <c r="G94" s="8">
        <f t="shared" ca="1" si="18"/>
        <v>630</v>
      </c>
      <c r="H94" s="8">
        <f t="shared" ca="1" si="19"/>
        <v>6530</v>
      </c>
      <c r="I94" s="8" cm="1">
        <f t="array" aca="1" ref="I94" ca="1">_xll.RiskUniform($B$10,$C$10)</f>
        <v>60</v>
      </c>
      <c r="J94" s="8">
        <f t="shared" ca="1" si="20"/>
        <v>6590</v>
      </c>
      <c r="K94" s="8">
        <f t="shared" ca="1" si="21"/>
        <v>0</v>
      </c>
      <c r="L94" s="8">
        <f t="shared" ca="1" si="22"/>
        <v>6590</v>
      </c>
      <c r="M94" s="19" cm="1">
        <f t="array" aca="1" ref="M94" ca="1">_xll.RiskWeibull($B$12,$C$12)</f>
        <v>93.543756289254645</v>
      </c>
      <c r="N94" s="19">
        <f t="shared" ca="1" si="23"/>
        <v>6683.5437562892548</v>
      </c>
      <c r="O94" s="8">
        <f t="shared" ca="1" si="24"/>
        <v>0</v>
      </c>
      <c r="P94" s="19">
        <f t="shared" ca="1" si="25"/>
        <v>6683.5437562892548</v>
      </c>
      <c r="Q94" s="8" cm="1">
        <f t="array" aca="1" ref="Q94" ca="1">_xll.RiskGamma($B$14,1/$C$14)</f>
        <v>100</v>
      </c>
      <c r="R94" s="8" cm="1">
        <f t="array" aca="1" ref="R94" ca="1">_xll.RiskUniform($B$16,$C$16)</f>
        <v>20</v>
      </c>
      <c r="S94" s="19">
        <f t="shared" ca="1" si="26"/>
        <v>6803.5437562892548</v>
      </c>
      <c r="T94" s="9">
        <f t="shared" ca="1" si="0"/>
        <v>100</v>
      </c>
      <c r="U94" s="19" cm="1">
        <f t="array" aca="1" ref="U94" ca="1">INDEX(S:S, 41 + (INT((ROW(A59)-1)/6)*6))</f>
        <v>6913.5437562892548</v>
      </c>
      <c r="V94" s="8">
        <f t="shared" si="1"/>
        <v>120</v>
      </c>
      <c r="W94" s="19">
        <f t="shared" ca="1" si="2"/>
        <v>7033.5437562892548</v>
      </c>
      <c r="X94" s="8">
        <f t="shared" ca="1" si="3"/>
        <v>110</v>
      </c>
      <c r="Y94" s="19">
        <f t="shared" ca="1" si="4"/>
        <v>7033.5437562892548</v>
      </c>
      <c r="Z94" s="19" cm="1">
        <f t="array" aca="1" ref="Z94" ca="1">_xll.RiskPert($B$20,$C$20,$D$20)</f>
        <v>99.666666666666671</v>
      </c>
      <c r="AA94" s="8">
        <f t="shared" ca="1" si="5"/>
        <v>7133.2104229559218</v>
      </c>
      <c r="AB94" s="8">
        <f t="shared" ca="1" si="6"/>
        <v>0</v>
      </c>
      <c r="AC94" s="8" cm="1">
        <f t="array" aca="1" ref="AC94" ca="1">IF(MOD(ROW()-36, 6) = 0, INDEX(AA:AA, ROW()), INDEX(AE:AE,ROW() - 1))</f>
        <v>7233.2104229559218</v>
      </c>
      <c r="AD94" s="8" cm="1">
        <f t="array" aca="1" ref="AD94" ca="1">_xll.RiskUniform($B$22,$C$22)</f>
        <v>25</v>
      </c>
      <c r="AE94" s="8">
        <f t="shared" ca="1" si="27"/>
        <v>7258.2104229559218</v>
      </c>
      <c r="AF94" s="19">
        <f t="shared" ca="1" si="7"/>
        <v>199.66666666666697</v>
      </c>
      <c r="AG94" s="19">
        <f t="shared" ca="1" si="28"/>
        <v>1358.2104229559218</v>
      </c>
      <c r="AH94" s="8" t="str">
        <f t="shared" ca="1" si="8"/>
        <v>NO</v>
      </c>
      <c r="AI94" s="8">
        <f t="shared" ca="1" si="9"/>
        <v>630</v>
      </c>
      <c r="AJ94" s="8">
        <f t="shared" ca="1" si="10"/>
        <v>100</v>
      </c>
      <c r="AK94" s="8">
        <f t="shared" ca="1" si="11"/>
        <v>110</v>
      </c>
      <c r="AL94" s="19">
        <f t="shared" ca="1" si="12"/>
        <v>199.66666666666697</v>
      </c>
      <c r="AM94" s="19">
        <f t="shared" ca="1" si="13"/>
        <v>1358.2104229559218</v>
      </c>
      <c r="AN94" s="8" t="str">
        <f t="shared" ca="1" si="14"/>
        <v>YES</v>
      </c>
    </row>
    <row r="95" spans="1:40">
      <c r="A95" s="8">
        <v>60</v>
      </c>
      <c r="B95" s="8" cm="1">
        <f t="array" aca="1" ref="B95" ca="1">_xll.RiskGamma(1,1/$B$6)</f>
        <v>100</v>
      </c>
      <c r="C95" s="8">
        <f t="shared" ca="1" si="15"/>
        <v>6000</v>
      </c>
      <c r="D95" s="8">
        <f t="shared" ca="1" si="16"/>
        <v>6590</v>
      </c>
      <c r="E95" s="8" cm="1">
        <f t="array" aca="1" ref="E95" ca="1">_xll.RiskPert($B$8,$D$8,$E$8)</f>
        <v>50</v>
      </c>
      <c r="F95" s="8">
        <f t="shared" ca="1" si="17"/>
        <v>6640</v>
      </c>
      <c r="G95" s="8">
        <f t="shared" ca="1" si="18"/>
        <v>640</v>
      </c>
      <c r="H95" s="8">
        <f t="shared" ca="1" si="19"/>
        <v>6640</v>
      </c>
      <c r="I95" s="8" cm="1">
        <f t="array" aca="1" ref="I95" ca="1">_xll.RiskUniform($B$10,$C$10)</f>
        <v>60</v>
      </c>
      <c r="J95" s="8">
        <f t="shared" ca="1" si="20"/>
        <v>6700</v>
      </c>
      <c r="K95" s="8">
        <f t="shared" ca="1" si="21"/>
        <v>0</v>
      </c>
      <c r="L95" s="8">
        <f t="shared" ca="1" si="22"/>
        <v>6700</v>
      </c>
      <c r="M95" s="19" cm="1">
        <f t="array" aca="1" ref="M95" ca="1">_xll.RiskWeibull($B$12,$C$12)</f>
        <v>93.543756289254645</v>
      </c>
      <c r="N95" s="19">
        <f t="shared" ca="1" si="23"/>
        <v>6793.5437562892548</v>
      </c>
      <c r="O95" s="8">
        <f t="shared" ca="1" si="24"/>
        <v>0</v>
      </c>
      <c r="P95" s="19">
        <f t="shared" ca="1" si="25"/>
        <v>6793.5437562892548</v>
      </c>
      <c r="Q95" s="8" cm="1">
        <f t="array" aca="1" ref="Q95" ca="1">_xll.RiskGamma($B$14,1/$C$14)</f>
        <v>100</v>
      </c>
      <c r="R95" s="8" cm="1">
        <f t="array" aca="1" ref="R95" ca="1">_xll.RiskUniform($B$16,$C$16)</f>
        <v>20</v>
      </c>
      <c r="S95" s="19">
        <f t="shared" ca="1" si="26"/>
        <v>6913.5437562892548</v>
      </c>
      <c r="T95" s="9">
        <f t="shared" ca="1" si="0"/>
        <v>100</v>
      </c>
      <c r="U95" s="19" cm="1">
        <f t="array" aca="1" ref="U95" ca="1">INDEX(S:S, 41 + (INT((ROW(A60)-1)/6)*6))</f>
        <v>6913.5437562892548</v>
      </c>
      <c r="V95" s="8">
        <f t="shared" si="1"/>
        <v>120</v>
      </c>
      <c r="W95" s="19">
        <f t="shared" ca="1" si="2"/>
        <v>7033.5437562892548</v>
      </c>
      <c r="X95" s="8">
        <f t="shared" ca="1" si="3"/>
        <v>0</v>
      </c>
      <c r="Y95" s="19">
        <f t="shared" ca="1" si="4"/>
        <v>7033.5437562892548</v>
      </c>
      <c r="Z95" s="19" cm="1">
        <f t="array" aca="1" ref="Z95" ca="1">_xll.RiskPert($B$20,$C$20,$D$20)</f>
        <v>99.666666666666671</v>
      </c>
      <c r="AA95" s="8">
        <f t="shared" ca="1" si="5"/>
        <v>7133.2104229559218</v>
      </c>
      <c r="AB95" s="8">
        <f t="shared" ca="1" si="6"/>
        <v>0</v>
      </c>
      <c r="AC95" s="8" cm="1">
        <f t="array" aca="1" ref="AC95" ca="1">IF(MOD(ROW()-36, 6) = 0, INDEX(AA:AA, ROW()), INDEX(AE:AE,ROW() - 1))</f>
        <v>7258.2104229559218</v>
      </c>
      <c r="AD95" s="8" cm="1">
        <f t="array" aca="1" ref="AD95" ca="1">_xll.RiskUniform($B$22,$C$22)</f>
        <v>25</v>
      </c>
      <c r="AE95" s="8">
        <f t="shared" ca="1" si="27"/>
        <v>7283.2104229559218</v>
      </c>
      <c r="AF95" s="19">
        <f t="shared" ca="1" si="7"/>
        <v>224.66666666666697</v>
      </c>
      <c r="AG95" s="19">
        <f t="shared" ca="1" si="28"/>
        <v>1283.2104229559218</v>
      </c>
      <c r="AH95" s="8" t="str">
        <f t="shared" ca="1" si="8"/>
        <v>NO</v>
      </c>
      <c r="AI95" s="8">
        <f t="shared" ca="1" si="9"/>
        <v>640</v>
      </c>
      <c r="AJ95" s="8">
        <f t="shared" ca="1" si="10"/>
        <v>100</v>
      </c>
      <c r="AK95" s="8">
        <f t="shared" ca="1" si="11"/>
        <v>0</v>
      </c>
      <c r="AL95" s="19">
        <f t="shared" ca="1" si="12"/>
        <v>224.66666666666697</v>
      </c>
      <c r="AM95" s="19">
        <f t="shared" ca="1" si="13"/>
        <v>1283.2104229559218</v>
      </c>
      <c r="AN95" s="8" t="str">
        <f t="shared" ca="1" si="14"/>
        <v>YES</v>
      </c>
    </row>
    <row r="96" spans="1:40">
      <c r="A96" s="8">
        <v>61</v>
      </c>
      <c r="B96" s="8" cm="1">
        <f t="array" aca="1" ref="B96" ca="1">_xll.RiskGamma(1,1/$B$6)</f>
        <v>100</v>
      </c>
      <c r="C96" s="8">
        <f t="shared" ca="1" si="15"/>
        <v>6100</v>
      </c>
      <c r="D96" s="8">
        <f t="shared" ca="1" si="16"/>
        <v>6700</v>
      </c>
      <c r="E96" s="8" cm="1">
        <f t="array" aca="1" ref="E96" ca="1">_xll.RiskPert($B$8,$D$8,$E$8)</f>
        <v>50</v>
      </c>
      <c r="F96" s="8">
        <f t="shared" ca="1" si="17"/>
        <v>6750</v>
      </c>
      <c r="G96" s="8">
        <f t="shared" ca="1" si="18"/>
        <v>650</v>
      </c>
      <c r="H96" s="8">
        <f t="shared" ca="1" si="19"/>
        <v>6750</v>
      </c>
      <c r="I96" s="8" cm="1">
        <f t="array" aca="1" ref="I96" ca="1">_xll.RiskUniform($B$10,$C$10)</f>
        <v>60</v>
      </c>
      <c r="J96" s="8">
        <f t="shared" ca="1" si="20"/>
        <v>6810</v>
      </c>
      <c r="K96" s="8">
        <f t="shared" ca="1" si="21"/>
        <v>0</v>
      </c>
      <c r="L96" s="8">
        <f t="shared" ca="1" si="22"/>
        <v>6810</v>
      </c>
      <c r="M96" s="19" cm="1">
        <f t="array" aca="1" ref="M96" ca="1">_xll.RiskWeibull($B$12,$C$12)</f>
        <v>93.543756289254645</v>
      </c>
      <c r="N96" s="19">
        <f t="shared" ca="1" si="23"/>
        <v>6903.5437562892548</v>
      </c>
      <c r="O96" s="8">
        <f t="shared" ca="1" si="24"/>
        <v>0</v>
      </c>
      <c r="P96" s="19">
        <f t="shared" ca="1" si="25"/>
        <v>6903.5437562892548</v>
      </c>
      <c r="Q96" s="8" cm="1">
        <f t="array" aca="1" ref="Q96" ca="1">_xll.RiskGamma($B$14,1/$C$14)</f>
        <v>100</v>
      </c>
      <c r="R96" s="8" cm="1">
        <f t="array" aca="1" ref="R96" ca="1">_xll.RiskUniform($B$16,$C$16)</f>
        <v>20</v>
      </c>
      <c r="S96" s="19">
        <f t="shared" ca="1" si="26"/>
        <v>7023.5437562892548</v>
      </c>
      <c r="T96" s="9">
        <f t="shared" ca="1" si="0"/>
        <v>100</v>
      </c>
      <c r="U96" s="19" cm="1">
        <f t="array" aca="1" ref="U96" ca="1">INDEX(S:S, 41 + (INT((ROW(A61)-1)/6)*6))</f>
        <v>7573.5437562892548</v>
      </c>
      <c r="V96" s="8">
        <f t="shared" si="1"/>
        <v>120</v>
      </c>
      <c r="W96" s="19">
        <f t="shared" ca="1" si="2"/>
        <v>7693.5437562892548</v>
      </c>
      <c r="X96" s="8">
        <f t="shared" ca="1" si="3"/>
        <v>550</v>
      </c>
      <c r="Y96" s="19">
        <f t="shared" ca="1" si="4"/>
        <v>7693.5437562892548</v>
      </c>
      <c r="Z96" s="19" cm="1">
        <f t="array" aca="1" ref="Z96" ca="1">_xll.RiskPert($B$20,$C$20,$D$20)</f>
        <v>99.666666666666671</v>
      </c>
      <c r="AA96" s="8">
        <f t="shared" ca="1" si="5"/>
        <v>7793.2104229559218</v>
      </c>
      <c r="AB96" s="8">
        <f t="shared" ca="1" si="6"/>
        <v>0</v>
      </c>
      <c r="AC96" s="8" cm="1">
        <f t="array" aca="1" ref="AC96" ca="1">IF(MOD(ROW()-36, 6) = 0, INDEX(AA:AA, ROW()), INDEX(AE:AE,ROW() - 1))</f>
        <v>7793.2104229559218</v>
      </c>
      <c r="AD96" s="8" cm="1">
        <f t="array" aca="1" ref="AD96" ca="1">_xll.RiskUniform($B$22,$C$22)</f>
        <v>25</v>
      </c>
      <c r="AE96" s="8">
        <f t="shared" ca="1" si="27"/>
        <v>7818.2104229559218</v>
      </c>
      <c r="AF96" s="19">
        <f t="shared" ca="1" si="7"/>
        <v>99.66666666666697</v>
      </c>
      <c r="AG96" s="19">
        <f t="shared" ca="1" si="28"/>
        <v>1718.2104229559218</v>
      </c>
      <c r="AH96" s="8" t="str">
        <f t="shared" ca="1" si="8"/>
        <v>NO</v>
      </c>
      <c r="AI96" s="8">
        <f t="shared" ca="1" si="9"/>
        <v>650</v>
      </c>
      <c r="AJ96" s="8">
        <f t="shared" ca="1" si="10"/>
        <v>100</v>
      </c>
      <c r="AK96" s="8">
        <f t="shared" ca="1" si="11"/>
        <v>550</v>
      </c>
      <c r="AL96" s="19">
        <f t="shared" ca="1" si="12"/>
        <v>99.66666666666697</v>
      </c>
      <c r="AM96" s="19">
        <f t="shared" ca="1" si="13"/>
        <v>1718.2104229559218</v>
      </c>
      <c r="AN96" s="8" t="str">
        <f t="shared" ca="1" si="14"/>
        <v>NO</v>
      </c>
    </row>
    <row r="97" spans="1:40">
      <c r="A97" s="8">
        <v>62</v>
      </c>
      <c r="B97" s="8" cm="1">
        <f t="array" aca="1" ref="B97" ca="1">_xll.RiskGamma(1,1/$B$6)</f>
        <v>100</v>
      </c>
      <c r="C97" s="8">
        <f t="shared" ca="1" si="15"/>
        <v>6200</v>
      </c>
      <c r="D97" s="8">
        <f t="shared" ca="1" si="16"/>
        <v>6810</v>
      </c>
      <c r="E97" s="8" cm="1">
        <f t="array" aca="1" ref="E97" ca="1">_xll.RiskPert($B$8,$D$8,$E$8)</f>
        <v>50</v>
      </c>
      <c r="F97" s="8">
        <f t="shared" ca="1" si="17"/>
        <v>6860</v>
      </c>
      <c r="G97" s="8">
        <f t="shared" ca="1" si="18"/>
        <v>660</v>
      </c>
      <c r="H97" s="8">
        <f t="shared" ca="1" si="19"/>
        <v>6860</v>
      </c>
      <c r="I97" s="8" cm="1">
        <f t="array" aca="1" ref="I97" ca="1">_xll.RiskUniform($B$10,$C$10)</f>
        <v>60</v>
      </c>
      <c r="J97" s="8">
        <f t="shared" ca="1" si="20"/>
        <v>6920</v>
      </c>
      <c r="K97" s="8">
        <f t="shared" ca="1" si="21"/>
        <v>0</v>
      </c>
      <c r="L97" s="8">
        <f t="shared" ca="1" si="22"/>
        <v>6920</v>
      </c>
      <c r="M97" s="19" cm="1">
        <f t="array" aca="1" ref="M97" ca="1">_xll.RiskWeibull($B$12,$C$12)</f>
        <v>93.543756289254645</v>
      </c>
      <c r="N97" s="19">
        <f t="shared" ca="1" si="23"/>
        <v>7013.5437562892548</v>
      </c>
      <c r="O97" s="8">
        <f t="shared" ca="1" si="24"/>
        <v>0</v>
      </c>
      <c r="P97" s="19">
        <f t="shared" ca="1" si="25"/>
        <v>7013.5437562892548</v>
      </c>
      <c r="Q97" s="8" cm="1">
        <f t="array" aca="1" ref="Q97" ca="1">_xll.RiskGamma($B$14,1/$C$14)</f>
        <v>100</v>
      </c>
      <c r="R97" s="8" cm="1">
        <f t="array" aca="1" ref="R97" ca="1">_xll.RiskUniform($B$16,$C$16)</f>
        <v>20</v>
      </c>
      <c r="S97" s="19">
        <f t="shared" ca="1" si="26"/>
        <v>7133.5437562892548</v>
      </c>
      <c r="T97" s="9">
        <f t="shared" ca="1" si="0"/>
        <v>100</v>
      </c>
      <c r="U97" s="19" cm="1">
        <f t="array" aca="1" ref="U97" ca="1">INDEX(S:S, 41 + (INT((ROW(A62)-1)/6)*6))</f>
        <v>7573.5437562892548</v>
      </c>
      <c r="V97" s="8">
        <f t="shared" si="1"/>
        <v>120</v>
      </c>
      <c r="W97" s="19">
        <f t="shared" ca="1" si="2"/>
        <v>7693.5437562892548</v>
      </c>
      <c r="X97" s="8">
        <f t="shared" ca="1" si="3"/>
        <v>440</v>
      </c>
      <c r="Y97" s="19">
        <f t="shared" ca="1" si="4"/>
        <v>7693.5437562892548</v>
      </c>
      <c r="Z97" s="19" cm="1">
        <f t="array" aca="1" ref="Z97" ca="1">_xll.RiskPert($B$20,$C$20,$D$20)</f>
        <v>99.666666666666671</v>
      </c>
      <c r="AA97" s="8">
        <f t="shared" ca="1" si="5"/>
        <v>7793.2104229559218</v>
      </c>
      <c r="AB97" s="8">
        <f t="shared" ca="1" si="6"/>
        <v>0</v>
      </c>
      <c r="AC97" s="8" cm="1">
        <f t="array" aca="1" ref="AC97" ca="1">IF(MOD(ROW()-36, 6) = 0, INDEX(AA:AA, ROW()), INDEX(AE:AE,ROW() - 1))</f>
        <v>7818.2104229559218</v>
      </c>
      <c r="AD97" s="8" cm="1">
        <f t="array" aca="1" ref="AD97" ca="1">_xll.RiskUniform($B$22,$C$22)</f>
        <v>25</v>
      </c>
      <c r="AE97" s="8">
        <f t="shared" ca="1" si="27"/>
        <v>7843.2104229559218</v>
      </c>
      <c r="AF97" s="19">
        <f t="shared" ca="1" si="7"/>
        <v>124.66666666666697</v>
      </c>
      <c r="AG97" s="19">
        <f t="shared" ca="1" si="28"/>
        <v>1643.2104229559218</v>
      </c>
      <c r="AH97" s="8" t="str">
        <f t="shared" ca="1" si="8"/>
        <v>NO</v>
      </c>
      <c r="AI97" s="8">
        <f t="shared" ca="1" si="9"/>
        <v>660</v>
      </c>
      <c r="AJ97" s="8">
        <f t="shared" ca="1" si="10"/>
        <v>100</v>
      </c>
      <c r="AK97" s="8">
        <f t="shared" ca="1" si="11"/>
        <v>440</v>
      </c>
      <c r="AL97" s="19">
        <f t="shared" ca="1" si="12"/>
        <v>124.66666666666697</v>
      </c>
      <c r="AM97" s="19">
        <f t="shared" ca="1" si="13"/>
        <v>1643.2104229559218</v>
      </c>
      <c r="AN97" s="8" t="str">
        <f t="shared" ca="1" si="14"/>
        <v>NO</v>
      </c>
    </row>
    <row r="98" spans="1:40">
      <c r="A98" s="8">
        <v>63</v>
      </c>
      <c r="B98" s="8" cm="1">
        <f t="array" aca="1" ref="B98" ca="1">_xll.RiskGamma(1,1/$B$6)</f>
        <v>100</v>
      </c>
      <c r="C98" s="8">
        <f t="shared" ca="1" si="15"/>
        <v>6300</v>
      </c>
      <c r="D98" s="8">
        <f t="shared" ca="1" si="16"/>
        <v>6920</v>
      </c>
      <c r="E98" s="8" cm="1">
        <f t="array" aca="1" ref="E98" ca="1">_xll.RiskPert($B$8,$D$8,$E$8)</f>
        <v>50</v>
      </c>
      <c r="F98" s="8">
        <f t="shared" ca="1" si="17"/>
        <v>6970</v>
      </c>
      <c r="G98" s="8">
        <f t="shared" ca="1" si="18"/>
        <v>670</v>
      </c>
      <c r="H98" s="8">
        <f t="shared" ca="1" si="19"/>
        <v>6970</v>
      </c>
      <c r="I98" s="8" cm="1">
        <f t="array" aca="1" ref="I98" ca="1">_xll.RiskUniform($B$10,$C$10)</f>
        <v>60</v>
      </c>
      <c r="J98" s="8">
        <f t="shared" ca="1" si="20"/>
        <v>7030</v>
      </c>
      <c r="K98" s="8">
        <f t="shared" ca="1" si="21"/>
        <v>0</v>
      </c>
      <c r="L98" s="8">
        <f t="shared" ca="1" si="22"/>
        <v>7030</v>
      </c>
      <c r="M98" s="19" cm="1">
        <f t="array" aca="1" ref="M98" ca="1">_xll.RiskWeibull($B$12,$C$12)</f>
        <v>93.543756289254645</v>
      </c>
      <c r="N98" s="19">
        <f t="shared" ca="1" si="23"/>
        <v>7123.5437562892548</v>
      </c>
      <c r="O98" s="8">
        <f t="shared" ca="1" si="24"/>
        <v>0</v>
      </c>
      <c r="P98" s="19">
        <f t="shared" ca="1" si="25"/>
        <v>7123.5437562892548</v>
      </c>
      <c r="Q98" s="8" cm="1">
        <f t="array" aca="1" ref="Q98" ca="1">_xll.RiskGamma($B$14,1/$C$14)</f>
        <v>100</v>
      </c>
      <c r="R98" s="8" cm="1">
        <f t="array" aca="1" ref="R98" ca="1">_xll.RiskUniform($B$16,$C$16)</f>
        <v>20</v>
      </c>
      <c r="S98" s="19">
        <f t="shared" ca="1" si="26"/>
        <v>7243.5437562892548</v>
      </c>
      <c r="T98" s="9">
        <f t="shared" ca="1" si="0"/>
        <v>100</v>
      </c>
      <c r="U98" s="19" cm="1">
        <f t="array" aca="1" ref="U98" ca="1">INDEX(S:S, 41 + (INT((ROW(A63)-1)/6)*6))</f>
        <v>7573.5437562892548</v>
      </c>
      <c r="V98" s="8">
        <f t="shared" si="1"/>
        <v>120</v>
      </c>
      <c r="W98" s="19">
        <f t="shared" ca="1" si="2"/>
        <v>7693.5437562892548</v>
      </c>
      <c r="X98" s="8">
        <f t="shared" ca="1" si="3"/>
        <v>330</v>
      </c>
      <c r="Y98" s="19">
        <f t="shared" ca="1" si="4"/>
        <v>7693.5437562892548</v>
      </c>
      <c r="Z98" s="19" cm="1">
        <f t="array" aca="1" ref="Z98" ca="1">_xll.RiskPert($B$20,$C$20,$D$20)</f>
        <v>99.666666666666671</v>
      </c>
      <c r="AA98" s="8">
        <f t="shared" ca="1" si="5"/>
        <v>7793.2104229559218</v>
      </c>
      <c r="AB98" s="8">
        <f t="shared" ca="1" si="6"/>
        <v>0</v>
      </c>
      <c r="AC98" s="8" cm="1">
        <f t="array" aca="1" ref="AC98" ca="1">IF(MOD(ROW()-36, 6) = 0, INDEX(AA:AA, ROW()), INDEX(AE:AE,ROW() - 1))</f>
        <v>7843.2104229559218</v>
      </c>
      <c r="AD98" s="8" cm="1">
        <f t="array" aca="1" ref="AD98" ca="1">_xll.RiskUniform($B$22,$C$22)</f>
        <v>25</v>
      </c>
      <c r="AE98" s="8">
        <f t="shared" ca="1" si="27"/>
        <v>7868.2104229559218</v>
      </c>
      <c r="AF98" s="19">
        <f t="shared" ca="1" si="7"/>
        <v>149.66666666666697</v>
      </c>
      <c r="AG98" s="19">
        <f t="shared" ca="1" si="28"/>
        <v>1568.2104229559218</v>
      </c>
      <c r="AH98" s="8" t="str">
        <f t="shared" ca="1" si="8"/>
        <v>NO</v>
      </c>
      <c r="AI98" s="8">
        <f t="shared" ca="1" si="9"/>
        <v>670</v>
      </c>
      <c r="AJ98" s="8">
        <f t="shared" ca="1" si="10"/>
        <v>100</v>
      </c>
      <c r="AK98" s="8">
        <f t="shared" ca="1" si="11"/>
        <v>330</v>
      </c>
      <c r="AL98" s="19">
        <f t="shared" ca="1" si="12"/>
        <v>149.66666666666697</v>
      </c>
      <c r="AM98" s="19">
        <f t="shared" ca="1" si="13"/>
        <v>1568.2104229559218</v>
      </c>
      <c r="AN98" s="8" t="str">
        <f t="shared" ca="1" si="14"/>
        <v>NO</v>
      </c>
    </row>
    <row r="99" spans="1:40">
      <c r="A99" s="8">
        <v>64</v>
      </c>
      <c r="B99" s="8" cm="1">
        <f t="array" aca="1" ref="B99" ca="1">_xll.RiskGamma(1,1/$B$6)</f>
        <v>100</v>
      </c>
      <c r="C99" s="8">
        <f t="shared" ca="1" si="15"/>
        <v>6400</v>
      </c>
      <c r="D99" s="8">
        <f t="shared" ca="1" si="16"/>
        <v>7030</v>
      </c>
      <c r="E99" s="8" cm="1">
        <f t="array" aca="1" ref="E99" ca="1">_xll.RiskPert($B$8,$D$8,$E$8)</f>
        <v>50</v>
      </c>
      <c r="F99" s="8">
        <f t="shared" ca="1" si="17"/>
        <v>7080</v>
      </c>
      <c r="G99" s="8">
        <f t="shared" ca="1" si="18"/>
        <v>680</v>
      </c>
      <c r="H99" s="8">
        <f t="shared" ca="1" si="19"/>
        <v>7080</v>
      </c>
      <c r="I99" s="8" cm="1">
        <f t="array" aca="1" ref="I99" ca="1">_xll.RiskUniform($B$10,$C$10)</f>
        <v>60</v>
      </c>
      <c r="J99" s="8">
        <f t="shared" ca="1" si="20"/>
        <v>7140</v>
      </c>
      <c r="K99" s="8">
        <f t="shared" ca="1" si="21"/>
        <v>0</v>
      </c>
      <c r="L99" s="8">
        <f t="shared" ca="1" si="22"/>
        <v>7140</v>
      </c>
      <c r="M99" s="19" cm="1">
        <f t="array" aca="1" ref="M99" ca="1">_xll.RiskWeibull($B$12,$C$12)</f>
        <v>93.543756289254645</v>
      </c>
      <c r="N99" s="19">
        <f t="shared" ca="1" si="23"/>
        <v>7233.5437562892548</v>
      </c>
      <c r="O99" s="8">
        <f t="shared" ca="1" si="24"/>
        <v>0</v>
      </c>
      <c r="P99" s="19">
        <f t="shared" ca="1" si="25"/>
        <v>7233.5437562892548</v>
      </c>
      <c r="Q99" s="8" cm="1">
        <f t="array" aca="1" ref="Q99" ca="1">_xll.RiskGamma($B$14,1/$C$14)</f>
        <v>100</v>
      </c>
      <c r="R99" s="8" cm="1">
        <f t="array" aca="1" ref="R99" ca="1">_xll.RiskUniform($B$16,$C$16)</f>
        <v>20</v>
      </c>
      <c r="S99" s="19">
        <f t="shared" ca="1" si="26"/>
        <v>7353.5437562892548</v>
      </c>
      <c r="T99" s="9">
        <f t="shared" ca="1" si="0"/>
        <v>100</v>
      </c>
      <c r="U99" s="19" cm="1">
        <f t="array" aca="1" ref="U99" ca="1">INDEX(S:S, 41 + (INT((ROW(A64)-1)/6)*6))</f>
        <v>7573.5437562892548</v>
      </c>
      <c r="V99" s="8">
        <f t="shared" si="1"/>
        <v>120</v>
      </c>
      <c r="W99" s="19">
        <f t="shared" ca="1" si="2"/>
        <v>7693.5437562892548</v>
      </c>
      <c r="X99" s="8">
        <f t="shared" ca="1" si="3"/>
        <v>220</v>
      </c>
      <c r="Y99" s="19">
        <f t="shared" ca="1" si="4"/>
        <v>7693.5437562892548</v>
      </c>
      <c r="Z99" s="19" cm="1">
        <f t="array" aca="1" ref="Z99" ca="1">_xll.RiskPert($B$20,$C$20,$D$20)</f>
        <v>99.666666666666671</v>
      </c>
      <c r="AA99" s="8">
        <f t="shared" ca="1" si="5"/>
        <v>7793.2104229559218</v>
      </c>
      <c r="AB99" s="8">
        <f t="shared" ca="1" si="6"/>
        <v>0</v>
      </c>
      <c r="AC99" s="8" cm="1">
        <f t="array" aca="1" ref="AC99" ca="1">IF(MOD(ROW()-36, 6) = 0, INDEX(AA:AA, ROW()), INDEX(AE:AE,ROW() - 1))</f>
        <v>7868.2104229559218</v>
      </c>
      <c r="AD99" s="8" cm="1">
        <f t="array" aca="1" ref="AD99" ca="1">_xll.RiskUniform($B$22,$C$22)</f>
        <v>25</v>
      </c>
      <c r="AE99" s="8">
        <f t="shared" ca="1" si="27"/>
        <v>7893.2104229559218</v>
      </c>
      <c r="AF99" s="19">
        <f t="shared" ca="1" si="7"/>
        <v>174.66666666666697</v>
      </c>
      <c r="AG99" s="19">
        <f t="shared" ca="1" si="28"/>
        <v>1493.2104229559218</v>
      </c>
      <c r="AH99" s="8" t="str">
        <f t="shared" ca="1" si="8"/>
        <v>NO</v>
      </c>
      <c r="AI99" s="8">
        <f t="shared" ca="1" si="9"/>
        <v>680</v>
      </c>
      <c r="AJ99" s="8">
        <f t="shared" ca="1" si="10"/>
        <v>100</v>
      </c>
      <c r="AK99" s="8">
        <f t="shared" ca="1" si="11"/>
        <v>220</v>
      </c>
      <c r="AL99" s="19">
        <f t="shared" ca="1" si="12"/>
        <v>174.66666666666697</v>
      </c>
      <c r="AM99" s="19">
        <f t="shared" ca="1" si="13"/>
        <v>1493.2104229559218</v>
      </c>
      <c r="AN99" s="8" t="str">
        <f t="shared" ca="1" si="14"/>
        <v>NO</v>
      </c>
    </row>
    <row r="100" spans="1:40">
      <c r="A100" s="8">
        <v>65</v>
      </c>
      <c r="B100" s="8" cm="1">
        <f t="array" aca="1" ref="B100" ca="1">_xll.RiskGamma(1,1/$B$6)</f>
        <v>100</v>
      </c>
      <c r="C100" s="8">
        <f t="shared" ca="1" si="15"/>
        <v>6500</v>
      </c>
      <c r="D100" s="8">
        <f t="shared" ca="1" si="16"/>
        <v>7140</v>
      </c>
      <c r="E100" s="8" cm="1">
        <f t="array" aca="1" ref="E100" ca="1">_xll.RiskPert($B$8,$D$8,$E$8)</f>
        <v>50</v>
      </c>
      <c r="F100" s="8">
        <f t="shared" ca="1" si="17"/>
        <v>7190</v>
      </c>
      <c r="G100" s="8">
        <f t="shared" ca="1" si="18"/>
        <v>690</v>
      </c>
      <c r="H100" s="8">
        <f t="shared" ca="1" si="19"/>
        <v>7190</v>
      </c>
      <c r="I100" s="8" cm="1">
        <f t="array" aca="1" ref="I100" ca="1">_xll.RiskUniform($B$10,$C$10)</f>
        <v>60</v>
      </c>
      <c r="J100" s="8">
        <f t="shared" ca="1" si="20"/>
        <v>7250</v>
      </c>
      <c r="K100" s="8">
        <f t="shared" ca="1" si="21"/>
        <v>0</v>
      </c>
      <c r="L100" s="8">
        <f t="shared" ca="1" si="22"/>
        <v>7250</v>
      </c>
      <c r="M100" s="19" cm="1">
        <f t="array" aca="1" ref="M100" ca="1">_xll.RiskWeibull($B$12,$C$12)</f>
        <v>93.543756289254645</v>
      </c>
      <c r="N100" s="19">
        <f t="shared" ca="1" si="23"/>
        <v>7343.5437562892548</v>
      </c>
      <c r="O100" s="8">
        <f t="shared" ca="1" si="24"/>
        <v>0</v>
      </c>
      <c r="P100" s="19">
        <f t="shared" ca="1" si="25"/>
        <v>7343.5437562892548</v>
      </c>
      <c r="Q100" s="8" cm="1">
        <f t="array" aca="1" ref="Q100" ca="1">_xll.RiskGamma($B$14,1/$C$14)</f>
        <v>100</v>
      </c>
      <c r="R100" s="8" cm="1">
        <f t="array" aca="1" ref="R100" ca="1">_xll.RiskUniform($B$16,$C$16)</f>
        <v>20</v>
      </c>
      <c r="S100" s="19">
        <f t="shared" ca="1" si="26"/>
        <v>7463.5437562892548</v>
      </c>
      <c r="T100" s="9">
        <f t="shared" ca="1" si="0"/>
        <v>100</v>
      </c>
      <c r="U100" s="19" cm="1">
        <f t="array" aca="1" ref="U100" ca="1">INDEX(S:S, 41 + (INT((ROW(A65)-1)/6)*6))</f>
        <v>7573.5437562892548</v>
      </c>
      <c r="V100" s="8">
        <f t="shared" si="1"/>
        <v>120</v>
      </c>
      <c r="W100" s="19">
        <f t="shared" ca="1" si="2"/>
        <v>7693.5437562892548</v>
      </c>
      <c r="X100" s="8">
        <f t="shared" ca="1" si="3"/>
        <v>110</v>
      </c>
      <c r="Y100" s="19">
        <f t="shared" ca="1" si="4"/>
        <v>7693.5437562892548</v>
      </c>
      <c r="Z100" s="19" cm="1">
        <f t="array" aca="1" ref="Z100" ca="1">_xll.RiskPert($B$20,$C$20,$D$20)</f>
        <v>99.666666666666671</v>
      </c>
      <c r="AA100" s="8">
        <f t="shared" ca="1" si="5"/>
        <v>7793.2104229559218</v>
      </c>
      <c r="AB100" s="8">
        <f t="shared" ca="1" si="6"/>
        <v>0</v>
      </c>
      <c r="AC100" s="8" cm="1">
        <f t="array" aca="1" ref="AC100" ca="1">IF(MOD(ROW()-36, 6) = 0, INDEX(AA:AA, ROW()), INDEX(AE:AE,ROW() - 1))</f>
        <v>7893.2104229559218</v>
      </c>
      <c r="AD100" s="8" cm="1">
        <f t="array" aca="1" ref="AD100" ca="1">_xll.RiskUniform($B$22,$C$22)</f>
        <v>25</v>
      </c>
      <c r="AE100" s="8">
        <f t="shared" ca="1" si="27"/>
        <v>7918.2104229559218</v>
      </c>
      <c r="AF100" s="19">
        <f t="shared" ca="1" si="7"/>
        <v>199.66666666666697</v>
      </c>
      <c r="AG100" s="19">
        <f t="shared" ca="1" si="28"/>
        <v>1418.2104229559218</v>
      </c>
      <c r="AH100" s="8" t="str">
        <f t="shared" ca="1" si="8"/>
        <v>NO</v>
      </c>
      <c r="AI100" s="8">
        <f t="shared" ca="1" si="9"/>
        <v>690</v>
      </c>
      <c r="AJ100" s="8">
        <f t="shared" ca="1" si="10"/>
        <v>100</v>
      </c>
      <c r="AK100" s="8">
        <f t="shared" ca="1" si="11"/>
        <v>110</v>
      </c>
      <c r="AL100" s="19">
        <f t="shared" ca="1" si="12"/>
        <v>199.66666666666697</v>
      </c>
      <c r="AM100" s="19">
        <f t="shared" ca="1" si="13"/>
        <v>1418.2104229559218</v>
      </c>
      <c r="AN100" s="8" t="str">
        <f t="shared" ca="1" si="14"/>
        <v>YES</v>
      </c>
    </row>
    <row r="101" spans="1:40">
      <c r="A101" s="8">
        <v>66</v>
      </c>
      <c r="B101" s="8" cm="1">
        <f t="array" aca="1" ref="B101" ca="1">_xll.RiskGamma(1,1/$B$6)</f>
        <v>100</v>
      </c>
      <c r="C101" s="8">
        <f t="shared" ca="1" si="15"/>
        <v>6600</v>
      </c>
      <c r="D101" s="8">
        <f t="shared" ca="1" si="16"/>
        <v>7250</v>
      </c>
      <c r="E101" s="8" cm="1">
        <f t="array" aca="1" ref="E101" ca="1">_xll.RiskPert($B$8,$D$8,$E$8)</f>
        <v>50</v>
      </c>
      <c r="F101" s="8">
        <f t="shared" ca="1" si="17"/>
        <v>7300</v>
      </c>
      <c r="G101" s="8">
        <f t="shared" ca="1" si="18"/>
        <v>700</v>
      </c>
      <c r="H101" s="8">
        <f t="shared" ca="1" si="19"/>
        <v>7300</v>
      </c>
      <c r="I101" s="8" cm="1">
        <f t="array" aca="1" ref="I101" ca="1">_xll.RiskUniform($B$10,$C$10)</f>
        <v>60</v>
      </c>
      <c r="J101" s="8">
        <f t="shared" ca="1" si="20"/>
        <v>7360</v>
      </c>
      <c r="K101" s="8">
        <f t="shared" ca="1" si="21"/>
        <v>0</v>
      </c>
      <c r="L101" s="8">
        <f t="shared" ca="1" si="22"/>
        <v>7360</v>
      </c>
      <c r="M101" s="19" cm="1">
        <f t="array" aca="1" ref="M101" ca="1">_xll.RiskWeibull($B$12,$C$12)</f>
        <v>93.543756289254645</v>
      </c>
      <c r="N101" s="19">
        <f t="shared" ca="1" si="23"/>
        <v>7453.5437562892548</v>
      </c>
      <c r="O101" s="8">
        <f t="shared" ca="1" si="24"/>
        <v>0</v>
      </c>
      <c r="P101" s="19">
        <f t="shared" ca="1" si="25"/>
        <v>7453.5437562892548</v>
      </c>
      <c r="Q101" s="8" cm="1">
        <f t="array" aca="1" ref="Q101" ca="1">_xll.RiskGamma($B$14,1/$C$14)</f>
        <v>100</v>
      </c>
      <c r="R101" s="8" cm="1">
        <f t="array" aca="1" ref="R101" ca="1">_xll.RiskUniform($B$16,$C$16)</f>
        <v>20</v>
      </c>
      <c r="S101" s="19">
        <f t="shared" ca="1" si="26"/>
        <v>7573.5437562892548</v>
      </c>
      <c r="T101" s="9">
        <f t="shared" ref="T101:T155" ca="1" si="29">P101+Q101-N101</f>
        <v>100</v>
      </c>
      <c r="U101" s="19" cm="1">
        <f t="array" aca="1" ref="U101" ca="1">INDEX(S:S, 41 + (INT((ROW(A66)-1)/6)*6))</f>
        <v>7573.5437562892548</v>
      </c>
      <c r="V101" s="8">
        <f t="shared" si="1"/>
        <v>120</v>
      </c>
      <c r="W101" s="19">
        <f t="shared" ref="W101:W155" ca="1" si="30">U101+V101</f>
        <v>7693.5437562892548</v>
      </c>
      <c r="X101" s="8">
        <f t="shared" ref="X101:X155" ca="1" si="31">U101-S101</f>
        <v>0</v>
      </c>
      <c r="Y101" s="19">
        <f t="shared" ref="Y101:Y155" ca="1" si="32">W101</f>
        <v>7693.5437562892548</v>
      </c>
      <c r="Z101" s="19" cm="1">
        <f t="array" aca="1" ref="Z101" ca="1">_xll.RiskPert($B$20,$C$20,$D$20)</f>
        <v>99.666666666666671</v>
      </c>
      <c r="AA101" s="8">
        <f t="shared" ref="AA101:AA155" ca="1" si="33">Y101+Z101</f>
        <v>7793.2104229559218</v>
      </c>
      <c r="AB101" s="8">
        <f t="shared" ref="AB101:AB155" ca="1" si="34">Y101-W101</f>
        <v>0</v>
      </c>
      <c r="AC101" s="8" cm="1">
        <f t="array" aca="1" ref="AC101" ca="1">IF(MOD(ROW()-36, 6) = 0, INDEX(AA:AA, ROW()), INDEX(AE:AE,ROW() - 1))</f>
        <v>7918.2104229559218</v>
      </c>
      <c r="AD101" s="8" cm="1">
        <f t="array" aca="1" ref="AD101" ca="1">_xll.RiskUniform($B$22,$C$22)</f>
        <v>25</v>
      </c>
      <c r="AE101" s="8">
        <f t="shared" ca="1" si="27"/>
        <v>7943.2104229559218</v>
      </c>
      <c r="AF101" s="19">
        <f t="shared" ref="AF101:AF155" ca="1" si="35">AC101-W101</f>
        <v>224.66666666666697</v>
      </c>
      <c r="AG101" s="19">
        <f t="shared" ca="1" si="28"/>
        <v>1343.2104229559218</v>
      </c>
      <c r="AH101" s="8" t="str">
        <f t="shared" ref="AH101:AH155" ca="1" si="36">IF(AE101&gt;$B$26,"ONE WEEK REACHED","NO")</f>
        <v>NO</v>
      </c>
      <c r="AI101" s="8">
        <f t="shared" ref="AI101:AI155" ca="1" si="37">IF(AH101="NO",G101,0)</f>
        <v>700</v>
      </c>
      <c r="AJ101" s="8">
        <f t="shared" ref="AJ101:AJ155" ca="1" si="38">IF(AH101="NO",T101,0)</f>
        <v>100</v>
      </c>
      <c r="AK101" s="8">
        <f t="shared" ref="AK101:AK155" ca="1" si="39">IF(AH101="NO",X101,0)</f>
        <v>0</v>
      </c>
      <c r="AL101" s="19">
        <f t="shared" ref="AL101:AL155" ca="1" si="40">IF(AH101="NO",AF101,0)</f>
        <v>224.66666666666697</v>
      </c>
      <c r="AM101" s="19">
        <f t="shared" ref="AM101:AM155" ca="1" si="41">IF(AH101="NO",AG101,0)</f>
        <v>1343.2104229559218</v>
      </c>
      <c r="AN101" s="8" t="str">
        <f t="shared" ref="AN101:AN155" ca="1" si="42">IF(AND(AG101&lt;$B$27,AH101="NO"),"YES","NO")</f>
        <v>YES</v>
      </c>
    </row>
    <row r="102" spans="1:40">
      <c r="A102" s="8">
        <v>67</v>
      </c>
      <c r="B102" s="8" cm="1">
        <f t="array" aca="1" ref="B102" ca="1">_xll.RiskGamma(1,1/$B$6)</f>
        <v>100</v>
      </c>
      <c r="C102" s="8">
        <f t="shared" ref="C102:C155" ca="1" si="43">C101+B102</f>
        <v>6700</v>
      </c>
      <c r="D102" s="8">
        <f t="shared" ref="D102:D155" ca="1" si="44">MAX(J101,C102)</f>
        <v>7360</v>
      </c>
      <c r="E102" s="8" cm="1">
        <f t="array" aca="1" ref="E102" ca="1">_xll.RiskPert($B$8,$D$8,$E$8)</f>
        <v>50</v>
      </c>
      <c r="F102" s="8">
        <f t="shared" ref="F102:F155" ca="1" si="45">D102+E102</f>
        <v>7410</v>
      </c>
      <c r="G102" s="8">
        <f t="shared" ref="G102:G155" ca="1" si="46">F102-C102</f>
        <v>710</v>
      </c>
      <c r="H102" s="8">
        <f t="shared" ref="H102:H155" ca="1" si="47">F102</f>
        <v>7410</v>
      </c>
      <c r="I102" s="8" cm="1">
        <f t="array" aca="1" ref="I102" ca="1">_xll.RiskUniform($B$10,$C$10)</f>
        <v>60</v>
      </c>
      <c r="J102" s="8">
        <f t="shared" ref="J102:J155" ca="1" si="48">H102+I102</f>
        <v>7470</v>
      </c>
      <c r="K102" s="8">
        <f t="shared" ref="K102:K155" ca="1" si="49">H102-F102</f>
        <v>0</v>
      </c>
      <c r="L102" s="8">
        <f t="shared" ref="L102:L155" ca="1" si="50">J102</f>
        <v>7470</v>
      </c>
      <c r="M102" s="19" cm="1">
        <f t="array" aca="1" ref="M102" ca="1">_xll.RiskWeibull($B$12,$C$12)</f>
        <v>93.543756289254645</v>
      </c>
      <c r="N102" s="19">
        <f t="shared" ref="N102:N155" ca="1" si="51">L102+M102</f>
        <v>7563.5437562892548</v>
      </c>
      <c r="O102" s="8">
        <f t="shared" ref="O102:O155" ca="1" si="52">L102-J102</f>
        <v>0</v>
      </c>
      <c r="P102" s="19">
        <f t="shared" ref="P102:P155" ca="1" si="53">N102</f>
        <v>7563.5437562892548</v>
      </c>
      <c r="Q102" s="8" cm="1">
        <f t="array" aca="1" ref="Q102" ca="1">_xll.RiskGamma($B$14,1/$C$14)</f>
        <v>100</v>
      </c>
      <c r="R102" s="8" cm="1">
        <f t="array" aca="1" ref="R102" ca="1">_xll.RiskUniform($B$16,$C$16)</f>
        <v>20</v>
      </c>
      <c r="S102" s="19">
        <f t="shared" ref="S102:S155" ca="1" si="54">P102+Q102+R102</f>
        <v>7683.5437562892548</v>
      </c>
      <c r="T102" s="9">
        <f t="shared" ca="1" si="29"/>
        <v>100</v>
      </c>
      <c r="U102" s="19" cm="1">
        <f t="array" aca="1" ref="U102" ca="1">INDEX(S:S, 41 + (INT((ROW(A67)-1)/6)*6))</f>
        <v>8233.5437562892548</v>
      </c>
      <c r="V102" s="8">
        <f t="shared" si="1"/>
        <v>120</v>
      </c>
      <c r="W102" s="19">
        <f t="shared" ca="1" si="30"/>
        <v>8353.5437562892548</v>
      </c>
      <c r="X102" s="8">
        <f t="shared" ca="1" si="31"/>
        <v>550</v>
      </c>
      <c r="Y102" s="19">
        <f t="shared" ca="1" si="32"/>
        <v>8353.5437562892548</v>
      </c>
      <c r="Z102" s="19" cm="1">
        <f t="array" aca="1" ref="Z102" ca="1">_xll.RiskPert($B$20,$C$20,$D$20)</f>
        <v>99.666666666666671</v>
      </c>
      <c r="AA102" s="8">
        <f t="shared" ca="1" si="33"/>
        <v>8453.2104229559209</v>
      </c>
      <c r="AB102" s="8">
        <f t="shared" ca="1" si="34"/>
        <v>0</v>
      </c>
      <c r="AC102" s="8" cm="1">
        <f t="array" aca="1" ref="AC102" ca="1">IF(MOD(ROW()-36, 6) = 0, INDEX(AA:AA, ROW()), INDEX(AE:AE,ROW() - 1))</f>
        <v>8453.2104229559209</v>
      </c>
      <c r="AD102" s="8" cm="1">
        <f t="array" aca="1" ref="AD102" ca="1">_xll.RiskUniform($B$22,$C$22)</f>
        <v>25</v>
      </c>
      <c r="AE102" s="8">
        <f t="shared" ref="AE102:AE155" ca="1" si="55">AC102+AD102</f>
        <v>8478.2104229559209</v>
      </c>
      <c r="AF102" s="19">
        <f t="shared" ca="1" si="35"/>
        <v>99.66666666666606</v>
      </c>
      <c r="AG102" s="19">
        <f t="shared" ref="AG102:AG155" ca="1" si="56">AE102-C102</f>
        <v>1778.2104229559209</v>
      </c>
      <c r="AH102" s="8" t="str">
        <f t="shared" ca="1" si="36"/>
        <v>NO</v>
      </c>
      <c r="AI102" s="8">
        <f t="shared" ca="1" si="37"/>
        <v>710</v>
      </c>
      <c r="AJ102" s="8">
        <f t="shared" ca="1" si="38"/>
        <v>100</v>
      </c>
      <c r="AK102" s="8">
        <f t="shared" ca="1" si="39"/>
        <v>550</v>
      </c>
      <c r="AL102" s="19">
        <f t="shared" ca="1" si="40"/>
        <v>99.66666666666606</v>
      </c>
      <c r="AM102" s="19">
        <f t="shared" ca="1" si="41"/>
        <v>1778.2104229559209</v>
      </c>
      <c r="AN102" s="8" t="str">
        <f t="shared" ca="1" si="42"/>
        <v>NO</v>
      </c>
    </row>
    <row r="103" spans="1:40">
      <c r="A103" s="8">
        <v>68</v>
      </c>
      <c r="B103" s="8" cm="1">
        <f t="array" aca="1" ref="B103" ca="1">_xll.RiskGamma(1,1/$B$6)</f>
        <v>100</v>
      </c>
      <c r="C103" s="8">
        <f t="shared" ca="1" si="43"/>
        <v>6800</v>
      </c>
      <c r="D103" s="8">
        <f t="shared" ca="1" si="44"/>
        <v>7470</v>
      </c>
      <c r="E103" s="8" cm="1">
        <f t="array" aca="1" ref="E103" ca="1">_xll.RiskPert($B$8,$D$8,$E$8)</f>
        <v>50</v>
      </c>
      <c r="F103" s="8">
        <f t="shared" ca="1" si="45"/>
        <v>7520</v>
      </c>
      <c r="G103" s="8">
        <f t="shared" ca="1" si="46"/>
        <v>720</v>
      </c>
      <c r="H103" s="8">
        <f t="shared" ca="1" si="47"/>
        <v>7520</v>
      </c>
      <c r="I103" s="8" cm="1">
        <f t="array" aca="1" ref="I103" ca="1">_xll.RiskUniform($B$10,$C$10)</f>
        <v>60</v>
      </c>
      <c r="J103" s="8">
        <f t="shared" ca="1" si="48"/>
        <v>7580</v>
      </c>
      <c r="K103" s="8">
        <f t="shared" ca="1" si="49"/>
        <v>0</v>
      </c>
      <c r="L103" s="8">
        <f t="shared" ca="1" si="50"/>
        <v>7580</v>
      </c>
      <c r="M103" s="19" cm="1">
        <f t="array" aca="1" ref="M103" ca="1">_xll.RiskWeibull($B$12,$C$12)</f>
        <v>93.543756289254645</v>
      </c>
      <c r="N103" s="19">
        <f t="shared" ca="1" si="51"/>
        <v>7673.5437562892548</v>
      </c>
      <c r="O103" s="8">
        <f t="shared" ca="1" si="52"/>
        <v>0</v>
      </c>
      <c r="P103" s="19">
        <f t="shared" ca="1" si="53"/>
        <v>7673.5437562892548</v>
      </c>
      <c r="Q103" s="8" cm="1">
        <f t="array" aca="1" ref="Q103" ca="1">_xll.RiskGamma($B$14,1/$C$14)</f>
        <v>100</v>
      </c>
      <c r="R103" s="8" cm="1">
        <f t="array" aca="1" ref="R103" ca="1">_xll.RiskUniform($B$16,$C$16)</f>
        <v>20</v>
      </c>
      <c r="S103" s="19">
        <f t="shared" ca="1" si="54"/>
        <v>7793.5437562892548</v>
      </c>
      <c r="T103" s="9">
        <f t="shared" ca="1" si="29"/>
        <v>100</v>
      </c>
      <c r="U103" s="19" cm="1">
        <f t="array" aca="1" ref="U103" ca="1">INDEX(S:S, 41 + (INT((ROW(A68)-1)/6)*6))</f>
        <v>8233.5437562892548</v>
      </c>
      <c r="V103" s="8">
        <f t="shared" si="1"/>
        <v>120</v>
      </c>
      <c r="W103" s="19">
        <f t="shared" ca="1" si="30"/>
        <v>8353.5437562892548</v>
      </c>
      <c r="X103" s="8">
        <f t="shared" ca="1" si="31"/>
        <v>440</v>
      </c>
      <c r="Y103" s="19">
        <f t="shared" ca="1" si="32"/>
        <v>8353.5437562892548</v>
      </c>
      <c r="Z103" s="19" cm="1">
        <f t="array" aca="1" ref="Z103" ca="1">_xll.RiskPert($B$20,$C$20,$D$20)</f>
        <v>99.666666666666671</v>
      </c>
      <c r="AA103" s="8">
        <f t="shared" ca="1" si="33"/>
        <v>8453.2104229559209</v>
      </c>
      <c r="AB103" s="8">
        <f t="shared" ca="1" si="34"/>
        <v>0</v>
      </c>
      <c r="AC103" s="8" cm="1">
        <f t="array" aca="1" ref="AC103" ca="1">IF(MOD(ROW()-36, 6) = 0, INDEX(AA:AA, ROW()), INDEX(AE:AE,ROW() - 1))</f>
        <v>8478.2104229559209</v>
      </c>
      <c r="AD103" s="8" cm="1">
        <f t="array" aca="1" ref="AD103" ca="1">_xll.RiskUniform($B$22,$C$22)</f>
        <v>25</v>
      </c>
      <c r="AE103" s="8">
        <f t="shared" ca="1" si="55"/>
        <v>8503.2104229559209</v>
      </c>
      <c r="AF103" s="19">
        <f t="shared" ca="1" si="35"/>
        <v>124.66666666666606</v>
      </c>
      <c r="AG103" s="19">
        <f t="shared" ca="1" si="56"/>
        <v>1703.2104229559209</v>
      </c>
      <c r="AH103" s="8" t="str">
        <f t="shared" ca="1" si="36"/>
        <v>NO</v>
      </c>
      <c r="AI103" s="8">
        <f t="shared" ca="1" si="37"/>
        <v>720</v>
      </c>
      <c r="AJ103" s="8">
        <f t="shared" ca="1" si="38"/>
        <v>100</v>
      </c>
      <c r="AK103" s="8">
        <f t="shared" ca="1" si="39"/>
        <v>440</v>
      </c>
      <c r="AL103" s="19">
        <f t="shared" ca="1" si="40"/>
        <v>124.66666666666606</v>
      </c>
      <c r="AM103" s="19">
        <f t="shared" ca="1" si="41"/>
        <v>1703.2104229559209</v>
      </c>
      <c r="AN103" s="8" t="str">
        <f t="shared" ca="1" si="42"/>
        <v>NO</v>
      </c>
    </row>
    <row r="104" spans="1:40">
      <c r="A104" s="8">
        <v>69</v>
      </c>
      <c r="B104" s="8" cm="1">
        <f t="array" aca="1" ref="B104" ca="1">_xll.RiskGamma(1,1/$B$6)</f>
        <v>100</v>
      </c>
      <c r="C104" s="8">
        <f t="shared" ca="1" si="43"/>
        <v>6900</v>
      </c>
      <c r="D104" s="8">
        <f t="shared" ca="1" si="44"/>
        <v>7580</v>
      </c>
      <c r="E104" s="8" cm="1">
        <f t="array" aca="1" ref="E104" ca="1">_xll.RiskPert($B$8,$D$8,$E$8)</f>
        <v>50</v>
      </c>
      <c r="F104" s="8">
        <f t="shared" ca="1" si="45"/>
        <v>7630</v>
      </c>
      <c r="G104" s="8">
        <f t="shared" ca="1" si="46"/>
        <v>730</v>
      </c>
      <c r="H104" s="8">
        <f t="shared" ca="1" si="47"/>
        <v>7630</v>
      </c>
      <c r="I104" s="8" cm="1">
        <f t="array" aca="1" ref="I104" ca="1">_xll.RiskUniform($B$10,$C$10)</f>
        <v>60</v>
      </c>
      <c r="J104" s="8">
        <f t="shared" ca="1" si="48"/>
        <v>7690</v>
      </c>
      <c r="K104" s="8">
        <f t="shared" ca="1" si="49"/>
        <v>0</v>
      </c>
      <c r="L104" s="8">
        <f t="shared" ca="1" si="50"/>
        <v>7690</v>
      </c>
      <c r="M104" s="19" cm="1">
        <f t="array" aca="1" ref="M104" ca="1">_xll.RiskWeibull($B$12,$C$12)</f>
        <v>93.543756289254645</v>
      </c>
      <c r="N104" s="19">
        <f t="shared" ca="1" si="51"/>
        <v>7783.5437562892548</v>
      </c>
      <c r="O104" s="8">
        <f t="shared" ca="1" si="52"/>
        <v>0</v>
      </c>
      <c r="P104" s="19">
        <f t="shared" ca="1" si="53"/>
        <v>7783.5437562892548</v>
      </c>
      <c r="Q104" s="8" cm="1">
        <f t="array" aca="1" ref="Q104" ca="1">_xll.RiskGamma($B$14,1/$C$14)</f>
        <v>100</v>
      </c>
      <c r="R104" s="8" cm="1">
        <f t="array" aca="1" ref="R104" ca="1">_xll.RiskUniform($B$16,$C$16)</f>
        <v>20</v>
      </c>
      <c r="S104" s="19">
        <f t="shared" ca="1" si="54"/>
        <v>7903.5437562892548</v>
      </c>
      <c r="T104" s="9">
        <f t="shared" ca="1" si="29"/>
        <v>100</v>
      </c>
      <c r="U104" s="19" cm="1">
        <f t="array" aca="1" ref="U104" ca="1">INDEX(S:S, 41 + (INT((ROW(A69)-1)/6)*6))</f>
        <v>8233.5437562892548</v>
      </c>
      <c r="V104" s="8">
        <f t="shared" si="1"/>
        <v>120</v>
      </c>
      <c r="W104" s="19">
        <f t="shared" ca="1" si="30"/>
        <v>8353.5437562892548</v>
      </c>
      <c r="X104" s="8">
        <f t="shared" ca="1" si="31"/>
        <v>330</v>
      </c>
      <c r="Y104" s="19">
        <f t="shared" ca="1" si="32"/>
        <v>8353.5437562892548</v>
      </c>
      <c r="Z104" s="19" cm="1">
        <f t="array" aca="1" ref="Z104" ca="1">_xll.RiskPert($B$20,$C$20,$D$20)</f>
        <v>99.666666666666671</v>
      </c>
      <c r="AA104" s="8">
        <f t="shared" ca="1" si="33"/>
        <v>8453.2104229559209</v>
      </c>
      <c r="AB104" s="8">
        <f t="shared" ca="1" si="34"/>
        <v>0</v>
      </c>
      <c r="AC104" s="8" cm="1">
        <f t="array" aca="1" ref="AC104" ca="1">IF(MOD(ROW()-36, 6) = 0, INDEX(AA:AA, ROW()), INDEX(AE:AE,ROW() - 1))</f>
        <v>8503.2104229559209</v>
      </c>
      <c r="AD104" s="8" cm="1">
        <f t="array" aca="1" ref="AD104" ca="1">_xll.RiskUniform($B$22,$C$22)</f>
        <v>25</v>
      </c>
      <c r="AE104" s="8">
        <f t="shared" ca="1" si="55"/>
        <v>8528.2104229559209</v>
      </c>
      <c r="AF104" s="19">
        <f t="shared" ca="1" si="35"/>
        <v>149.66666666666606</v>
      </c>
      <c r="AG104" s="19">
        <f t="shared" ca="1" si="56"/>
        <v>1628.2104229559209</v>
      </c>
      <c r="AH104" s="8" t="str">
        <f t="shared" ca="1" si="36"/>
        <v>NO</v>
      </c>
      <c r="AI104" s="8">
        <f t="shared" ca="1" si="37"/>
        <v>730</v>
      </c>
      <c r="AJ104" s="8">
        <f t="shared" ca="1" si="38"/>
        <v>100</v>
      </c>
      <c r="AK104" s="8">
        <f t="shared" ca="1" si="39"/>
        <v>330</v>
      </c>
      <c r="AL104" s="19">
        <f t="shared" ca="1" si="40"/>
        <v>149.66666666666606</v>
      </c>
      <c r="AM104" s="19">
        <f t="shared" ca="1" si="41"/>
        <v>1628.2104229559209</v>
      </c>
      <c r="AN104" s="8" t="str">
        <f t="shared" ca="1" si="42"/>
        <v>NO</v>
      </c>
    </row>
    <row r="105" spans="1:40">
      <c r="A105" s="8">
        <v>70</v>
      </c>
      <c r="B105" s="8" cm="1">
        <f t="array" aca="1" ref="B105" ca="1">_xll.RiskGamma(1,1/$B$6)</f>
        <v>100</v>
      </c>
      <c r="C105" s="8">
        <f t="shared" ca="1" si="43"/>
        <v>7000</v>
      </c>
      <c r="D105" s="8">
        <f t="shared" ca="1" si="44"/>
        <v>7690</v>
      </c>
      <c r="E105" s="8" cm="1">
        <f t="array" aca="1" ref="E105" ca="1">_xll.RiskPert($B$8,$D$8,$E$8)</f>
        <v>50</v>
      </c>
      <c r="F105" s="8">
        <f t="shared" ca="1" si="45"/>
        <v>7740</v>
      </c>
      <c r="G105" s="8">
        <f t="shared" ca="1" si="46"/>
        <v>740</v>
      </c>
      <c r="H105" s="8">
        <f t="shared" ca="1" si="47"/>
        <v>7740</v>
      </c>
      <c r="I105" s="8" cm="1">
        <f t="array" aca="1" ref="I105" ca="1">_xll.RiskUniform($B$10,$C$10)</f>
        <v>60</v>
      </c>
      <c r="J105" s="8">
        <f t="shared" ca="1" si="48"/>
        <v>7800</v>
      </c>
      <c r="K105" s="8">
        <f t="shared" ca="1" si="49"/>
        <v>0</v>
      </c>
      <c r="L105" s="8">
        <f t="shared" ca="1" si="50"/>
        <v>7800</v>
      </c>
      <c r="M105" s="19" cm="1">
        <f t="array" aca="1" ref="M105" ca="1">_xll.RiskWeibull($B$12,$C$12)</f>
        <v>93.543756289254645</v>
      </c>
      <c r="N105" s="19">
        <f t="shared" ca="1" si="51"/>
        <v>7893.5437562892548</v>
      </c>
      <c r="O105" s="8">
        <f t="shared" ca="1" si="52"/>
        <v>0</v>
      </c>
      <c r="P105" s="19">
        <f t="shared" ca="1" si="53"/>
        <v>7893.5437562892548</v>
      </c>
      <c r="Q105" s="8" cm="1">
        <f t="array" aca="1" ref="Q105" ca="1">_xll.RiskGamma($B$14,1/$C$14)</f>
        <v>100</v>
      </c>
      <c r="R105" s="8" cm="1">
        <f t="array" aca="1" ref="R105" ca="1">_xll.RiskUniform($B$16,$C$16)</f>
        <v>20</v>
      </c>
      <c r="S105" s="19">
        <f t="shared" ca="1" si="54"/>
        <v>8013.5437562892548</v>
      </c>
      <c r="T105" s="9">
        <f t="shared" ca="1" si="29"/>
        <v>100</v>
      </c>
      <c r="U105" s="19" cm="1">
        <f t="array" aca="1" ref="U105" ca="1">INDEX(S:S, 41 + (INT((ROW(A70)-1)/6)*6))</f>
        <v>8233.5437562892548</v>
      </c>
      <c r="V105" s="8">
        <f t="shared" si="1"/>
        <v>120</v>
      </c>
      <c r="W105" s="19">
        <f t="shared" ca="1" si="30"/>
        <v>8353.5437562892548</v>
      </c>
      <c r="X105" s="8">
        <f t="shared" ca="1" si="31"/>
        <v>220</v>
      </c>
      <c r="Y105" s="19">
        <f t="shared" ca="1" si="32"/>
        <v>8353.5437562892548</v>
      </c>
      <c r="Z105" s="19" cm="1">
        <f t="array" aca="1" ref="Z105" ca="1">_xll.RiskPert($B$20,$C$20,$D$20)</f>
        <v>99.666666666666671</v>
      </c>
      <c r="AA105" s="8">
        <f t="shared" ca="1" si="33"/>
        <v>8453.2104229559209</v>
      </c>
      <c r="AB105" s="8">
        <f t="shared" ca="1" si="34"/>
        <v>0</v>
      </c>
      <c r="AC105" s="8" cm="1">
        <f t="array" aca="1" ref="AC105" ca="1">IF(MOD(ROW()-36, 6) = 0, INDEX(AA:AA, ROW()), INDEX(AE:AE,ROW() - 1))</f>
        <v>8528.2104229559209</v>
      </c>
      <c r="AD105" s="8" cm="1">
        <f t="array" aca="1" ref="AD105" ca="1">_xll.RiskUniform($B$22,$C$22)</f>
        <v>25</v>
      </c>
      <c r="AE105" s="8">
        <f t="shared" ca="1" si="55"/>
        <v>8553.2104229559209</v>
      </c>
      <c r="AF105" s="19">
        <f t="shared" ca="1" si="35"/>
        <v>174.66666666666606</v>
      </c>
      <c r="AG105" s="19">
        <f t="shared" ca="1" si="56"/>
        <v>1553.2104229559209</v>
      </c>
      <c r="AH105" s="8" t="str">
        <f t="shared" ca="1" si="36"/>
        <v>NO</v>
      </c>
      <c r="AI105" s="8">
        <f t="shared" ca="1" si="37"/>
        <v>740</v>
      </c>
      <c r="AJ105" s="8">
        <f t="shared" ca="1" si="38"/>
        <v>100</v>
      </c>
      <c r="AK105" s="8">
        <f t="shared" ca="1" si="39"/>
        <v>220</v>
      </c>
      <c r="AL105" s="19">
        <f t="shared" ca="1" si="40"/>
        <v>174.66666666666606</v>
      </c>
      <c r="AM105" s="19">
        <f t="shared" ca="1" si="41"/>
        <v>1553.2104229559209</v>
      </c>
      <c r="AN105" s="8" t="str">
        <f t="shared" ca="1" si="42"/>
        <v>NO</v>
      </c>
    </row>
    <row r="106" spans="1:40">
      <c r="A106" s="8">
        <v>71</v>
      </c>
      <c r="B106" s="8" cm="1">
        <f t="array" aca="1" ref="B106" ca="1">_xll.RiskGamma(1,1/$B$6)</f>
        <v>100</v>
      </c>
      <c r="C106" s="8">
        <f t="shared" ca="1" si="43"/>
        <v>7100</v>
      </c>
      <c r="D106" s="8">
        <f t="shared" ca="1" si="44"/>
        <v>7800</v>
      </c>
      <c r="E106" s="8" cm="1">
        <f t="array" aca="1" ref="E106" ca="1">_xll.RiskPert($B$8,$D$8,$E$8)</f>
        <v>50</v>
      </c>
      <c r="F106" s="8">
        <f t="shared" ca="1" si="45"/>
        <v>7850</v>
      </c>
      <c r="G106" s="8">
        <f t="shared" ca="1" si="46"/>
        <v>750</v>
      </c>
      <c r="H106" s="8">
        <f t="shared" ca="1" si="47"/>
        <v>7850</v>
      </c>
      <c r="I106" s="8" cm="1">
        <f t="array" aca="1" ref="I106" ca="1">_xll.RiskUniform($B$10,$C$10)</f>
        <v>60</v>
      </c>
      <c r="J106" s="8">
        <f t="shared" ca="1" si="48"/>
        <v>7910</v>
      </c>
      <c r="K106" s="8">
        <f t="shared" ca="1" si="49"/>
        <v>0</v>
      </c>
      <c r="L106" s="8">
        <f t="shared" ca="1" si="50"/>
        <v>7910</v>
      </c>
      <c r="M106" s="19" cm="1">
        <f t="array" aca="1" ref="M106" ca="1">_xll.RiskWeibull($B$12,$C$12)</f>
        <v>93.543756289254645</v>
      </c>
      <c r="N106" s="19">
        <f t="shared" ca="1" si="51"/>
        <v>8003.5437562892548</v>
      </c>
      <c r="O106" s="8">
        <f t="shared" ca="1" si="52"/>
        <v>0</v>
      </c>
      <c r="P106" s="19">
        <f t="shared" ca="1" si="53"/>
        <v>8003.5437562892548</v>
      </c>
      <c r="Q106" s="8" cm="1">
        <f t="array" aca="1" ref="Q106" ca="1">_xll.RiskGamma($B$14,1/$C$14)</f>
        <v>100</v>
      </c>
      <c r="R106" s="8" cm="1">
        <f t="array" aca="1" ref="R106" ca="1">_xll.RiskUniform($B$16,$C$16)</f>
        <v>20</v>
      </c>
      <c r="S106" s="19">
        <f t="shared" ca="1" si="54"/>
        <v>8123.5437562892548</v>
      </c>
      <c r="T106" s="9">
        <f t="shared" ca="1" si="29"/>
        <v>100</v>
      </c>
      <c r="U106" s="19" cm="1">
        <f t="array" aca="1" ref="U106" ca="1">INDEX(S:S, 41 + (INT((ROW(A71)-1)/6)*6))</f>
        <v>8233.5437562892548</v>
      </c>
      <c r="V106" s="8">
        <f t="shared" si="1"/>
        <v>120</v>
      </c>
      <c r="W106" s="19">
        <f t="shared" ca="1" si="30"/>
        <v>8353.5437562892548</v>
      </c>
      <c r="X106" s="8">
        <f t="shared" ca="1" si="31"/>
        <v>110</v>
      </c>
      <c r="Y106" s="19">
        <f t="shared" ca="1" si="32"/>
        <v>8353.5437562892548</v>
      </c>
      <c r="Z106" s="19" cm="1">
        <f t="array" aca="1" ref="Z106" ca="1">_xll.RiskPert($B$20,$C$20,$D$20)</f>
        <v>99.666666666666671</v>
      </c>
      <c r="AA106" s="8">
        <f t="shared" ca="1" si="33"/>
        <v>8453.2104229559209</v>
      </c>
      <c r="AB106" s="8">
        <f t="shared" ca="1" si="34"/>
        <v>0</v>
      </c>
      <c r="AC106" s="8" cm="1">
        <f t="array" aca="1" ref="AC106" ca="1">IF(MOD(ROW()-36, 6) = 0, INDEX(AA:AA, ROW()), INDEX(AE:AE,ROW() - 1))</f>
        <v>8553.2104229559209</v>
      </c>
      <c r="AD106" s="8" cm="1">
        <f t="array" aca="1" ref="AD106" ca="1">_xll.RiskUniform($B$22,$C$22)</f>
        <v>25</v>
      </c>
      <c r="AE106" s="8">
        <f t="shared" ca="1" si="55"/>
        <v>8578.2104229559209</v>
      </c>
      <c r="AF106" s="19">
        <f t="shared" ca="1" si="35"/>
        <v>199.66666666666606</v>
      </c>
      <c r="AG106" s="19">
        <f t="shared" ca="1" si="56"/>
        <v>1478.2104229559209</v>
      </c>
      <c r="AH106" s="8" t="str">
        <f t="shared" ca="1" si="36"/>
        <v>NO</v>
      </c>
      <c r="AI106" s="8">
        <f t="shared" ca="1" si="37"/>
        <v>750</v>
      </c>
      <c r="AJ106" s="8">
        <f t="shared" ca="1" si="38"/>
        <v>100</v>
      </c>
      <c r="AK106" s="8">
        <f t="shared" ca="1" si="39"/>
        <v>110</v>
      </c>
      <c r="AL106" s="19">
        <f t="shared" ca="1" si="40"/>
        <v>199.66666666666606</v>
      </c>
      <c r="AM106" s="19">
        <f t="shared" ca="1" si="41"/>
        <v>1478.2104229559209</v>
      </c>
      <c r="AN106" s="8" t="str">
        <f t="shared" ca="1" si="42"/>
        <v>NO</v>
      </c>
    </row>
    <row r="107" spans="1:40">
      <c r="A107" s="8">
        <v>72</v>
      </c>
      <c r="B107" s="8" cm="1">
        <f t="array" aca="1" ref="B107" ca="1">_xll.RiskGamma(1,1/$B$6)</f>
        <v>100</v>
      </c>
      <c r="C107" s="8">
        <f t="shared" ca="1" si="43"/>
        <v>7200</v>
      </c>
      <c r="D107" s="8">
        <f t="shared" ca="1" si="44"/>
        <v>7910</v>
      </c>
      <c r="E107" s="8" cm="1">
        <f t="array" aca="1" ref="E107" ca="1">_xll.RiskPert($B$8,$D$8,$E$8)</f>
        <v>50</v>
      </c>
      <c r="F107" s="8">
        <f t="shared" ca="1" si="45"/>
        <v>7960</v>
      </c>
      <c r="G107" s="8">
        <f t="shared" ca="1" si="46"/>
        <v>760</v>
      </c>
      <c r="H107" s="8">
        <f t="shared" ca="1" si="47"/>
        <v>7960</v>
      </c>
      <c r="I107" s="8" cm="1">
        <f t="array" aca="1" ref="I107" ca="1">_xll.RiskUniform($B$10,$C$10)</f>
        <v>60</v>
      </c>
      <c r="J107" s="8">
        <f t="shared" ca="1" si="48"/>
        <v>8020</v>
      </c>
      <c r="K107" s="8">
        <f t="shared" ca="1" si="49"/>
        <v>0</v>
      </c>
      <c r="L107" s="8">
        <f t="shared" ca="1" si="50"/>
        <v>8020</v>
      </c>
      <c r="M107" s="19" cm="1">
        <f t="array" aca="1" ref="M107" ca="1">_xll.RiskWeibull($B$12,$C$12)</f>
        <v>93.543756289254645</v>
      </c>
      <c r="N107" s="19">
        <f t="shared" ca="1" si="51"/>
        <v>8113.5437562892548</v>
      </c>
      <c r="O107" s="8">
        <f t="shared" ca="1" si="52"/>
        <v>0</v>
      </c>
      <c r="P107" s="19">
        <f t="shared" ca="1" si="53"/>
        <v>8113.5437562892548</v>
      </c>
      <c r="Q107" s="8" cm="1">
        <f t="array" aca="1" ref="Q107" ca="1">_xll.RiskGamma($B$14,1/$C$14)</f>
        <v>100</v>
      </c>
      <c r="R107" s="8" cm="1">
        <f t="array" aca="1" ref="R107" ca="1">_xll.RiskUniform($B$16,$C$16)</f>
        <v>20</v>
      </c>
      <c r="S107" s="19">
        <f t="shared" ca="1" si="54"/>
        <v>8233.5437562892548</v>
      </c>
      <c r="T107" s="9">
        <f t="shared" ca="1" si="29"/>
        <v>100</v>
      </c>
      <c r="U107" s="19" cm="1">
        <f t="array" aca="1" ref="U107" ca="1">INDEX(S:S, 41 + (INT((ROW(A72)-1)/6)*6))</f>
        <v>8233.5437562892548</v>
      </c>
      <c r="V107" s="8">
        <f t="shared" si="1"/>
        <v>120</v>
      </c>
      <c r="W107" s="19">
        <f t="shared" ca="1" si="30"/>
        <v>8353.5437562892548</v>
      </c>
      <c r="X107" s="8">
        <f t="shared" ca="1" si="31"/>
        <v>0</v>
      </c>
      <c r="Y107" s="19">
        <f t="shared" ca="1" si="32"/>
        <v>8353.5437562892548</v>
      </c>
      <c r="Z107" s="19" cm="1">
        <f t="array" aca="1" ref="Z107" ca="1">_xll.RiskPert($B$20,$C$20,$D$20)</f>
        <v>99.666666666666671</v>
      </c>
      <c r="AA107" s="8">
        <f t="shared" ca="1" si="33"/>
        <v>8453.2104229559209</v>
      </c>
      <c r="AB107" s="8">
        <f t="shared" ca="1" si="34"/>
        <v>0</v>
      </c>
      <c r="AC107" s="8" cm="1">
        <f t="array" aca="1" ref="AC107" ca="1">IF(MOD(ROW()-36, 6) = 0, INDEX(AA:AA, ROW()), INDEX(AE:AE,ROW() - 1))</f>
        <v>8578.2104229559209</v>
      </c>
      <c r="AD107" s="8" cm="1">
        <f t="array" aca="1" ref="AD107" ca="1">_xll.RiskUniform($B$22,$C$22)</f>
        <v>25</v>
      </c>
      <c r="AE107" s="8">
        <f t="shared" ca="1" si="55"/>
        <v>8603.2104229559209</v>
      </c>
      <c r="AF107" s="19">
        <f t="shared" ca="1" si="35"/>
        <v>224.66666666666606</v>
      </c>
      <c r="AG107" s="19">
        <f t="shared" ca="1" si="56"/>
        <v>1403.2104229559209</v>
      </c>
      <c r="AH107" s="8" t="str">
        <f t="shared" ca="1" si="36"/>
        <v>NO</v>
      </c>
      <c r="AI107" s="8">
        <f t="shared" ca="1" si="37"/>
        <v>760</v>
      </c>
      <c r="AJ107" s="8">
        <f t="shared" ca="1" si="38"/>
        <v>100</v>
      </c>
      <c r="AK107" s="8">
        <f t="shared" ca="1" si="39"/>
        <v>0</v>
      </c>
      <c r="AL107" s="19">
        <f t="shared" ca="1" si="40"/>
        <v>224.66666666666606</v>
      </c>
      <c r="AM107" s="19">
        <f t="shared" ca="1" si="41"/>
        <v>1403.2104229559209</v>
      </c>
      <c r="AN107" s="8" t="str">
        <f t="shared" ca="1" si="42"/>
        <v>YES</v>
      </c>
    </row>
    <row r="108" spans="1:40">
      <c r="A108" s="8">
        <v>73</v>
      </c>
      <c r="B108" s="8" cm="1">
        <f t="array" aca="1" ref="B108" ca="1">_xll.RiskGamma(1,1/$B$6)</f>
        <v>100</v>
      </c>
      <c r="C108" s="8">
        <f t="shared" ca="1" si="43"/>
        <v>7300</v>
      </c>
      <c r="D108" s="8">
        <f t="shared" ca="1" si="44"/>
        <v>8020</v>
      </c>
      <c r="E108" s="8" cm="1">
        <f t="array" aca="1" ref="E108" ca="1">_xll.RiskPert($B$8,$D$8,$E$8)</f>
        <v>50</v>
      </c>
      <c r="F108" s="8">
        <f t="shared" ca="1" si="45"/>
        <v>8070</v>
      </c>
      <c r="G108" s="8">
        <f t="shared" ca="1" si="46"/>
        <v>770</v>
      </c>
      <c r="H108" s="8">
        <f t="shared" ca="1" si="47"/>
        <v>8070</v>
      </c>
      <c r="I108" s="8" cm="1">
        <f t="array" aca="1" ref="I108" ca="1">_xll.RiskUniform($B$10,$C$10)</f>
        <v>60</v>
      </c>
      <c r="J108" s="8">
        <f t="shared" ca="1" si="48"/>
        <v>8130</v>
      </c>
      <c r="K108" s="8">
        <f t="shared" ca="1" si="49"/>
        <v>0</v>
      </c>
      <c r="L108" s="8">
        <f t="shared" ca="1" si="50"/>
        <v>8130</v>
      </c>
      <c r="M108" s="19" cm="1">
        <f t="array" aca="1" ref="M108" ca="1">_xll.RiskWeibull($B$12,$C$12)</f>
        <v>93.543756289254645</v>
      </c>
      <c r="N108" s="19">
        <f t="shared" ca="1" si="51"/>
        <v>8223.5437562892548</v>
      </c>
      <c r="O108" s="8">
        <f t="shared" ca="1" si="52"/>
        <v>0</v>
      </c>
      <c r="P108" s="19">
        <f t="shared" ca="1" si="53"/>
        <v>8223.5437562892548</v>
      </c>
      <c r="Q108" s="8" cm="1">
        <f t="array" aca="1" ref="Q108" ca="1">_xll.RiskGamma($B$14,1/$C$14)</f>
        <v>100</v>
      </c>
      <c r="R108" s="8" cm="1">
        <f t="array" aca="1" ref="R108" ca="1">_xll.RiskUniform($B$16,$C$16)</f>
        <v>20</v>
      </c>
      <c r="S108" s="19">
        <f t="shared" ca="1" si="54"/>
        <v>8343.5437562892548</v>
      </c>
      <c r="T108" s="9">
        <f t="shared" ca="1" si="29"/>
        <v>100</v>
      </c>
      <c r="U108" s="19" cm="1">
        <f t="array" aca="1" ref="U108" ca="1">INDEX(S:S, 41 + (INT((ROW(A73)-1)/6)*6))</f>
        <v>8893.5437562892548</v>
      </c>
      <c r="V108" s="8">
        <f t="shared" si="1"/>
        <v>120</v>
      </c>
      <c r="W108" s="19">
        <f t="shared" ca="1" si="30"/>
        <v>9013.5437562892548</v>
      </c>
      <c r="X108" s="8">
        <f t="shared" ca="1" si="31"/>
        <v>550</v>
      </c>
      <c r="Y108" s="19">
        <f t="shared" ca="1" si="32"/>
        <v>9013.5437562892548</v>
      </c>
      <c r="Z108" s="19" cm="1">
        <f t="array" aca="1" ref="Z108" ca="1">_xll.RiskPert($B$20,$C$20,$D$20)</f>
        <v>99.666666666666671</v>
      </c>
      <c r="AA108" s="8">
        <f t="shared" ca="1" si="33"/>
        <v>9113.2104229559209</v>
      </c>
      <c r="AB108" s="8">
        <f t="shared" ca="1" si="34"/>
        <v>0</v>
      </c>
      <c r="AC108" s="8" cm="1">
        <f t="array" aca="1" ref="AC108" ca="1">IF(MOD(ROW()-36, 6) = 0, INDEX(AA:AA, ROW()), INDEX(AE:AE,ROW() - 1))</f>
        <v>9113.2104229559209</v>
      </c>
      <c r="AD108" s="8" cm="1">
        <f t="array" aca="1" ref="AD108" ca="1">_xll.RiskUniform($B$22,$C$22)</f>
        <v>25</v>
      </c>
      <c r="AE108" s="8">
        <f t="shared" ca="1" si="55"/>
        <v>9138.2104229559209</v>
      </c>
      <c r="AF108" s="19">
        <f t="shared" ca="1" si="35"/>
        <v>99.66666666666606</v>
      </c>
      <c r="AG108" s="19">
        <f t="shared" ca="1" si="56"/>
        <v>1838.2104229559209</v>
      </c>
      <c r="AH108" s="8" t="str">
        <f t="shared" ca="1" si="36"/>
        <v>NO</v>
      </c>
      <c r="AI108" s="8">
        <f t="shared" ca="1" si="37"/>
        <v>770</v>
      </c>
      <c r="AJ108" s="8">
        <f t="shared" ca="1" si="38"/>
        <v>100</v>
      </c>
      <c r="AK108" s="8">
        <f t="shared" ca="1" si="39"/>
        <v>550</v>
      </c>
      <c r="AL108" s="19">
        <f t="shared" ca="1" si="40"/>
        <v>99.66666666666606</v>
      </c>
      <c r="AM108" s="19">
        <f t="shared" ca="1" si="41"/>
        <v>1838.2104229559209</v>
      </c>
      <c r="AN108" s="8" t="str">
        <f t="shared" ca="1" si="42"/>
        <v>NO</v>
      </c>
    </row>
    <row r="109" spans="1:40">
      <c r="A109" s="8">
        <v>74</v>
      </c>
      <c r="B109" s="8" cm="1">
        <f t="array" aca="1" ref="B109" ca="1">_xll.RiskGamma(1,1/$B$6)</f>
        <v>100</v>
      </c>
      <c r="C109" s="8">
        <f t="shared" ca="1" si="43"/>
        <v>7400</v>
      </c>
      <c r="D109" s="8">
        <f t="shared" ca="1" si="44"/>
        <v>8130</v>
      </c>
      <c r="E109" s="8" cm="1">
        <f t="array" aca="1" ref="E109" ca="1">_xll.RiskPert($B$8,$D$8,$E$8)</f>
        <v>50</v>
      </c>
      <c r="F109" s="8">
        <f t="shared" ca="1" si="45"/>
        <v>8180</v>
      </c>
      <c r="G109" s="8">
        <f t="shared" ca="1" si="46"/>
        <v>780</v>
      </c>
      <c r="H109" s="8">
        <f t="shared" ca="1" si="47"/>
        <v>8180</v>
      </c>
      <c r="I109" s="8" cm="1">
        <f t="array" aca="1" ref="I109" ca="1">_xll.RiskUniform($B$10,$C$10)</f>
        <v>60</v>
      </c>
      <c r="J109" s="8">
        <f t="shared" ca="1" si="48"/>
        <v>8240</v>
      </c>
      <c r="K109" s="8">
        <f t="shared" ca="1" si="49"/>
        <v>0</v>
      </c>
      <c r="L109" s="8">
        <f t="shared" ca="1" si="50"/>
        <v>8240</v>
      </c>
      <c r="M109" s="19" cm="1">
        <f t="array" aca="1" ref="M109" ca="1">_xll.RiskWeibull($B$12,$C$12)</f>
        <v>93.543756289254645</v>
      </c>
      <c r="N109" s="19">
        <f t="shared" ca="1" si="51"/>
        <v>8333.5437562892548</v>
      </c>
      <c r="O109" s="8">
        <f t="shared" ca="1" si="52"/>
        <v>0</v>
      </c>
      <c r="P109" s="19">
        <f t="shared" ca="1" si="53"/>
        <v>8333.5437562892548</v>
      </c>
      <c r="Q109" s="8" cm="1">
        <f t="array" aca="1" ref="Q109" ca="1">_xll.RiskGamma($B$14,1/$C$14)</f>
        <v>100</v>
      </c>
      <c r="R109" s="8" cm="1">
        <f t="array" aca="1" ref="R109" ca="1">_xll.RiskUniform($B$16,$C$16)</f>
        <v>20</v>
      </c>
      <c r="S109" s="19">
        <f t="shared" ca="1" si="54"/>
        <v>8453.5437562892548</v>
      </c>
      <c r="T109" s="9">
        <f t="shared" ca="1" si="29"/>
        <v>100</v>
      </c>
      <c r="U109" s="19" cm="1">
        <f t="array" aca="1" ref="U109" ca="1">INDEX(S:S, 41 + (INT((ROW(A74)-1)/6)*6))</f>
        <v>8893.5437562892548</v>
      </c>
      <c r="V109" s="8">
        <f t="shared" si="1"/>
        <v>120</v>
      </c>
      <c r="W109" s="19">
        <f t="shared" ca="1" si="30"/>
        <v>9013.5437562892548</v>
      </c>
      <c r="X109" s="8">
        <f t="shared" ca="1" si="31"/>
        <v>440</v>
      </c>
      <c r="Y109" s="19">
        <f t="shared" ca="1" si="32"/>
        <v>9013.5437562892548</v>
      </c>
      <c r="Z109" s="19" cm="1">
        <f t="array" aca="1" ref="Z109" ca="1">_xll.RiskPert($B$20,$C$20,$D$20)</f>
        <v>99.666666666666671</v>
      </c>
      <c r="AA109" s="8">
        <f t="shared" ca="1" si="33"/>
        <v>9113.2104229559209</v>
      </c>
      <c r="AB109" s="8">
        <f t="shared" ca="1" si="34"/>
        <v>0</v>
      </c>
      <c r="AC109" s="8" cm="1">
        <f t="array" aca="1" ref="AC109" ca="1">IF(MOD(ROW()-36, 6) = 0, INDEX(AA:AA, ROW()), INDEX(AE:AE,ROW() - 1))</f>
        <v>9138.2104229559209</v>
      </c>
      <c r="AD109" s="8" cm="1">
        <f t="array" aca="1" ref="AD109" ca="1">_xll.RiskUniform($B$22,$C$22)</f>
        <v>25</v>
      </c>
      <c r="AE109" s="8">
        <f t="shared" ca="1" si="55"/>
        <v>9163.2104229559209</v>
      </c>
      <c r="AF109" s="19">
        <f t="shared" ca="1" si="35"/>
        <v>124.66666666666606</v>
      </c>
      <c r="AG109" s="19">
        <f t="shared" ca="1" si="56"/>
        <v>1763.2104229559209</v>
      </c>
      <c r="AH109" s="8" t="str">
        <f t="shared" ca="1" si="36"/>
        <v>NO</v>
      </c>
      <c r="AI109" s="8">
        <f t="shared" ca="1" si="37"/>
        <v>780</v>
      </c>
      <c r="AJ109" s="8">
        <f t="shared" ca="1" si="38"/>
        <v>100</v>
      </c>
      <c r="AK109" s="8">
        <f t="shared" ca="1" si="39"/>
        <v>440</v>
      </c>
      <c r="AL109" s="19">
        <f t="shared" ca="1" si="40"/>
        <v>124.66666666666606</v>
      </c>
      <c r="AM109" s="19">
        <f t="shared" ca="1" si="41"/>
        <v>1763.2104229559209</v>
      </c>
      <c r="AN109" s="8" t="str">
        <f t="shared" ca="1" si="42"/>
        <v>NO</v>
      </c>
    </row>
    <row r="110" spans="1:40">
      <c r="A110" s="8">
        <v>75</v>
      </c>
      <c r="B110" s="8" cm="1">
        <f t="array" aca="1" ref="B110" ca="1">_xll.RiskGamma(1,1/$B$6)</f>
        <v>100</v>
      </c>
      <c r="C110" s="8">
        <f t="shared" ca="1" si="43"/>
        <v>7500</v>
      </c>
      <c r="D110" s="8">
        <f t="shared" ca="1" si="44"/>
        <v>8240</v>
      </c>
      <c r="E110" s="8" cm="1">
        <f t="array" aca="1" ref="E110" ca="1">_xll.RiskPert($B$8,$D$8,$E$8)</f>
        <v>50</v>
      </c>
      <c r="F110" s="8">
        <f t="shared" ca="1" si="45"/>
        <v>8290</v>
      </c>
      <c r="G110" s="8">
        <f t="shared" ca="1" si="46"/>
        <v>790</v>
      </c>
      <c r="H110" s="8">
        <f t="shared" ca="1" si="47"/>
        <v>8290</v>
      </c>
      <c r="I110" s="8" cm="1">
        <f t="array" aca="1" ref="I110" ca="1">_xll.RiskUniform($B$10,$C$10)</f>
        <v>60</v>
      </c>
      <c r="J110" s="8">
        <f t="shared" ca="1" si="48"/>
        <v>8350</v>
      </c>
      <c r="K110" s="8">
        <f t="shared" ca="1" si="49"/>
        <v>0</v>
      </c>
      <c r="L110" s="8">
        <f t="shared" ca="1" si="50"/>
        <v>8350</v>
      </c>
      <c r="M110" s="19" cm="1">
        <f t="array" aca="1" ref="M110" ca="1">_xll.RiskWeibull($B$12,$C$12)</f>
        <v>93.543756289254645</v>
      </c>
      <c r="N110" s="19">
        <f t="shared" ca="1" si="51"/>
        <v>8443.5437562892548</v>
      </c>
      <c r="O110" s="8">
        <f t="shared" ca="1" si="52"/>
        <v>0</v>
      </c>
      <c r="P110" s="19">
        <f t="shared" ca="1" si="53"/>
        <v>8443.5437562892548</v>
      </c>
      <c r="Q110" s="8" cm="1">
        <f t="array" aca="1" ref="Q110" ca="1">_xll.RiskGamma($B$14,1/$C$14)</f>
        <v>100</v>
      </c>
      <c r="R110" s="8" cm="1">
        <f t="array" aca="1" ref="R110" ca="1">_xll.RiskUniform($B$16,$C$16)</f>
        <v>20</v>
      </c>
      <c r="S110" s="19">
        <f t="shared" ca="1" si="54"/>
        <v>8563.5437562892548</v>
      </c>
      <c r="T110" s="9">
        <f t="shared" ca="1" si="29"/>
        <v>100</v>
      </c>
      <c r="U110" s="19" cm="1">
        <f t="array" aca="1" ref="U110" ca="1">INDEX(S:S, 41 + (INT((ROW(A75)-1)/6)*6))</f>
        <v>8893.5437562892548</v>
      </c>
      <c r="V110" s="8">
        <f t="shared" si="1"/>
        <v>120</v>
      </c>
      <c r="W110" s="19">
        <f t="shared" ca="1" si="30"/>
        <v>9013.5437562892548</v>
      </c>
      <c r="X110" s="8">
        <f t="shared" ca="1" si="31"/>
        <v>330</v>
      </c>
      <c r="Y110" s="19">
        <f t="shared" ca="1" si="32"/>
        <v>9013.5437562892548</v>
      </c>
      <c r="Z110" s="19" cm="1">
        <f t="array" aca="1" ref="Z110" ca="1">_xll.RiskPert($B$20,$C$20,$D$20)</f>
        <v>99.666666666666671</v>
      </c>
      <c r="AA110" s="8">
        <f t="shared" ca="1" si="33"/>
        <v>9113.2104229559209</v>
      </c>
      <c r="AB110" s="8">
        <f t="shared" ca="1" si="34"/>
        <v>0</v>
      </c>
      <c r="AC110" s="8" cm="1">
        <f t="array" aca="1" ref="AC110" ca="1">IF(MOD(ROW()-36, 6) = 0, INDEX(AA:AA, ROW()), INDEX(AE:AE,ROW() - 1))</f>
        <v>9163.2104229559209</v>
      </c>
      <c r="AD110" s="8" cm="1">
        <f t="array" aca="1" ref="AD110" ca="1">_xll.RiskUniform($B$22,$C$22)</f>
        <v>25</v>
      </c>
      <c r="AE110" s="8">
        <f t="shared" ca="1" si="55"/>
        <v>9188.2104229559209</v>
      </c>
      <c r="AF110" s="19">
        <f t="shared" ca="1" si="35"/>
        <v>149.66666666666606</v>
      </c>
      <c r="AG110" s="19">
        <f t="shared" ca="1" si="56"/>
        <v>1688.2104229559209</v>
      </c>
      <c r="AH110" s="8" t="str">
        <f t="shared" ca="1" si="36"/>
        <v>NO</v>
      </c>
      <c r="AI110" s="8">
        <f t="shared" ca="1" si="37"/>
        <v>790</v>
      </c>
      <c r="AJ110" s="8">
        <f t="shared" ca="1" si="38"/>
        <v>100</v>
      </c>
      <c r="AK110" s="8">
        <f t="shared" ca="1" si="39"/>
        <v>330</v>
      </c>
      <c r="AL110" s="19">
        <f t="shared" ca="1" si="40"/>
        <v>149.66666666666606</v>
      </c>
      <c r="AM110" s="19">
        <f t="shared" ca="1" si="41"/>
        <v>1688.2104229559209</v>
      </c>
      <c r="AN110" s="8" t="str">
        <f t="shared" ca="1" si="42"/>
        <v>NO</v>
      </c>
    </row>
    <row r="111" spans="1:40">
      <c r="A111" s="8">
        <v>76</v>
      </c>
      <c r="B111" s="8" cm="1">
        <f t="array" aca="1" ref="B111" ca="1">_xll.RiskGamma(1,1/$B$6)</f>
        <v>100</v>
      </c>
      <c r="C111" s="8">
        <f t="shared" ca="1" si="43"/>
        <v>7600</v>
      </c>
      <c r="D111" s="8">
        <f t="shared" ca="1" si="44"/>
        <v>8350</v>
      </c>
      <c r="E111" s="8" cm="1">
        <f t="array" aca="1" ref="E111" ca="1">_xll.RiskPert($B$8,$D$8,$E$8)</f>
        <v>50</v>
      </c>
      <c r="F111" s="8">
        <f t="shared" ca="1" si="45"/>
        <v>8400</v>
      </c>
      <c r="G111" s="8">
        <f t="shared" ca="1" si="46"/>
        <v>800</v>
      </c>
      <c r="H111" s="8">
        <f t="shared" ca="1" si="47"/>
        <v>8400</v>
      </c>
      <c r="I111" s="8" cm="1">
        <f t="array" aca="1" ref="I111" ca="1">_xll.RiskUniform($B$10,$C$10)</f>
        <v>60</v>
      </c>
      <c r="J111" s="8">
        <f t="shared" ca="1" si="48"/>
        <v>8460</v>
      </c>
      <c r="K111" s="8">
        <f t="shared" ca="1" si="49"/>
        <v>0</v>
      </c>
      <c r="L111" s="8">
        <f t="shared" ca="1" si="50"/>
        <v>8460</v>
      </c>
      <c r="M111" s="19" cm="1">
        <f t="array" aca="1" ref="M111" ca="1">_xll.RiskWeibull($B$12,$C$12)</f>
        <v>93.543756289254645</v>
      </c>
      <c r="N111" s="19">
        <f t="shared" ca="1" si="51"/>
        <v>8553.5437562892548</v>
      </c>
      <c r="O111" s="8">
        <f t="shared" ca="1" si="52"/>
        <v>0</v>
      </c>
      <c r="P111" s="19">
        <f t="shared" ca="1" si="53"/>
        <v>8553.5437562892548</v>
      </c>
      <c r="Q111" s="8" cm="1">
        <f t="array" aca="1" ref="Q111" ca="1">_xll.RiskGamma($B$14,1/$C$14)</f>
        <v>100</v>
      </c>
      <c r="R111" s="8" cm="1">
        <f t="array" aca="1" ref="R111" ca="1">_xll.RiskUniform($B$16,$C$16)</f>
        <v>20</v>
      </c>
      <c r="S111" s="19">
        <f t="shared" ca="1" si="54"/>
        <v>8673.5437562892548</v>
      </c>
      <c r="T111" s="9">
        <f t="shared" ca="1" si="29"/>
        <v>100</v>
      </c>
      <c r="U111" s="19" cm="1">
        <f t="array" aca="1" ref="U111" ca="1">INDEX(S:S, 41 + (INT((ROW(A76)-1)/6)*6))</f>
        <v>8893.5437562892548</v>
      </c>
      <c r="V111" s="8">
        <f t="shared" si="1"/>
        <v>120</v>
      </c>
      <c r="W111" s="19">
        <f t="shared" ca="1" si="30"/>
        <v>9013.5437562892548</v>
      </c>
      <c r="X111" s="8">
        <f t="shared" ca="1" si="31"/>
        <v>220</v>
      </c>
      <c r="Y111" s="19">
        <f t="shared" ca="1" si="32"/>
        <v>9013.5437562892548</v>
      </c>
      <c r="Z111" s="19" cm="1">
        <f t="array" aca="1" ref="Z111" ca="1">_xll.RiskPert($B$20,$C$20,$D$20)</f>
        <v>99.666666666666671</v>
      </c>
      <c r="AA111" s="8">
        <f t="shared" ca="1" si="33"/>
        <v>9113.2104229559209</v>
      </c>
      <c r="AB111" s="8">
        <f t="shared" ca="1" si="34"/>
        <v>0</v>
      </c>
      <c r="AC111" s="8" cm="1">
        <f t="array" aca="1" ref="AC111" ca="1">IF(MOD(ROW()-36, 6) = 0, INDEX(AA:AA, ROW()), INDEX(AE:AE,ROW() - 1))</f>
        <v>9188.2104229559209</v>
      </c>
      <c r="AD111" s="8" cm="1">
        <f t="array" aca="1" ref="AD111" ca="1">_xll.RiskUniform($B$22,$C$22)</f>
        <v>25</v>
      </c>
      <c r="AE111" s="8">
        <f t="shared" ca="1" si="55"/>
        <v>9213.2104229559209</v>
      </c>
      <c r="AF111" s="19">
        <f t="shared" ca="1" si="35"/>
        <v>174.66666666666606</v>
      </c>
      <c r="AG111" s="19">
        <f t="shared" ca="1" si="56"/>
        <v>1613.2104229559209</v>
      </c>
      <c r="AH111" s="8" t="str">
        <f t="shared" ca="1" si="36"/>
        <v>NO</v>
      </c>
      <c r="AI111" s="8">
        <f t="shared" ca="1" si="37"/>
        <v>800</v>
      </c>
      <c r="AJ111" s="8">
        <f t="shared" ca="1" si="38"/>
        <v>100</v>
      </c>
      <c r="AK111" s="8">
        <f t="shared" ca="1" si="39"/>
        <v>220</v>
      </c>
      <c r="AL111" s="19">
        <f t="shared" ca="1" si="40"/>
        <v>174.66666666666606</v>
      </c>
      <c r="AM111" s="19">
        <f t="shared" ca="1" si="41"/>
        <v>1613.2104229559209</v>
      </c>
      <c r="AN111" s="8" t="str">
        <f t="shared" ca="1" si="42"/>
        <v>NO</v>
      </c>
    </row>
    <row r="112" spans="1:40">
      <c r="A112" s="8">
        <v>77</v>
      </c>
      <c r="B112" s="8" cm="1">
        <f t="array" aca="1" ref="B112" ca="1">_xll.RiskGamma(1,1/$B$6)</f>
        <v>100</v>
      </c>
      <c r="C112" s="8">
        <f t="shared" ca="1" si="43"/>
        <v>7700</v>
      </c>
      <c r="D112" s="8">
        <f t="shared" ca="1" si="44"/>
        <v>8460</v>
      </c>
      <c r="E112" s="8" cm="1">
        <f t="array" aca="1" ref="E112" ca="1">_xll.RiskPert($B$8,$D$8,$E$8)</f>
        <v>50</v>
      </c>
      <c r="F112" s="8">
        <f t="shared" ca="1" si="45"/>
        <v>8510</v>
      </c>
      <c r="G112" s="8">
        <f t="shared" ca="1" si="46"/>
        <v>810</v>
      </c>
      <c r="H112" s="8">
        <f t="shared" ca="1" si="47"/>
        <v>8510</v>
      </c>
      <c r="I112" s="8" cm="1">
        <f t="array" aca="1" ref="I112" ca="1">_xll.RiskUniform($B$10,$C$10)</f>
        <v>60</v>
      </c>
      <c r="J112" s="8">
        <f t="shared" ca="1" si="48"/>
        <v>8570</v>
      </c>
      <c r="K112" s="8">
        <f t="shared" ca="1" si="49"/>
        <v>0</v>
      </c>
      <c r="L112" s="8">
        <f t="shared" ca="1" si="50"/>
        <v>8570</v>
      </c>
      <c r="M112" s="19" cm="1">
        <f t="array" aca="1" ref="M112" ca="1">_xll.RiskWeibull($B$12,$C$12)</f>
        <v>93.543756289254645</v>
      </c>
      <c r="N112" s="19">
        <f t="shared" ca="1" si="51"/>
        <v>8663.5437562892548</v>
      </c>
      <c r="O112" s="8">
        <f t="shared" ca="1" si="52"/>
        <v>0</v>
      </c>
      <c r="P112" s="19">
        <f t="shared" ca="1" si="53"/>
        <v>8663.5437562892548</v>
      </c>
      <c r="Q112" s="8" cm="1">
        <f t="array" aca="1" ref="Q112" ca="1">_xll.RiskGamma($B$14,1/$C$14)</f>
        <v>100</v>
      </c>
      <c r="R112" s="8" cm="1">
        <f t="array" aca="1" ref="R112" ca="1">_xll.RiskUniform($B$16,$C$16)</f>
        <v>20</v>
      </c>
      <c r="S112" s="19">
        <f t="shared" ca="1" si="54"/>
        <v>8783.5437562892548</v>
      </c>
      <c r="T112" s="9">
        <f t="shared" ca="1" si="29"/>
        <v>100</v>
      </c>
      <c r="U112" s="19" cm="1">
        <f t="array" aca="1" ref="U112" ca="1">INDEX(S:S, 41 + (INT((ROW(A77)-1)/6)*6))</f>
        <v>8893.5437562892548</v>
      </c>
      <c r="V112" s="8">
        <f t="shared" si="1"/>
        <v>120</v>
      </c>
      <c r="W112" s="19">
        <f t="shared" ca="1" si="30"/>
        <v>9013.5437562892548</v>
      </c>
      <c r="X112" s="8">
        <f t="shared" ca="1" si="31"/>
        <v>110</v>
      </c>
      <c r="Y112" s="19">
        <f t="shared" ca="1" si="32"/>
        <v>9013.5437562892548</v>
      </c>
      <c r="Z112" s="19" cm="1">
        <f t="array" aca="1" ref="Z112" ca="1">_xll.RiskPert($B$20,$C$20,$D$20)</f>
        <v>99.666666666666671</v>
      </c>
      <c r="AA112" s="8">
        <f t="shared" ca="1" si="33"/>
        <v>9113.2104229559209</v>
      </c>
      <c r="AB112" s="8">
        <f t="shared" ca="1" si="34"/>
        <v>0</v>
      </c>
      <c r="AC112" s="8" cm="1">
        <f t="array" aca="1" ref="AC112" ca="1">IF(MOD(ROW()-36, 6) = 0, INDEX(AA:AA, ROW()), INDEX(AE:AE,ROW() - 1))</f>
        <v>9213.2104229559209</v>
      </c>
      <c r="AD112" s="8" cm="1">
        <f t="array" aca="1" ref="AD112" ca="1">_xll.RiskUniform($B$22,$C$22)</f>
        <v>25</v>
      </c>
      <c r="AE112" s="8">
        <f t="shared" ca="1" si="55"/>
        <v>9238.2104229559209</v>
      </c>
      <c r="AF112" s="19">
        <f t="shared" ca="1" si="35"/>
        <v>199.66666666666606</v>
      </c>
      <c r="AG112" s="19">
        <f t="shared" ca="1" si="56"/>
        <v>1538.2104229559209</v>
      </c>
      <c r="AH112" s="8" t="str">
        <f t="shared" ca="1" si="36"/>
        <v>NO</v>
      </c>
      <c r="AI112" s="8">
        <f t="shared" ca="1" si="37"/>
        <v>810</v>
      </c>
      <c r="AJ112" s="8">
        <f t="shared" ca="1" si="38"/>
        <v>100</v>
      </c>
      <c r="AK112" s="8">
        <f t="shared" ca="1" si="39"/>
        <v>110</v>
      </c>
      <c r="AL112" s="19">
        <f t="shared" ca="1" si="40"/>
        <v>199.66666666666606</v>
      </c>
      <c r="AM112" s="19">
        <f t="shared" ca="1" si="41"/>
        <v>1538.2104229559209</v>
      </c>
      <c r="AN112" s="8" t="str">
        <f t="shared" ca="1" si="42"/>
        <v>NO</v>
      </c>
    </row>
    <row r="113" spans="1:40">
      <c r="A113" s="8">
        <v>78</v>
      </c>
      <c r="B113" s="8" cm="1">
        <f t="array" aca="1" ref="B113" ca="1">_xll.RiskGamma(1,1/$B$6)</f>
        <v>100</v>
      </c>
      <c r="C113" s="8">
        <f t="shared" ca="1" si="43"/>
        <v>7800</v>
      </c>
      <c r="D113" s="8">
        <f t="shared" ca="1" si="44"/>
        <v>8570</v>
      </c>
      <c r="E113" s="8" cm="1">
        <f t="array" aca="1" ref="E113" ca="1">_xll.RiskPert($B$8,$D$8,$E$8)</f>
        <v>50</v>
      </c>
      <c r="F113" s="8">
        <f t="shared" ca="1" si="45"/>
        <v>8620</v>
      </c>
      <c r="G113" s="8">
        <f t="shared" ca="1" si="46"/>
        <v>820</v>
      </c>
      <c r="H113" s="8">
        <f t="shared" ca="1" si="47"/>
        <v>8620</v>
      </c>
      <c r="I113" s="8" cm="1">
        <f t="array" aca="1" ref="I113" ca="1">_xll.RiskUniform($B$10,$C$10)</f>
        <v>60</v>
      </c>
      <c r="J113" s="8">
        <f t="shared" ca="1" si="48"/>
        <v>8680</v>
      </c>
      <c r="K113" s="8">
        <f t="shared" ca="1" si="49"/>
        <v>0</v>
      </c>
      <c r="L113" s="8">
        <f t="shared" ca="1" si="50"/>
        <v>8680</v>
      </c>
      <c r="M113" s="19" cm="1">
        <f t="array" aca="1" ref="M113" ca="1">_xll.RiskWeibull($B$12,$C$12)</f>
        <v>93.543756289254645</v>
      </c>
      <c r="N113" s="19">
        <f t="shared" ca="1" si="51"/>
        <v>8773.5437562892548</v>
      </c>
      <c r="O113" s="8">
        <f t="shared" ca="1" si="52"/>
        <v>0</v>
      </c>
      <c r="P113" s="19">
        <f t="shared" ca="1" si="53"/>
        <v>8773.5437562892548</v>
      </c>
      <c r="Q113" s="8" cm="1">
        <f t="array" aca="1" ref="Q113" ca="1">_xll.RiskGamma($B$14,1/$C$14)</f>
        <v>100</v>
      </c>
      <c r="R113" s="8" cm="1">
        <f t="array" aca="1" ref="R113" ca="1">_xll.RiskUniform($B$16,$C$16)</f>
        <v>20</v>
      </c>
      <c r="S113" s="19">
        <f t="shared" ca="1" si="54"/>
        <v>8893.5437562892548</v>
      </c>
      <c r="T113" s="9">
        <f t="shared" ca="1" si="29"/>
        <v>100</v>
      </c>
      <c r="U113" s="19" cm="1">
        <f t="array" aca="1" ref="U113" ca="1">INDEX(S:S, 41 + (INT((ROW(A78)-1)/6)*6))</f>
        <v>8893.5437562892548</v>
      </c>
      <c r="V113" s="8">
        <f t="shared" si="1"/>
        <v>120</v>
      </c>
      <c r="W113" s="19">
        <f t="shared" ca="1" si="30"/>
        <v>9013.5437562892548</v>
      </c>
      <c r="X113" s="8">
        <f t="shared" ca="1" si="31"/>
        <v>0</v>
      </c>
      <c r="Y113" s="19">
        <f t="shared" ca="1" si="32"/>
        <v>9013.5437562892548</v>
      </c>
      <c r="Z113" s="19" cm="1">
        <f t="array" aca="1" ref="Z113" ca="1">_xll.RiskPert($B$20,$C$20,$D$20)</f>
        <v>99.666666666666671</v>
      </c>
      <c r="AA113" s="8">
        <f t="shared" ca="1" si="33"/>
        <v>9113.2104229559209</v>
      </c>
      <c r="AB113" s="8">
        <f t="shared" ca="1" si="34"/>
        <v>0</v>
      </c>
      <c r="AC113" s="8" cm="1">
        <f t="array" aca="1" ref="AC113" ca="1">IF(MOD(ROW()-36, 6) = 0, INDEX(AA:AA, ROW()), INDEX(AE:AE,ROW() - 1))</f>
        <v>9238.2104229559209</v>
      </c>
      <c r="AD113" s="8" cm="1">
        <f t="array" aca="1" ref="AD113" ca="1">_xll.RiskUniform($B$22,$C$22)</f>
        <v>25</v>
      </c>
      <c r="AE113" s="8">
        <f t="shared" ca="1" si="55"/>
        <v>9263.2104229559209</v>
      </c>
      <c r="AF113" s="19">
        <f t="shared" ca="1" si="35"/>
        <v>224.66666666666606</v>
      </c>
      <c r="AG113" s="19">
        <f t="shared" ca="1" si="56"/>
        <v>1463.2104229559209</v>
      </c>
      <c r="AH113" s="8" t="str">
        <f t="shared" ca="1" si="36"/>
        <v>NO</v>
      </c>
      <c r="AI113" s="8">
        <f t="shared" ca="1" si="37"/>
        <v>820</v>
      </c>
      <c r="AJ113" s="8">
        <f t="shared" ca="1" si="38"/>
        <v>100</v>
      </c>
      <c r="AK113" s="8">
        <f t="shared" ca="1" si="39"/>
        <v>0</v>
      </c>
      <c r="AL113" s="19">
        <f t="shared" ca="1" si="40"/>
        <v>224.66666666666606</v>
      </c>
      <c r="AM113" s="19">
        <f t="shared" ca="1" si="41"/>
        <v>1463.2104229559209</v>
      </c>
      <c r="AN113" s="8" t="str">
        <f t="shared" ca="1" si="42"/>
        <v>NO</v>
      </c>
    </row>
    <row r="114" spans="1:40">
      <c r="A114" s="8">
        <v>79</v>
      </c>
      <c r="B114" s="8" cm="1">
        <f t="array" aca="1" ref="B114" ca="1">_xll.RiskGamma(1,1/$B$6)</f>
        <v>100</v>
      </c>
      <c r="C114" s="8">
        <f t="shared" ca="1" si="43"/>
        <v>7900</v>
      </c>
      <c r="D114" s="8">
        <f t="shared" ca="1" si="44"/>
        <v>8680</v>
      </c>
      <c r="E114" s="8" cm="1">
        <f t="array" aca="1" ref="E114" ca="1">_xll.RiskPert($B$8,$D$8,$E$8)</f>
        <v>50</v>
      </c>
      <c r="F114" s="8">
        <f t="shared" ca="1" si="45"/>
        <v>8730</v>
      </c>
      <c r="G114" s="8">
        <f t="shared" ca="1" si="46"/>
        <v>830</v>
      </c>
      <c r="H114" s="8">
        <f t="shared" ca="1" si="47"/>
        <v>8730</v>
      </c>
      <c r="I114" s="8" cm="1">
        <f t="array" aca="1" ref="I114" ca="1">_xll.RiskUniform($B$10,$C$10)</f>
        <v>60</v>
      </c>
      <c r="J114" s="8">
        <f t="shared" ca="1" si="48"/>
        <v>8790</v>
      </c>
      <c r="K114" s="8">
        <f t="shared" ca="1" si="49"/>
        <v>0</v>
      </c>
      <c r="L114" s="8">
        <f t="shared" ca="1" si="50"/>
        <v>8790</v>
      </c>
      <c r="M114" s="19" cm="1">
        <f t="array" aca="1" ref="M114" ca="1">_xll.RiskWeibull($B$12,$C$12)</f>
        <v>93.543756289254645</v>
      </c>
      <c r="N114" s="19">
        <f t="shared" ca="1" si="51"/>
        <v>8883.5437562892548</v>
      </c>
      <c r="O114" s="8">
        <f t="shared" ca="1" si="52"/>
        <v>0</v>
      </c>
      <c r="P114" s="19">
        <f t="shared" ca="1" si="53"/>
        <v>8883.5437562892548</v>
      </c>
      <c r="Q114" s="8" cm="1">
        <f t="array" aca="1" ref="Q114" ca="1">_xll.RiskGamma($B$14,1/$C$14)</f>
        <v>100</v>
      </c>
      <c r="R114" s="8" cm="1">
        <f t="array" aca="1" ref="R114" ca="1">_xll.RiskUniform($B$16,$C$16)</f>
        <v>20</v>
      </c>
      <c r="S114" s="19">
        <f t="shared" ca="1" si="54"/>
        <v>9003.5437562892548</v>
      </c>
      <c r="T114" s="9">
        <f t="shared" ca="1" si="29"/>
        <v>100</v>
      </c>
      <c r="U114" s="19" cm="1">
        <f t="array" aca="1" ref="U114" ca="1">INDEX(S:S, 41 + (INT((ROW(A79)-1)/6)*6))</f>
        <v>9553.5437562892548</v>
      </c>
      <c r="V114" s="8">
        <f t="shared" si="1"/>
        <v>120</v>
      </c>
      <c r="W114" s="19">
        <f t="shared" ca="1" si="30"/>
        <v>9673.5437562892548</v>
      </c>
      <c r="X114" s="8">
        <f t="shared" ca="1" si="31"/>
        <v>550</v>
      </c>
      <c r="Y114" s="19">
        <f t="shared" ca="1" si="32"/>
        <v>9673.5437562892548</v>
      </c>
      <c r="Z114" s="19" cm="1">
        <f t="array" aca="1" ref="Z114" ca="1">_xll.RiskPert($B$20,$C$20,$D$20)</f>
        <v>99.666666666666671</v>
      </c>
      <c r="AA114" s="8">
        <f t="shared" ca="1" si="33"/>
        <v>9773.2104229559209</v>
      </c>
      <c r="AB114" s="8">
        <f t="shared" ca="1" si="34"/>
        <v>0</v>
      </c>
      <c r="AC114" s="8" cm="1">
        <f t="array" aca="1" ref="AC114" ca="1">IF(MOD(ROW()-36, 6) = 0, INDEX(AA:AA, ROW()), INDEX(AE:AE,ROW() - 1))</f>
        <v>9773.2104229559209</v>
      </c>
      <c r="AD114" s="8" cm="1">
        <f t="array" aca="1" ref="AD114" ca="1">_xll.RiskUniform($B$22,$C$22)</f>
        <v>25</v>
      </c>
      <c r="AE114" s="8">
        <f t="shared" ca="1" si="55"/>
        <v>9798.2104229559209</v>
      </c>
      <c r="AF114" s="19">
        <f t="shared" ca="1" si="35"/>
        <v>99.66666666666606</v>
      </c>
      <c r="AG114" s="19">
        <f t="shared" ca="1" si="56"/>
        <v>1898.2104229559209</v>
      </c>
      <c r="AH114" s="8" t="str">
        <f t="shared" ca="1" si="36"/>
        <v>NO</v>
      </c>
      <c r="AI114" s="8">
        <f t="shared" ca="1" si="37"/>
        <v>830</v>
      </c>
      <c r="AJ114" s="8">
        <f t="shared" ca="1" si="38"/>
        <v>100</v>
      </c>
      <c r="AK114" s="8">
        <f t="shared" ca="1" si="39"/>
        <v>550</v>
      </c>
      <c r="AL114" s="19">
        <f t="shared" ca="1" si="40"/>
        <v>99.66666666666606</v>
      </c>
      <c r="AM114" s="19">
        <f t="shared" ca="1" si="41"/>
        <v>1898.2104229559209</v>
      </c>
      <c r="AN114" s="8" t="str">
        <f t="shared" ca="1" si="42"/>
        <v>NO</v>
      </c>
    </row>
    <row r="115" spans="1:40">
      <c r="A115" s="8">
        <v>80</v>
      </c>
      <c r="B115" s="8" cm="1">
        <f t="array" aca="1" ref="B115" ca="1">_xll.RiskGamma(1,1/$B$6)</f>
        <v>100</v>
      </c>
      <c r="C115" s="8">
        <f t="shared" ca="1" si="43"/>
        <v>8000</v>
      </c>
      <c r="D115" s="8">
        <f t="shared" ca="1" si="44"/>
        <v>8790</v>
      </c>
      <c r="E115" s="8" cm="1">
        <f t="array" aca="1" ref="E115" ca="1">_xll.RiskPert($B$8,$D$8,$E$8)</f>
        <v>50</v>
      </c>
      <c r="F115" s="8">
        <f t="shared" ca="1" si="45"/>
        <v>8840</v>
      </c>
      <c r="G115" s="8">
        <f t="shared" ca="1" si="46"/>
        <v>840</v>
      </c>
      <c r="H115" s="8">
        <f t="shared" ca="1" si="47"/>
        <v>8840</v>
      </c>
      <c r="I115" s="8" cm="1">
        <f t="array" aca="1" ref="I115" ca="1">_xll.RiskUniform($B$10,$C$10)</f>
        <v>60</v>
      </c>
      <c r="J115" s="8">
        <f t="shared" ca="1" si="48"/>
        <v>8900</v>
      </c>
      <c r="K115" s="8">
        <f t="shared" ca="1" si="49"/>
        <v>0</v>
      </c>
      <c r="L115" s="8">
        <f t="shared" ca="1" si="50"/>
        <v>8900</v>
      </c>
      <c r="M115" s="19" cm="1">
        <f t="array" aca="1" ref="M115" ca="1">_xll.RiskWeibull($B$12,$C$12)</f>
        <v>93.543756289254645</v>
      </c>
      <c r="N115" s="19">
        <f t="shared" ca="1" si="51"/>
        <v>8993.5437562892548</v>
      </c>
      <c r="O115" s="8">
        <f t="shared" ca="1" si="52"/>
        <v>0</v>
      </c>
      <c r="P115" s="19">
        <f t="shared" ca="1" si="53"/>
        <v>8993.5437562892548</v>
      </c>
      <c r="Q115" s="8" cm="1">
        <f t="array" aca="1" ref="Q115" ca="1">_xll.RiskGamma($B$14,1/$C$14)</f>
        <v>100</v>
      </c>
      <c r="R115" s="8" cm="1">
        <f t="array" aca="1" ref="R115" ca="1">_xll.RiskUniform($B$16,$C$16)</f>
        <v>20</v>
      </c>
      <c r="S115" s="19">
        <f t="shared" ca="1" si="54"/>
        <v>9113.5437562892548</v>
      </c>
      <c r="T115" s="9">
        <f t="shared" ca="1" si="29"/>
        <v>100</v>
      </c>
      <c r="U115" s="19" cm="1">
        <f t="array" aca="1" ref="U115" ca="1">INDEX(S:S, 41 + (INT((ROW(A80)-1)/6)*6))</f>
        <v>9553.5437562892548</v>
      </c>
      <c r="V115" s="8">
        <f t="shared" si="1"/>
        <v>120</v>
      </c>
      <c r="W115" s="19">
        <f t="shared" ca="1" si="30"/>
        <v>9673.5437562892548</v>
      </c>
      <c r="X115" s="8">
        <f t="shared" ca="1" si="31"/>
        <v>440</v>
      </c>
      <c r="Y115" s="19">
        <f t="shared" ca="1" si="32"/>
        <v>9673.5437562892548</v>
      </c>
      <c r="Z115" s="19" cm="1">
        <f t="array" aca="1" ref="Z115" ca="1">_xll.RiskPert($B$20,$C$20,$D$20)</f>
        <v>99.666666666666671</v>
      </c>
      <c r="AA115" s="8">
        <f t="shared" ca="1" si="33"/>
        <v>9773.2104229559209</v>
      </c>
      <c r="AB115" s="8">
        <f t="shared" ca="1" si="34"/>
        <v>0</v>
      </c>
      <c r="AC115" s="8" cm="1">
        <f t="array" aca="1" ref="AC115" ca="1">IF(MOD(ROW()-36, 6) = 0, INDEX(AA:AA, ROW()), INDEX(AE:AE,ROW() - 1))</f>
        <v>9798.2104229559209</v>
      </c>
      <c r="AD115" s="8" cm="1">
        <f t="array" aca="1" ref="AD115" ca="1">_xll.RiskUniform($B$22,$C$22)</f>
        <v>25</v>
      </c>
      <c r="AE115" s="8">
        <f t="shared" ca="1" si="55"/>
        <v>9823.2104229559209</v>
      </c>
      <c r="AF115" s="19">
        <f t="shared" ca="1" si="35"/>
        <v>124.66666666666606</v>
      </c>
      <c r="AG115" s="19">
        <f t="shared" ca="1" si="56"/>
        <v>1823.2104229559209</v>
      </c>
      <c r="AH115" s="8" t="str">
        <f t="shared" ca="1" si="36"/>
        <v>NO</v>
      </c>
      <c r="AI115" s="8">
        <f t="shared" ca="1" si="37"/>
        <v>840</v>
      </c>
      <c r="AJ115" s="8">
        <f t="shared" ca="1" si="38"/>
        <v>100</v>
      </c>
      <c r="AK115" s="8">
        <f t="shared" ca="1" si="39"/>
        <v>440</v>
      </c>
      <c r="AL115" s="19">
        <f t="shared" ca="1" si="40"/>
        <v>124.66666666666606</v>
      </c>
      <c r="AM115" s="19">
        <f t="shared" ca="1" si="41"/>
        <v>1823.2104229559209</v>
      </c>
      <c r="AN115" s="8" t="str">
        <f t="shared" ca="1" si="42"/>
        <v>NO</v>
      </c>
    </row>
    <row r="116" spans="1:40">
      <c r="A116" s="8">
        <v>81</v>
      </c>
      <c r="B116" s="8" cm="1">
        <f t="array" aca="1" ref="B116" ca="1">_xll.RiskGamma(1,1/$B$6)</f>
        <v>100</v>
      </c>
      <c r="C116" s="8">
        <f t="shared" ca="1" si="43"/>
        <v>8100</v>
      </c>
      <c r="D116" s="8">
        <f t="shared" ca="1" si="44"/>
        <v>8900</v>
      </c>
      <c r="E116" s="8" cm="1">
        <f t="array" aca="1" ref="E116" ca="1">_xll.RiskPert($B$8,$D$8,$E$8)</f>
        <v>50</v>
      </c>
      <c r="F116" s="8">
        <f t="shared" ca="1" si="45"/>
        <v>8950</v>
      </c>
      <c r="G116" s="8">
        <f t="shared" ca="1" si="46"/>
        <v>850</v>
      </c>
      <c r="H116" s="8">
        <f t="shared" ca="1" si="47"/>
        <v>8950</v>
      </c>
      <c r="I116" s="8" cm="1">
        <f t="array" aca="1" ref="I116" ca="1">_xll.RiskUniform($B$10,$C$10)</f>
        <v>60</v>
      </c>
      <c r="J116" s="8">
        <f t="shared" ca="1" si="48"/>
        <v>9010</v>
      </c>
      <c r="K116" s="8">
        <f t="shared" ca="1" si="49"/>
        <v>0</v>
      </c>
      <c r="L116" s="8">
        <f t="shared" ca="1" si="50"/>
        <v>9010</v>
      </c>
      <c r="M116" s="19" cm="1">
        <f t="array" aca="1" ref="M116" ca="1">_xll.RiskWeibull($B$12,$C$12)</f>
        <v>93.543756289254645</v>
      </c>
      <c r="N116" s="19">
        <f t="shared" ca="1" si="51"/>
        <v>9103.5437562892548</v>
      </c>
      <c r="O116" s="8">
        <f t="shared" ca="1" si="52"/>
        <v>0</v>
      </c>
      <c r="P116" s="19">
        <f t="shared" ca="1" si="53"/>
        <v>9103.5437562892548</v>
      </c>
      <c r="Q116" s="8" cm="1">
        <f t="array" aca="1" ref="Q116" ca="1">_xll.RiskGamma($B$14,1/$C$14)</f>
        <v>100</v>
      </c>
      <c r="R116" s="8" cm="1">
        <f t="array" aca="1" ref="R116" ca="1">_xll.RiskUniform($B$16,$C$16)</f>
        <v>20</v>
      </c>
      <c r="S116" s="19">
        <f t="shared" ca="1" si="54"/>
        <v>9223.5437562892548</v>
      </c>
      <c r="T116" s="9">
        <f t="shared" ca="1" si="29"/>
        <v>100</v>
      </c>
      <c r="U116" s="19" cm="1">
        <f t="array" aca="1" ref="U116" ca="1">INDEX(S:S, 41 + (INT((ROW(A81)-1)/6)*6))</f>
        <v>9553.5437562892548</v>
      </c>
      <c r="V116" s="8">
        <f t="shared" si="1"/>
        <v>120</v>
      </c>
      <c r="W116" s="19">
        <f t="shared" ca="1" si="30"/>
        <v>9673.5437562892548</v>
      </c>
      <c r="X116" s="8">
        <f t="shared" ca="1" si="31"/>
        <v>330</v>
      </c>
      <c r="Y116" s="19">
        <f t="shared" ca="1" si="32"/>
        <v>9673.5437562892548</v>
      </c>
      <c r="Z116" s="19" cm="1">
        <f t="array" aca="1" ref="Z116" ca="1">_xll.RiskPert($B$20,$C$20,$D$20)</f>
        <v>99.666666666666671</v>
      </c>
      <c r="AA116" s="8">
        <f t="shared" ca="1" si="33"/>
        <v>9773.2104229559209</v>
      </c>
      <c r="AB116" s="8">
        <f t="shared" ca="1" si="34"/>
        <v>0</v>
      </c>
      <c r="AC116" s="8" cm="1">
        <f t="array" aca="1" ref="AC116" ca="1">IF(MOD(ROW()-36, 6) = 0, INDEX(AA:AA, ROW()), INDEX(AE:AE,ROW() - 1))</f>
        <v>9823.2104229559209</v>
      </c>
      <c r="AD116" s="8" cm="1">
        <f t="array" aca="1" ref="AD116" ca="1">_xll.RiskUniform($B$22,$C$22)</f>
        <v>25</v>
      </c>
      <c r="AE116" s="8">
        <f t="shared" ca="1" si="55"/>
        <v>9848.2104229559209</v>
      </c>
      <c r="AF116" s="19">
        <f t="shared" ca="1" si="35"/>
        <v>149.66666666666606</v>
      </c>
      <c r="AG116" s="19">
        <f t="shared" ca="1" si="56"/>
        <v>1748.2104229559209</v>
      </c>
      <c r="AH116" s="8" t="str">
        <f t="shared" ca="1" si="36"/>
        <v>NO</v>
      </c>
      <c r="AI116" s="8">
        <f t="shared" ca="1" si="37"/>
        <v>850</v>
      </c>
      <c r="AJ116" s="8">
        <f t="shared" ca="1" si="38"/>
        <v>100</v>
      </c>
      <c r="AK116" s="8">
        <f t="shared" ca="1" si="39"/>
        <v>330</v>
      </c>
      <c r="AL116" s="19">
        <f t="shared" ca="1" si="40"/>
        <v>149.66666666666606</v>
      </c>
      <c r="AM116" s="19">
        <f t="shared" ca="1" si="41"/>
        <v>1748.2104229559209</v>
      </c>
      <c r="AN116" s="8" t="str">
        <f t="shared" ca="1" si="42"/>
        <v>NO</v>
      </c>
    </row>
    <row r="117" spans="1:40">
      <c r="A117" s="8">
        <v>82</v>
      </c>
      <c r="B117" s="8" cm="1">
        <f t="array" aca="1" ref="B117" ca="1">_xll.RiskGamma(1,1/$B$6)</f>
        <v>100</v>
      </c>
      <c r="C117" s="8">
        <f t="shared" ca="1" si="43"/>
        <v>8200</v>
      </c>
      <c r="D117" s="8">
        <f t="shared" ca="1" si="44"/>
        <v>9010</v>
      </c>
      <c r="E117" s="8" cm="1">
        <f t="array" aca="1" ref="E117" ca="1">_xll.RiskPert($B$8,$D$8,$E$8)</f>
        <v>50</v>
      </c>
      <c r="F117" s="8">
        <f t="shared" ca="1" si="45"/>
        <v>9060</v>
      </c>
      <c r="G117" s="8">
        <f t="shared" ca="1" si="46"/>
        <v>860</v>
      </c>
      <c r="H117" s="8">
        <f t="shared" ca="1" si="47"/>
        <v>9060</v>
      </c>
      <c r="I117" s="8" cm="1">
        <f t="array" aca="1" ref="I117" ca="1">_xll.RiskUniform($B$10,$C$10)</f>
        <v>60</v>
      </c>
      <c r="J117" s="8">
        <f t="shared" ca="1" si="48"/>
        <v>9120</v>
      </c>
      <c r="K117" s="8">
        <f t="shared" ca="1" si="49"/>
        <v>0</v>
      </c>
      <c r="L117" s="8">
        <f t="shared" ca="1" si="50"/>
        <v>9120</v>
      </c>
      <c r="M117" s="19" cm="1">
        <f t="array" aca="1" ref="M117" ca="1">_xll.RiskWeibull($B$12,$C$12)</f>
        <v>93.543756289254645</v>
      </c>
      <c r="N117" s="19">
        <f t="shared" ca="1" si="51"/>
        <v>9213.5437562892548</v>
      </c>
      <c r="O117" s="8">
        <f t="shared" ca="1" si="52"/>
        <v>0</v>
      </c>
      <c r="P117" s="19">
        <f t="shared" ca="1" si="53"/>
        <v>9213.5437562892548</v>
      </c>
      <c r="Q117" s="8" cm="1">
        <f t="array" aca="1" ref="Q117" ca="1">_xll.RiskGamma($B$14,1/$C$14)</f>
        <v>100</v>
      </c>
      <c r="R117" s="8" cm="1">
        <f t="array" aca="1" ref="R117" ca="1">_xll.RiskUniform($B$16,$C$16)</f>
        <v>20</v>
      </c>
      <c r="S117" s="19">
        <f t="shared" ca="1" si="54"/>
        <v>9333.5437562892548</v>
      </c>
      <c r="T117" s="9">
        <f t="shared" ca="1" si="29"/>
        <v>100</v>
      </c>
      <c r="U117" s="19" cm="1">
        <f t="array" aca="1" ref="U117" ca="1">INDEX(S:S, 41 + (INT((ROW(A82)-1)/6)*6))</f>
        <v>9553.5437562892548</v>
      </c>
      <c r="V117" s="8">
        <f t="shared" si="1"/>
        <v>120</v>
      </c>
      <c r="W117" s="19">
        <f t="shared" ca="1" si="30"/>
        <v>9673.5437562892548</v>
      </c>
      <c r="X117" s="8">
        <f t="shared" ca="1" si="31"/>
        <v>220</v>
      </c>
      <c r="Y117" s="19">
        <f t="shared" ca="1" si="32"/>
        <v>9673.5437562892548</v>
      </c>
      <c r="Z117" s="19" cm="1">
        <f t="array" aca="1" ref="Z117" ca="1">_xll.RiskPert($B$20,$C$20,$D$20)</f>
        <v>99.666666666666671</v>
      </c>
      <c r="AA117" s="8">
        <f t="shared" ca="1" si="33"/>
        <v>9773.2104229559209</v>
      </c>
      <c r="AB117" s="8">
        <f t="shared" ca="1" si="34"/>
        <v>0</v>
      </c>
      <c r="AC117" s="8" cm="1">
        <f t="array" aca="1" ref="AC117" ca="1">IF(MOD(ROW()-36, 6) = 0, INDEX(AA:AA, ROW()), INDEX(AE:AE,ROW() - 1))</f>
        <v>9848.2104229559209</v>
      </c>
      <c r="AD117" s="8" cm="1">
        <f t="array" aca="1" ref="AD117" ca="1">_xll.RiskUniform($B$22,$C$22)</f>
        <v>25</v>
      </c>
      <c r="AE117" s="8">
        <f t="shared" ca="1" si="55"/>
        <v>9873.2104229559209</v>
      </c>
      <c r="AF117" s="19">
        <f t="shared" ca="1" si="35"/>
        <v>174.66666666666606</v>
      </c>
      <c r="AG117" s="19">
        <f t="shared" ca="1" si="56"/>
        <v>1673.2104229559209</v>
      </c>
      <c r="AH117" s="8" t="str">
        <f t="shared" ca="1" si="36"/>
        <v>NO</v>
      </c>
      <c r="AI117" s="8">
        <f t="shared" ca="1" si="37"/>
        <v>860</v>
      </c>
      <c r="AJ117" s="8">
        <f t="shared" ca="1" si="38"/>
        <v>100</v>
      </c>
      <c r="AK117" s="8">
        <f t="shared" ca="1" si="39"/>
        <v>220</v>
      </c>
      <c r="AL117" s="19">
        <f t="shared" ca="1" si="40"/>
        <v>174.66666666666606</v>
      </c>
      <c r="AM117" s="19">
        <f t="shared" ca="1" si="41"/>
        <v>1673.2104229559209</v>
      </c>
      <c r="AN117" s="8" t="str">
        <f t="shared" ca="1" si="42"/>
        <v>NO</v>
      </c>
    </row>
    <row r="118" spans="1:40">
      <c r="A118" s="8">
        <v>83</v>
      </c>
      <c r="B118" s="8" cm="1">
        <f t="array" aca="1" ref="B118" ca="1">_xll.RiskGamma(1,1/$B$6)</f>
        <v>100</v>
      </c>
      <c r="C118" s="8">
        <f t="shared" ca="1" si="43"/>
        <v>8300</v>
      </c>
      <c r="D118" s="8">
        <f t="shared" ca="1" si="44"/>
        <v>9120</v>
      </c>
      <c r="E118" s="8" cm="1">
        <f t="array" aca="1" ref="E118" ca="1">_xll.RiskPert($B$8,$D$8,$E$8)</f>
        <v>50</v>
      </c>
      <c r="F118" s="8">
        <f t="shared" ca="1" si="45"/>
        <v>9170</v>
      </c>
      <c r="G118" s="8">
        <f t="shared" ca="1" si="46"/>
        <v>870</v>
      </c>
      <c r="H118" s="8">
        <f t="shared" ca="1" si="47"/>
        <v>9170</v>
      </c>
      <c r="I118" s="8" cm="1">
        <f t="array" aca="1" ref="I118" ca="1">_xll.RiskUniform($B$10,$C$10)</f>
        <v>60</v>
      </c>
      <c r="J118" s="8">
        <f t="shared" ca="1" si="48"/>
        <v>9230</v>
      </c>
      <c r="K118" s="8">
        <f t="shared" ca="1" si="49"/>
        <v>0</v>
      </c>
      <c r="L118" s="8">
        <f t="shared" ca="1" si="50"/>
        <v>9230</v>
      </c>
      <c r="M118" s="19" cm="1">
        <f t="array" aca="1" ref="M118" ca="1">_xll.RiskWeibull($B$12,$C$12)</f>
        <v>93.543756289254645</v>
      </c>
      <c r="N118" s="19">
        <f t="shared" ca="1" si="51"/>
        <v>9323.5437562892548</v>
      </c>
      <c r="O118" s="8">
        <f t="shared" ca="1" si="52"/>
        <v>0</v>
      </c>
      <c r="P118" s="19">
        <f t="shared" ca="1" si="53"/>
        <v>9323.5437562892548</v>
      </c>
      <c r="Q118" s="8" cm="1">
        <f t="array" aca="1" ref="Q118" ca="1">_xll.RiskGamma($B$14,1/$C$14)</f>
        <v>100</v>
      </c>
      <c r="R118" s="8" cm="1">
        <f t="array" aca="1" ref="R118" ca="1">_xll.RiskUniform($B$16,$C$16)</f>
        <v>20</v>
      </c>
      <c r="S118" s="19">
        <f t="shared" ca="1" si="54"/>
        <v>9443.5437562892548</v>
      </c>
      <c r="T118" s="9">
        <f t="shared" ca="1" si="29"/>
        <v>100</v>
      </c>
      <c r="U118" s="19" cm="1">
        <f t="array" aca="1" ref="U118" ca="1">INDEX(S:S, 41 + (INT((ROW(A83)-1)/6)*6))</f>
        <v>9553.5437562892548</v>
      </c>
      <c r="V118" s="8">
        <f t="shared" si="1"/>
        <v>120</v>
      </c>
      <c r="W118" s="19">
        <f t="shared" ca="1" si="30"/>
        <v>9673.5437562892548</v>
      </c>
      <c r="X118" s="8">
        <f t="shared" ca="1" si="31"/>
        <v>110</v>
      </c>
      <c r="Y118" s="19">
        <f t="shared" ca="1" si="32"/>
        <v>9673.5437562892548</v>
      </c>
      <c r="Z118" s="19" cm="1">
        <f t="array" aca="1" ref="Z118" ca="1">_xll.RiskPert($B$20,$C$20,$D$20)</f>
        <v>99.666666666666671</v>
      </c>
      <c r="AA118" s="8">
        <f t="shared" ca="1" si="33"/>
        <v>9773.2104229559209</v>
      </c>
      <c r="AB118" s="8">
        <f t="shared" ca="1" si="34"/>
        <v>0</v>
      </c>
      <c r="AC118" s="8" cm="1">
        <f t="array" aca="1" ref="AC118" ca="1">IF(MOD(ROW()-36, 6) = 0, INDEX(AA:AA, ROW()), INDEX(AE:AE,ROW() - 1))</f>
        <v>9873.2104229559209</v>
      </c>
      <c r="AD118" s="8" cm="1">
        <f t="array" aca="1" ref="AD118" ca="1">_xll.RiskUniform($B$22,$C$22)</f>
        <v>25</v>
      </c>
      <c r="AE118" s="8">
        <f t="shared" ca="1" si="55"/>
        <v>9898.2104229559209</v>
      </c>
      <c r="AF118" s="19">
        <f t="shared" ca="1" si="35"/>
        <v>199.66666666666606</v>
      </c>
      <c r="AG118" s="19">
        <f t="shared" ca="1" si="56"/>
        <v>1598.2104229559209</v>
      </c>
      <c r="AH118" s="8" t="str">
        <f t="shared" ca="1" si="36"/>
        <v>NO</v>
      </c>
      <c r="AI118" s="8">
        <f t="shared" ca="1" si="37"/>
        <v>870</v>
      </c>
      <c r="AJ118" s="8">
        <f t="shared" ca="1" si="38"/>
        <v>100</v>
      </c>
      <c r="AK118" s="8">
        <f t="shared" ca="1" si="39"/>
        <v>110</v>
      </c>
      <c r="AL118" s="19">
        <f t="shared" ca="1" si="40"/>
        <v>199.66666666666606</v>
      </c>
      <c r="AM118" s="19">
        <f t="shared" ca="1" si="41"/>
        <v>1598.2104229559209</v>
      </c>
      <c r="AN118" s="8" t="str">
        <f t="shared" ca="1" si="42"/>
        <v>NO</v>
      </c>
    </row>
    <row r="119" spans="1:40">
      <c r="A119" s="8">
        <v>84</v>
      </c>
      <c r="B119" s="8" cm="1">
        <f t="array" aca="1" ref="B119" ca="1">_xll.RiskGamma(1,1/$B$6)</f>
        <v>100</v>
      </c>
      <c r="C119" s="8">
        <f t="shared" ca="1" si="43"/>
        <v>8400</v>
      </c>
      <c r="D119" s="8">
        <f t="shared" ca="1" si="44"/>
        <v>9230</v>
      </c>
      <c r="E119" s="8" cm="1">
        <f t="array" aca="1" ref="E119" ca="1">_xll.RiskPert($B$8,$D$8,$E$8)</f>
        <v>50</v>
      </c>
      <c r="F119" s="8">
        <f t="shared" ca="1" si="45"/>
        <v>9280</v>
      </c>
      <c r="G119" s="8">
        <f t="shared" ca="1" si="46"/>
        <v>880</v>
      </c>
      <c r="H119" s="8">
        <f t="shared" ca="1" si="47"/>
        <v>9280</v>
      </c>
      <c r="I119" s="8" cm="1">
        <f t="array" aca="1" ref="I119" ca="1">_xll.RiskUniform($B$10,$C$10)</f>
        <v>60</v>
      </c>
      <c r="J119" s="8">
        <f t="shared" ca="1" si="48"/>
        <v>9340</v>
      </c>
      <c r="K119" s="8">
        <f t="shared" ca="1" si="49"/>
        <v>0</v>
      </c>
      <c r="L119" s="8">
        <f t="shared" ca="1" si="50"/>
        <v>9340</v>
      </c>
      <c r="M119" s="19" cm="1">
        <f t="array" aca="1" ref="M119" ca="1">_xll.RiskWeibull($B$12,$C$12)</f>
        <v>93.543756289254645</v>
      </c>
      <c r="N119" s="19">
        <f t="shared" ca="1" si="51"/>
        <v>9433.5437562892548</v>
      </c>
      <c r="O119" s="8">
        <f t="shared" ca="1" si="52"/>
        <v>0</v>
      </c>
      <c r="P119" s="19">
        <f t="shared" ca="1" si="53"/>
        <v>9433.5437562892548</v>
      </c>
      <c r="Q119" s="8" cm="1">
        <f t="array" aca="1" ref="Q119" ca="1">_xll.RiskGamma($B$14,1/$C$14)</f>
        <v>100</v>
      </c>
      <c r="R119" s="8" cm="1">
        <f t="array" aca="1" ref="R119" ca="1">_xll.RiskUniform($B$16,$C$16)</f>
        <v>20</v>
      </c>
      <c r="S119" s="19">
        <f t="shared" ca="1" si="54"/>
        <v>9553.5437562892548</v>
      </c>
      <c r="T119" s="9">
        <f t="shared" ca="1" si="29"/>
        <v>100</v>
      </c>
      <c r="U119" s="19" cm="1">
        <f t="array" aca="1" ref="U119" ca="1">INDEX(S:S, 41 + (INT((ROW(A84)-1)/6)*6))</f>
        <v>9553.5437562892548</v>
      </c>
      <c r="V119" s="8">
        <f t="shared" si="1"/>
        <v>120</v>
      </c>
      <c r="W119" s="19">
        <f t="shared" ca="1" si="30"/>
        <v>9673.5437562892548</v>
      </c>
      <c r="X119" s="8">
        <f t="shared" ca="1" si="31"/>
        <v>0</v>
      </c>
      <c r="Y119" s="19">
        <f t="shared" ca="1" si="32"/>
        <v>9673.5437562892548</v>
      </c>
      <c r="Z119" s="19" cm="1">
        <f t="array" aca="1" ref="Z119" ca="1">_xll.RiskPert($B$20,$C$20,$D$20)</f>
        <v>99.666666666666671</v>
      </c>
      <c r="AA119" s="8">
        <f t="shared" ca="1" si="33"/>
        <v>9773.2104229559209</v>
      </c>
      <c r="AB119" s="8">
        <f t="shared" ca="1" si="34"/>
        <v>0</v>
      </c>
      <c r="AC119" s="8" cm="1">
        <f t="array" aca="1" ref="AC119" ca="1">IF(MOD(ROW()-36, 6) = 0, INDEX(AA:AA, ROW()), INDEX(AE:AE,ROW() - 1))</f>
        <v>9898.2104229559209</v>
      </c>
      <c r="AD119" s="8" cm="1">
        <f t="array" aca="1" ref="AD119" ca="1">_xll.RiskUniform($B$22,$C$22)</f>
        <v>25</v>
      </c>
      <c r="AE119" s="8">
        <f t="shared" ca="1" si="55"/>
        <v>9923.2104229559209</v>
      </c>
      <c r="AF119" s="19">
        <f t="shared" ca="1" si="35"/>
        <v>224.66666666666606</v>
      </c>
      <c r="AG119" s="19">
        <f t="shared" ca="1" si="56"/>
        <v>1523.2104229559209</v>
      </c>
      <c r="AH119" s="8" t="str">
        <f t="shared" ca="1" si="36"/>
        <v>NO</v>
      </c>
      <c r="AI119" s="8">
        <f t="shared" ca="1" si="37"/>
        <v>880</v>
      </c>
      <c r="AJ119" s="8">
        <f t="shared" ca="1" si="38"/>
        <v>100</v>
      </c>
      <c r="AK119" s="8">
        <f t="shared" ca="1" si="39"/>
        <v>0</v>
      </c>
      <c r="AL119" s="19">
        <f t="shared" ca="1" si="40"/>
        <v>224.66666666666606</v>
      </c>
      <c r="AM119" s="19">
        <f t="shared" ca="1" si="41"/>
        <v>1523.2104229559209</v>
      </c>
      <c r="AN119" s="8" t="str">
        <f t="shared" ca="1" si="42"/>
        <v>NO</v>
      </c>
    </row>
    <row r="120" spans="1:40">
      <c r="A120" s="8">
        <v>85</v>
      </c>
      <c r="B120" s="8" cm="1">
        <f t="array" aca="1" ref="B120" ca="1">_xll.RiskGamma(1,1/$B$6)</f>
        <v>100</v>
      </c>
      <c r="C120" s="8">
        <f t="shared" ca="1" si="43"/>
        <v>8500</v>
      </c>
      <c r="D120" s="8">
        <f t="shared" ca="1" si="44"/>
        <v>9340</v>
      </c>
      <c r="E120" s="8" cm="1">
        <f t="array" aca="1" ref="E120" ca="1">_xll.RiskPert($B$8,$D$8,$E$8)</f>
        <v>50</v>
      </c>
      <c r="F120" s="8">
        <f t="shared" ca="1" si="45"/>
        <v>9390</v>
      </c>
      <c r="G120" s="8">
        <f t="shared" ca="1" si="46"/>
        <v>890</v>
      </c>
      <c r="H120" s="8">
        <f t="shared" ca="1" si="47"/>
        <v>9390</v>
      </c>
      <c r="I120" s="8" cm="1">
        <f t="array" aca="1" ref="I120" ca="1">_xll.RiskUniform($B$10,$C$10)</f>
        <v>60</v>
      </c>
      <c r="J120" s="8">
        <f t="shared" ca="1" si="48"/>
        <v>9450</v>
      </c>
      <c r="K120" s="8">
        <f t="shared" ca="1" si="49"/>
        <v>0</v>
      </c>
      <c r="L120" s="8">
        <f t="shared" ca="1" si="50"/>
        <v>9450</v>
      </c>
      <c r="M120" s="19" cm="1">
        <f t="array" aca="1" ref="M120" ca="1">_xll.RiskWeibull($B$12,$C$12)</f>
        <v>93.543756289254645</v>
      </c>
      <c r="N120" s="19">
        <f t="shared" ca="1" si="51"/>
        <v>9543.5437562892548</v>
      </c>
      <c r="O120" s="8">
        <f t="shared" ca="1" si="52"/>
        <v>0</v>
      </c>
      <c r="P120" s="19">
        <f t="shared" ca="1" si="53"/>
        <v>9543.5437562892548</v>
      </c>
      <c r="Q120" s="8" cm="1">
        <f t="array" aca="1" ref="Q120" ca="1">_xll.RiskGamma($B$14,1/$C$14)</f>
        <v>100</v>
      </c>
      <c r="R120" s="8" cm="1">
        <f t="array" aca="1" ref="R120" ca="1">_xll.RiskUniform($B$16,$C$16)</f>
        <v>20</v>
      </c>
      <c r="S120" s="19">
        <f t="shared" ca="1" si="54"/>
        <v>9663.5437562892548</v>
      </c>
      <c r="T120" s="9">
        <f t="shared" ca="1" si="29"/>
        <v>100</v>
      </c>
      <c r="U120" s="19" cm="1">
        <f t="array" aca="1" ref="U120" ca="1">INDEX(S:S, 41 + (INT((ROW(A85)-1)/6)*6))</f>
        <v>10213.543756289255</v>
      </c>
      <c r="V120" s="8">
        <f t="shared" si="1"/>
        <v>120</v>
      </c>
      <c r="W120" s="19">
        <f t="shared" ca="1" si="30"/>
        <v>10333.543756289255</v>
      </c>
      <c r="X120" s="8">
        <f t="shared" ca="1" si="31"/>
        <v>550</v>
      </c>
      <c r="Y120" s="19">
        <f t="shared" ca="1" si="32"/>
        <v>10333.543756289255</v>
      </c>
      <c r="Z120" s="19" cm="1">
        <f t="array" aca="1" ref="Z120" ca="1">_xll.RiskPert($B$20,$C$20,$D$20)</f>
        <v>99.666666666666671</v>
      </c>
      <c r="AA120" s="8">
        <f t="shared" ca="1" si="33"/>
        <v>10433.210422955921</v>
      </c>
      <c r="AB120" s="8">
        <f t="shared" ca="1" si="34"/>
        <v>0</v>
      </c>
      <c r="AC120" s="8" cm="1">
        <f t="array" aca="1" ref="AC120" ca="1">IF(MOD(ROW()-36, 6) = 0, INDEX(AA:AA, ROW()), INDEX(AE:AE,ROW() - 1))</f>
        <v>10433.210422955921</v>
      </c>
      <c r="AD120" s="8" cm="1">
        <f t="array" aca="1" ref="AD120" ca="1">_xll.RiskUniform($B$22,$C$22)</f>
        <v>25</v>
      </c>
      <c r="AE120" s="8">
        <f t="shared" ca="1" si="55"/>
        <v>10458.210422955921</v>
      </c>
      <c r="AF120" s="19">
        <f t="shared" ca="1" si="35"/>
        <v>99.66666666666606</v>
      </c>
      <c r="AG120" s="19">
        <f t="shared" ca="1" si="56"/>
        <v>1958.2104229559209</v>
      </c>
      <c r="AH120" s="8" t="str">
        <f t="shared" ca="1" si="36"/>
        <v>ONE WEEK REACHED</v>
      </c>
      <c r="AI120" s="8">
        <f t="shared" ca="1" si="37"/>
        <v>0</v>
      </c>
      <c r="AJ120" s="8">
        <f t="shared" ca="1" si="38"/>
        <v>0</v>
      </c>
      <c r="AK120" s="8">
        <f t="shared" ca="1" si="39"/>
        <v>0</v>
      </c>
      <c r="AL120" s="19">
        <f t="shared" ca="1" si="40"/>
        <v>0</v>
      </c>
      <c r="AM120" s="19">
        <f t="shared" ca="1" si="41"/>
        <v>0</v>
      </c>
      <c r="AN120" s="8" t="str">
        <f t="shared" ca="1" si="42"/>
        <v>NO</v>
      </c>
    </row>
    <row r="121" spans="1:40">
      <c r="A121" s="8">
        <v>86</v>
      </c>
      <c r="B121" s="8" cm="1">
        <f t="array" aca="1" ref="B121" ca="1">_xll.RiskGamma(1,1/$B$6)</f>
        <v>100</v>
      </c>
      <c r="C121" s="8">
        <f t="shared" ca="1" si="43"/>
        <v>8600</v>
      </c>
      <c r="D121" s="8">
        <f t="shared" ca="1" si="44"/>
        <v>9450</v>
      </c>
      <c r="E121" s="8" cm="1">
        <f t="array" aca="1" ref="E121" ca="1">_xll.RiskPert($B$8,$D$8,$E$8)</f>
        <v>50</v>
      </c>
      <c r="F121" s="8">
        <f t="shared" ca="1" si="45"/>
        <v>9500</v>
      </c>
      <c r="G121" s="8">
        <f t="shared" ca="1" si="46"/>
        <v>900</v>
      </c>
      <c r="H121" s="8">
        <f t="shared" ca="1" si="47"/>
        <v>9500</v>
      </c>
      <c r="I121" s="8" cm="1">
        <f t="array" aca="1" ref="I121" ca="1">_xll.RiskUniform($B$10,$C$10)</f>
        <v>60</v>
      </c>
      <c r="J121" s="8">
        <f t="shared" ca="1" si="48"/>
        <v>9560</v>
      </c>
      <c r="K121" s="8">
        <f t="shared" ca="1" si="49"/>
        <v>0</v>
      </c>
      <c r="L121" s="8">
        <f t="shared" ca="1" si="50"/>
        <v>9560</v>
      </c>
      <c r="M121" s="19" cm="1">
        <f t="array" aca="1" ref="M121" ca="1">_xll.RiskWeibull($B$12,$C$12)</f>
        <v>93.543756289254645</v>
      </c>
      <c r="N121" s="19">
        <f t="shared" ca="1" si="51"/>
        <v>9653.5437562892548</v>
      </c>
      <c r="O121" s="8">
        <f t="shared" ca="1" si="52"/>
        <v>0</v>
      </c>
      <c r="P121" s="19">
        <f t="shared" ca="1" si="53"/>
        <v>9653.5437562892548</v>
      </c>
      <c r="Q121" s="8" cm="1">
        <f t="array" aca="1" ref="Q121" ca="1">_xll.RiskGamma($B$14,1/$C$14)</f>
        <v>100</v>
      </c>
      <c r="R121" s="8" cm="1">
        <f t="array" aca="1" ref="R121" ca="1">_xll.RiskUniform($B$16,$C$16)</f>
        <v>20</v>
      </c>
      <c r="S121" s="19">
        <f t="shared" ca="1" si="54"/>
        <v>9773.5437562892548</v>
      </c>
      <c r="T121" s="9">
        <f t="shared" ca="1" si="29"/>
        <v>100</v>
      </c>
      <c r="U121" s="19" cm="1">
        <f t="array" aca="1" ref="U121" ca="1">INDEX(S:S, 41 + (INT((ROW(A86)-1)/6)*6))</f>
        <v>10213.543756289255</v>
      </c>
      <c r="V121" s="8">
        <f t="shared" si="1"/>
        <v>120</v>
      </c>
      <c r="W121" s="19">
        <f t="shared" ca="1" si="30"/>
        <v>10333.543756289255</v>
      </c>
      <c r="X121" s="8">
        <f t="shared" ca="1" si="31"/>
        <v>440</v>
      </c>
      <c r="Y121" s="19">
        <f t="shared" ca="1" si="32"/>
        <v>10333.543756289255</v>
      </c>
      <c r="Z121" s="19" cm="1">
        <f t="array" aca="1" ref="Z121" ca="1">_xll.RiskPert($B$20,$C$20,$D$20)</f>
        <v>99.666666666666671</v>
      </c>
      <c r="AA121" s="8">
        <f t="shared" ca="1" si="33"/>
        <v>10433.210422955921</v>
      </c>
      <c r="AB121" s="8">
        <f t="shared" ca="1" si="34"/>
        <v>0</v>
      </c>
      <c r="AC121" s="8" cm="1">
        <f t="array" aca="1" ref="AC121" ca="1">IF(MOD(ROW()-36, 6) = 0, INDEX(AA:AA, ROW()), INDEX(AE:AE,ROW() - 1))</f>
        <v>10458.210422955921</v>
      </c>
      <c r="AD121" s="8" cm="1">
        <f t="array" aca="1" ref="AD121" ca="1">_xll.RiskUniform($B$22,$C$22)</f>
        <v>25</v>
      </c>
      <c r="AE121" s="8">
        <f t="shared" ca="1" si="55"/>
        <v>10483.210422955921</v>
      </c>
      <c r="AF121" s="19">
        <f t="shared" ca="1" si="35"/>
        <v>124.66666666666606</v>
      </c>
      <c r="AG121" s="19">
        <f t="shared" ca="1" si="56"/>
        <v>1883.2104229559209</v>
      </c>
      <c r="AH121" s="8" t="str">
        <f t="shared" ca="1" si="36"/>
        <v>ONE WEEK REACHED</v>
      </c>
      <c r="AI121" s="8">
        <f t="shared" ca="1" si="37"/>
        <v>0</v>
      </c>
      <c r="AJ121" s="8">
        <f t="shared" ca="1" si="38"/>
        <v>0</v>
      </c>
      <c r="AK121" s="8">
        <f t="shared" ca="1" si="39"/>
        <v>0</v>
      </c>
      <c r="AL121" s="19">
        <f t="shared" ca="1" si="40"/>
        <v>0</v>
      </c>
      <c r="AM121" s="19">
        <f t="shared" ca="1" si="41"/>
        <v>0</v>
      </c>
      <c r="AN121" s="8" t="str">
        <f t="shared" ca="1" si="42"/>
        <v>NO</v>
      </c>
    </row>
    <row r="122" spans="1:40">
      <c r="A122" s="8">
        <v>87</v>
      </c>
      <c r="B122" s="8" cm="1">
        <f t="array" aca="1" ref="B122" ca="1">_xll.RiskGamma(1,1/$B$6)</f>
        <v>100</v>
      </c>
      <c r="C122" s="8">
        <f t="shared" ca="1" si="43"/>
        <v>8700</v>
      </c>
      <c r="D122" s="8">
        <f t="shared" ca="1" si="44"/>
        <v>9560</v>
      </c>
      <c r="E122" s="8" cm="1">
        <f t="array" aca="1" ref="E122" ca="1">_xll.RiskPert($B$8,$D$8,$E$8)</f>
        <v>50</v>
      </c>
      <c r="F122" s="8">
        <f t="shared" ca="1" si="45"/>
        <v>9610</v>
      </c>
      <c r="G122" s="8">
        <f t="shared" ca="1" si="46"/>
        <v>910</v>
      </c>
      <c r="H122" s="8">
        <f t="shared" ca="1" si="47"/>
        <v>9610</v>
      </c>
      <c r="I122" s="8" cm="1">
        <f t="array" aca="1" ref="I122" ca="1">_xll.RiskUniform($B$10,$C$10)</f>
        <v>60</v>
      </c>
      <c r="J122" s="8">
        <f t="shared" ca="1" si="48"/>
        <v>9670</v>
      </c>
      <c r="K122" s="8">
        <f t="shared" ca="1" si="49"/>
        <v>0</v>
      </c>
      <c r="L122" s="8">
        <f t="shared" ca="1" si="50"/>
        <v>9670</v>
      </c>
      <c r="M122" s="19" cm="1">
        <f t="array" aca="1" ref="M122" ca="1">_xll.RiskWeibull($B$12,$C$12)</f>
        <v>93.543756289254645</v>
      </c>
      <c r="N122" s="19">
        <f t="shared" ca="1" si="51"/>
        <v>9763.5437562892548</v>
      </c>
      <c r="O122" s="8">
        <f t="shared" ca="1" si="52"/>
        <v>0</v>
      </c>
      <c r="P122" s="19">
        <f t="shared" ca="1" si="53"/>
        <v>9763.5437562892548</v>
      </c>
      <c r="Q122" s="8" cm="1">
        <f t="array" aca="1" ref="Q122" ca="1">_xll.RiskGamma($B$14,1/$C$14)</f>
        <v>100</v>
      </c>
      <c r="R122" s="8" cm="1">
        <f t="array" aca="1" ref="R122" ca="1">_xll.RiskUniform($B$16,$C$16)</f>
        <v>20</v>
      </c>
      <c r="S122" s="19">
        <f t="shared" ca="1" si="54"/>
        <v>9883.5437562892548</v>
      </c>
      <c r="T122" s="9">
        <f t="shared" ca="1" si="29"/>
        <v>100</v>
      </c>
      <c r="U122" s="19" cm="1">
        <f t="array" aca="1" ref="U122" ca="1">INDEX(S:S, 41 + (INT((ROW(A87)-1)/6)*6))</f>
        <v>10213.543756289255</v>
      </c>
      <c r="V122" s="8">
        <f t="shared" si="1"/>
        <v>120</v>
      </c>
      <c r="W122" s="19">
        <f t="shared" ca="1" si="30"/>
        <v>10333.543756289255</v>
      </c>
      <c r="X122" s="8">
        <f t="shared" ca="1" si="31"/>
        <v>330</v>
      </c>
      <c r="Y122" s="19">
        <f t="shared" ca="1" si="32"/>
        <v>10333.543756289255</v>
      </c>
      <c r="Z122" s="19" cm="1">
        <f t="array" aca="1" ref="Z122" ca="1">_xll.RiskPert($B$20,$C$20,$D$20)</f>
        <v>99.666666666666671</v>
      </c>
      <c r="AA122" s="8">
        <f t="shared" ca="1" si="33"/>
        <v>10433.210422955921</v>
      </c>
      <c r="AB122" s="8">
        <f t="shared" ca="1" si="34"/>
        <v>0</v>
      </c>
      <c r="AC122" s="8" cm="1">
        <f t="array" aca="1" ref="AC122" ca="1">IF(MOD(ROW()-36, 6) = 0, INDEX(AA:AA, ROW()), INDEX(AE:AE,ROW() - 1))</f>
        <v>10483.210422955921</v>
      </c>
      <c r="AD122" s="8" cm="1">
        <f t="array" aca="1" ref="AD122" ca="1">_xll.RiskUniform($B$22,$C$22)</f>
        <v>25</v>
      </c>
      <c r="AE122" s="8">
        <f t="shared" ca="1" si="55"/>
        <v>10508.210422955921</v>
      </c>
      <c r="AF122" s="19">
        <f t="shared" ca="1" si="35"/>
        <v>149.66666666666606</v>
      </c>
      <c r="AG122" s="19">
        <f t="shared" ca="1" si="56"/>
        <v>1808.2104229559209</v>
      </c>
      <c r="AH122" s="8" t="str">
        <f t="shared" ca="1" si="36"/>
        <v>ONE WEEK REACHED</v>
      </c>
      <c r="AI122" s="8">
        <f t="shared" ca="1" si="37"/>
        <v>0</v>
      </c>
      <c r="AJ122" s="8">
        <f t="shared" ca="1" si="38"/>
        <v>0</v>
      </c>
      <c r="AK122" s="8">
        <f t="shared" ca="1" si="39"/>
        <v>0</v>
      </c>
      <c r="AL122" s="19">
        <f t="shared" ca="1" si="40"/>
        <v>0</v>
      </c>
      <c r="AM122" s="19">
        <f t="shared" ca="1" si="41"/>
        <v>0</v>
      </c>
      <c r="AN122" s="8" t="str">
        <f t="shared" ca="1" si="42"/>
        <v>NO</v>
      </c>
    </row>
    <row r="123" spans="1:40">
      <c r="A123" s="8">
        <v>88</v>
      </c>
      <c r="B123" s="8" cm="1">
        <f t="array" aca="1" ref="B123" ca="1">_xll.RiskGamma(1,1/$B$6)</f>
        <v>100</v>
      </c>
      <c r="C123" s="8">
        <f t="shared" ca="1" si="43"/>
        <v>8800</v>
      </c>
      <c r="D123" s="8">
        <f t="shared" ca="1" si="44"/>
        <v>9670</v>
      </c>
      <c r="E123" s="8" cm="1">
        <f t="array" aca="1" ref="E123" ca="1">_xll.RiskPert($B$8,$D$8,$E$8)</f>
        <v>50</v>
      </c>
      <c r="F123" s="8">
        <f t="shared" ca="1" si="45"/>
        <v>9720</v>
      </c>
      <c r="G123" s="8">
        <f t="shared" ca="1" si="46"/>
        <v>920</v>
      </c>
      <c r="H123" s="8">
        <f t="shared" ca="1" si="47"/>
        <v>9720</v>
      </c>
      <c r="I123" s="8" cm="1">
        <f t="array" aca="1" ref="I123" ca="1">_xll.RiskUniform($B$10,$C$10)</f>
        <v>60</v>
      </c>
      <c r="J123" s="8">
        <f t="shared" ca="1" si="48"/>
        <v>9780</v>
      </c>
      <c r="K123" s="8">
        <f t="shared" ca="1" si="49"/>
        <v>0</v>
      </c>
      <c r="L123" s="8">
        <f t="shared" ca="1" si="50"/>
        <v>9780</v>
      </c>
      <c r="M123" s="19" cm="1">
        <f t="array" aca="1" ref="M123" ca="1">_xll.RiskWeibull($B$12,$C$12)</f>
        <v>93.543756289254645</v>
      </c>
      <c r="N123" s="19">
        <f t="shared" ca="1" si="51"/>
        <v>9873.5437562892548</v>
      </c>
      <c r="O123" s="8">
        <f t="shared" ca="1" si="52"/>
        <v>0</v>
      </c>
      <c r="P123" s="19">
        <f t="shared" ca="1" si="53"/>
        <v>9873.5437562892548</v>
      </c>
      <c r="Q123" s="8" cm="1">
        <f t="array" aca="1" ref="Q123" ca="1">_xll.RiskGamma($B$14,1/$C$14)</f>
        <v>100</v>
      </c>
      <c r="R123" s="8" cm="1">
        <f t="array" aca="1" ref="R123" ca="1">_xll.RiskUniform($B$16,$C$16)</f>
        <v>20</v>
      </c>
      <c r="S123" s="19">
        <f t="shared" ca="1" si="54"/>
        <v>9993.5437562892548</v>
      </c>
      <c r="T123" s="9">
        <f t="shared" ca="1" si="29"/>
        <v>100</v>
      </c>
      <c r="U123" s="19" cm="1">
        <f t="array" aca="1" ref="U123" ca="1">INDEX(S:S, 41 + (INT((ROW(A88)-1)/6)*6))</f>
        <v>10213.543756289255</v>
      </c>
      <c r="V123" s="8">
        <f t="shared" si="1"/>
        <v>120</v>
      </c>
      <c r="W123" s="19">
        <f t="shared" ca="1" si="30"/>
        <v>10333.543756289255</v>
      </c>
      <c r="X123" s="8">
        <f t="shared" ca="1" si="31"/>
        <v>220</v>
      </c>
      <c r="Y123" s="19">
        <f t="shared" ca="1" si="32"/>
        <v>10333.543756289255</v>
      </c>
      <c r="Z123" s="19" cm="1">
        <f t="array" aca="1" ref="Z123" ca="1">_xll.RiskPert($B$20,$C$20,$D$20)</f>
        <v>99.666666666666671</v>
      </c>
      <c r="AA123" s="8">
        <f t="shared" ca="1" si="33"/>
        <v>10433.210422955921</v>
      </c>
      <c r="AB123" s="8">
        <f t="shared" ca="1" si="34"/>
        <v>0</v>
      </c>
      <c r="AC123" s="8" cm="1">
        <f t="array" aca="1" ref="AC123" ca="1">IF(MOD(ROW()-36, 6) = 0, INDEX(AA:AA, ROW()), INDEX(AE:AE,ROW() - 1))</f>
        <v>10508.210422955921</v>
      </c>
      <c r="AD123" s="8" cm="1">
        <f t="array" aca="1" ref="AD123" ca="1">_xll.RiskUniform($B$22,$C$22)</f>
        <v>25</v>
      </c>
      <c r="AE123" s="8">
        <f t="shared" ca="1" si="55"/>
        <v>10533.210422955921</v>
      </c>
      <c r="AF123" s="19">
        <f t="shared" ca="1" si="35"/>
        <v>174.66666666666606</v>
      </c>
      <c r="AG123" s="19">
        <f t="shared" ca="1" si="56"/>
        <v>1733.2104229559209</v>
      </c>
      <c r="AH123" s="8" t="str">
        <f t="shared" ca="1" si="36"/>
        <v>ONE WEEK REACHED</v>
      </c>
      <c r="AI123" s="8">
        <f t="shared" ca="1" si="37"/>
        <v>0</v>
      </c>
      <c r="AJ123" s="8">
        <f t="shared" ca="1" si="38"/>
        <v>0</v>
      </c>
      <c r="AK123" s="8">
        <f t="shared" ca="1" si="39"/>
        <v>0</v>
      </c>
      <c r="AL123" s="19">
        <f t="shared" ca="1" si="40"/>
        <v>0</v>
      </c>
      <c r="AM123" s="19">
        <f t="shared" ca="1" si="41"/>
        <v>0</v>
      </c>
      <c r="AN123" s="8" t="str">
        <f t="shared" ca="1" si="42"/>
        <v>NO</v>
      </c>
    </row>
    <row r="124" spans="1:40">
      <c r="A124" s="8">
        <v>89</v>
      </c>
      <c r="B124" s="8" cm="1">
        <f t="array" aca="1" ref="B124" ca="1">_xll.RiskGamma(1,1/$B$6)</f>
        <v>100</v>
      </c>
      <c r="C124" s="8">
        <f t="shared" ca="1" si="43"/>
        <v>8900</v>
      </c>
      <c r="D124" s="8">
        <f t="shared" ca="1" si="44"/>
        <v>9780</v>
      </c>
      <c r="E124" s="8" cm="1">
        <f t="array" aca="1" ref="E124" ca="1">_xll.RiskPert($B$8,$D$8,$E$8)</f>
        <v>50</v>
      </c>
      <c r="F124" s="8">
        <f t="shared" ca="1" si="45"/>
        <v>9830</v>
      </c>
      <c r="G124" s="8">
        <f t="shared" ca="1" si="46"/>
        <v>930</v>
      </c>
      <c r="H124" s="8">
        <f t="shared" ca="1" si="47"/>
        <v>9830</v>
      </c>
      <c r="I124" s="8" cm="1">
        <f t="array" aca="1" ref="I124" ca="1">_xll.RiskUniform($B$10,$C$10)</f>
        <v>60</v>
      </c>
      <c r="J124" s="8">
        <f t="shared" ca="1" si="48"/>
        <v>9890</v>
      </c>
      <c r="K124" s="8">
        <f t="shared" ca="1" si="49"/>
        <v>0</v>
      </c>
      <c r="L124" s="8">
        <f t="shared" ca="1" si="50"/>
        <v>9890</v>
      </c>
      <c r="M124" s="19" cm="1">
        <f t="array" aca="1" ref="M124" ca="1">_xll.RiskWeibull($B$12,$C$12)</f>
        <v>93.543756289254645</v>
      </c>
      <c r="N124" s="19">
        <f t="shared" ca="1" si="51"/>
        <v>9983.5437562892548</v>
      </c>
      <c r="O124" s="8">
        <f t="shared" ca="1" si="52"/>
        <v>0</v>
      </c>
      <c r="P124" s="19">
        <f t="shared" ca="1" si="53"/>
        <v>9983.5437562892548</v>
      </c>
      <c r="Q124" s="8" cm="1">
        <f t="array" aca="1" ref="Q124" ca="1">_xll.RiskGamma($B$14,1/$C$14)</f>
        <v>100</v>
      </c>
      <c r="R124" s="8" cm="1">
        <f t="array" aca="1" ref="R124" ca="1">_xll.RiskUniform($B$16,$C$16)</f>
        <v>20</v>
      </c>
      <c r="S124" s="19">
        <f t="shared" ca="1" si="54"/>
        <v>10103.543756289255</v>
      </c>
      <c r="T124" s="9">
        <f t="shared" ca="1" si="29"/>
        <v>100</v>
      </c>
      <c r="U124" s="19" cm="1">
        <f t="array" aca="1" ref="U124" ca="1">INDEX(S:S, 41 + (INT((ROW(A89)-1)/6)*6))</f>
        <v>10213.543756289255</v>
      </c>
      <c r="V124" s="8">
        <f t="shared" si="1"/>
        <v>120</v>
      </c>
      <c r="W124" s="19">
        <f t="shared" ca="1" si="30"/>
        <v>10333.543756289255</v>
      </c>
      <c r="X124" s="8">
        <f t="shared" ca="1" si="31"/>
        <v>110</v>
      </c>
      <c r="Y124" s="19">
        <f t="shared" ca="1" si="32"/>
        <v>10333.543756289255</v>
      </c>
      <c r="Z124" s="19" cm="1">
        <f t="array" aca="1" ref="Z124" ca="1">_xll.RiskPert($B$20,$C$20,$D$20)</f>
        <v>99.666666666666671</v>
      </c>
      <c r="AA124" s="8">
        <f t="shared" ca="1" si="33"/>
        <v>10433.210422955921</v>
      </c>
      <c r="AB124" s="8">
        <f t="shared" ca="1" si="34"/>
        <v>0</v>
      </c>
      <c r="AC124" s="8" cm="1">
        <f t="array" aca="1" ref="AC124" ca="1">IF(MOD(ROW()-36, 6) = 0, INDEX(AA:AA, ROW()), INDEX(AE:AE,ROW() - 1))</f>
        <v>10533.210422955921</v>
      </c>
      <c r="AD124" s="8" cm="1">
        <f t="array" aca="1" ref="AD124" ca="1">_xll.RiskUniform($B$22,$C$22)</f>
        <v>25</v>
      </c>
      <c r="AE124" s="8">
        <f t="shared" ca="1" si="55"/>
        <v>10558.210422955921</v>
      </c>
      <c r="AF124" s="19">
        <f t="shared" ca="1" si="35"/>
        <v>199.66666666666606</v>
      </c>
      <c r="AG124" s="19">
        <f t="shared" ca="1" si="56"/>
        <v>1658.2104229559209</v>
      </c>
      <c r="AH124" s="8" t="str">
        <f t="shared" ca="1" si="36"/>
        <v>ONE WEEK REACHED</v>
      </c>
      <c r="AI124" s="8">
        <f t="shared" ca="1" si="37"/>
        <v>0</v>
      </c>
      <c r="AJ124" s="8">
        <f t="shared" ca="1" si="38"/>
        <v>0</v>
      </c>
      <c r="AK124" s="8">
        <f t="shared" ca="1" si="39"/>
        <v>0</v>
      </c>
      <c r="AL124" s="19">
        <f t="shared" ca="1" si="40"/>
        <v>0</v>
      </c>
      <c r="AM124" s="19">
        <f t="shared" ca="1" si="41"/>
        <v>0</v>
      </c>
      <c r="AN124" s="8" t="str">
        <f t="shared" ca="1" si="42"/>
        <v>NO</v>
      </c>
    </row>
    <row r="125" spans="1:40">
      <c r="A125" s="8">
        <v>90</v>
      </c>
      <c r="B125" s="8" cm="1">
        <f t="array" aca="1" ref="B125" ca="1">_xll.RiskGamma(1,1/$B$6)</f>
        <v>100</v>
      </c>
      <c r="C125" s="8">
        <f t="shared" ca="1" si="43"/>
        <v>9000</v>
      </c>
      <c r="D125" s="8">
        <f t="shared" ca="1" si="44"/>
        <v>9890</v>
      </c>
      <c r="E125" s="8" cm="1">
        <f t="array" aca="1" ref="E125" ca="1">_xll.RiskPert($B$8,$D$8,$E$8)</f>
        <v>50</v>
      </c>
      <c r="F125" s="8">
        <f t="shared" ca="1" si="45"/>
        <v>9940</v>
      </c>
      <c r="G125" s="8">
        <f t="shared" ca="1" si="46"/>
        <v>940</v>
      </c>
      <c r="H125" s="8">
        <f t="shared" ca="1" si="47"/>
        <v>9940</v>
      </c>
      <c r="I125" s="8" cm="1">
        <f t="array" aca="1" ref="I125" ca="1">_xll.RiskUniform($B$10,$C$10)</f>
        <v>60</v>
      </c>
      <c r="J125" s="8">
        <f t="shared" ca="1" si="48"/>
        <v>10000</v>
      </c>
      <c r="K125" s="8">
        <f t="shared" ca="1" si="49"/>
        <v>0</v>
      </c>
      <c r="L125" s="8">
        <f t="shared" ca="1" si="50"/>
        <v>10000</v>
      </c>
      <c r="M125" s="19" cm="1">
        <f t="array" aca="1" ref="M125" ca="1">_xll.RiskWeibull($B$12,$C$12)</f>
        <v>93.543756289254645</v>
      </c>
      <c r="N125" s="19">
        <f t="shared" ca="1" si="51"/>
        <v>10093.543756289255</v>
      </c>
      <c r="O125" s="8">
        <f t="shared" ca="1" si="52"/>
        <v>0</v>
      </c>
      <c r="P125" s="19">
        <f t="shared" ca="1" si="53"/>
        <v>10093.543756289255</v>
      </c>
      <c r="Q125" s="8" cm="1">
        <f t="array" aca="1" ref="Q125" ca="1">_xll.RiskGamma($B$14,1/$C$14)</f>
        <v>100</v>
      </c>
      <c r="R125" s="8" cm="1">
        <f t="array" aca="1" ref="R125" ca="1">_xll.RiskUniform($B$16,$C$16)</f>
        <v>20</v>
      </c>
      <c r="S125" s="19">
        <f t="shared" ca="1" si="54"/>
        <v>10213.543756289255</v>
      </c>
      <c r="T125" s="9">
        <f t="shared" ca="1" si="29"/>
        <v>100</v>
      </c>
      <c r="U125" s="19" cm="1">
        <f t="array" aca="1" ref="U125" ca="1">INDEX(S:S, 41 + (INT((ROW(A90)-1)/6)*6))</f>
        <v>10213.543756289255</v>
      </c>
      <c r="V125" s="8">
        <f t="shared" si="1"/>
        <v>120</v>
      </c>
      <c r="W125" s="19">
        <f t="shared" ca="1" si="30"/>
        <v>10333.543756289255</v>
      </c>
      <c r="X125" s="8">
        <f t="shared" ca="1" si="31"/>
        <v>0</v>
      </c>
      <c r="Y125" s="19">
        <f t="shared" ca="1" si="32"/>
        <v>10333.543756289255</v>
      </c>
      <c r="Z125" s="19" cm="1">
        <f t="array" aca="1" ref="Z125" ca="1">_xll.RiskPert($B$20,$C$20,$D$20)</f>
        <v>99.666666666666671</v>
      </c>
      <c r="AA125" s="8">
        <f t="shared" ca="1" si="33"/>
        <v>10433.210422955921</v>
      </c>
      <c r="AB125" s="8">
        <f t="shared" ca="1" si="34"/>
        <v>0</v>
      </c>
      <c r="AC125" s="8" cm="1">
        <f t="array" aca="1" ref="AC125" ca="1">IF(MOD(ROW()-36, 6) = 0, INDEX(AA:AA, ROW()), INDEX(AE:AE,ROW() - 1))</f>
        <v>10558.210422955921</v>
      </c>
      <c r="AD125" s="8" cm="1">
        <f t="array" aca="1" ref="AD125" ca="1">_xll.RiskUniform($B$22,$C$22)</f>
        <v>25</v>
      </c>
      <c r="AE125" s="8">
        <f t="shared" ca="1" si="55"/>
        <v>10583.210422955921</v>
      </c>
      <c r="AF125" s="19">
        <f t="shared" ca="1" si="35"/>
        <v>224.66666666666606</v>
      </c>
      <c r="AG125" s="19">
        <f t="shared" ca="1" si="56"/>
        <v>1583.2104229559209</v>
      </c>
      <c r="AH125" s="8" t="str">
        <f t="shared" ca="1" si="36"/>
        <v>ONE WEEK REACHED</v>
      </c>
      <c r="AI125" s="8">
        <f t="shared" ca="1" si="37"/>
        <v>0</v>
      </c>
      <c r="AJ125" s="8">
        <f t="shared" ca="1" si="38"/>
        <v>0</v>
      </c>
      <c r="AK125" s="8">
        <f t="shared" ca="1" si="39"/>
        <v>0</v>
      </c>
      <c r="AL125" s="19">
        <f t="shared" ca="1" si="40"/>
        <v>0</v>
      </c>
      <c r="AM125" s="19">
        <f t="shared" ca="1" si="41"/>
        <v>0</v>
      </c>
      <c r="AN125" s="8" t="str">
        <f t="shared" ca="1" si="42"/>
        <v>NO</v>
      </c>
    </row>
    <row r="126" spans="1:40">
      <c r="A126" s="8">
        <v>91</v>
      </c>
      <c r="B126" s="8" cm="1">
        <f t="array" aca="1" ref="B126" ca="1">_xll.RiskGamma(1,1/$B$6)</f>
        <v>100</v>
      </c>
      <c r="C126" s="8">
        <f t="shared" ca="1" si="43"/>
        <v>9100</v>
      </c>
      <c r="D126" s="8">
        <f t="shared" ca="1" si="44"/>
        <v>10000</v>
      </c>
      <c r="E126" s="8" cm="1">
        <f t="array" aca="1" ref="E126" ca="1">_xll.RiskPert($B$8,$D$8,$E$8)</f>
        <v>50</v>
      </c>
      <c r="F126" s="8">
        <f t="shared" ca="1" si="45"/>
        <v>10050</v>
      </c>
      <c r="G126" s="8">
        <f t="shared" ca="1" si="46"/>
        <v>950</v>
      </c>
      <c r="H126" s="8">
        <f t="shared" ca="1" si="47"/>
        <v>10050</v>
      </c>
      <c r="I126" s="8" cm="1">
        <f t="array" aca="1" ref="I126" ca="1">_xll.RiskUniform($B$10,$C$10)</f>
        <v>60</v>
      </c>
      <c r="J126" s="8">
        <f t="shared" ca="1" si="48"/>
        <v>10110</v>
      </c>
      <c r="K126" s="8">
        <f t="shared" ca="1" si="49"/>
        <v>0</v>
      </c>
      <c r="L126" s="8">
        <f t="shared" ca="1" si="50"/>
        <v>10110</v>
      </c>
      <c r="M126" s="19" cm="1">
        <f t="array" aca="1" ref="M126" ca="1">_xll.RiskWeibull($B$12,$C$12)</f>
        <v>93.543756289254645</v>
      </c>
      <c r="N126" s="19">
        <f t="shared" ca="1" si="51"/>
        <v>10203.543756289255</v>
      </c>
      <c r="O126" s="8">
        <f t="shared" ca="1" si="52"/>
        <v>0</v>
      </c>
      <c r="P126" s="19">
        <f t="shared" ca="1" si="53"/>
        <v>10203.543756289255</v>
      </c>
      <c r="Q126" s="8" cm="1">
        <f t="array" aca="1" ref="Q126" ca="1">_xll.RiskGamma($B$14,1/$C$14)</f>
        <v>100</v>
      </c>
      <c r="R126" s="8" cm="1">
        <f t="array" aca="1" ref="R126" ca="1">_xll.RiskUniform($B$16,$C$16)</f>
        <v>20</v>
      </c>
      <c r="S126" s="19">
        <f t="shared" ca="1" si="54"/>
        <v>10323.543756289255</v>
      </c>
      <c r="T126" s="9">
        <f t="shared" ca="1" si="29"/>
        <v>100</v>
      </c>
      <c r="U126" s="19" cm="1">
        <f t="array" aca="1" ref="U126" ca="1">INDEX(S:S, 41 + (INT((ROW(A91)-1)/6)*6))</f>
        <v>10873.543756289255</v>
      </c>
      <c r="V126" s="8">
        <f t="shared" si="1"/>
        <v>120</v>
      </c>
      <c r="W126" s="19">
        <f t="shared" ca="1" si="30"/>
        <v>10993.543756289255</v>
      </c>
      <c r="X126" s="8">
        <f t="shared" ca="1" si="31"/>
        <v>550</v>
      </c>
      <c r="Y126" s="19">
        <f t="shared" ca="1" si="32"/>
        <v>10993.543756289255</v>
      </c>
      <c r="Z126" s="19" cm="1">
        <f t="array" aca="1" ref="Z126" ca="1">_xll.RiskPert($B$20,$C$20,$D$20)</f>
        <v>99.666666666666671</v>
      </c>
      <c r="AA126" s="8">
        <f t="shared" ca="1" si="33"/>
        <v>11093.210422955921</v>
      </c>
      <c r="AB126" s="8">
        <f t="shared" ca="1" si="34"/>
        <v>0</v>
      </c>
      <c r="AC126" s="8" cm="1">
        <f t="array" aca="1" ref="AC126" ca="1">IF(MOD(ROW()-36, 6) = 0, INDEX(AA:AA, ROW()), INDEX(AE:AE,ROW() - 1))</f>
        <v>11093.210422955921</v>
      </c>
      <c r="AD126" s="8" cm="1">
        <f t="array" aca="1" ref="AD126" ca="1">_xll.RiskUniform($B$22,$C$22)</f>
        <v>25</v>
      </c>
      <c r="AE126" s="8">
        <f t="shared" ca="1" si="55"/>
        <v>11118.210422955921</v>
      </c>
      <c r="AF126" s="19">
        <f t="shared" ca="1" si="35"/>
        <v>99.66666666666606</v>
      </c>
      <c r="AG126" s="19">
        <f t="shared" ca="1" si="56"/>
        <v>2018.2104229559209</v>
      </c>
      <c r="AH126" s="8" t="str">
        <f t="shared" ca="1" si="36"/>
        <v>ONE WEEK REACHED</v>
      </c>
      <c r="AI126" s="8">
        <f t="shared" ca="1" si="37"/>
        <v>0</v>
      </c>
      <c r="AJ126" s="8">
        <f t="shared" ca="1" si="38"/>
        <v>0</v>
      </c>
      <c r="AK126" s="8">
        <f t="shared" ca="1" si="39"/>
        <v>0</v>
      </c>
      <c r="AL126" s="19">
        <f t="shared" ca="1" si="40"/>
        <v>0</v>
      </c>
      <c r="AM126" s="19">
        <f t="shared" ca="1" si="41"/>
        <v>0</v>
      </c>
      <c r="AN126" s="8" t="str">
        <f t="shared" ca="1" si="42"/>
        <v>NO</v>
      </c>
    </row>
    <row r="127" spans="1:40">
      <c r="A127" s="8">
        <v>92</v>
      </c>
      <c r="B127" s="8" cm="1">
        <f t="array" aca="1" ref="B127" ca="1">_xll.RiskGamma(1,1/$B$6)</f>
        <v>100</v>
      </c>
      <c r="C127" s="8">
        <f t="shared" ca="1" si="43"/>
        <v>9200</v>
      </c>
      <c r="D127" s="8">
        <f t="shared" ca="1" si="44"/>
        <v>10110</v>
      </c>
      <c r="E127" s="8" cm="1">
        <f t="array" aca="1" ref="E127" ca="1">_xll.RiskPert($B$8,$D$8,$E$8)</f>
        <v>50</v>
      </c>
      <c r="F127" s="8">
        <f t="shared" ca="1" si="45"/>
        <v>10160</v>
      </c>
      <c r="G127" s="8">
        <f t="shared" ca="1" si="46"/>
        <v>960</v>
      </c>
      <c r="H127" s="8">
        <f t="shared" ca="1" si="47"/>
        <v>10160</v>
      </c>
      <c r="I127" s="8" cm="1">
        <f t="array" aca="1" ref="I127" ca="1">_xll.RiskUniform($B$10,$C$10)</f>
        <v>60</v>
      </c>
      <c r="J127" s="8">
        <f t="shared" ca="1" si="48"/>
        <v>10220</v>
      </c>
      <c r="K127" s="8">
        <f t="shared" ca="1" si="49"/>
        <v>0</v>
      </c>
      <c r="L127" s="8">
        <f t="shared" ca="1" si="50"/>
        <v>10220</v>
      </c>
      <c r="M127" s="19" cm="1">
        <f t="array" aca="1" ref="M127" ca="1">_xll.RiskWeibull($B$12,$C$12)</f>
        <v>93.543756289254645</v>
      </c>
      <c r="N127" s="19">
        <f t="shared" ca="1" si="51"/>
        <v>10313.543756289255</v>
      </c>
      <c r="O127" s="8">
        <f t="shared" ca="1" si="52"/>
        <v>0</v>
      </c>
      <c r="P127" s="19">
        <f t="shared" ca="1" si="53"/>
        <v>10313.543756289255</v>
      </c>
      <c r="Q127" s="8" cm="1">
        <f t="array" aca="1" ref="Q127" ca="1">_xll.RiskGamma($B$14,1/$C$14)</f>
        <v>100</v>
      </c>
      <c r="R127" s="8" cm="1">
        <f t="array" aca="1" ref="R127" ca="1">_xll.RiskUniform($B$16,$C$16)</f>
        <v>20</v>
      </c>
      <c r="S127" s="19">
        <f t="shared" ca="1" si="54"/>
        <v>10433.543756289255</v>
      </c>
      <c r="T127" s="9">
        <f t="shared" ca="1" si="29"/>
        <v>100</v>
      </c>
      <c r="U127" s="19" cm="1">
        <f t="array" aca="1" ref="U127" ca="1">INDEX(S:S, 41 + (INT((ROW(A92)-1)/6)*6))</f>
        <v>10873.543756289255</v>
      </c>
      <c r="V127" s="8">
        <f t="shared" si="1"/>
        <v>120</v>
      </c>
      <c r="W127" s="19">
        <f t="shared" ca="1" si="30"/>
        <v>10993.543756289255</v>
      </c>
      <c r="X127" s="8">
        <f t="shared" ca="1" si="31"/>
        <v>440</v>
      </c>
      <c r="Y127" s="19">
        <f t="shared" ca="1" si="32"/>
        <v>10993.543756289255</v>
      </c>
      <c r="Z127" s="19" cm="1">
        <f t="array" aca="1" ref="Z127" ca="1">_xll.RiskPert($B$20,$C$20,$D$20)</f>
        <v>99.666666666666671</v>
      </c>
      <c r="AA127" s="8">
        <f t="shared" ca="1" si="33"/>
        <v>11093.210422955921</v>
      </c>
      <c r="AB127" s="8">
        <f t="shared" ca="1" si="34"/>
        <v>0</v>
      </c>
      <c r="AC127" s="8" cm="1">
        <f t="array" aca="1" ref="AC127" ca="1">IF(MOD(ROW()-36, 6) = 0, INDEX(AA:AA, ROW()), INDEX(AE:AE,ROW() - 1))</f>
        <v>11118.210422955921</v>
      </c>
      <c r="AD127" s="8" cm="1">
        <f t="array" aca="1" ref="AD127" ca="1">_xll.RiskUniform($B$22,$C$22)</f>
        <v>25</v>
      </c>
      <c r="AE127" s="8">
        <f t="shared" ca="1" si="55"/>
        <v>11143.210422955921</v>
      </c>
      <c r="AF127" s="19">
        <f t="shared" ca="1" si="35"/>
        <v>124.66666666666606</v>
      </c>
      <c r="AG127" s="19">
        <f t="shared" ca="1" si="56"/>
        <v>1943.2104229559209</v>
      </c>
      <c r="AH127" s="8" t="str">
        <f t="shared" ca="1" si="36"/>
        <v>ONE WEEK REACHED</v>
      </c>
      <c r="AI127" s="8">
        <f t="shared" ca="1" si="37"/>
        <v>0</v>
      </c>
      <c r="AJ127" s="8">
        <f t="shared" ca="1" si="38"/>
        <v>0</v>
      </c>
      <c r="AK127" s="8">
        <f t="shared" ca="1" si="39"/>
        <v>0</v>
      </c>
      <c r="AL127" s="19">
        <f t="shared" ca="1" si="40"/>
        <v>0</v>
      </c>
      <c r="AM127" s="19">
        <f t="shared" ca="1" si="41"/>
        <v>0</v>
      </c>
      <c r="AN127" s="8" t="str">
        <f t="shared" ca="1" si="42"/>
        <v>NO</v>
      </c>
    </row>
    <row r="128" spans="1:40">
      <c r="A128" s="8">
        <v>93</v>
      </c>
      <c r="B128" s="8" cm="1">
        <f t="array" aca="1" ref="B128" ca="1">_xll.RiskGamma(1,1/$B$6)</f>
        <v>100</v>
      </c>
      <c r="C128" s="8">
        <f t="shared" ca="1" si="43"/>
        <v>9300</v>
      </c>
      <c r="D128" s="8">
        <f t="shared" ca="1" si="44"/>
        <v>10220</v>
      </c>
      <c r="E128" s="8" cm="1">
        <f t="array" aca="1" ref="E128" ca="1">_xll.RiskPert($B$8,$D$8,$E$8)</f>
        <v>50</v>
      </c>
      <c r="F128" s="8">
        <f t="shared" ca="1" si="45"/>
        <v>10270</v>
      </c>
      <c r="G128" s="8">
        <f t="shared" ca="1" si="46"/>
        <v>970</v>
      </c>
      <c r="H128" s="8">
        <f t="shared" ca="1" si="47"/>
        <v>10270</v>
      </c>
      <c r="I128" s="8" cm="1">
        <f t="array" aca="1" ref="I128" ca="1">_xll.RiskUniform($B$10,$C$10)</f>
        <v>60</v>
      </c>
      <c r="J128" s="8">
        <f t="shared" ca="1" si="48"/>
        <v>10330</v>
      </c>
      <c r="K128" s="8">
        <f t="shared" ca="1" si="49"/>
        <v>0</v>
      </c>
      <c r="L128" s="8">
        <f t="shared" ca="1" si="50"/>
        <v>10330</v>
      </c>
      <c r="M128" s="19" cm="1">
        <f t="array" aca="1" ref="M128" ca="1">_xll.RiskWeibull($B$12,$C$12)</f>
        <v>93.543756289254645</v>
      </c>
      <c r="N128" s="19">
        <f t="shared" ca="1" si="51"/>
        <v>10423.543756289255</v>
      </c>
      <c r="O128" s="8">
        <f t="shared" ca="1" si="52"/>
        <v>0</v>
      </c>
      <c r="P128" s="19">
        <f t="shared" ca="1" si="53"/>
        <v>10423.543756289255</v>
      </c>
      <c r="Q128" s="8" cm="1">
        <f t="array" aca="1" ref="Q128" ca="1">_xll.RiskGamma($B$14,1/$C$14)</f>
        <v>100</v>
      </c>
      <c r="R128" s="8" cm="1">
        <f t="array" aca="1" ref="R128" ca="1">_xll.RiskUniform($B$16,$C$16)</f>
        <v>20</v>
      </c>
      <c r="S128" s="19">
        <f t="shared" ca="1" si="54"/>
        <v>10543.543756289255</v>
      </c>
      <c r="T128" s="9">
        <f t="shared" ca="1" si="29"/>
        <v>100</v>
      </c>
      <c r="U128" s="19" cm="1">
        <f t="array" aca="1" ref="U128" ca="1">INDEX(S:S, 41 + (INT((ROW(A93)-1)/6)*6))</f>
        <v>10873.543756289255</v>
      </c>
      <c r="V128" s="8">
        <f t="shared" si="1"/>
        <v>120</v>
      </c>
      <c r="W128" s="19">
        <f t="shared" ca="1" si="30"/>
        <v>10993.543756289255</v>
      </c>
      <c r="X128" s="8">
        <f t="shared" ca="1" si="31"/>
        <v>330</v>
      </c>
      <c r="Y128" s="19">
        <f t="shared" ca="1" si="32"/>
        <v>10993.543756289255</v>
      </c>
      <c r="Z128" s="19" cm="1">
        <f t="array" aca="1" ref="Z128" ca="1">_xll.RiskPert($B$20,$C$20,$D$20)</f>
        <v>99.666666666666671</v>
      </c>
      <c r="AA128" s="8">
        <f t="shared" ca="1" si="33"/>
        <v>11093.210422955921</v>
      </c>
      <c r="AB128" s="8">
        <f t="shared" ca="1" si="34"/>
        <v>0</v>
      </c>
      <c r="AC128" s="8" cm="1">
        <f t="array" aca="1" ref="AC128" ca="1">IF(MOD(ROW()-36, 6) = 0, INDEX(AA:AA, ROW()), INDEX(AE:AE,ROW() - 1))</f>
        <v>11143.210422955921</v>
      </c>
      <c r="AD128" s="8" cm="1">
        <f t="array" aca="1" ref="AD128" ca="1">_xll.RiskUniform($B$22,$C$22)</f>
        <v>25</v>
      </c>
      <c r="AE128" s="8">
        <f t="shared" ca="1" si="55"/>
        <v>11168.210422955921</v>
      </c>
      <c r="AF128" s="19">
        <f t="shared" ca="1" si="35"/>
        <v>149.66666666666606</v>
      </c>
      <c r="AG128" s="19">
        <f t="shared" ca="1" si="56"/>
        <v>1868.2104229559209</v>
      </c>
      <c r="AH128" s="8" t="str">
        <f t="shared" ca="1" si="36"/>
        <v>ONE WEEK REACHED</v>
      </c>
      <c r="AI128" s="8">
        <f t="shared" ca="1" si="37"/>
        <v>0</v>
      </c>
      <c r="AJ128" s="8">
        <f t="shared" ca="1" si="38"/>
        <v>0</v>
      </c>
      <c r="AK128" s="8">
        <f t="shared" ca="1" si="39"/>
        <v>0</v>
      </c>
      <c r="AL128" s="19">
        <f t="shared" ca="1" si="40"/>
        <v>0</v>
      </c>
      <c r="AM128" s="19">
        <f t="shared" ca="1" si="41"/>
        <v>0</v>
      </c>
      <c r="AN128" s="8" t="str">
        <f t="shared" ca="1" si="42"/>
        <v>NO</v>
      </c>
    </row>
    <row r="129" spans="1:40">
      <c r="A129" s="8">
        <v>94</v>
      </c>
      <c r="B129" s="8" cm="1">
        <f t="array" aca="1" ref="B129" ca="1">_xll.RiskGamma(1,1/$B$6)</f>
        <v>100</v>
      </c>
      <c r="C129" s="8">
        <f t="shared" ca="1" si="43"/>
        <v>9400</v>
      </c>
      <c r="D129" s="8">
        <f t="shared" ca="1" si="44"/>
        <v>10330</v>
      </c>
      <c r="E129" s="8" cm="1">
        <f t="array" aca="1" ref="E129" ca="1">_xll.RiskPert($B$8,$D$8,$E$8)</f>
        <v>50</v>
      </c>
      <c r="F129" s="8">
        <f t="shared" ca="1" si="45"/>
        <v>10380</v>
      </c>
      <c r="G129" s="8">
        <f t="shared" ca="1" si="46"/>
        <v>980</v>
      </c>
      <c r="H129" s="8">
        <f t="shared" ca="1" si="47"/>
        <v>10380</v>
      </c>
      <c r="I129" s="8" cm="1">
        <f t="array" aca="1" ref="I129" ca="1">_xll.RiskUniform($B$10,$C$10)</f>
        <v>60</v>
      </c>
      <c r="J129" s="8">
        <f t="shared" ca="1" si="48"/>
        <v>10440</v>
      </c>
      <c r="K129" s="8">
        <f t="shared" ca="1" si="49"/>
        <v>0</v>
      </c>
      <c r="L129" s="8">
        <f t="shared" ca="1" si="50"/>
        <v>10440</v>
      </c>
      <c r="M129" s="19" cm="1">
        <f t="array" aca="1" ref="M129" ca="1">_xll.RiskWeibull($B$12,$C$12)</f>
        <v>93.543756289254645</v>
      </c>
      <c r="N129" s="19">
        <f t="shared" ca="1" si="51"/>
        <v>10533.543756289255</v>
      </c>
      <c r="O129" s="8">
        <f t="shared" ca="1" si="52"/>
        <v>0</v>
      </c>
      <c r="P129" s="19">
        <f t="shared" ca="1" si="53"/>
        <v>10533.543756289255</v>
      </c>
      <c r="Q129" s="8" cm="1">
        <f t="array" aca="1" ref="Q129" ca="1">_xll.RiskGamma($B$14,1/$C$14)</f>
        <v>100</v>
      </c>
      <c r="R129" s="8" cm="1">
        <f t="array" aca="1" ref="R129" ca="1">_xll.RiskUniform($B$16,$C$16)</f>
        <v>20</v>
      </c>
      <c r="S129" s="19">
        <f t="shared" ca="1" si="54"/>
        <v>10653.543756289255</v>
      </c>
      <c r="T129" s="9">
        <f t="shared" ca="1" si="29"/>
        <v>100</v>
      </c>
      <c r="U129" s="19" cm="1">
        <f t="array" aca="1" ref="U129" ca="1">INDEX(S:S, 41 + (INT((ROW(A94)-1)/6)*6))</f>
        <v>10873.543756289255</v>
      </c>
      <c r="V129" s="8">
        <f t="shared" si="1"/>
        <v>120</v>
      </c>
      <c r="W129" s="19">
        <f t="shared" ca="1" si="30"/>
        <v>10993.543756289255</v>
      </c>
      <c r="X129" s="8">
        <f t="shared" ca="1" si="31"/>
        <v>220</v>
      </c>
      <c r="Y129" s="19">
        <f t="shared" ca="1" si="32"/>
        <v>10993.543756289255</v>
      </c>
      <c r="Z129" s="19" cm="1">
        <f t="array" aca="1" ref="Z129" ca="1">_xll.RiskPert($B$20,$C$20,$D$20)</f>
        <v>99.666666666666671</v>
      </c>
      <c r="AA129" s="8">
        <f t="shared" ca="1" si="33"/>
        <v>11093.210422955921</v>
      </c>
      <c r="AB129" s="8">
        <f t="shared" ca="1" si="34"/>
        <v>0</v>
      </c>
      <c r="AC129" s="8" cm="1">
        <f t="array" aca="1" ref="AC129" ca="1">IF(MOD(ROW()-36, 6) = 0, INDEX(AA:AA, ROW()), INDEX(AE:AE,ROW() - 1))</f>
        <v>11168.210422955921</v>
      </c>
      <c r="AD129" s="8" cm="1">
        <f t="array" aca="1" ref="AD129" ca="1">_xll.RiskUniform($B$22,$C$22)</f>
        <v>25</v>
      </c>
      <c r="AE129" s="8">
        <f t="shared" ca="1" si="55"/>
        <v>11193.210422955921</v>
      </c>
      <c r="AF129" s="19">
        <f t="shared" ca="1" si="35"/>
        <v>174.66666666666606</v>
      </c>
      <c r="AG129" s="19">
        <f t="shared" ca="1" si="56"/>
        <v>1793.2104229559209</v>
      </c>
      <c r="AH129" s="8" t="str">
        <f t="shared" ca="1" si="36"/>
        <v>ONE WEEK REACHED</v>
      </c>
      <c r="AI129" s="8">
        <f t="shared" ca="1" si="37"/>
        <v>0</v>
      </c>
      <c r="AJ129" s="8">
        <f t="shared" ca="1" si="38"/>
        <v>0</v>
      </c>
      <c r="AK129" s="8">
        <f t="shared" ca="1" si="39"/>
        <v>0</v>
      </c>
      <c r="AL129" s="19">
        <f t="shared" ca="1" si="40"/>
        <v>0</v>
      </c>
      <c r="AM129" s="19">
        <f t="shared" ca="1" si="41"/>
        <v>0</v>
      </c>
      <c r="AN129" s="8" t="str">
        <f t="shared" ca="1" si="42"/>
        <v>NO</v>
      </c>
    </row>
    <row r="130" spans="1:40">
      <c r="A130" s="8">
        <v>95</v>
      </c>
      <c r="B130" s="8" cm="1">
        <f t="array" aca="1" ref="B130" ca="1">_xll.RiskGamma(1,1/$B$6)</f>
        <v>100</v>
      </c>
      <c r="C130" s="8">
        <f t="shared" ca="1" si="43"/>
        <v>9500</v>
      </c>
      <c r="D130" s="8">
        <f t="shared" ca="1" si="44"/>
        <v>10440</v>
      </c>
      <c r="E130" s="8" cm="1">
        <f t="array" aca="1" ref="E130" ca="1">_xll.RiskPert($B$8,$D$8,$E$8)</f>
        <v>50</v>
      </c>
      <c r="F130" s="8">
        <f t="shared" ca="1" si="45"/>
        <v>10490</v>
      </c>
      <c r="G130" s="8">
        <f t="shared" ca="1" si="46"/>
        <v>990</v>
      </c>
      <c r="H130" s="8">
        <f t="shared" ca="1" si="47"/>
        <v>10490</v>
      </c>
      <c r="I130" s="8" cm="1">
        <f t="array" aca="1" ref="I130" ca="1">_xll.RiskUniform($B$10,$C$10)</f>
        <v>60</v>
      </c>
      <c r="J130" s="8">
        <f t="shared" ca="1" si="48"/>
        <v>10550</v>
      </c>
      <c r="K130" s="8">
        <f t="shared" ca="1" si="49"/>
        <v>0</v>
      </c>
      <c r="L130" s="8">
        <f t="shared" ca="1" si="50"/>
        <v>10550</v>
      </c>
      <c r="M130" s="19" cm="1">
        <f t="array" aca="1" ref="M130" ca="1">_xll.RiskWeibull($B$12,$C$12)</f>
        <v>93.543756289254645</v>
      </c>
      <c r="N130" s="19">
        <f t="shared" ca="1" si="51"/>
        <v>10643.543756289255</v>
      </c>
      <c r="O130" s="8">
        <f t="shared" ca="1" si="52"/>
        <v>0</v>
      </c>
      <c r="P130" s="19">
        <f t="shared" ca="1" si="53"/>
        <v>10643.543756289255</v>
      </c>
      <c r="Q130" s="8" cm="1">
        <f t="array" aca="1" ref="Q130" ca="1">_xll.RiskGamma($B$14,1/$C$14)</f>
        <v>100</v>
      </c>
      <c r="R130" s="8" cm="1">
        <f t="array" aca="1" ref="R130" ca="1">_xll.RiskUniform($B$16,$C$16)</f>
        <v>20</v>
      </c>
      <c r="S130" s="19">
        <f t="shared" ca="1" si="54"/>
        <v>10763.543756289255</v>
      </c>
      <c r="T130" s="9">
        <f t="shared" ca="1" si="29"/>
        <v>100</v>
      </c>
      <c r="U130" s="19" cm="1">
        <f t="array" aca="1" ref="U130" ca="1">INDEX(S:S, 41 + (INT((ROW(A95)-1)/6)*6))</f>
        <v>10873.543756289255</v>
      </c>
      <c r="V130" s="8">
        <f t="shared" si="1"/>
        <v>120</v>
      </c>
      <c r="W130" s="19">
        <f t="shared" ca="1" si="30"/>
        <v>10993.543756289255</v>
      </c>
      <c r="X130" s="8">
        <f t="shared" ca="1" si="31"/>
        <v>110</v>
      </c>
      <c r="Y130" s="19">
        <f t="shared" ca="1" si="32"/>
        <v>10993.543756289255</v>
      </c>
      <c r="Z130" s="19" cm="1">
        <f t="array" aca="1" ref="Z130" ca="1">_xll.RiskPert($B$20,$C$20,$D$20)</f>
        <v>99.666666666666671</v>
      </c>
      <c r="AA130" s="8">
        <f t="shared" ca="1" si="33"/>
        <v>11093.210422955921</v>
      </c>
      <c r="AB130" s="8">
        <f t="shared" ca="1" si="34"/>
        <v>0</v>
      </c>
      <c r="AC130" s="8" cm="1">
        <f t="array" aca="1" ref="AC130" ca="1">IF(MOD(ROW()-36, 6) = 0, INDEX(AA:AA, ROW()), INDEX(AE:AE,ROW() - 1))</f>
        <v>11193.210422955921</v>
      </c>
      <c r="AD130" s="8" cm="1">
        <f t="array" aca="1" ref="AD130" ca="1">_xll.RiskUniform($B$22,$C$22)</f>
        <v>25</v>
      </c>
      <c r="AE130" s="8">
        <f t="shared" ca="1" si="55"/>
        <v>11218.210422955921</v>
      </c>
      <c r="AF130" s="19">
        <f t="shared" ca="1" si="35"/>
        <v>199.66666666666606</v>
      </c>
      <c r="AG130" s="19">
        <f t="shared" ca="1" si="56"/>
        <v>1718.2104229559209</v>
      </c>
      <c r="AH130" s="8" t="str">
        <f t="shared" ca="1" si="36"/>
        <v>ONE WEEK REACHED</v>
      </c>
      <c r="AI130" s="8">
        <f t="shared" ca="1" si="37"/>
        <v>0</v>
      </c>
      <c r="AJ130" s="8">
        <f t="shared" ca="1" si="38"/>
        <v>0</v>
      </c>
      <c r="AK130" s="8">
        <f t="shared" ca="1" si="39"/>
        <v>0</v>
      </c>
      <c r="AL130" s="19">
        <f t="shared" ca="1" si="40"/>
        <v>0</v>
      </c>
      <c r="AM130" s="19">
        <f t="shared" ca="1" si="41"/>
        <v>0</v>
      </c>
      <c r="AN130" s="8" t="str">
        <f t="shared" ca="1" si="42"/>
        <v>NO</v>
      </c>
    </row>
    <row r="131" spans="1:40">
      <c r="A131" s="8">
        <v>96</v>
      </c>
      <c r="B131" s="8" cm="1">
        <f t="array" aca="1" ref="B131" ca="1">_xll.RiskGamma(1,1/$B$6)</f>
        <v>100</v>
      </c>
      <c r="C131" s="8">
        <f t="shared" ca="1" si="43"/>
        <v>9600</v>
      </c>
      <c r="D131" s="8">
        <f t="shared" ca="1" si="44"/>
        <v>10550</v>
      </c>
      <c r="E131" s="8" cm="1">
        <f t="array" aca="1" ref="E131" ca="1">_xll.RiskPert($B$8,$D$8,$E$8)</f>
        <v>50</v>
      </c>
      <c r="F131" s="8">
        <f t="shared" ca="1" si="45"/>
        <v>10600</v>
      </c>
      <c r="G131" s="8">
        <f t="shared" ca="1" si="46"/>
        <v>1000</v>
      </c>
      <c r="H131" s="8">
        <f t="shared" ca="1" si="47"/>
        <v>10600</v>
      </c>
      <c r="I131" s="8" cm="1">
        <f t="array" aca="1" ref="I131" ca="1">_xll.RiskUniform($B$10,$C$10)</f>
        <v>60</v>
      </c>
      <c r="J131" s="8">
        <f t="shared" ca="1" si="48"/>
        <v>10660</v>
      </c>
      <c r="K131" s="8">
        <f t="shared" ca="1" si="49"/>
        <v>0</v>
      </c>
      <c r="L131" s="8">
        <f t="shared" ca="1" si="50"/>
        <v>10660</v>
      </c>
      <c r="M131" s="19" cm="1">
        <f t="array" aca="1" ref="M131" ca="1">_xll.RiskWeibull($B$12,$C$12)</f>
        <v>93.543756289254645</v>
      </c>
      <c r="N131" s="19">
        <f t="shared" ca="1" si="51"/>
        <v>10753.543756289255</v>
      </c>
      <c r="O131" s="8">
        <f t="shared" ca="1" si="52"/>
        <v>0</v>
      </c>
      <c r="P131" s="19">
        <f t="shared" ca="1" si="53"/>
        <v>10753.543756289255</v>
      </c>
      <c r="Q131" s="8" cm="1">
        <f t="array" aca="1" ref="Q131" ca="1">_xll.RiskGamma($B$14,1/$C$14)</f>
        <v>100</v>
      </c>
      <c r="R131" s="8" cm="1">
        <f t="array" aca="1" ref="R131" ca="1">_xll.RiskUniform($B$16,$C$16)</f>
        <v>20</v>
      </c>
      <c r="S131" s="19">
        <f t="shared" ca="1" si="54"/>
        <v>10873.543756289255</v>
      </c>
      <c r="T131" s="9">
        <f t="shared" ca="1" si="29"/>
        <v>100</v>
      </c>
      <c r="U131" s="19" cm="1">
        <f t="array" aca="1" ref="U131" ca="1">INDEX(S:S, 41 + (INT((ROW(A96)-1)/6)*6))</f>
        <v>10873.543756289255</v>
      </c>
      <c r="V131" s="8">
        <f t="shared" si="1"/>
        <v>120</v>
      </c>
      <c r="W131" s="19">
        <f t="shared" ca="1" si="30"/>
        <v>10993.543756289255</v>
      </c>
      <c r="X131" s="8">
        <f t="shared" ca="1" si="31"/>
        <v>0</v>
      </c>
      <c r="Y131" s="19">
        <f t="shared" ca="1" si="32"/>
        <v>10993.543756289255</v>
      </c>
      <c r="Z131" s="19" cm="1">
        <f t="array" aca="1" ref="Z131" ca="1">_xll.RiskPert($B$20,$C$20,$D$20)</f>
        <v>99.666666666666671</v>
      </c>
      <c r="AA131" s="8">
        <f t="shared" ca="1" si="33"/>
        <v>11093.210422955921</v>
      </c>
      <c r="AB131" s="8">
        <f t="shared" ca="1" si="34"/>
        <v>0</v>
      </c>
      <c r="AC131" s="8" cm="1">
        <f t="array" aca="1" ref="AC131" ca="1">IF(MOD(ROW()-36, 6) = 0, INDEX(AA:AA, ROW()), INDEX(AE:AE,ROW() - 1))</f>
        <v>11218.210422955921</v>
      </c>
      <c r="AD131" s="8" cm="1">
        <f t="array" aca="1" ref="AD131" ca="1">_xll.RiskUniform($B$22,$C$22)</f>
        <v>25</v>
      </c>
      <c r="AE131" s="8">
        <f t="shared" ca="1" si="55"/>
        <v>11243.210422955921</v>
      </c>
      <c r="AF131" s="19">
        <f t="shared" ca="1" si="35"/>
        <v>224.66666666666606</v>
      </c>
      <c r="AG131" s="19">
        <f t="shared" ca="1" si="56"/>
        <v>1643.2104229559209</v>
      </c>
      <c r="AH131" s="8" t="str">
        <f t="shared" ca="1" si="36"/>
        <v>ONE WEEK REACHED</v>
      </c>
      <c r="AI131" s="8">
        <f t="shared" ca="1" si="37"/>
        <v>0</v>
      </c>
      <c r="AJ131" s="8">
        <f t="shared" ca="1" si="38"/>
        <v>0</v>
      </c>
      <c r="AK131" s="8">
        <f t="shared" ca="1" si="39"/>
        <v>0</v>
      </c>
      <c r="AL131" s="19">
        <f t="shared" ca="1" si="40"/>
        <v>0</v>
      </c>
      <c r="AM131" s="19">
        <f t="shared" ca="1" si="41"/>
        <v>0</v>
      </c>
      <c r="AN131" s="8" t="str">
        <f t="shared" ca="1" si="42"/>
        <v>NO</v>
      </c>
    </row>
    <row r="132" spans="1:40">
      <c r="A132" s="8">
        <v>97</v>
      </c>
      <c r="B132" s="8" cm="1">
        <f t="array" aca="1" ref="B132" ca="1">_xll.RiskGamma(1,1/$B$6)</f>
        <v>100</v>
      </c>
      <c r="C132" s="8">
        <f t="shared" ca="1" si="43"/>
        <v>9700</v>
      </c>
      <c r="D132" s="8">
        <f t="shared" ca="1" si="44"/>
        <v>10660</v>
      </c>
      <c r="E132" s="8" cm="1">
        <f t="array" aca="1" ref="E132" ca="1">_xll.RiskPert($B$8,$D$8,$E$8)</f>
        <v>50</v>
      </c>
      <c r="F132" s="8">
        <f t="shared" ca="1" si="45"/>
        <v>10710</v>
      </c>
      <c r="G132" s="8">
        <f t="shared" ca="1" si="46"/>
        <v>1010</v>
      </c>
      <c r="H132" s="8">
        <f t="shared" ca="1" si="47"/>
        <v>10710</v>
      </c>
      <c r="I132" s="8" cm="1">
        <f t="array" aca="1" ref="I132" ca="1">_xll.RiskUniform($B$10,$C$10)</f>
        <v>60</v>
      </c>
      <c r="J132" s="8">
        <f t="shared" ca="1" si="48"/>
        <v>10770</v>
      </c>
      <c r="K132" s="8">
        <f t="shared" ca="1" si="49"/>
        <v>0</v>
      </c>
      <c r="L132" s="8">
        <f t="shared" ca="1" si="50"/>
        <v>10770</v>
      </c>
      <c r="M132" s="19" cm="1">
        <f t="array" aca="1" ref="M132" ca="1">_xll.RiskWeibull($B$12,$C$12)</f>
        <v>93.543756289254645</v>
      </c>
      <c r="N132" s="19">
        <f t="shared" ca="1" si="51"/>
        <v>10863.543756289255</v>
      </c>
      <c r="O132" s="8">
        <f t="shared" ca="1" si="52"/>
        <v>0</v>
      </c>
      <c r="P132" s="19">
        <f t="shared" ca="1" si="53"/>
        <v>10863.543756289255</v>
      </c>
      <c r="Q132" s="8" cm="1">
        <f t="array" aca="1" ref="Q132" ca="1">_xll.RiskGamma($B$14,1/$C$14)</f>
        <v>100</v>
      </c>
      <c r="R132" s="8" cm="1">
        <f t="array" aca="1" ref="R132" ca="1">_xll.RiskUniform($B$16,$C$16)</f>
        <v>20</v>
      </c>
      <c r="S132" s="19">
        <f t="shared" ca="1" si="54"/>
        <v>10983.543756289255</v>
      </c>
      <c r="T132" s="9">
        <f t="shared" ca="1" si="29"/>
        <v>100</v>
      </c>
      <c r="U132" s="19" cm="1">
        <f t="array" aca="1" ref="U132" ca="1">INDEX(S:S, 41 + (INT((ROW(A97)-1)/6)*6))</f>
        <v>11533.543756289255</v>
      </c>
      <c r="V132" s="8">
        <f t="shared" si="1"/>
        <v>120</v>
      </c>
      <c r="W132" s="19">
        <f t="shared" ca="1" si="30"/>
        <v>11653.543756289255</v>
      </c>
      <c r="X132" s="8">
        <f t="shared" ca="1" si="31"/>
        <v>550</v>
      </c>
      <c r="Y132" s="19">
        <f t="shared" ca="1" si="32"/>
        <v>11653.543756289255</v>
      </c>
      <c r="Z132" s="19" cm="1">
        <f t="array" aca="1" ref="Z132" ca="1">_xll.RiskPert($B$20,$C$20,$D$20)</f>
        <v>99.666666666666671</v>
      </c>
      <c r="AA132" s="8">
        <f t="shared" ca="1" si="33"/>
        <v>11753.210422955921</v>
      </c>
      <c r="AB132" s="8">
        <f t="shared" ca="1" si="34"/>
        <v>0</v>
      </c>
      <c r="AC132" s="8" cm="1">
        <f t="array" aca="1" ref="AC132" ca="1">IF(MOD(ROW()-36, 6) = 0, INDEX(AA:AA, ROW()), INDEX(AE:AE,ROW() - 1))</f>
        <v>11753.210422955921</v>
      </c>
      <c r="AD132" s="8" cm="1">
        <f t="array" aca="1" ref="AD132" ca="1">_xll.RiskUniform($B$22,$C$22)</f>
        <v>25</v>
      </c>
      <c r="AE132" s="8">
        <f t="shared" ca="1" si="55"/>
        <v>11778.210422955921</v>
      </c>
      <c r="AF132" s="19">
        <f t="shared" ca="1" si="35"/>
        <v>99.66666666666606</v>
      </c>
      <c r="AG132" s="19">
        <f t="shared" ca="1" si="56"/>
        <v>2078.2104229559209</v>
      </c>
      <c r="AH132" s="8" t="str">
        <f t="shared" ca="1" si="36"/>
        <v>ONE WEEK REACHED</v>
      </c>
      <c r="AI132" s="8">
        <f t="shared" ca="1" si="37"/>
        <v>0</v>
      </c>
      <c r="AJ132" s="8">
        <f t="shared" ca="1" si="38"/>
        <v>0</v>
      </c>
      <c r="AK132" s="8">
        <f t="shared" ca="1" si="39"/>
        <v>0</v>
      </c>
      <c r="AL132" s="19">
        <f t="shared" ca="1" si="40"/>
        <v>0</v>
      </c>
      <c r="AM132" s="19">
        <f t="shared" ca="1" si="41"/>
        <v>0</v>
      </c>
      <c r="AN132" s="8" t="str">
        <f t="shared" ca="1" si="42"/>
        <v>NO</v>
      </c>
    </row>
    <row r="133" spans="1:40">
      <c r="A133" s="8">
        <v>98</v>
      </c>
      <c r="B133" s="8" cm="1">
        <f t="array" aca="1" ref="B133" ca="1">_xll.RiskGamma(1,1/$B$6)</f>
        <v>100</v>
      </c>
      <c r="C133" s="8">
        <f t="shared" ca="1" si="43"/>
        <v>9800</v>
      </c>
      <c r="D133" s="8">
        <f t="shared" ca="1" si="44"/>
        <v>10770</v>
      </c>
      <c r="E133" s="8" cm="1">
        <f t="array" aca="1" ref="E133" ca="1">_xll.RiskPert($B$8,$D$8,$E$8)</f>
        <v>50</v>
      </c>
      <c r="F133" s="8">
        <f t="shared" ca="1" si="45"/>
        <v>10820</v>
      </c>
      <c r="G133" s="8">
        <f t="shared" ca="1" si="46"/>
        <v>1020</v>
      </c>
      <c r="H133" s="8">
        <f t="shared" ca="1" si="47"/>
        <v>10820</v>
      </c>
      <c r="I133" s="8" cm="1">
        <f t="array" aca="1" ref="I133" ca="1">_xll.RiskUniform($B$10,$C$10)</f>
        <v>60</v>
      </c>
      <c r="J133" s="8">
        <f t="shared" ca="1" si="48"/>
        <v>10880</v>
      </c>
      <c r="K133" s="8">
        <f t="shared" ca="1" si="49"/>
        <v>0</v>
      </c>
      <c r="L133" s="8">
        <f t="shared" ca="1" si="50"/>
        <v>10880</v>
      </c>
      <c r="M133" s="19" cm="1">
        <f t="array" aca="1" ref="M133" ca="1">_xll.RiskWeibull($B$12,$C$12)</f>
        <v>93.543756289254645</v>
      </c>
      <c r="N133" s="19">
        <f t="shared" ca="1" si="51"/>
        <v>10973.543756289255</v>
      </c>
      <c r="O133" s="8">
        <f t="shared" ca="1" si="52"/>
        <v>0</v>
      </c>
      <c r="P133" s="19">
        <f t="shared" ca="1" si="53"/>
        <v>10973.543756289255</v>
      </c>
      <c r="Q133" s="8" cm="1">
        <f t="array" aca="1" ref="Q133" ca="1">_xll.RiskGamma($B$14,1/$C$14)</f>
        <v>100</v>
      </c>
      <c r="R133" s="8" cm="1">
        <f t="array" aca="1" ref="R133" ca="1">_xll.RiskUniform($B$16,$C$16)</f>
        <v>20</v>
      </c>
      <c r="S133" s="19">
        <f t="shared" ca="1" si="54"/>
        <v>11093.543756289255</v>
      </c>
      <c r="T133" s="9">
        <f t="shared" ca="1" si="29"/>
        <v>100</v>
      </c>
      <c r="U133" s="19" cm="1">
        <f t="array" aca="1" ref="U133" ca="1">INDEX(S:S, 41 + (INT((ROW(A98)-1)/6)*6))</f>
        <v>11533.543756289255</v>
      </c>
      <c r="V133" s="8">
        <f t="shared" si="1"/>
        <v>120</v>
      </c>
      <c r="W133" s="19">
        <f t="shared" ca="1" si="30"/>
        <v>11653.543756289255</v>
      </c>
      <c r="X133" s="8">
        <f t="shared" ca="1" si="31"/>
        <v>440</v>
      </c>
      <c r="Y133" s="19">
        <f t="shared" ca="1" si="32"/>
        <v>11653.543756289255</v>
      </c>
      <c r="Z133" s="19" cm="1">
        <f t="array" aca="1" ref="Z133" ca="1">_xll.RiskPert($B$20,$C$20,$D$20)</f>
        <v>99.666666666666671</v>
      </c>
      <c r="AA133" s="8">
        <f t="shared" ca="1" si="33"/>
        <v>11753.210422955921</v>
      </c>
      <c r="AB133" s="8">
        <f t="shared" ca="1" si="34"/>
        <v>0</v>
      </c>
      <c r="AC133" s="8" cm="1">
        <f t="array" aca="1" ref="AC133" ca="1">IF(MOD(ROW()-36, 6) = 0, INDEX(AA:AA, ROW()), INDEX(AE:AE,ROW() - 1))</f>
        <v>11778.210422955921</v>
      </c>
      <c r="AD133" s="8" cm="1">
        <f t="array" aca="1" ref="AD133" ca="1">_xll.RiskUniform($B$22,$C$22)</f>
        <v>25</v>
      </c>
      <c r="AE133" s="8">
        <f t="shared" ca="1" si="55"/>
        <v>11803.210422955921</v>
      </c>
      <c r="AF133" s="19">
        <f t="shared" ca="1" si="35"/>
        <v>124.66666666666606</v>
      </c>
      <c r="AG133" s="19">
        <f t="shared" ca="1" si="56"/>
        <v>2003.2104229559209</v>
      </c>
      <c r="AH133" s="8" t="str">
        <f t="shared" ca="1" si="36"/>
        <v>ONE WEEK REACHED</v>
      </c>
      <c r="AI133" s="8">
        <f t="shared" ca="1" si="37"/>
        <v>0</v>
      </c>
      <c r="AJ133" s="8">
        <f t="shared" ca="1" si="38"/>
        <v>0</v>
      </c>
      <c r="AK133" s="8">
        <f t="shared" ca="1" si="39"/>
        <v>0</v>
      </c>
      <c r="AL133" s="19">
        <f t="shared" ca="1" si="40"/>
        <v>0</v>
      </c>
      <c r="AM133" s="19">
        <f t="shared" ca="1" si="41"/>
        <v>0</v>
      </c>
      <c r="AN133" s="8" t="str">
        <f t="shared" ca="1" si="42"/>
        <v>NO</v>
      </c>
    </row>
    <row r="134" spans="1:40">
      <c r="A134" s="8">
        <v>99</v>
      </c>
      <c r="B134" s="8" cm="1">
        <f t="array" aca="1" ref="B134" ca="1">_xll.RiskGamma(1,1/$B$6)</f>
        <v>100</v>
      </c>
      <c r="C134" s="8">
        <f t="shared" ca="1" si="43"/>
        <v>9900</v>
      </c>
      <c r="D134" s="8">
        <f t="shared" ca="1" si="44"/>
        <v>10880</v>
      </c>
      <c r="E134" s="8" cm="1">
        <f t="array" aca="1" ref="E134" ca="1">_xll.RiskPert($B$8,$D$8,$E$8)</f>
        <v>50</v>
      </c>
      <c r="F134" s="8">
        <f t="shared" ca="1" si="45"/>
        <v>10930</v>
      </c>
      <c r="G134" s="8">
        <f t="shared" ca="1" si="46"/>
        <v>1030</v>
      </c>
      <c r="H134" s="8">
        <f t="shared" ca="1" si="47"/>
        <v>10930</v>
      </c>
      <c r="I134" s="8" cm="1">
        <f t="array" aca="1" ref="I134" ca="1">_xll.RiskUniform($B$10,$C$10)</f>
        <v>60</v>
      </c>
      <c r="J134" s="8">
        <f t="shared" ca="1" si="48"/>
        <v>10990</v>
      </c>
      <c r="K134" s="8">
        <f t="shared" ca="1" si="49"/>
        <v>0</v>
      </c>
      <c r="L134" s="8">
        <f t="shared" ca="1" si="50"/>
        <v>10990</v>
      </c>
      <c r="M134" s="19" cm="1">
        <f t="array" aca="1" ref="M134" ca="1">_xll.RiskWeibull($B$12,$C$12)</f>
        <v>93.543756289254645</v>
      </c>
      <c r="N134" s="19">
        <f t="shared" ca="1" si="51"/>
        <v>11083.543756289255</v>
      </c>
      <c r="O134" s="8">
        <f t="shared" ca="1" si="52"/>
        <v>0</v>
      </c>
      <c r="P134" s="19">
        <f t="shared" ca="1" si="53"/>
        <v>11083.543756289255</v>
      </c>
      <c r="Q134" s="8" cm="1">
        <f t="array" aca="1" ref="Q134" ca="1">_xll.RiskGamma($B$14,1/$C$14)</f>
        <v>100</v>
      </c>
      <c r="R134" s="8" cm="1">
        <f t="array" aca="1" ref="R134" ca="1">_xll.RiskUniform($B$16,$C$16)</f>
        <v>20</v>
      </c>
      <c r="S134" s="19">
        <f t="shared" ca="1" si="54"/>
        <v>11203.543756289255</v>
      </c>
      <c r="T134" s="9">
        <f t="shared" ca="1" si="29"/>
        <v>100</v>
      </c>
      <c r="U134" s="19" cm="1">
        <f t="array" aca="1" ref="U134" ca="1">INDEX(S:S, 41 + (INT((ROW(A99)-1)/6)*6))</f>
        <v>11533.543756289255</v>
      </c>
      <c r="V134" s="8">
        <f t="shared" si="1"/>
        <v>120</v>
      </c>
      <c r="W134" s="19">
        <f t="shared" ca="1" si="30"/>
        <v>11653.543756289255</v>
      </c>
      <c r="X134" s="8">
        <f t="shared" ca="1" si="31"/>
        <v>330</v>
      </c>
      <c r="Y134" s="19">
        <f t="shared" ca="1" si="32"/>
        <v>11653.543756289255</v>
      </c>
      <c r="Z134" s="19" cm="1">
        <f t="array" aca="1" ref="Z134" ca="1">_xll.RiskPert($B$20,$C$20,$D$20)</f>
        <v>99.666666666666671</v>
      </c>
      <c r="AA134" s="8">
        <f t="shared" ca="1" si="33"/>
        <v>11753.210422955921</v>
      </c>
      <c r="AB134" s="8">
        <f t="shared" ca="1" si="34"/>
        <v>0</v>
      </c>
      <c r="AC134" s="8" cm="1">
        <f t="array" aca="1" ref="AC134" ca="1">IF(MOD(ROW()-36, 6) = 0, INDEX(AA:AA, ROW()), INDEX(AE:AE,ROW() - 1))</f>
        <v>11803.210422955921</v>
      </c>
      <c r="AD134" s="8" cm="1">
        <f t="array" aca="1" ref="AD134" ca="1">_xll.RiskUniform($B$22,$C$22)</f>
        <v>25</v>
      </c>
      <c r="AE134" s="8">
        <f t="shared" ca="1" si="55"/>
        <v>11828.210422955921</v>
      </c>
      <c r="AF134" s="19">
        <f t="shared" ca="1" si="35"/>
        <v>149.66666666666606</v>
      </c>
      <c r="AG134" s="19">
        <f t="shared" ca="1" si="56"/>
        <v>1928.2104229559209</v>
      </c>
      <c r="AH134" s="8" t="str">
        <f t="shared" ca="1" si="36"/>
        <v>ONE WEEK REACHED</v>
      </c>
      <c r="AI134" s="8">
        <f t="shared" ca="1" si="37"/>
        <v>0</v>
      </c>
      <c r="AJ134" s="8">
        <f t="shared" ca="1" si="38"/>
        <v>0</v>
      </c>
      <c r="AK134" s="8">
        <f t="shared" ca="1" si="39"/>
        <v>0</v>
      </c>
      <c r="AL134" s="19">
        <f t="shared" ca="1" si="40"/>
        <v>0</v>
      </c>
      <c r="AM134" s="19">
        <f t="shared" ca="1" si="41"/>
        <v>0</v>
      </c>
      <c r="AN134" s="8" t="str">
        <f t="shared" ca="1" si="42"/>
        <v>NO</v>
      </c>
    </row>
    <row r="135" spans="1:40">
      <c r="A135" s="8">
        <v>100</v>
      </c>
      <c r="B135" s="8" cm="1">
        <f t="array" aca="1" ref="B135" ca="1">_xll.RiskGamma(1,1/$B$6)</f>
        <v>100</v>
      </c>
      <c r="C135" s="8">
        <f t="shared" ca="1" si="43"/>
        <v>10000</v>
      </c>
      <c r="D135" s="8">
        <f t="shared" ca="1" si="44"/>
        <v>10990</v>
      </c>
      <c r="E135" s="8" cm="1">
        <f t="array" aca="1" ref="E135" ca="1">_xll.RiskPert($B$8,$D$8,$E$8)</f>
        <v>50</v>
      </c>
      <c r="F135" s="8">
        <f t="shared" ca="1" si="45"/>
        <v>11040</v>
      </c>
      <c r="G135" s="8">
        <f t="shared" ca="1" si="46"/>
        <v>1040</v>
      </c>
      <c r="H135" s="8">
        <f t="shared" ca="1" si="47"/>
        <v>11040</v>
      </c>
      <c r="I135" s="8" cm="1">
        <f t="array" aca="1" ref="I135" ca="1">_xll.RiskUniform($B$10,$C$10)</f>
        <v>60</v>
      </c>
      <c r="J135" s="8">
        <f t="shared" ca="1" si="48"/>
        <v>11100</v>
      </c>
      <c r="K135" s="8">
        <f t="shared" ca="1" si="49"/>
        <v>0</v>
      </c>
      <c r="L135" s="8">
        <f t="shared" ca="1" si="50"/>
        <v>11100</v>
      </c>
      <c r="M135" s="19" cm="1">
        <f t="array" aca="1" ref="M135" ca="1">_xll.RiskWeibull($B$12,$C$12)</f>
        <v>93.543756289254645</v>
      </c>
      <c r="N135" s="19">
        <f t="shared" ca="1" si="51"/>
        <v>11193.543756289255</v>
      </c>
      <c r="O135" s="8">
        <f t="shared" ca="1" si="52"/>
        <v>0</v>
      </c>
      <c r="P135" s="19">
        <f t="shared" ca="1" si="53"/>
        <v>11193.543756289255</v>
      </c>
      <c r="Q135" s="8" cm="1">
        <f t="array" aca="1" ref="Q135" ca="1">_xll.RiskGamma($B$14,1/$C$14)</f>
        <v>100</v>
      </c>
      <c r="R135" s="8" cm="1">
        <f t="array" aca="1" ref="R135" ca="1">_xll.RiskUniform($B$16,$C$16)</f>
        <v>20</v>
      </c>
      <c r="S135" s="19">
        <f t="shared" ca="1" si="54"/>
        <v>11313.543756289255</v>
      </c>
      <c r="T135" s="9">
        <f t="shared" ca="1" si="29"/>
        <v>100</v>
      </c>
      <c r="U135" s="19" cm="1">
        <f t="array" aca="1" ref="U135" ca="1">INDEX(S:S, 41 + (INT((ROW(A100)-1)/6)*6))</f>
        <v>11533.543756289255</v>
      </c>
      <c r="V135" s="8">
        <f t="shared" si="1"/>
        <v>120</v>
      </c>
      <c r="W135" s="19">
        <f t="shared" ca="1" si="30"/>
        <v>11653.543756289255</v>
      </c>
      <c r="X135" s="8">
        <f t="shared" ca="1" si="31"/>
        <v>220</v>
      </c>
      <c r="Y135" s="19">
        <f t="shared" ca="1" si="32"/>
        <v>11653.543756289255</v>
      </c>
      <c r="Z135" s="19" cm="1">
        <f t="array" aca="1" ref="Z135" ca="1">_xll.RiskPert($B$20,$C$20,$D$20)</f>
        <v>99.666666666666671</v>
      </c>
      <c r="AA135" s="8">
        <f t="shared" ca="1" si="33"/>
        <v>11753.210422955921</v>
      </c>
      <c r="AB135" s="8">
        <f t="shared" ca="1" si="34"/>
        <v>0</v>
      </c>
      <c r="AC135" s="8" cm="1">
        <f t="array" aca="1" ref="AC135" ca="1">IF(MOD(ROW()-36, 6) = 0, INDEX(AA:AA, ROW()), INDEX(AE:AE,ROW() - 1))</f>
        <v>11828.210422955921</v>
      </c>
      <c r="AD135" s="8" cm="1">
        <f t="array" aca="1" ref="AD135" ca="1">_xll.RiskUniform($B$22,$C$22)</f>
        <v>25</v>
      </c>
      <c r="AE135" s="8">
        <f t="shared" ca="1" si="55"/>
        <v>11853.210422955921</v>
      </c>
      <c r="AF135" s="19">
        <f t="shared" ca="1" si="35"/>
        <v>174.66666666666606</v>
      </c>
      <c r="AG135" s="19">
        <f t="shared" ca="1" si="56"/>
        <v>1853.2104229559209</v>
      </c>
      <c r="AH135" s="8" t="str">
        <f t="shared" ca="1" si="36"/>
        <v>ONE WEEK REACHED</v>
      </c>
      <c r="AI135" s="8">
        <f t="shared" ca="1" si="37"/>
        <v>0</v>
      </c>
      <c r="AJ135" s="8">
        <f t="shared" ca="1" si="38"/>
        <v>0</v>
      </c>
      <c r="AK135" s="8">
        <f t="shared" ca="1" si="39"/>
        <v>0</v>
      </c>
      <c r="AL135" s="19">
        <f t="shared" ca="1" si="40"/>
        <v>0</v>
      </c>
      <c r="AM135" s="19">
        <f t="shared" ca="1" si="41"/>
        <v>0</v>
      </c>
      <c r="AN135" s="8" t="str">
        <f t="shared" ca="1" si="42"/>
        <v>NO</v>
      </c>
    </row>
    <row r="136" spans="1:40">
      <c r="A136" s="8">
        <v>101</v>
      </c>
      <c r="B136" s="8" cm="1">
        <f t="array" aca="1" ref="B136" ca="1">_xll.RiskGamma(1,1/$B$6)</f>
        <v>100</v>
      </c>
      <c r="C136" s="8">
        <f t="shared" ca="1" si="43"/>
        <v>10100</v>
      </c>
      <c r="D136" s="8">
        <f t="shared" ca="1" si="44"/>
        <v>11100</v>
      </c>
      <c r="E136" s="8" cm="1">
        <f t="array" aca="1" ref="E136" ca="1">_xll.RiskPert($B$8,$D$8,$E$8)</f>
        <v>50</v>
      </c>
      <c r="F136" s="8">
        <f t="shared" ca="1" si="45"/>
        <v>11150</v>
      </c>
      <c r="G136" s="8">
        <f t="shared" ca="1" si="46"/>
        <v>1050</v>
      </c>
      <c r="H136" s="8">
        <f t="shared" ca="1" si="47"/>
        <v>11150</v>
      </c>
      <c r="I136" s="8" cm="1">
        <f t="array" aca="1" ref="I136" ca="1">_xll.RiskUniform($B$10,$C$10)</f>
        <v>60</v>
      </c>
      <c r="J136" s="8">
        <f t="shared" ca="1" si="48"/>
        <v>11210</v>
      </c>
      <c r="K136" s="8">
        <f t="shared" ca="1" si="49"/>
        <v>0</v>
      </c>
      <c r="L136" s="8">
        <f t="shared" ca="1" si="50"/>
        <v>11210</v>
      </c>
      <c r="M136" s="19" cm="1">
        <f t="array" aca="1" ref="M136" ca="1">_xll.RiskWeibull($B$12,$C$12)</f>
        <v>93.543756289254645</v>
      </c>
      <c r="N136" s="19">
        <f t="shared" ca="1" si="51"/>
        <v>11303.543756289255</v>
      </c>
      <c r="O136" s="8">
        <f t="shared" ca="1" si="52"/>
        <v>0</v>
      </c>
      <c r="P136" s="19">
        <f t="shared" ca="1" si="53"/>
        <v>11303.543756289255</v>
      </c>
      <c r="Q136" s="8" cm="1">
        <f t="array" aca="1" ref="Q136" ca="1">_xll.RiskGamma($B$14,1/$C$14)</f>
        <v>100</v>
      </c>
      <c r="R136" s="8" cm="1">
        <f t="array" aca="1" ref="R136" ca="1">_xll.RiskUniform($B$16,$C$16)</f>
        <v>20</v>
      </c>
      <c r="S136" s="19">
        <f t="shared" ca="1" si="54"/>
        <v>11423.543756289255</v>
      </c>
      <c r="T136" s="9">
        <f t="shared" ca="1" si="29"/>
        <v>100</v>
      </c>
      <c r="U136" s="19" cm="1">
        <f t="array" aca="1" ref="U136" ca="1">INDEX(S:S, 41 + (INT((ROW(A101)-1)/6)*6))</f>
        <v>11533.543756289255</v>
      </c>
      <c r="V136" s="8">
        <f t="shared" si="1"/>
        <v>120</v>
      </c>
      <c r="W136" s="19">
        <f t="shared" ca="1" si="30"/>
        <v>11653.543756289255</v>
      </c>
      <c r="X136" s="8">
        <f t="shared" ca="1" si="31"/>
        <v>110</v>
      </c>
      <c r="Y136" s="19">
        <f t="shared" ca="1" si="32"/>
        <v>11653.543756289255</v>
      </c>
      <c r="Z136" s="19" cm="1">
        <f t="array" aca="1" ref="Z136" ca="1">_xll.RiskPert($B$20,$C$20,$D$20)</f>
        <v>99.666666666666671</v>
      </c>
      <c r="AA136" s="8">
        <f t="shared" ca="1" si="33"/>
        <v>11753.210422955921</v>
      </c>
      <c r="AB136" s="8">
        <f t="shared" ca="1" si="34"/>
        <v>0</v>
      </c>
      <c r="AC136" s="8" cm="1">
        <f t="array" aca="1" ref="AC136" ca="1">IF(MOD(ROW()-36, 6) = 0, INDEX(AA:AA, ROW()), INDEX(AE:AE,ROW() - 1))</f>
        <v>11853.210422955921</v>
      </c>
      <c r="AD136" s="8" cm="1">
        <f t="array" aca="1" ref="AD136" ca="1">_xll.RiskUniform($B$22,$C$22)</f>
        <v>25</v>
      </c>
      <c r="AE136" s="8">
        <f t="shared" ca="1" si="55"/>
        <v>11878.210422955921</v>
      </c>
      <c r="AF136" s="19">
        <f t="shared" ca="1" si="35"/>
        <v>199.66666666666606</v>
      </c>
      <c r="AG136" s="19">
        <f t="shared" ca="1" si="56"/>
        <v>1778.2104229559209</v>
      </c>
      <c r="AH136" s="8" t="str">
        <f t="shared" ca="1" si="36"/>
        <v>ONE WEEK REACHED</v>
      </c>
      <c r="AI136" s="8">
        <f t="shared" ca="1" si="37"/>
        <v>0</v>
      </c>
      <c r="AJ136" s="8">
        <f t="shared" ca="1" si="38"/>
        <v>0</v>
      </c>
      <c r="AK136" s="8">
        <f t="shared" ca="1" si="39"/>
        <v>0</v>
      </c>
      <c r="AL136" s="19">
        <f t="shared" ca="1" si="40"/>
        <v>0</v>
      </c>
      <c r="AM136" s="19">
        <f t="shared" ca="1" si="41"/>
        <v>0</v>
      </c>
      <c r="AN136" s="8" t="str">
        <f t="shared" ca="1" si="42"/>
        <v>NO</v>
      </c>
    </row>
    <row r="137" spans="1:40">
      <c r="A137" s="8">
        <v>102</v>
      </c>
      <c r="B137" s="8" cm="1">
        <f t="array" aca="1" ref="B137" ca="1">_xll.RiskGamma(1,1/$B$6)</f>
        <v>100</v>
      </c>
      <c r="C137" s="8">
        <f t="shared" ca="1" si="43"/>
        <v>10200</v>
      </c>
      <c r="D137" s="8">
        <f t="shared" ca="1" si="44"/>
        <v>11210</v>
      </c>
      <c r="E137" s="8" cm="1">
        <f t="array" aca="1" ref="E137" ca="1">_xll.RiskPert($B$8,$D$8,$E$8)</f>
        <v>50</v>
      </c>
      <c r="F137" s="8">
        <f t="shared" ca="1" si="45"/>
        <v>11260</v>
      </c>
      <c r="G137" s="8">
        <f t="shared" ca="1" si="46"/>
        <v>1060</v>
      </c>
      <c r="H137" s="8">
        <f t="shared" ca="1" si="47"/>
        <v>11260</v>
      </c>
      <c r="I137" s="8" cm="1">
        <f t="array" aca="1" ref="I137" ca="1">_xll.RiskUniform($B$10,$C$10)</f>
        <v>60</v>
      </c>
      <c r="J137" s="8">
        <f t="shared" ca="1" si="48"/>
        <v>11320</v>
      </c>
      <c r="K137" s="8">
        <f t="shared" ca="1" si="49"/>
        <v>0</v>
      </c>
      <c r="L137" s="8">
        <f t="shared" ca="1" si="50"/>
        <v>11320</v>
      </c>
      <c r="M137" s="19" cm="1">
        <f t="array" aca="1" ref="M137" ca="1">_xll.RiskWeibull($B$12,$C$12)</f>
        <v>93.543756289254645</v>
      </c>
      <c r="N137" s="19">
        <f t="shared" ca="1" si="51"/>
        <v>11413.543756289255</v>
      </c>
      <c r="O137" s="8">
        <f t="shared" ca="1" si="52"/>
        <v>0</v>
      </c>
      <c r="P137" s="19">
        <f t="shared" ca="1" si="53"/>
        <v>11413.543756289255</v>
      </c>
      <c r="Q137" s="8" cm="1">
        <f t="array" aca="1" ref="Q137" ca="1">_xll.RiskGamma($B$14,1/$C$14)</f>
        <v>100</v>
      </c>
      <c r="R137" s="8" cm="1">
        <f t="array" aca="1" ref="R137" ca="1">_xll.RiskUniform($B$16,$C$16)</f>
        <v>20</v>
      </c>
      <c r="S137" s="19">
        <f t="shared" ca="1" si="54"/>
        <v>11533.543756289255</v>
      </c>
      <c r="T137" s="9">
        <f t="shared" ca="1" si="29"/>
        <v>100</v>
      </c>
      <c r="U137" s="19" cm="1">
        <f t="array" aca="1" ref="U137" ca="1">INDEX(S:S, 41 + (INT((ROW(A102)-1)/6)*6))</f>
        <v>11533.543756289255</v>
      </c>
      <c r="V137" s="8">
        <f t="shared" si="1"/>
        <v>120</v>
      </c>
      <c r="W137" s="19">
        <f t="shared" ca="1" si="30"/>
        <v>11653.543756289255</v>
      </c>
      <c r="X137" s="8">
        <f t="shared" ca="1" si="31"/>
        <v>0</v>
      </c>
      <c r="Y137" s="19">
        <f t="shared" ca="1" si="32"/>
        <v>11653.543756289255</v>
      </c>
      <c r="Z137" s="19" cm="1">
        <f t="array" aca="1" ref="Z137" ca="1">_xll.RiskPert($B$20,$C$20,$D$20)</f>
        <v>99.666666666666671</v>
      </c>
      <c r="AA137" s="8">
        <f t="shared" ca="1" si="33"/>
        <v>11753.210422955921</v>
      </c>
      <c r="AB137" s="8">
        <f t="shared" ca="1" si="34"/>
        <v>0</v>
      </c>
      <c r="AC137" s="8" cm="1">
        <f t="array" aca="1" ref="AC137" ca="1">IF(MOD(ROW()-36, 6) = 0, INDEX(AA:AA, ROW()), INDEX(AE:AE,ROW() - 1))</f>
        <v>11878.210422955921</v>
      </c>
      <c r="AD137" s="8" cm="1">
        <f t="array" aca="1" ref="AD137" ca="1">_xll.RiskUniform($B$22,$C$22)</f>
        <v>25</v>
      </c>
      <c r="AE137" s="8">
        <f t="shared" ca="1" si="55"/>
        <v>11903.210422955921</v>
      </c>
      <c r="AF137" s="19">
        <f t="shared" ca="1" si="35"/>
        <v>224.66666666666606</v>
      </c>
      <c r="AG137" s="19">
        <f t="shared" ca="1" si="56"/>
        <v>1703.2104229559209</v>
      </c>
      <c r="AH137" s="8" t="str">
        <f t="shared" ca="1" si="36"/>
        <v>ONE WEEK REACHED</v>
      </c>
      <c r="AI137" s="8">
        <f t="shared" ca="1" si="37"/>
        <v>0</v>
      </c>
      <c r="AJ137" s="8">
        <f t="shared" ca="1" si="38"/>
        <v>0</v>
      </c>
      <c r="AK137" s="8">
        <f t="shared" ca="1" si="39"/>
        <v>0</v>
      </c>
      <c r="AL137" s="19">
        <f t="shared" ca="1" si="40"/>
        <v>0</v>
      </c>
      <c r="AM137" s="19">
        <f t="shared" ca="1" si="41"/>
        <v>0</v>
      </c>
      <c r="AN137" s="8" t="str">
        <f t="shared" ca="1" si="42"/>
        <v>NO</v>
      </c>
    </row>
    <row r="138" spans="1:40">
      <c r="A138" s="8">
        <v>103</v>
      </c>
      <c r="B138" s="8" cm="1">
        <f t="array" aca="1" ref="B138" ca="1">_xll.RiskGamma(1,1/$B$6)</f>
        <v>100</v>
      </c>
      <c r="C138" s="8">
        <f t="shared" ca="1" si="43"/>
        <v>10300</v>
      </c>
      <c r="D138" s="8">
        <f t="shared" ca="1" si="44"/>
        <v>11320</v>
      </c>
      <c r="E138" s="8" cm="1">
        <f t="array" aca="1" ref="E138" ca="1">_xll.RiskPert($B$8,$D$8,$E$8)</f>
        <v>50</v>
      </c>
      <c r="F138" s="8">
        <f t="shared" ca="1" si="45"/>
        <v>11370</v>
      </c>
      <c r="G138" s="8">
        <f t="shared" ca="1" si="46"/>
        <v>1070</v>
      </c>
      <c r="H138" s="8">
        <f t="shared" ca="1" si="47"/>
        <v>11370</v>
      </c>
      <c r="I138" s="8" cm="1">
        <f t="array" aca="1" ref="I138" ca="1">_xll.RiskUniform($B$10,$C$10)</f>
        <v>60</v>
      </c>
      <c r="J138" s="8">
        <f t="shared" ca="1" si="48"/>
        <v>11430</v>
      </c>
      <c r="K138" s="8">
        <f t="shared" ca="1" si="49"/>
        <v>0</v>
      </c>
      <c r="L138" s="8">
        <f t="shared" ca="1" si="50"/>
        <v>11430</v>
      </c>
      <c r="M138" s="19" cm="1">
        <f t="array" aca="1" ref="M138" ca="1">_xll.RiskWeibull($B$12,$C$12)</f>
        <v>93.543756289254645</v>
      </c>
      <c r="N138" s="19">
        <f t="shared" ca="1" si="51"/>
        <v>11523.543756289255</v>
      </c>
      <c r="O138" s="8">
        <f t="shared" ca="1" si="52"/>
        <v>0</v>
      </c>
      <c r="P138" s="19">
        <f t="shared" ca="1" si="53"/>
        <v>11523.543756289255</v>
      </c>
      <c r="Q138" s="8" cm="1">
        <f t="array" aca="1" ref="Q138" ca="1">_xll.RiskGamma($B$14,1/$C$14)</f>
        <v>100</v>
      </c>
      <c r="R138" s="8" cm="1">
        <f t="array" aca="1" ref="R138" ca="1">_xll.RiskUniform($B$16,$C$16)</f>
        <v>20</v>
      </c>
      <c r="S138" s="19">
        <f t="shared" ca="1" si="54"/>
        <v>11643.543756289255</v>
      </c>
      <c r="T138" s="9">
        <f t="shared" ca="1" si="29"/>
        <v>100</v>
      </c>
      <c r="U138" s="19" cm="1">
        <f t="array" aca="1" ref="U138" ca="1">INDEX(S:S, 41 + (INT((ROW(A103)-1)/6)*6))</f>
        <v>12193.543756289255</v>
      </c>
      <c r="V138" s="8">
        <f t="shared" si="1"/>
        <v>120</v>
      </c>
      <c r="W138" s="19">
        <f t="shared" ca="1" si="30"/>
        <v>12313.543756289255</v>
      </c>
      <c r="X138" s="8">
        <f t="shared" ca="1" si="31"/>
        <v>550</v>
      </c>
      <c r="Y138" s="19">
        <f t="shared" ca="1" si="32"/>
        <v>12313.543756289255</v>
      </c>
      <c r="Z138" s="19" cm="1">
        <f t="array" aca="1" ref="Z138" ca="1">_xll.RiskPert($B$20,$C$20,$D$20)</f>
        <v>99.666666666666671</v>
      </c>
      <c r="AA138" s="8">
        <f t="shared" ca="1" si="33"/>
        <v>12413.210422955921</v>
      </c>
      <c r="AB138" s="8">
        <f t="shared" ca="1" si="34"/>
        <v>0</v>
      </c>
      <c r="AC138" s="8" cm="1">
        <f t="array" aca="1" ref="AC138" ca="1">IF(MOD(ROW()-36, 6) = 0, INDEX(AA:AA, ROW()), INDEX(AE:AE,ROW() - 1))</f>
        <v>12413.210422955921</v>
      </c>
      <c r="AD138" s="8" cm="1">
        <f t="array" aca="1" ref="AD138" ca="1">_xll.RiskUniform($B$22,$C$22)</f>
        <v>25</v>
      </c>
      <c r="AE138" s="8">
        <f t="shared" ca="1" si="55"/>
        <v>12438.210422955921</v>
      </c>
      <c r="AF138" s="19">
        <f t="shared" ca="1" si="35"/>
        <v>99.66666666666606</v>
      </c>
      <c r="AG138" s="19">
        <f t="shared" ca="1" si="56"/>
        <v>2138.2104229559209</v>
      </c>
      <c r="AH138" s="8" t="str">
        <f t="shared" ca="1" si="36"/>
        <v>ONE WEEK REACHED</v>
      </c>
      <c r="AI138" s="8">
        <f t="shared" ca="1" si="37"/>
        <v>0</v>
      </c>
      <c r="AJ138" s="8">
        <f t="shared" ca="1" si="38"/>
        <v>0</v>
      </c>
      <c r="AK138" s="8">
        <f t="shared" ca="1" si="39"/>
        <v>0</v>
      </c>
      <c r="AL138" s="19">
        <f t="shared" ca="1" si="40"/>
        <v>0</v>
      </c>
      <c r="AM138" s="19">
        <f t="shared" ca="1" si="41"/>
        <v>0</v>
      </c>
      <c r="AN138" s="8" t="str">
        <f t="shared" ca="1" si="42"/>
        <v>NO</v>
      </c>
    </row>
    <row r="139" spans="1:40">
      <c r="A139" s="8">
        <v>104</v>
      </c>
      <c r="B139" s="8" cm="1">
        <f t="array" aca="1" ref="B139" ca="1">_xll.RiskGamma(1,1/$B$6)</f>
        <v>100</v>
      </c>
      <c r="C139" s="8">
        <f t="shared" ca="1" si="43"/>
        <v>10400</v>
      </c>
      <c r="D139" s="8">
        <f t="shared" ca="1" si="44"/>
        <v>11430</v>
      </c>
      <c r="E139" s="8" cm="1">
        <f t="array" aca="1" ref="E139" ca="1">_xll.RiskPert($B$8,$D$8,$E$8)</f>
        <v>50</v>
      </c>
      <c r="F139" s="8">
        <f t="shared" ca="1" si="45"/>
        <v>11480</v>
      </c>
      <c r="G139" s="8">
        <f t="shared" ca="1" si="46"/>
        <v>1080</v>
      </c>
      <c r="H139" s="8">
        <f t="shared" ca="1" si="47"/>
        <v>11480</v>
      </c>
      <c r="I139" s="8" cm="1">
        <f t="array" aca="1" ref="I139" ca="1">_xll.RiskUniform($B$10,$C$10)</f>
        <v>60</v>
      </c>
      <c r="J139" s="8">
        <f t="shared" ca="1" si="48"/>
        <v>11540</v>
      </c>
      <c r="K139" s="8">
        <f t="shared" ca="1" si="49"/>
        <v>0</v>
      </c>
      <c r="L139" s="8">
        <f t="shared" ca="1" si="50"/>
        <v>11540</v>
      </c>
      <c r="M139" s="19" cm="1">
        <f t="array" aca="1" ref="M139" ca="1">_xll.RiskWeibull($B$12,$C$12)</f>
        <v>93.543756289254645</v>
      </c>
      <c r="N139" s="19">
        <f t="shared" ca="1" si="51"/>
        <v>11633.543756289255</v>
      </c>
      <c r="O139" s="8">
        <f t="shared" ca="1" si="52"/>
        <v>0</v>
      </c>
      <c r="P139" s="19">
        <f t="shared" ca="1" si="53"/>
        <v>11633.543756289255</v>
      </c>
      <c r="Q139" s="8" cm="1">
        <f t="array" aca="1" ref="Q139" ca="1">_xll.RiskGamma($B$14,1/$C$14)</f>
        <v>100</v>
      </c>
      <c r="R139" s="8" cm="1">
        <f t="array" aca="1" ref="R139" ca="1">_xll.RiskUniform($B$16,$C$16)</f>
        <v>20</v>
      </c>
      <c r="S139" s="19">
        <f t="shared" ca="1" si="54"/>
        <v>11753.543756289255</v>
      </c>
      <c r="T139" s="9">
        <f t="shared" ca="1" si="29"/>
        <v>100</v>
      </c>
      <c r="U139" s="19" cm="1">
        <f t="array" aca="1" ref="U139" ca="1">INDEX(S:S, 41 + (INT((ROW(A104)-1)/6)*6))</f>
        <v>12193.543756289255</v>
      </c>
      <c r="V139" s="8">
        <f t="shared" si="1"/>
        <v>120</v>
      </c>
      <c r="W139" s="19">
        <f t="shared" ca="1" si="30"/>
        <v>12313.543756289255</v>
      </c>
      <c r="X139" s="8">
        <f t="shared" ca="1" si="31"/>
        <v>440</v>
      </c>
      <c r="Y139" s="19">
        <f t="shared" ca="1" si="32"/>
        <v>12313.543756289255</v>
      </c>
      <c r="Z139" s="19" cm="1">
        <f t="array" aca="1" ref="Z139" ca="1">_xll.RiskPert($B$20,$C$20,$D$20)</f>
        <v>99.666666666666671</v>
      </c>
      <c r="AA139" s="8">
        <f t="shared" ca="1" si="33"/>
        <v>12413.210422955921</v>
      </c>
      <c r="AB139" s="8">
        <f t="shared" ca="1" si="34"/>
        <v>0</v>
      </c>
      <c r="AC139" s="8" cm="1">
        <f t="array" aca="1" ref="AC139" ca="1">IF(MOD(ROW()-36, 6) = 0, INDEX(AA:AA, ROW()), INDEX(AE:AE,ROW() - 1))</f>
        <v>12438.210422955921</v>
      </c>
      <c r="AD139" s="8" cm="1">
        <f t="array" aca="1" ref="AD139" ca="1">_xll.RiskUniform($B$22,$C$22)</f>
        <v>25</v>
      </c>
      <c r="AE139" s="8">
        <f t="shared" ca="1" si="55"/>
        <v>12463.210422955921</v>
      </c>
      <c r="AF139" s="19">
        <f t="shared" ca="1" si="35"/>
        <v>124.66666666666606</v>
      </c>
      <c r="AG139" s="19">
        <f t="shared" ca="1" si="56"/>
        <v>2063.2104229559209</v>
      </c>
      <c r="AH139" s="8" t="str">
        <f t="shared" ca="1" si="36"/>
        <v>ONE WEEK REACHED</v>
      </c>
      <c r="AI139" s="8">
        <f t="shared" ca="1" si="37"/>
        <v>0</v>
      </c>
      <c r="AJ139" s="8">
        <f t="shared" ca="1" si="38"/>
        <v>0</v>
      </c>
      <c r="AK139" s="8">
        <f t="shared" ca="1" si="39"/>
        <v>0</v>
      </c>
      <c r="AL139" s="19">
        <f t="shared" ca="1" si="40"/>
        <v>0</v>
      </c>
      <c r="AM139" s="19">
        <f t="shared" ca="1" si="41"/>
        <v>0</v>
      </c>
      <c r="AN139" s="8" t="str">
        <f t="shared" ca="1" si="42"/>
        <v>NO</v>
      </c>
    </row>
    <row r="140" spans="1:40">
      <c r="A140" s="8">
        <v>105</v>
      </c>
      <c r="B140" s="8" cm="1">
        <f t="array" aca="1" ref="B140" ca="1">_xll.RiskGamma(1,1/$B$6)</f>
        <v>100</v>
      </c>
      <c r="C140" s="8">
        <f t="shared" ca="1" si="43"/>
        <v>10500</v>
      </c>
      <c r="D140" s="8">
        <f t="shared" ca="1" si="44"/>
        <v>11540</v>
      </c>
      <c r="E140" s="8" cm="1">
        <f t="array" aca="1" ref="E140" ca="1">_xll.RiskPert($B$8,$D$8,$E$8)</f>
        <v>50</v>
      </c>
      <c r="F140" s="8">
        <f t="shared" ca="1" si="45"/>
        <v>11590</v>
      </c>
      <c r="G140" s="8">
        <f t="shared" ca="1" si="46"/>
        <v>1090</v>
      </c>
      <c r="H140" s="8">
        <f t="shared" ca="1" si="47"/>
        <v>11590</v>
      </c>
      <c r="I140" s="8" cm="1">
        <f t="array" aca="1" ref="I140" ca="1">_xll.RiskUniform($B$10,$C$10)</f>
        <v>60</v>
      </c>
      <c r="J140" s="8">
        <f t="shared" ca="1" si="48"/>
        <v>11650</v>
      </c>
      <c r="K140" s="8">
        <f t="shared" ca="1" si="49"/>
        <v>0</v>
      </c>
      <c r="L140" s="8">
        <f t="shared" ca="1" si="50"/>
        <v>11650</v>
      </c>
      <c r="M140" s="19" cm="1">
        <f t="array" aca="1" ref="M140" ca="1">_xll.RiskWeibull($B$12,$C$12)</f>
        <v>93.543756289254645</v>
      </c>
      <c r="N140" s="19">
        <f t="shared" ca="1" si="51"/>
        <v>11743.543756289255</v>
      </c>
      <c r="O140" s="8">
        <f t="shared" ca="1" si="52"/>
        <v>0</v>
      </c>
      <c r="P140" s="19">
        <f t="shared" ca="1" si="53"/>
        <v>11743.543756289255</v>
      </c>
      <c r="Q140" s="8" cm="1">
        <f t="array" aca="1" ref="Q140" ca="1">_xll.RiskGamma($B$14,1/$C$14)</f>
        <v>100</v>
      </c>
      <c r="R140" s="8" cm="1">
        <f t="array" aca="1" ref="R140" ca="1">_xll.RiskUniform($B$16,$C$16)</f>
        <v>20</v>
      </c>
      <c r="S140" s="19">
        <f t="shared" ca="1" si="54"/>
        <v>11863.543756289255</v>
      </c>
      <c r="T140" s="9">
        <f t="shared" ca="1" si="29"/>
        <v>100</v>
      </c>
      <c r="U140" s="19" cm="1">
        <f t="array" aca="1" ref="U140" ca="1">INDEX(S:S, 41 + (INT((ROW(A105)-1)/6)*6))</f>
        <v>12193.543756289255</v>
      </c>
      <c r="V140" s="8">
        <f t="shared" si="1"/>
        <v>120</v>
      </c>
      <c r="W140" s="19">
        <f t="shared" ca="1" si="30"/>
        <v>12313.543756289255</v>
      </c>
      <c r="X140" s="8">
        <f t="shared" ca="1" si="31"/>
        <v>330</v>
      </c>
      <c r="Y140" s="19">
        <f t="shared" ca="1" si="32"/>
        <v>12313.543756289255</v>
      </c>
      <c r="Z140" s="19" cm="1">
        <f t="array" aca="1" ref="Z140" ca="1">_xll.RiskPert($B$20,$C$20,$D$20)</f>
        <v>99.666666666666671</v>
      </c>
      <c r="AA140" s="8">
        <f t="shared" ca="1" si="33"/>
        <v>12413.210422955921</v>
      </c>
      <c r="AB140" s="8">
        <f t="shared" ca="1" si="34"/>
        <v>0</v>
      </c>
      <c r="AC140" s="8" cm="1">
        <f t="array" aca="1" ref="AC140" ca="1">IF(MOD(ROW()-36, 6) = 0, INDEX(AA:AA, ROW()), INDEX(AE:AE,ROW() - 1))</f>
        <v>12463.210422955921</v>
      </c>
      <c r="AD140" s="8" cm="1">
        <f t="array" aca="1" ref="AD140" ca="1">_xll.RiskUniform($B$22,$C$22)</f>
        <v>25</v>
      </c>
      <c r="AE140" s="8">
        <f t="shared" ca="1" si="55"/>
        <v>12488.210422955921</v>
      </c>
      <c r="AF140" s="19">
        <f t="shared" ca="1" si="35"/>
        <v>149.66666666666606</v>
      </c>
      <c r="AG140" s="19">
        <f t="shared" ca="1" si="56"/>
        <v>1988.2104229559209</v>
      </c>
      <c r="AH140" s="8" t="str">
        <f t="shared" ca="1" si="36"/>
        <v>ONE WEEK REACHED</v>
      </c>
      <c r="AI140" s="8">
        <f t="shared" ca="1" si="37"/>
        <v>0</v>
      </c>
      <c r="AJ140" s="8">
        <f t="shared" ca="1" si="38"/>
        <v>0</v>
      </c>
      <c r="AK140" s="8">
        <f t="shared" ca="1" si="39"/>
        <v>0</v>
      </c>
      <c r="AL140" s="19">
        <f t="shared" ca="1" si="40"/>
        <v>0</v>
      </c>
      <c r="AM140" s="19">
        <f t="shared" ca="1" si="41"/>
        <v>0</v>
      </c>
      <c r="AN140" s="8" t="str">
        <f t="shared" ca="1" si="42"/>
        <v>NO</v>
      </c>
    </row>
    <row r="141" spans="1:40">
      <c r="A141" s="8">
        <v>106</v>
      </c>
      <c r="B141" s="8" cm="1">
        <f t="array" aca="1" ref="B141" ca="1">_xll.RiskGamma(1,1/$B$6)</f>
        <v>100</v>
      </c>
      <c r="C141" s="8">
        <f t="shared" ca="1" si="43"/>
        <v>10600</v>
      </c>
      <c r="D141" s="8">
        <f t="shared" ca="1" si="44"/>
        <v>11650</v>
      </c>
      <c r="E141" s="8" cm="1">
        <f t="array" aca="1" ref="E141" ca="1">_xll.RiskPert($B$8,$D$8,$E$8)</f>
        <v>50</v>
      </c>
      <c r="F141" s="8">
        <f t="shared" ca="1" si="45"/>
        <v>11700</v>
      </c>
      <c r="G141" s="8">
        <f t="shared" ca="1" si="46"/>
        <v>1100</v>
      </c>
      <c r="H141" s="8">
        <f t="shared" ca="1" si="47"/>
        <v>11700</v>
      </c>
      <c r="I141" s="8" cm="1">
        <f t="array" aca="1" ref="I141" ca="1">_xll.RiskUniform($B$10,$C$10)</f>
        <v>60</v>
      </c>
      <c r="J141" s="8">
        <f t="shared" ca="1" si="48"/>
        <v>11760</v>
      </c>
      <c r="K141" s="8">
        <f t="shared" ca="1" si="49"/>
        <v>0</v>
      </c>
      <c r="L141" s="8">
        <f t="shared" ca="1" si="50"/>
        <v>11760</v>
      </c>
      <c r="M141" s="19" cm="1">
        <f t="array" aca="1" ref="M141" ca="1">_xll.RiskWeibull($B$12,$C$12)</f>
        <v>93.543756289254645</v>
      </c>
      <c r="N141" s="19">
        <f t="shared" ca="1" si="51"/>
        <v>11853.543756289255</v>
      </c>
      <c r="O141" s="8">
        <f t="shared" ca="1" si="52"/>
        <v>0</v>
      </c>
      <c r="P141" s="19">
        <f t="shared" ca="1" si="53"/>
        <v>11853.543756289255</v>
      </c>
      <c r="Q141" s="8" cm="1">
        <f t="array" aca="1" ref="Q141" ca="1">_xll.RiskGamma($B$14,1/$C$14)</f>
        <v>100</v>
      </c>
      <c r="R141" s="8" cm="1">
        <f t="array" aca="1" ref="R141" ca="1">_xll.RiskUniform($B$16,$C$16)</f>
        <v>20</v>
      </c>
      <c r="S141" s="19">
        <f t="shared" ca="1" si="54"/>
        <v>11973.543756289255</v>
      </c>
      <c r="T141" s="9">
        <f t="shared" ca="1" si="29"/>
        <v>100</v>
      </c>
      <c r="U141" s="19" cm="1">
        <f t="array" aca="1" ref="U141" ca="1">INDEX(S:S, 41 + (INT((ROW(A106)-1)/6)*6))</f>
        <v>12193.543756289255</v>
      </c>
      <c r="V141" s="8">
        <f t="shared" si="1"/>
        <v>120</v>
      </c>
      <c r="W141" s="19">
        <f t="shared" ca="1" si="30"/>
        <v>12313.543756289255</v>
      </c>
      <c r="X141" s="8">
        <f t="shared" ca="1" si="31"/>
        <v>220</v>
      </c>
      <c r="Y141" s="19">
        <f t="shared" ca="1" si="32"/>
        <v>12313.543756289255</v>
      </c>
      <c r="Z141" s="19" cm="1">
        <f t="array" aca="1" ref="Z141" ca="1">_xll.RiskPert($B$20,$C$20,$D$20)</f>
        <v>99.666666666666671</v>
      </c>
      <c r="AA141" s="8">
        <f t="shared" ca="1" si="33"/>
        <v>12413.210422955921</v>
      </c>
      <c r="AB141" s="8">
        <f t="shared" ca="1" si="34"/>
        <v>0</v>
      </c>
      <c r="AC141" s="8" cm="1">
        <f t="array" aca="1" ref="AC141" ca="1">IF(MOD(ROW()-36, 6) = 0, INDEX(AA:AA, ROW()), INDEX(AE:AE,ROW() - 1))</f>
        <v>12488.210422955921</v>
      </c>
      <c r="AD141" s="8" cm="1">
        <f t="array" aca="1" ref="AD141" ca="1">_xll.RiskUniform($B$22,$C$22)</f>
        <v>25</v>
      </c>
      <c r="AE141" s="8">
        <f t="shared" ca="1" si="55"/>
        <v>12513.210422955921</v>
      </c>
      <c r="AF141" s="19">
        <f t="shared" ca="1" si="35"/>
        <v>174.66666666666606</v>
      </c>
      <c r="AG141" s="19">
        <f t="shared" ca="1" si="56"/>
        <v>1913.2104229559209</v>
      </c>
      <c r="AH141" s="8" t="str">
        <f t="shared" ca="1" si="36"/>
        <v>ONE WEEK REACHED</v>
      </c>
      <c r="AI141" s="8">
        <f t="shared" ca="1" si="37"/>
        <v>0</v>
      </c>
      <c r="AJ141" s="8">
        <f t="shared" ca="1" si="38"/>
        <v>0</v>
      </c>
      <c r="AK141" s="8">
        <f t="shared" ca="1" si="39"/>
        <v>0</v>
      </c>
      <c r="AL141" s="19">
        <f t="shared" ca="1" si="40"/>
        <v>0</v>
      </c>
      <c r="AM141" s="19">
        <f t="shared" ca="1" si="41"/>
        <v>0</v>
      </c>
      <c r="AN141" s="8" t="str">
        <f t="shared" ca="1" si="42"/>
        <v>NO</v>
      </c>
    </row>
    <row r="142" spans="1:40">
      <c r="A142" s="8">
        <v>107</v>
      </c>
      <c r="B142" s="8" cm="1">
        <f t="array" aca="1" ref="B142" ca="1">_xll.RiskGamma(1,1/$B$6)</f>
        <v>100</v>
      </c>
      <c r="C142" s="8">
        <f t="shared" ca="1" si="43"/>
        <v>10700</v>
      </c>
      <c r="D142" s="8">
        <f t="shared" ca="1" si="44"/>
        <v>11760</v>
      </c>
      <c r="E142" s="8" cm="1">
        <f t="array" aca="1" ref="E142" ca="1">_xll.RiskPert($B$8,$D$8,$E$8)</f>
        <v>50</v>
      </c>
      <c r="F142" s="8">
        <f t="shared" ca="1" si="45"/>
        <v>11810</v>
      </c>
      <c r="G142" s="8">
        <f t="shared" ca="1" si="46"/>
        <v>1110</v>
      </c>
      <c r="H142" s="8">
        <f t="shared" ca="1" si="47"/>
        <v>11810</v>
      </c>
      <c r="I142" s="8" cm="1">
        <f t="array" aca="1" ref="I142" ca="1">_xll.RiskUniform($B$10,$C$10)</f>
        <v>60</v>
      </c>
      <c r="J142" s="8">
        <f t="shared" ca="1" si="48"/>
        <v>11870</v>
      </c>
      <c r="K142" s="8">
        <f t="shared" ca="1" si="49"/>
        <v>0</v>
      </c>
      <c r="L142" s="8">
        <f t="shared" ca="1" si="50"/>
        <v>11870</v>
      </c>
      <c r="M142" s="19" cm="1">
        <f t="array" aca="1" ref="M142" ca="1">_xll.RiskWeibull($B$12,$C$12)</f>
        <v>93.543756289254645</v>
      </c>
      <c r="N142" s="19">
        <f t="shared" ca="1" si="51"/>
        <v>11963.543756289255</v>
      </c>
      <c r="O142" s="8">
        <f t="shared" ca="1" si="52"/>
        <v>0</v>
      </c>
      <c r="P142" s="19">
        <f t="shared" ca="1" si="53"/>
        <v>11963.543756289255</v>
      </c>
      <c r="Q142" s="8" cm="1">
        <f t="array" aca="1" ref="Q142" ca="1">_xll.RiskGamma($B$14,1/$C$14)</f>
        <v>100</v>
      </c>
      <c r="R142" s="8" cm="1">
        <f t="array" aca="1" ref="R142" ca="1">_xll.RiskUniform($B$16,$C$16)</f>
        <v>20</v>
      </c>
      <c r="S142" s="19">
        <f t="shared" ca="1" si="54"/>
        <v>12083.543756289255</v>
      </c>
      <c r="T142" s="9">
        <f t="shared" ca="1" si="29"/>
        <v>100</v>
      </c>
      <c r="U142" s="19" cm="1">
        <f t="array" aca="1" ref="U142" ca="1">INDEX(S:S, 41 + (INT((ROW(A107)-1)/6)*6))</f>
        <v>12193.543756289255</v>
      </c>
      <c r="V142" s="8">
        <f t="shared" si="1"/>
        <v>120</v>
      </c>
      <c r="W142" s="19">
        <f t="shared" ca="1" si="30"/>
        <v>12313.543756289255</v>
      </c>
      <c r="X142" s="8">
        <f t="shared" ca="1" si="31"/>
        <v>110</v>
      </c>
      <c r="Y142" s="19">
        <f t="shared" ca="1" si="32"/>
        <v>12313.543756289255</v>
      </c>
      <c r="Z142" s="19" cm="1">
        <f t="array" aca="1" ref="Z142" ca="1">_xll.RiskPert($B$20,$C$20,$D$20)</f>
        <v>99.666666666666671</v>
      </c>
      <c r="AA142" s="8">
        <f t="shared" ca="1" si="33"/>
        <v>12413.210422955921</v>
      </c>
      <c r="AB142" s="8">
        <f t="shared" ca="1" si="34"/>
        <v>0</v>
      </c>
      <c r="AC142" s="8" cm="1">
        <f t="array" aca="1" ref="AC142" ca="1">IF(MOD(ROW()-36, 6) = 0, INDEX(AA:AA, ROW()), INDEX(AE:AE,ROW() - 1))</f>
        <v>12513.210422955921</v>
      </c>
      <c r="AD142" s="8" cm="1">
        <f t="array" aca="1" ref="AD142" ca="1">_xll.RiskUniform($B$22,$C$22)</f>
        <v>25</v>
      </c>
      <c r="AE142" s="8">
        <f t="shared" ca="1" si="55"/>
        <v>12538.210422955921</v>
      </c>
      <c r="AF142" s="19">
        <f t="shared" ca="1" si="35"/>
        <v>199.66666666666606</v>
      </c>
      <c r="AG142" s="19">
        <f t="shared" ca="1" si="56"/>
        <v>1838.2104229559209</v>
      </c>
      <c r="AH142" s="8" t="str">
        <f t="shared" ca="1" si="36"/>
        <v>ONE WEEK REACHED</v>
      </c>
      <c r="AI142" s="8">
        <f t="shared" ca="1" si="37"/>
        <v>0</v>
      </c>
      <c r="AJ142" s="8">
        <f t="shared" ca="1" si="38"/>
        <v>0</v>
      </c>
      <c r="AK142" s="8">
        <f t="shared" ca="1" si="39"/>
        <v>0</v>
      </c>
      <c r="AL142" s="19">
        <f t="shared" ca="1" si="40"/>
        <v>0</v>
      </c>
      <c r="AM142" s="19">
        <f t="shared" ca="1" si="41"/>
        <v>0</v>
      </c>
      <c r="AN142" s="8" t="str">
        <f t="shared" ca="1" si="42"/>
        <v>NO</v>
      </c>
    </row>
    <row r="143" spans="1:40">
      <c r="A143" s="8">
        <v>108</v>
      </c>
      <c r="B143" s="8" cm="1">
        <f t="array" aca="1" ref="B143" ca="1">_xll.RiskGamma(1,1/$B$6)</f>
        <v>100</v>
      </c>
      <c r="C143" s="8">
        <f t="shared" ca="1" si="43"/>
        <v>10800</v>
      </c>
      <c r="D143" s="8">
        <f t="shared" ca="1" si="44"/>
        <v>11870</v>
      </c>
      <c r="E143" s="8" cm="1">
        <f t="array" aca="1" ref="E143" ca="1">_xll.RiskPert($B$8,$D$8,$E$8)</f>
        <v>50</v>
      </c>
      <c r="F143" s="8">
        <f t="shared" ca="1" si="45"/>
        <v>11920</v>
      </c>
      <c r="G143" s="8">
        <f t="shared" ca="1" si="46"/>
        <v>1120</v>
      </c>
      <c r="H143" s="8">
        <f t="shared" ca="1" si="47"/>
        <v>11920</v>
      </c>
      <c r="I143" s="8" cm="1">
        <f t="array" aca="1" ref="I143" ca="1">_xll.RiskUniform($B$10,$C$10)</f>
        <v>60</v>
      </c>
      <c r="J143" s="8">
        <f t="shared" ca="1" si="48"/>
        <v>11980</v>
      </c>
      <c r="K143" s="8">
        <f t="shared" ca="1" si="49"/>
        <v>0</v>
      </c>
      <c r="L143" s="8">
        <f t="shared" ca="1" si="50"/>
        <v>11980</v>
      </c>
      <c r="M143" s="19" cm="1">
        <f t="array" aca="1" ref="M143" ca="1">_xll.RiskWeibull($B$12,$C$12)</f>
        <v>93.543756289254645</v>
      </c>
      <c r="N143" s="19">
        <f t="shared" ca="1" si="51"/>
        <v>12073.543756289255</v>
      </c>
      <c r="O143" s="8">
        <f t="shared" ca="1" si="52"/>
        <v>0</v>
      </c>
      <c r="P143" s="19">
        <f t="shared" ca="1" si="53"/>
        <v>12073.543756289255</v>
      </c>
      <c r="Q143" s="8" cm="1">
        <f t="array" aca="1" ref="Q143" ca="1">_xll.RiskGamma($B$14,1/$C$14)</f>
        <v>100</v>
      </c>
      <c r="R143" s="8" cm="1">
        <f t="array" aca="1" ref="R143" ca="1">_xll.RiskUniform($B$16,$C$16)</f>
        <v>20</v>
      </c>
      <c r="S143" s="19">
        <f t="shared" ca="1" si="54"/>
        <v>12193.543756289255</v>
      </c>
      <c r="T143" s="9">
        <f t="shared" ca="1" si="29"/>
        <v>100</v>
      </c>
      <c r="U143" s="19" cm="1">
        <f t="array" aca="1" ref="U143" ca="1">INDEX(S:S, 41 + (INT((ROW(A108)-1)/6)*6))</f>
        <v>12193.543756289255</v>
      </c>
      <c r="V143" s="8">
        <f t="shared" si="1"/>
        <v>120</v>
      </c>
      <c r="W143" s="19">
        <f t="shared" ca="1" si="30"/>
        <v>12313.543756289255</v>
      </c>
      <c r="X143" s="8">
        <f t="shared" ca="1" si="31"/>
        <v>0</v>
      </c>
      <c r="Y143" s="19">
        <f t="shared" ca="1" si="32"/>
        <v>12313.543756289255</v>
      </c>
      <c r="Z143" s="19" cm="1">
        <f t="array" aca="1" ref="Z143" ca="1">_xll.RiskPert($B$20,$C$20,$D$20)</f>
        <v>99.666666666666671</v>
      </c>
      <c r="AA143" s="8">
        <f t="shared" ca="1" si="33"/>
        <v>12413.210422955921</v>
      </c>
      <c r="AB143" s="8">
        <f t="shared" ca="1" si="34"/>
        <v>0</v>
      </c>
      <c r="AC143" s="8" cm="1">
        <f t="array" aca="1" ref="AC143" ca="1">IF(MOD(ROW()-36, 6) = 0, INDEX(AA:AA, ROW()), INDEX(AE:AE,ROW() - 1))</f>
        <v>12538.210422955921</v>
      </c>
      <c r="AD143" s="8" cm="1">
        <f t="array" aca="1" ref="AD143" ca="1">_xll.RiskUniform($B$22,$C$22)</f>
        <v>25</v>
      </c>
      <c r="AE143" s="8">
        <f t="shared" ca="1" si="55"/>
        <v>12563.210422955921</v>
      </c>
      <c r="AF143" s="19">
        <f t="shared" ca="1" si="35"/>
        <v>224.66666666666606</v>
      </c>
      <c r="AG143" s="19">
        <f t="shared" ca="1" si="56"/>
        <v>1763.2104229559209</v>
      </c>
      <c r="AH143" s="8" t="str">
        <f t="shared" ca="1" si="36"/>
        <v>ONE WEEK REACHED</v>
      </c>
      <c r="AI143" s="8">
        <f t="shared" ca="1" si="37"/>
        <v>0</v>
      </c>
      <c r="AJ143" s="8">
        <f t="shared" ca="1" si="38"/>
        <v>0</v>
      </c>
      <c r="AK143" s="8">
        <f t="shared" ca="1" si="39"/>
        <v>0</v>
      </c>
      <c r="AL143" s="19">
        <f t="shared" ca="1" si="40"/>
        <v>0</v>
      </c>
      <c r="AM143" s="19">
        <f t="shared" ca="1" si="41"/>
        <v>0</v>
      </c>
      <c r="AN143" s="8" t="str">
        <f t="shared" ca="1" si="42"/>
        <v>NO</v>
      </c>
    </row>
    <row r="144" spans="1:40">
      <c r="A144" s="8">
        <v>109</v>
      </c>
      <c r="B144" s="8" cm="1">
        <f t="array" aca="1" ref="B144" ca="1">_xll.RiskGamma(1,1/$B$6)</f>
        <v>100</v>
      </c>
      <c r="C144" s="8">
        <f t="shared" ca="1" si="43"/>
        <v>10900</v>
      </c>
      <c r="D144" s="8">
        <f t="shared" ca="1" si="44"/>
        <v>11980</v>
      </c>
      <c r="E144" s="8" cm="1">
        <f t="array" aca="1" ref="E144" ca="1">_xll.RiskPert($B$8,$D$8,$E$8)</f>
        <v>50</v>
      </c>
      <c r="F144" s="8">
        <f t="shared" ca="1" si="45"/>
        <v>12030</v>
      </c>
      <c r="G144" s="8">
        <f t="shared" ca="1" si="46"/>
        <v>1130</v>
      </c>
      <c r="H144" s="8">
        <f t="shared" ca="1" si="47"/>
        <v>12030</v>
      </c>
      <c r="I144" s="8" cm="1">
        <f t="array" aca="1" ref="I144" ca="1">_xll.RiskUniform($B$10,$C$10)</f>
        <v>60</v>
      </c>
      <c r="J144" s="8">
        <f t="shared" ca="1" si="48"/>
        <v>12090</v>
      </c>
      <c r="K144" s="8">
        <f t="shared" ca="1" si="49"/>
        <v>0</v>
      </c>
      <c r="L144" s="8">
        <f t="shared" ca="1" si="50"/>
        <v>12090</v>
      </c>
      <c r="M144" s="19" cm="1">
        <f t="array" aca="1" ref="M144" ca="1">_xll.RiskWeibull($B$12,$C$12)</f>
        <v>93.543756289254645</v>
      </c>
      <c r="N144" s="19">
        <f t="shared" ca="1" si="51"/>
        <v>12183.543756289255</v>
      </c>
      <c r="O144" s="8">
        <f t="shared" ca="1" si="52"/>
        <v>0</v>
      </c>
      <c r="P144" s="19">
        <f t="shared" ca="1" si="53"/>
        <v>12183.543756289255</v>
      </c>
      <c r="Q144" s="8" cm="1">
        <f t="array" aca="1" ref="Q144" ca="1">_xll.RiskGamma($B$14,1/$C$14)</f>
        <v>100</v>
      </c>
      <c r="R144" s="8" cm="1">
        <f t="array" aca="1" ref="R144" ca="1">_xll.RiskUniform($B$16,$C$16)</f>
        <v>20</v>
      </c>
      <c r="S144" s="19">
        <f t="shared" ca="1" si="54"/>
        <v>12303.543756289255</v>
      </c>
      <c r="T144" s="9">
        <f t="shared" ca="1" si="29"/>
        <v>100</v>
      </c>
      <c r="U144" s="19" cm="1">
        <f t="array" aca="1" ref="U144" ca="1">INDEX(S:S, 41 + (INT((ROW(A109)-1)/6)*6))</f>
        <v>12853.543756289255</v>
      </c>
      <c r="V144" s="8">
        <f t="shared" si="1"/>
        <v>120</v>
      </c>
      <c r="W144" s="19">
        <f t="shared" ca="1" si="30"/>
        <v>12973.543756289255</v>
      </c>
      <c r="X144" s="8">
        <f t="shared" ca="1" si="31"/>
        <v>550</v>
      </c>
      <c r="Y144" s="19">
        <f t="shared" ca="1" si="32"/>
        <v>12973.543756289255</v>
      </c>
      <c r="Z144" s="19" cm="1">
        <f t="array" aca="1" ref="Z144" ca="1">_xll.RiskPert($B$20,$C$20,$D$20)</f>
        <v>99.666666666666671</v>
      </c>
      <c r="AA144" s="8">
        <f t="shared" ca="1" si="33"/>
        <v>13073.210422955921</v>
      </c>
      <c r="AB144" s="8">
        <f t="shared" ca="1" si="34"/>
        <v>0</v>
      </c>
      <c r="AC144" s="8" cm="1">
        <f t="array" aca="1" ref="AC144" ca="1">IF(MOD(ROW()-36, 6) = 0, INDEX(AA:AA, ROW()), INDEX(AE:AE,ROW() - 1))</f>
        <v>13073.210422955921</v>
      </c>
      <c r="AD144" s="8" cm="1">
        <f t="array" aca="1" ref="AD144" ca="1">_xll.RiskUniform($B$22,$C$22)</f>
        <v>25</v>
      </c>
      <c r="AE144" s="8">
        <f t="shared" ca="1" si="55"/>
        <v>13098.210422955921</v>
      </c>
      <c r="AF144" s="19">
        <f t="shared" ca="1" si="35"/>
        <v>99.66666666666606</v>
      </c>
      <c r="AG144" s="19">
        <f t="shared" ca="1" si="56"/>
        <v>2198.2104229559209</v>
      </c>
      <c r="AH144" s="8" t="str">
        <f t="shared" ca="1" si="36"/>
        <v>ONE WEEK REACHED</v>
      </c>
      <c r="AI144" s="8">
        <f t="shared" ca="1" si="37"/>
        <v>0</v>
      </c>
      <c r="AJ144" s="8">
        <f t="shared" ca="1" si="38"/>
        <v>0</v>
      </c>
      <c r="AK144" s="8">
        <f t="shared" ca="1" si="39"/>
        <v>0</v>
      </c>
      <c r="AL144" s="19">
        <f t="shared" ca="1" si="40"/>
        <v>0</v>
      </c>
      <c r="AM144" s="19">
        <f t="shared" ca="1" si="41"/>
        <v>0</v>
      </c>
      <c r="AN144" s="8" t="str">
        <f t="shared" ca="1" si="42"/>
        <v>NO</v>
      </c>
    </row>
    <row r="145" spans="1:40">
      <c r="A145" s="8">
        <v>110</v>
      </c>
      <c r="B145" s="8" cm="1">
        <f t="array" aca="1" ref="B145" ca="1">_xll.RiskGamma(1,1/$B$6)</f>
        <v>100</v>
      </c>
      <c r="C145" s="8">
        <f t="shared" ca="1" si="43"/>
        <v>11000</v>
      </c>
      <c r="D145" s="8">
        <f t="shared" ca="1" si="44"/>
        <v>12090</v>
      </c>
      <c r="E145" s="8" cm="1">
        <f t="array" aca="1" ref="E145" ca="1">_xll.RiskPert($B$8,$D$8,$E$8)</f>
        <v>50</v>
      </c>
      <c r="F145" s="8">
        <f t="shared" ca="1" si="45"/>
        <v>12140</v>
      </c>
      <c r="G145" s="8">
        <f t="shared" ca="1" si="46"/>
        <v>1140</v>
      </c>
      <c r="H145" s="8">
        <f t="shared" ca="1" si="47"/>
        <v>12140</v>
      </c>
      <c r="I145" s="8" cm="1">
        <f t="array" aca="1" ref="I145" ca="1">_xll.RiskUniform($B$10,$C$10)</f>
        <v>60</v>
      </c>
      <c r="J145" s="8">
        <f t="shared" ca="1" si="48"/>
        <v>12200</v>
      </c>
      <c r="K145" s="8">
        <f t="shared" ca="1" si="49"/>
        <v>0</v>
      </c>
      <c r="L145" s="8">
        <f t="shared" ca="1" si="50"/>
        <v>12200</v>
      </c>
      <c r="M145" s="19" cm="1">
        <f t="array" aca="1" ref="M145" ca="1">_xll.RiskWeibull($B$12,$C$12)</f>
        <v>93.543756289254645</v>
      </c>
      <c r="N145" s="19">
        <f t="shared" ca="1" si="51"/>
        <v>12293.543756289255</v>
      </c>
      <c r="O145" s="8">
        <f t="shared" ca="1" si="52"/>
        <v>0</v>
      </c>
      <c r="P145" s="19">
        <f t="shared" ca="1" si="53"/>
        <v>12293.543756289255</v>
      </c>
      <c r="Q145" s="8" cm="1">
        <f t="array" aca="1" ref="Q145" ca="1">_xll.RiskGamma($B$14,1/$C$14)</f>
        <v>100</v>
      </c>
      <c r="R145" s="8" cm="1">
        <f t="array" aca="1" ref="R145" ca="1">_xll.RiskUniform($B$16,$C$16)</f>
        <v>20</v>
      </c>
      <c r="S145" s="19">
        <f t="shared" ca="1" si="54"/>
        <v>12413.543756289255</v>
      </c>
      <c r="T145" s="9">
        <f t="shared" ca="1" si="29"/>
        <v>100</v>
      </c>
      <c r="U145" s="19" cm="1">
        <f t="array" aca="1" ref="U145" ca="1">INDEX(S:S, 41 + (INT((ROW(A110)-1)/6)*6))</f>
        <v>12853.543756289255</v>
      </c>
      <c r="V145" s="8">
        <f t="shared" si="1"/>
        <v>120</v>
      </c>
      <c r="W145" s="19">
        <f t="shared" ca="1" si="30"/>
        <v>12973.543756289255</v>
      </c>
      <c r="X145" s="8">
        <f t="shared" ca="1" si="31"/>
        <v>440</v>
      </c>
      <c r="Y145" s="19">
        <f t="shared" ca="1" si="32"/>
        <v>12973.543756289255</v>
      </c>
      <c r="Z145" s="19" cm="1">
        <f t="array" aca="1" ref="Z145" ca="1">_xll.RiskPert($B$20,$C$20,$D$20)</f>
        <v>99.666666666666671</v>
      </c>
      <c r="AA145" s="8">
        <f t="shared" ca="1" si="33"/>
        <v>13073.210422955921</v>
      </c>
      <c r="AB145" s="8">
        <f t="shared" ca="1" si="34"/>
        <v>0</v>
      </c>
      <c r="AC145" s="8" cm="1">
        <f t="array" aca="1" ref="AC145" ca="1">IF(MOD(ROW()-36, 6) = 0, INDEX(AA:AA, ROW()), INDEX(AE:AE,ROW() - 1))</f>
        <v>13098.210422955921</v>
      </c>
      <c r="AD145" s="8" cm="1">
        <f t="array" aca="1" ref="AD145" ca="1">_xll.RiskUniform($B$22,$C$22)</f>
        <v>25</v>
      </c>
      <c r="AE145" s="8">
        <f t="shared" ca="1" si="55"/>
        <v>13123.210422955921</v>
      </c>
      <c r="AF145" s="19">
        <f t="shared" ca="1" si="35"/>
        <v>124.66666666666606</v>
      </c>
      <c r="AG145" s="19">
        <f t="shared" ca="1" si="56"/>
        <v>2123.2104229559209</v>
      </c>
      <c r="AH145" s="8" t="str">
        <f t="shared" ca="1" si="36"/>
        <v>ONE WEEK REACHED</v>
      </c>
      <c r="AI145" s="8">
        <f t="shared" ca="1" si="37"/>
        <v>0</v>
      </c>
      <c r="AJ145" s="8">
        <f t="shared" ca="1" si="38"/>
        <v>0</v>
      </c>
      <c r="AK145" s="8">
        <f t="shared" ca="1" si="39"/>
        <v>0</v>
      </c>
      <c r="AL145" s="19">
        <f t="shared" ca="1" si="40"/>
        <v>0</v>
      </c>
      <c r="AM145" s="19">
        <f t="shared" ca="1" si="41"/>
        <v>0</v>
      </c>
      <c r="AN145" s="8" t="str">
        <f t="shared" ca="1" si="42"/>
        <v>NO</v>
      </c>
    </row>
    <row r="146" spans="1:40">
      <c r="A146" s="8">
        <v>111</v>
      </c>
      <c r="B146" s="8" cm="1">
        <f t="array" aca="1" ref="B146" ca="1">_xll.RiskGamma(1,1/$B$6)</f>
        <v>100</v>
      </c>
      <c r="C146" s="8">
        <f t="shared" ca="1" si="43"/>
        <v>11100</v>
      </c>
      <c r="D146" s="8">
        <f t="shared" ca="1" si="44"/>
        <v>12200</v>
      </c>
      <c r="E146" s="8" cm="1">
        <f t="array" aca="1" ref="E146" ca="1">_xll.RiskPert($B$8,$D$8,$E$8)</f>
        <v>50</v>
      </c>
      <c r="F146" s="8">
        <f t="shared" ca="1" si="45"/>
        <v>12250</v>
      </c>
      <c r="G146" s="8">
        <f t="shared" ca="1" si="46"/>
        <v>1150</v>
      </c>
      <c r="H146" s="8">
        <f t="shared" ca="1" si="47"/>
        <v>12250</v>
      </c>
      <c r="I146" s="8" cm="1">
        <f t="array" aca="1" ref="I146" ca="1">_xll.RiskUniform($B$10,$C$10)</f>
        <v>60</v>
      </c>
      <c r="J146" s="8">
        <f t="shared" ca="1" si="48"/>
        <v>12310</v>
      </c>
      <c r="K146" s="8">
        <f t="shared" ca="1" si="49"/>
        <v>0</v>
      </c>
      <c r="L146" s="8">
        <f t="shared" ca="1" si="50"/>
        <v>12310</v>
      </c>
      <c r="M146" s="19" cm="1">
        <f t="array" aca="1" ref="M146" ca="1">_xll.RiskWeibull($B$12,$C$12)</f>
        <v>93.543756289254645</v>
      </c>
      <c r="N146" s="19">
        <f t="shared" ca="1" si="51"/>
        <v>12403.543756289255</v>
      </c>
      <c r="O146" s="8">
        <f t="shared" ca="1" si="52"/>
        <v>0</v>
      </c>
      <c r="P146" s="19">
        <f t="shared" ca="1" si="53"/>
        <v>12403.543756289255</v>
      </c>
      <c r="Q146" s="8" cm="1">
        <f t="array" aca="1" ref="Q146" ca="1">_xll.RiskGamma($B$14,1/$C$14)</f>
        <v>100</v>
      </c>
      <c r="R146" s="8" cm="1">
        <f t="array" aca="1" ref="R146" ca="1">_xll.RiskUniform($B$16,$C$16)</f>
        <v>20</v>
      </c>
      <c r="S146" s="19">
        <f t="shared" ca="1" si="54"/>
        <v>12523.543756289255</v>
      </c>
      <c r="T146" s="9">
        <f t="shared" ca="1" si="29"/>
        <v>100</v>
      </c>
      <c r="U146" s="19" cm="1">
        <f t="array" aca="1" ref="U146" ca="1">INDEX(S:S, 41 + (INT((ROW(A111)-1)/6)*6))</f>
        <v>12853.543756289255</v>
      </c>
      <c r="V146" s="8">
        <f t="shared" si="1"/>
        <v>120</v>
      </c>
      <c r="W146" s="19">
        <f t="shared" ca="1" si="30"/>
        <v>12973.543756289255</v>
      </c>
      <c r="X146" s="8">
        <f t="shared" ca="1" si="31"/>
        <v>330</v>
      </c>
      <c r="Y146" s="19">
        <f t="shared" ca="1" si="32"/>
        <v>12973.543756289255</v>
      </c>
      <c r="Z146" s="19" cm="1">
        <f t="array" aca="1" ref="Z146" ca="1">_xll.RiskPert($B$20,$C$20,$D$20)</f>
        <v>99.666666666666671</v>
      </c>
      <c r="AA146" s="8">
        <f t="shared" ca="1" si="33"/>
        <v>13073.210422955921</v>
      </c>
      <c r="AB146" s="8">
        <f t="shared" ca="1" si="34"/>
        <v>0</v>
      </c>
      <c r="AC146" s="8" cm="1">
        <f t="array" aca="1" ref="AC146" ca="1">IF(MOD(ROW()-36, 6) = 0, INDEX(AA:AA, ROW()), INDEX(AE:AE,ROW() - 1))</f>
        <v>13123.210422955921</v>
      </c>
      <c r="AD146" s="8" cm="1">
        <f t="array" aca="1" ref="AD146" ca="1">_xll.RiskUniform($B$22,$C$22)</f>
        <v>25</v>
      </c>
      <c r="AE146" s="8">
        <f t="shared" ca="1" si="55"/>
        <v>13148.210422955921</v>
      </c>
      <c r="AF146" s="19">
        <f t="shared" ca="1" si="35"/>
        <v>149.66666666666606</v>
      </c>
      <c r="AG146" s="19">
        <f t="shared" ca="1" si="56"/>
        <v>2048.2104229559209</v>
      </c>
      <c r="AH146" s="8" t="str">
        <f t="shared" ca="1" si="36"/>
        <v>ONE WEEK REACHED</v>
      </c>
      <c r="AI146" s="8">
        <f t="shared" ca="1" si="37"/>
        <v>0</v>
      </c>
      <c r="AJ146" s="8">
        <f t="shared" ca="1" si="38"/>
        <v>0</v>
      </c>
      <c r="AK146" s="8">
        <f t="shared" ca="1" si="39"/>
        <v>0</v>
      </c>
      <c r="AL146" s="19">
        <f t="shared" ca="1" si="40"/>
        <v>0</v>
      </c>
      <c r="AM146" s="19">
        <f t="shared" ca="1" si="41"/>
        <v>0</v>
      </c>
      <c r="AN146" s="8" t="str">
        <f t="shared" ca="1" si="42"/>
        <v>NO</v>
      </c>
    </row>
    <row r="147" spans="1:40">
      <c r="A147" s="8">
        <v>112</v>
      </c>
      <c r="B147" s="8" cm="1">
        <f t="array" aca="1" ref="B147" ca="1">_xll.RiskGamma(1,1/$B$6)</f>
        <v>100</v>
      </c>
      <c r="C147" s="8">
        <f t="shared" ca="1" si="43"/>
        <v>11200</v>
      </c>
      <c r="D147" s="8">
        <f t="shared" ca="1" si="44"/>
        <v>12310</v>
      </c>
      <c r="E147" s="8" cm="1">
        <f t="array" aca="1" ref="E147" ca="1">_xll.RiskPert($B$8,$D$8,$E$8)</f>
        <v>50</v>
      </c>
      <c r="F147" s="8">
        <f t="shared" ca="1" si="45"/>
        <v>12360</v>
      </c>
      <c r="G147" s="8">
        <f t="shared" ca="1" si="46"/>
        <v>1160</v>
      </c>
      <c r="H147" s="8">
        <f t="shared" ca="1" si="47"/>
        <v>12360</v>
      </c>
      <c r="I147" s="8" cm="1">
        <f t="array" aca="1" ref="I147" ca="1">_xll.RiskUniform($B$10,$C$10)</f>
        <v>60</v>
      </c>
      <c r="J147" s="8">
        <f t="shared" ca="1" si="48"/>
        <v>12420</v>
      </c>
      <c r="K147" s="8">
        <f t="shared" ca="1" si="49"/>
        <v>0</v>
      </c>
      <c r="L147" s="8">
        <f t="shared" ca="1" si="50"/>
        <v>12420</v>
      </c>
      <c r="M147" s="19" cm="1">
        <f t="array" aca="1" ref="M147" ca="1">_xll.RiskWeibull($B$12,$C$12)</f>
        <v>93.543756289254645</v>
      </c>
      <c r="N147" s="19">
        <f t="shared" ca="1" si="51"/>
        <v>12513.543756289255</v>
      </c>
      <c r="O147" s="8">
        <f t="shared" ca="1" si="52"/>
        <v>0</v>
      </c>
      <c r="P147" s="19">
        <f t="shared" ca="1" si="53"/>
        <v>12513.543756289255</v>
      </c>
      <c r="Q147" s="8" cm="1">
        <f t="array" aca="1" ref="Q147" ca="1">_xll.RiskGamma($B$14,1/$C$14)</f>
        <v>100</v>
      </c>
      <c r="R147" s="8" cm="1">
        <f t="array" aca="1" ref="R147" ca="1">_xll.RiskUniform($B$16,$C$16)</f>
        <v>20</v>
      </c>
      <c r="S147" s="19">
        <f t="shared" ca="1" si="54"/>
        <v>12633.543756289255</v>
      </c>
      <c r="T147" s="9">
        <f t="shared" ca="1" si="29"/>
        <v>100</v>
      </c>
      <c r="U147" s="19" cm="1">
        <f t="array" aca="1" ref="U147" ca="1">INDEX(S:S, 41 + (INT((ROW(A112)-1)/6)*6))</f>
        <v>12853.543756289255</v>
      </c>
      <c r="V147" s="8">
        <f t="shared" si="1"/>
        <v>120</v>
      </c>
      <c r="W147" s="19">
        <f t="shared" ca="1" si="30"/>
        <v>12973.543756289255</v>
      </c>
      <c r="X147" s="8">
        <f t="shared" ca="1" si="31"/>
        <v>220</v>
      </c>
      <c r="Y147" s="19">
        <f t="shared" ca="1" si="32"/>
        <v>12973.543756289255</v>
      </c>
      <c r="Z147" s="19" cm="1">
        <f t="array" aca="1" ref="Z147" ca="1">_xll.RiskPert($B$20,$C$20,$D$20)</f>
        <v>99.666666666666671</v>
      </c>
      <c r="AA147" s="8">
        <f t="shared" ca="1" si="33"/>
        <v>13073.210422955921</v>
      </c>
      <c r="AB147" s="8">
        <f t="shared" ca="1" si="34"/>
        <v>0</v>
      </c>
      <c r="AC147" s="8" cm="1">
        <f t="array" aca="1" ref="AC147" ca="1">IF(MOD(ROW()-36, 6) = 0, INDEX(AA:AA, ROW()), INDEX(AE:AE,ROW() - 1))</f>
        <v>13148.210422955921</v>
      </c>
      <c r="AD147" s="8" cm="1">
        <f t="array" aca="1" ref="AD147" ca="1">_xll.RiskUniform($B$22,$C$22)</f>
        <v>25</v>
      </c>
      <c r="AE147" s="8">
        <f t="shared" ca="1" si="55"/>
        <v>13173.210422955921</v>
      </c>
      <c r="AF147" s="19">
        <f t="shared" ca="1" si="35"/>
        <v>174.66666666666606</v>
      </c>
      <c r="AG147" s="19">
        <f t="shared" ca="1" si="56"/>
        <v>1973.2104229559209</v>
      </c>
      <c r="AH147" s="8" t="str">
        <f t="shared" ca="1" si="36"/>
        <v>ONE WEEK REACHED</v>
      </c>
      <c r="AI147" s="8">
        <f t="shared" ca="1" si="37"/>
        <v>0</v>
      </c>
      <c r="AJ147" s="8">
        <f t="shared" ca="1" si="38"/>
        <v>0</v>
      </c>
      <c r="AK147" s="8">
        <f t="shared" ca="1" si="39"/>
        <v>0</v>
      </c>
      <c r="AL147" s="19">
        <f t="shared" ca="1" si="40"/>
        <v>0</v>
      </c>
      <c r="AM147" s="19">
        <f t="shared" ca="1" si="41"/>
        <v>0</v>
      </c>
      <c r="AN147" s="8" t="str">
        <f t="shared" ca="1" si="42"/>
        <v>NO</v>
      </c>
    </row>
    <row r="148" spans="1:40">
      <c r="A148" s="8">
        <v>113</v>
      </c>
      <c r="B148" s="8" cm="1">
        <f t="array" aca="1" ref="B148" ca="1">_xll.RiskGamma(1,1/$B$6)</f>
        <v>100</v>
      </c>
      <c r="C148" s="8">
        <f t="shared" ca="1" si="43"/>
        <v>11300</v>
      </c>
      <c r="D148" s="8">
        <f t="shared" ca="1" si="44"/>
        <v>12420</v>
      </c>
      <c r="E148" s="8" cm="1">
        <f t="array" aca="1" ref="E148" ca="1">_xll.RiskPert($B$8,$D$8,$E$8)</f>
        <v>50</v>
      </c>
      <c r="F148" s="8">
        <f t="shared" ca="1" si="45"/>
        <v>12470</v>
      </c>
      <c r="G148" s="8">
        <f t="shared" ca="1" si="46"/>
        <v>1170</v>
      </c>
      <c r="H148" s="8">
        <f t="shared" ca="1" si="47"/>
        <v>12470</v>
      </c>
      <c r="I148" s="8" cm="1">
        <f t="array" aca="1" ref="I148" ca="1">_xll.RiskUniform($B$10,$C$10)</f>
        <v>60</v>
      </c>
      <c r="J148" s="8">
        <f t="shared" ca="1" si="48"/>
        <v>12530</v>
      </c>
      <c r="K148" s="8">
        <f t="shared" ca="1" si="49"/>
        <v>0</v>
      </c>
      <c r="L148" s="8">
        <f t="shared" ca="1" si="50"/>
        <v>12530</v>
      </c>
      <c r="M148" s="19" cm="1">
        <f t="array" aca="1" ref="M148" ca="1">_xll.RiskWeibull($B$12,$C$12)</f>
        <v>93.543756289254645</v>
      </c>
      <c r="N148" s="19">
        <f t="shared" ca="1" si="51"/>
        <v>12623.543756289255</v>
      </c>
      <c r="O148" s="8">
        <f t="shared" ca="1" si="52"/>
        <v>0</v>
      </c>
      <c r="P148" s="19">
        <f t="shared" ca="1" si="53"/>
        <v>12623.543756289255</v>
      </c>
      <c r="Q148" s="8" cm="1">
        <f t="array" aca="1" ref="Q148" ca="1">_xll.RiskGamma($B$14,1/$C$14)</f>
        <v>100</v>
      </c>
      <c r="R148" s="8" cm="1">
        <f t="array" aca="1" ref="R148" ca="1">_xll.RiskUniform($B$16,$C$16)</f>
        <v>20</v>
      </c>
      <c r="S148" s="19">
        <f t="shared" ca="1" si="54"/>
        <v>12743.543756289255</v>
      </c>
      <c r="T148" s="9">
        <f t="shared" ca="1" si="29"/>
        <v>100</v>
      </c>
      <c r="U148" s="19" cm="1">
        <f t="array" aca="1" ref="U148" ca="1">INDEX(S:S, 41 + (INT((ROW(A113)-1)/6)*6))</f>
        <v>12853.543756289255</v>
      </c>
      <c r="V148" s="8">
        <f t="shared" si="1"/>
        <v>120</v>
      </c>
      <c r="W148" s="19">
        <f t="shared" ca="1" si="30"/>
        <v>12973.543756289255</v>
      </c>
      <c r="X148" s="8">
        <f t="shared" ca="1" si="31"/>
        <v>110</v>
      </c>
      <c r="Y148" s="19">
        <f t="shared" ca="1" si="32"/>
        <v>12973.543756289255</v>
      </c>
      <c r="Z148" s="19" cm="1">
        <f t="array" aca="1" ref="Z148" ca="1">_xll.RiskPert($B$20,$C$20,$D$20)</f>
        <v>99.666666666666671</v>
      </c>
      <c r="AA148" s="8">
        <f t="shared" ca="1" si="33"/>
        <v>13073.210422955921</v>
      </c>
      <c r="AB148" s="8">
        <f t="shared" ca="1" si="34"/>
        <v>0</v>
      </c>
      <c r="AC148" s="8" cm="1">
        <f t="array" aca="1" ref="AC148" ca="1">IF(MOD(ROW()-36, 6) = 0, INDEX(AA:AA, ROW()), INDEX(AE:AE,ROW() - 1))</f>
        <v>13173.210422955921</v>
      </c>
      <c r="AD148" s="8" cm="1">
        <f t="array" aca="1" ref="AD148" ca="1">_xll.RiskUniform($B$22,$C$22)</f>
        <v>25</v>
      </c>
      <c r="AE148" s="8">
        <f t="shared" ca="1" si="55"/>
        <v>13198.210422955921</v>
      </c>
      <c r="AF148" s="19">
        <f t="shared" ca="1" si="35"/>
        <v>199.66666666666606</v>
      </c>
      <c r="AG148" s="19">
        <f t="shared" ca="1" si="56"/>
        <v>1898.2104229559209</v>
      </c>
      <c r="AH148" s="8" t="str">
        <f t="shared" ca="1" si="36"/>
        <v>ONE WEEK REACHED</v>
      </c>
      <c r="AI148" s="8">
        <f t="shared" ca="1" si="37"/>
        <v>0</v>
      </c>
      <c r="AJ148" s="8">
        <f t="shared" ca="1" si="38"/>
        <v>0</v>
      </c>
      <c r="AK148" s="8">
        <f t="shared" ca="1" si="39"/>
        <v>0</v>
      </c>
      <c r="AL148" s="19">
        <f t="shared" ca="1" si="40"/>
        <v>0</v>
      </c>
      <c r="AM148" s="19">
        <f t="shared" ca="1" si="41"/>
        <v>0</v>
      </c>
      <c r="AN148" s="8" t="str">
        <f t="shared" ca="1" si="42"/>
        <v>NO</v>
      </c>
    </row>
    <row r="149" spans="1:40">
      <c r="A149" s="8">
        <v>114</v>
      </c>
      <c r="B149" s="8" cm="1">
        <f t="array" aca="1" ref="B149" ca="1">_xll.RiskGamma(1,1/$B$6)</f>
        <v>100</v>
      </c>
      <c r="C149" s="8">
        <f t="shared" ca="1" si="43"/>
        <v>11400</v>
      </c>
      <c r="D149" s="8">
        <f t="shared" ca="1" si="44"/>
        <v>12530</v>
      </c>
      <c r="E149" s="8" cm="1">
        <f t="array" aca="1" ref="E149" ca="1">_xll.RiskPert($B$8,$D$8,$E$8)</f>
        <v>50</v>
      </c>
      <c r="F149" s="8">
        <f t="shared" ca="1" si="45"/>
        <v>12580</v>
      </c>
      <c r="G149" s="8">
        <f t="shared" ca="1" si="46"/>
        <v>1180</v>
      </c>
      <c r="H149" s="8">
        <f t="shared" ca="1" si="47"/>
        <v>12580</v>
      </c>
      <c r="I149" s="8" cm="1">
        <f t="array" aca="1" ref="I149" ca="1">_xll.RiskUniform($B$10,$C$10)</f>
        <v>60</v>
      </c>
      <c r="J149" s="8">
        <f t="shared" ca="1" si="48"/>
        <v>12640</v>
      </c>
      <c r="K149" s="8">
        <f t="shared" ca="1" si="49"/>
        <v>0</v>
      </c>
      <c r="L149" s="8">
        <f t="shared" ca="1" si="50"/>
        <v>12640</v>
      </c>
      <c r="M149" s="19" cm="1">
        <f t="array" aca="1" ref="M149" ca="1">_xll.RiskWeibull($B$12,$C$12)</f>
        <v>93.543756289254645</v>
      </c>
      <c r="N149" s="19">
        <f t="shared" ca="1" si="51"/>
        <v>12733.543756289255</v>
      </c>
      <c r="O149" s="8">
        <f t="shared" ca="1" si="52"/>
        <v>0</v>
      </c>
      <c r="P149" s="19">
        <f t="shared" ca="1" si="53"/>
        <v>12733.543756289255</v>
      </c>
      <c r="Q149" s="8" cm="1">
        <f t="array" aca="1" ref="Q149" ca="1">_xll.RiskGamma($B$14,1/$C$14)</f>
        <v>100</v>
      </c>
      <c r="R149" s="8" cm="1">
        <f t="array" aca="1" ref="R149" ca="1">_xll.RiskUniform($B$16,$C$16)</f>
        <v>20</v>
      </c>
      <c r="S149" s="19">
        <f t="shared" ca="1" si="54"/>
        <v>12853.543756289255</v>
      </c>
      <c r="T149" s="9">
        <f t="shared" ca="1" si="29"/>
        <v>100</v>
      </c>
      <c r="U149" s="19" cm="1">
        <f t="array" aca="1" ref="U149" ca="1">INDEX(S:S, 41 + (INT((ROW(A114)-1)/6)*6))</f>
        <v>12853.543756289255</v>
      </c>
      <c r="V149" s="8">
        <f t="shared" si="1"/>
        <v>120</v>
      </c>
      <c r="W149" s="19">
        <f t="shared" ca="1" si="30"/>
        <v>12973.543756289255</v>
      </c>
      <c r="X149" s="8">
        <f t="shared" ca="1" si="31"/>
        <v>0</v>
      </c>
      <c r="Y149" s="19">
        <f t="shared" ca="1" si="32"/>
        <v>12973.543756289255</v>
      </c>
      <c r="Z149" s="19" cm="1">
        <f t="array" aca="1" ref="Z149" ca="1">_xll.RiskPert($B$20,$C$20,$D$20)</f>
        <v>99.666666666666671</v>
      </c>
      <c r="AA149" s="8">
        <f t="shared" ca="1" si="33"/>
        <v>13073.210422955921</v>
      </c>
      <c r="AB149" s="8">
        <f t="shared" ca="1" si="34"/>
        <v>0</v>
      </c>
      <c r="AC149" s="8" cm="1">
        <f t="array" aca="1" ref="AC149" ca="1">IF(MOD(ROW()-36, 6) = 0, INDEX(AA:AA, ROW()), INDEX(AE:AE,ROW() - 1))</f>
        <v>13198.210422955921</v>
      </c>
      <c r="AD149" s="8" cm="1">
        <f t="array" aca="1" ref="AD149" ca="1">_xll.RiskUniform($B$22,$C$22)</f>
        <v>25</v>
      </c>
      <c r="AE149" s="8">
        <f t="shared" ca="1" si="55"/>
        <v>13223.210422955921</v>
      </c>
      <c r="AF149" s="19">
        <f t="shared" ca="1" si="35"/>
        <v>224.66666666666606</v>
      </c>
      <c r="AG149" s="19">
        <f t="shared" ca="1" si="56"/>
        <v>1823.2104229559209</v>
      </c>
      <c r="AH149" s="8" t="str">
        <f t="shared" ca="1" si="36"/>
        <v>ONE WEEK REACHED</v>
      </c>
      <c r="AI149" s="8">
        <f t="shared" ca="1" si="37"/>
        <v>0</v>
      </c>
      <c r="AJ149" s="8">
        <f t="shared" ca="1" si="38"/>
        <v>0</v>
      </c>
      <c r="AK149" s="8">
        <f t="shared" ca="1" si="39"/>
        <v>0</v>
      </c>
      <c r="AL149" s="19">
        <f t="shared" ca="1" si="40"/>
        <v>0</v>
      </c>
      <c r="AM149" s="19">
        <f t="shared" ca="1" si="41"/>
        <v>0</v>
      </c>
      <c r="AN149" s="8" t="str">
        <f t="shared" ca="1" si="42"/>
        <v>NO</v>
      </c>
    </row>
    <row r="150" spans="1:40">
      <c r="A150" s="8">
        <v>115</v>
      </c>
      <c r="B150" s="8" cm="1">
        <f t="array" aca="1" ref="B150" ca="1">_xll.RiskGamma(1,1/$B$6)</f>
        <v>100</v>
      </c>
      <c r="C150" s="8">
        <f t="shared" ca="1" si="43"/>
        <v>11500</v>
      </c>
      <c r="D150" s="8">
        <f t="shared" ca="1" si="44"/>
        <v>12640</v>
      </c>
      <c r="E150" s="8" cm="1">
        <f t="array" aca="1" ref="E150" ca="1">_xll.RiskPert($B$8,$D$8,$E$8)</f>
        <v>50</v>
      </c>
      <c r="F150" s="8">
        <f t="shared" ca="1" si="45"/>
        <v>12690</v>
      </c>
      <c r="G150" s="8">
        <f t="shared" ca="1" si="46"/>
        <v>1190</v>
      </c>
      <c r="H150" s="8">
        <f t="shared" ca="1" si="47"/>
        <v>12690</v>
      </c>
      <c r="I150" s="8" cm="1">
        <f t="array" aca="1" ref="I150" ca="1">_xll.RiskUniform($B$10,$C$10)</f>
        <v>60</v>
      </c>
      <c r="J150" s="8">
        <f t="shared" ca="1" si="48"/>
        <v>12750</v>
      </c>
      <c r="K150" s="8">
        <f t="shared" ca="1" si="49"/>
        <v>0</v>
      </c>
      <c r="L150" s="8">
        <f t="shared" ca="1" si="50"/>
        <v>12750</v>
      </c>
      <c r="M150" s="19" cm="1">
        <f t="array" aca="1" ref="M150" ca="1">_xll.RiskWeibull($B$12,$C$12)</f>
        <v>93.543756289254645</v>
      </c>
      <c r="N150" s="19">
        <f t="shared" ca="1" si="51"/>
        <v>12843.543756289255</v>
      </c>
      <c r="O150" s="8">
        <f t="shared" ca="1" si="52"/>
        <v>0</v>
      </c>
      <c r="P150" s="19">
        <f t="shared" ca="1" si="53"/>
        <v>12843.543756289255</v>
      </c>
      <c r="Q150" s="8" cm="1">
        <f t="array" aca="1" ref="Q150" ca="1">_xll.RiskGamma($B$14,1/$C$14)</f>
        <v>100</v>
      </c>
      <c r="R150" s="8" cm="1">
        <f t="array" aca="1" ref="R150" ca="1">_xll.RiskUniform($B$16,$C$16)</f>
        <v>20</v>
      </c>
      <c r="S150" s="19">
        <f t="shared" ca="1" si="54"/>
        <v>12963.543756289255</v>
      </c>
      <c r="T150" s="9">
        <f t="shared" ca="1" si="29"/>
        <v>100</v>
      </c>
      <c r="U150" s="19" cm="1">
        <f t="array" aca="1" ref="U150" ca="1">INDEX(S:S, 41 + (INT((ROW(A115)-1)/6)*6))</f>
        <v>13513.543756289255</v>
      </c>
      <c r="V150" s="8">
        <f t="shared" si="1"/>
        <v>120</v>
      </c>
      <c r="W150" s="19">
        <f t="shared" ca="1" si="30"/>
        <v>13633.543756289255</v>
      </c>
      <c r="X150" s="8">
        <f t="shared" ca="1" si="31"/>
        <v>550</v>
      </c>
      <c r="Y150" s="19">
        <f t="shared" ca="1" si="32"/>
        <v>13633.543756289255</v>
      </c>
      <c r="Z150" s="19" cm="1">
        <f t="array" aca="1" ref="Z150" ca="1">_xll.RiskPert($B$20,$C$20,$D$20)</f>
        <v>99.666666666666671</v>
      </c>
      <c r="AA150" s="8">
        <f t="shared" ca="1" si="33"/>
        <v>13733.210422955921</v>
      </c>
      <c r="AB150" s="8">
        <f t="shared" ca="1" si="34"/>
        <v>0</v>
      </c>
      <c r="AC150" s="8" cm="1">
        <f t="array" aca="1" ref="AC150" ca="1">IF(MOD(ROW()-36, 6) = 0, INDEX(AA:AA, ROW()), INDEX(AE:AE,ROW() - 1))</f>
        <v>13733.210422955921</v>
      </c>
      <c r="AD150" s="8" cm="1">
        <f t="array" aca="1" ref="AD150" ca="1">_xll.RiskUniform($B$22,$C$22)</f>
        <v>25</v>
      </c>
      <c r="AE150" s="8">
        <f t="shared" ca="1" si="55"/>
        <v>13758.210422955921</v>
      </c>
      <c r="AF150" s="19">
        <f t="shared" ca="1" si="35"/>
        <v>99.66666666666606</v>
      </c>
      <c r="AG150" s="19">
        <f t="shared" ca="1" si="56"/>
        <v>2258.2104229559209</v>
      </c>
      <c r="AH150" s="8" t="str">
        <f t="shared" ca="1" si="36"/>
        <v>ONE WEEK REACHED</v>
      </c>
      <c r="AI150" s="8">
        <f t="shared" ca="1" si="37"/>
        <v>0</v>
      </c>
      <c r="AJ150" s="8">
        <f t="shared" ca="1" si="38"/>
        <v>0</v>
      </c>
      <c r="AK150" s="8">
        <f t="shared" ca="1" si="39"/>
        <v>0</v>
      </c>
      <c r="AL150" s="19">
        <f t="shared" ca="1" si="40"/>
        <v>0</v>
      </c>
      <c r="AM150" s="19">
        <f t="shared" ca="1" si="41"/>
        <v>0</v>
      </c>
      <c r="AN150" s="8" t="str">
        <f t="shared" ca="1" si="42"/>
        <v>NO</v>
      </c>
    </row>
    <row r="151" spans="1:40">
      <c r="A151" s="8">
        <v>116</v>
      </c>
      <c r="B151" s="8" cm="1">
        <f t="array" aca="1" ref="B151" ca="1">_xll.RiskGamma(1,1/$B$6)</f>
        <v>100</v>
      </c>
      <c r="C151" s="8">
        <f t="shared" ca="1" si="43"/>
        <v>11600</v>
      </c>
      <c r="D151" s="8">
        <f t="shared" ca="1" si="44"/>
        <v>12750</v>
      </c>
      <c r="E151" s="8" cm="1">
        <f t="array" aca="1" ref="E151" ca="1">_xll.RiskPert($B$8,$D$8,$E$8)</f>
        <v>50</v>
      </c>
      <c r="F151" s="8">
        <f t="shared" ca="1" si="45"/>
        <v>12800</v>
      </c>
      <c r="G151" s="8">
        <f t="shared" ca="1" si="46"/>
        <v>1200</v>
      </c>
      <c r="H151" s="8">
        <f t="shared" ca="1" si="47"/>
        <v>12800</v>
      </c>
      <c r="I151" s="8" cm="1">
        <f t="array" aca="1" ref="I151" ca="1">_xll.RiskUniform($B$10,$C$10)</f>
        <v>60</v>
      </c>
      <c r="J151" s="8">
        <f t="shared" ca="1" si="48"/>
        <v>12860</v>
      </c>
      <c r="K151" s="8">
        <f t="shared" ca="1" si="49"/>
        <v>0</v>
      </c>
      <c r="L151" s="8">
        <f t="shared" ca="1" si="50"/>
        <v>12860</v>
      </c>
      <c r="M151" s="19" cm="1">
        <f t="array" aca="1" ref="M151" ca="1">_xll.RiskWeibull($B$12,$C$12)</f>
        <v>93.543756289254645</v>
      </c>
      <c r="N151" s="19">
        <f t="shared" ca="1" si="51"/>
        <v>12953.543756289255</v>
      </c>
      <c r="O151" s="8">
        <f t="shared" ca="1" si="52"/>
        <v>0</v>
      </c>
      <c r="P151" s="19">
        <f t="shared" ca="1" si="53"/>
        <v>12953.543756289255</v>
      </c>
      <c r="Q151" s="8" cm="1">
        <f t="array" aca="1" ref="Q151" ca="1">_xll.RiskGamma($B$14,1/$C$14)</f>
        <v>100</v>
      </c>
      <c r="R151" s="8" cm="1">
        <f t="array" aca="1" ref="R151" ca="1">_xll.RiskUniform($B$16,$C$16)</f>
        <v>20</v>
      </c>
      <c r="S151" s="19">
        <f t="shared" ca="1" si="54"/>
        <v>13073.543756289255</v>
      </c>
      <c r="T151" s="9">
        <f t="shared" ca="1" si="29"/>
        <v>100</v>
      </c>
      <c r="U151" s="19" cm="1">
        <f t="array" aca="1" ref="U151" ca="1">INDEX(S:S, 41 + (INT((ROW(A116)-1)/6)*6))</f>
        <v>13513.543756289255</v>
      </c>
      <c r="V151" s="8">
        <f t="shared" si="1"/>
        <v>120</v>
      </c>
      <c r="W151" s="19">
        <f t="shared" ca="1" si="30"/>
        <v>13633.543756289255</v>
      </c>
      <c r="X151" s="8">
        <f t="shared" ca="1" si="31"/>
        <v>440</v>
      </c>
      <c r="Y151" s="19">
        <f t="shared" ca="1" si="32"/>
        <v>13633.543756289255</v>
      </c>
      <c r="Z151" s="19" cm="1">
        <f t="array" aca="1" ref="Z151" ca="1">_xll.RiskPert($B$20,$C$20,$D$20)</f>
        <v>99.666666666666671</v>
      </c>
      <c r="AA151" s="8">
        <f t="shared" ca="1" si="33"/>
        <v>13733.210422955921</v>
      </c>
      <c r="AB151" s="8">
        <f t="shared" ca="1" si="34"/>
        <v>0</v>
      </c>
      <c r="AC151" s="8" cm="1">
        <f t="array" aca="1" ref="AC151" ca="1">IF(MOD(ROW()-36, 6) = 0, INDEX(AA:AA, ROW()), INDEX(AE:AE,ROW() - 1))</f>
        <v>13758.210422955921</v>
      </c>
      <c r="AD151" s="8" cm="1">
        <f t="array" aca="1" ref="AD151" ca="1">_xll.RiskUniform($B$22,$C$22)</f>
        <v>25</v>
      </c>
      <c r="AE151" s="8">
        <f t="shared" ca="1" si="55"/>
        <v>13783.210422955921</v>
      </c>
      <c r="AF151" s="19">
        <f t="shared" ca="1" si="35"/>
        <v>124.66666666666606</v>
      </c>
      <c r="AG151" s="19">
        <f t="shared" ca="1" si="56"/>
        <v>2183.2104229559209</v>
      </c>
      <c r="AH151" s="8" t="str">
        <f t="shared" ca="1" si="36"/>
        <v>ONE WEEK REACHED</v>
      </c>
      <c r="AI151" s="8">
        <f t="shared" ca="1" si="37"/>
        <v>0</v>
      </c>
      <c r="AJ151" s="8">
        <f t="shared" ca="1" si="38"/>
        <v>0</v>
      </c>
      <c r="AK151" s="8">
        <f t="shared" ca="1" si="39"/>
        <v>0</v>
      </c>
      <c r="AL151" s="19">
        <f t="shared" ca="1" si="40"/>
        <v>0</v>
      </c>
      <c r="AM151" s="19">
        <f t="shared" ca="1" si="41"/>
        <v>0</v>
      </c>
      <c r="AN151" s="8" t="str">
        <f t="shared" ca="1" si="42"/>
        <v>NO</v>
      </c>
    </row>
    <row r="152" spans="1:40">
      <c r="A152" s="8">
        <v>117</v>
      </c>
      <c r="B152" s="8" cm="1">
        <f t="array" aca="1" ref="B152" ca="1">_xll.RiskGamma(1,1/$B$6)</f>
        <v>100</v>
      </c>
      <c r="C152" s="8">
        <f t="shared" ca="1" si="43"/>
        <v>11700</v>
      </c>
      <c r="D152" s="8">
        <f t="shared" ca="1" si="44"/>
        <v>12860</v>
      </c>
      <c r="E152" s="8" cm="1">
        <f t="array" aca="1" ref="E152" ca="1">_xll.RiskPert($B$8,$D$8,$E$8)</f>
        <v>50</v>
      </c>
      <c r="F152" s="8">
        <f t="shared" ca="1" si="45"/>
        <v>12910</v>
      </c>
      <c r="G152" s="8">
        <f t="shared" ca="1" si="46"/>
        <v>1210</v>
      </c>
      <c r="H152" s="8">
        <f t="shared" ca="1" si="47"/>
        <v>12910</v>
      </c>
      <c r="I152" s="8" cm="1">
        <f t="array" aca="1" ref="I152" ca="1">_xll.RiskUniform($B$10,$C$10)</f>
        <v>60</v>
      </c>
      <c r="J152" s="8">
        <f t="shared" ca="1" si="48"/>
        <v>12970</v>
      </c>
      <c r="K152" s="8">
        <f t="shared" ca="1" si="49"/>
        <v>0</v>
      </c>
      <c r="L152" s="8">
        <f t="shared" ca="1" si="50"/>
        <v>12970</v>
      </c>
      <c r="M152" s="19" cm="1">
        <f t="array" aca="1" ref="M152" ca="1">_xll.RiskWeibull($B$12,$C$12)</f>
        <v>93.543756289254645</v>
      </c>
      <c r="N152" s="19">
        <f t="shared" ca="1" si="51"/>
        <v>13063.543756289255</v>
      </c>
      <c r="O152" s="8">
        <f t="shared" ca="1" si="52"/>
        <v>0</v>
      </c>
      <c r="P152" s="19">
        <f t="shared" ca="1" si="53"/>
        <v>13063.543756289255</v>
      </c>
      <c r="Q152" s="8" cm="1">
        <f t="array" aca="1" ref="Q152" ca="1">_xll.RiskGamma($B$14,1/$C$14)</f>
        <v>100</v>
      </c>
      <c r="R152" s="8" cm="1">
        <f t="array" aca="1" ref="R152" ca="1">_xll.RiskUniform($B$16,$C$16)</f>
        <v>20</v>
      </c>
      <c r="S152" s="19">
        <f t="shared" ca="1" si="54"/>
        <v>13183.543756289255</v>
      </c>
      <c r="T152" s="9">
        <f t="shared" ca="1" si="29"/>
        <v>100</v>
      </c>
      <c r="U152" s="19" cm="1">
        <f t="array" aca="1" ref="U152" ca="1">INDEX(S:S, 41 + (INT((ROW(A117)-1)/6)*6))</f>
        <v>13513.543756289255</v>
      </c>
      <c r="V152" s="8">
        <f t="shared" si="1"/>
        <v>120</v>
      </c>
      <c r="W152" s="19">
        <f t="shared" ca="1" si="30"/>
        <v>13633.543756289255</v>
      </c>
      <c r="X152" s="8">
        <f t="shared" ca="1" si="31"/>
        <v>330</v>
      </c>
      <c r="Y152" s="19">
        <f t="shared" ca="1" si="32"/>
        <v>13633.543756289255</v>
      </c>
      <c r="Z152" s="19" cm="1">
        <f t="array" aca="1" ref="Z152" ca="1">_xll.RiskPert($B$20,$C$20,$D$20)</f>
        <v>99.666666666666671</v>
      </c>
      <c r="AA152" s="8">
        <f t="shared" ca="1" si="33"/>
        <v>13733.210422955921</v>
      </c>
      <c r="AB152" s="8">
        <f t="shared" ca="1" si="34"/>
        <v>0</v>
      </c>
      <c r="AC152" s="8" cm="1">
        <f t="array" aca="1" ref="AC152" ca="1">IF(MOD(ROW()-36, 6) = 0, INDEX(AA:AA, ROW()), INDEX(AE:AE,ROW() - 1))</f>
        <v>13783.210422955921</v>
      </c>
      <c r="AD152" s="8" cm="1">
        <f t="array" aca="1" ref="AD152" ca="1">_xll.RiskUniform($B$22,$C$22)</f>
        <v>25</v>
      </c>
      <c r="AE152" s="8">
        <f t="shared" ca="1" si="55"/>
        <v>13808.210422955921</v>
      </c>
      <c r="AF152" s="19">
        <f t="shared" ca="1" si="35"/>
        <v>149.66666666666606</v>
      </c>
      <c r="AG152" s="19">
        <f t="shared" ca="1" si="56"/>
        <v>2108.2104229559209</v>
      </c>
      <c r="AH152" s="8" t="str">
        <f t="shared" ca="1" si="36"/>
        <v>ONE WEEK REACHED</v>
      </c>
      <c r="AI152" s="8">
        <f t="shared" ca="1" si="37"/>
        <v>0</v>
      </c>
      <c r="AJ152" s="8">
        <f t="shared" ca="1" si="38"/>
        <v>0</v>
      </c>
      <c r="AK152" s="8">
        <f t="shared" ca="1" si="39"/>
        <v>0</v>
      </c>
      <c r="AL152" s="19">
        <f t="shared" ca="1" si="40"/>
        <v>0</v>
      </c>
      <c r="AM152" s="19">
        <f t="shared" ca="1" si="41"/>
        <v>0</v>
      </c>
      <c r="AN152" s="8" t="str">
        <f t="shared" ca="1" si="42"/>
        <v>NO</v>
      </c>
    </row>
    <row r="153" spans="1:40">
      <c r="A153" s="8">
        <v>118</v>
      </c>
      <c r="B153" s="8" cm="1">
        <f t="array" aca="1" ref="B153" ca="1">_xll.RiskGamma(1,1/$B$6)</f>
        <v>100</v>
      </c>
      <c r="C153" s="8">
        <f t="shared" ca="1" si="43"/>
        <v>11800</v>
      </c>
      <c r="D153" s="8">
        <f t="shared" ca="1" si="44"/>
        <v>12970</v>
      </c>
      <c r="E153" s="8" cm="1">
        <f t="array" aca="1" ref="E153" ca="1">_xll.RiskPert($B$8,$D$8,$E$8)</f>
        <v>50</v>
      </c>
      <c r="F153" s="8">
        <f t="shared" ca="1" si="45"/>
        <v>13020</v>
      </c>
      <c r="G153" s="8">
        <f t="shared" ca="1" si="46"/>
        <v>1220</v>
      </c>
      <c r="H153" s="8">
        <f t="shared" ca="1" si="47"/>
        <v>13020</v>
      </c>
      <c r="I153" s="8" cm="1">
        <f t="array" aca="1" ref="I153" ca="1">_xll.RiskUniform($B$10,$C$10)</f>
        <v>60</v>
      </c>
      <c r="J153" s="8">
        <f t="shared" ca="1" si="48"/>
        <v>13080</v>
      </c>
      <c r="K153" s="8">
        <f t="shared" ca="1" si="49"/>
        <v>0</v>
      </c>
      <c r="L153" s="8">
        <f t="shared" ca="1" si="50"/>
        <v>13080</v>
      </c>
      <c r="M153" s="19" cm="1">
        <f t="array" aca="1" ref="M153" ca="1">_xll.RiskWeibull($B$12,$C$12)</f>
        <v>93.543756289254645</v>
      </c>
      <c r="N153" s="19">
        <f t="shared" ca="1" si="51"/>
        <v>13173.543756289255</v>
      </c>
      <c r="O153" s="8">
        <f t="shared" ca="1" si="52"/>
        <v>0</v>
      </c>
      <c r="P153" s="19">
        <f t="shared" ca="1" si="53"/>
        <v>13173.543756289255</v>
      </c>
      <c r="Q153" s="8" cm="1">
        <f t="array" aca="1" ref="Q153" ca="1">_xll.RiskGamma($B$14,1/$C$14)</f>
        <v>100</v>
      </c>
      <c r="R153" s="8" cm="1">
        <f t="array" aca="1" ref="R153" ca="1">_xll.RiskUniform($B$16,$C$16)</f>
        <v>20</v>
      </c>
      <c r="S153" s="19">
        <f t="shared" ca="1" si="54"/>
        <v>13293.543756289255</v>
      </c>
      <c r="T153" s="9">
        <f t="shared" ca="1" si="29"/>
        <v>100</v>
      </c>
      <c r="U153" s="19" cm="1">
        <f t="array" aca="1" ref="U153" ca="1">INDEX(S:S, 41 + (INT((ROW(A118)-1)/6)*6))</f>
        <v>13513.543756289255</v>
      </c>
      <c r="V153" s="8">
        <f t="shared" si="1"/>
        <v>120</v>
      </c>
      <c r="W153" s="19">
        <f t="shared" ca="1" si="30"/>
        <v>13633.543756289255</v>
      </c>
      <c r="X153" s="8">
        <f t="shared" ca="1" si="31"/>
        <v>220</v>
      </c>
      <c r="Y153" s="19">
        <f t="shared" ca="1" si="32"/>
        <v>13633.543756289255</v>
      </c>
      <c r="Z153" s="19" cm="1">
        <f t="array" aca="1" ref="Z153" ca="1">_xll.RiskPert($B$20,$C$20,$D$20)</f>
        <v>99.666666666666671</v>
      </c>
      <c r="AA153" s="8">
        <f t="shared" ca="1" si="33"/>
        <v>13733.210422955921</v>
      </c>
      <c r="AB153" s="8">
        <f t="shared" ca="1" si="34"/>
        <v>0</v>
      </c>
      <c r="AC153" s="8" cm="1">
        <f t="array" aca="1" ref="AC153" ca="1">IF(MOD(ROW()-36, 6) = 0, INDEX(AA:AA, ROW()), INDEX(AE:AE,ROW() - 1))</f>
        <v>13808.210422955921</v>
      </c>
      <c r="AD153" s="8" cm="1">
        <f t="array" aca="1" ref="AD153" ca="1">_xll.RiskUniform($B$22,$C$22)</f>
        <v>25</v>
      </c>
      <c r="AE153" s="8">
        <f t="shared" ca="1" si="55"/>
        <v>13833.210422955921</v>
      </c>
      <c r="AF153" s="19">
        <f t="shared" ca="1" si="35"/>
        <v>174.66666666666606</v>
      </c>
      <c r="AG153" s="19">
        <f t="shared" ca="1" si="56"/>
        <v>2033.2104229559209</v>
      </c>
      <c r="AH153" s="8" t="str">
        <f t="shared" ca="1" si="36"/>
        <v>ONE WEEK REACHED</v>
      </c>
      <c r="AI153" s="8">
        <f t="shared" ca="1" si="37"/>
        <v>0</v>
      </c>
      <c r="AJ153" s="8">
        <f t="shared" ca="1" si="38"/>
        <v>0</v>
      </c>
      <c r="AK153" s="8">
        <f t="shared" ca="1" si="39"/>
        <v>0</v>
      </c>
      <c r="AL153" s="19">
        <f t="shared" ca="1" si="40"/>
        <v>0</v>
      </c>
      <c r="AM153" s="19">
        <f t="shared" ca="1" si="41"/>
        <v>0</v>
      </c>
      <c r="AN153" s="8" t="str">
        <f t="shared" ca="1" si="42"/>
        <v>NO</v>
      </c>
    </row>
    <row r="154" spans="1:40">
      <c r="A154" s="8">
        <v>119</v>
      </c>
      <c r="B154" s="8" cm="1">
        <f t="array" aca="1" ref="B154" ca="1">_xll.RiskGamma(1,1/$B$6)</f>
        <v>100</v>
      </c>
      <c r="C154" s="8">
        <f t="shared" ca="1" si="43"/>
        <v>11900</v>
      </c>
      <c r="D154" s="8">
        <f t="shared" ca="1" si="44"/>
        <v>13080</v>
      </c>
      <c r="E154" s="8" cm="1">
        <f t="array" aca="1" ref="E154" ca="1">_xll.RiskPert($B$8,$D$8,$E$8)</f>
        <v>50</v>
      </c>
      <c r="F154" s="8">
        <f t="shared" ca="1" si="45"/>
        <v>13130</v>
      </c>
      <c r="G154" s="8">
        <f t="shared" ca="1" si="46"/>
        <v>1230</v>
      </c>
      <c r="H154" s="8">
        <f t="shared" ca="1" si="47"/>
        <v>13130</v>
      </c>
      <c r="I154" s="8" cm="1">
        <f t="array" aca="1" ref="I154" ca="1">_xll.RiskUniform($B$10,$C$10)</f>
        <v>60</v>
      </c>
      <c r="J154" s="8">
        <f t="shared" ca="1" si="48"/>
        <v>13190</v>
      </c>
      <c r="K154" s="8">
        <f t="shared" ca="1" si="49"/>
        <v>0</v>
      </c>
      <c r="L154" s="8">
        <f t="shared" ca="1" si="50"/>
        <v>13190</v>
      </c>
      <c r="M154" s="19" cm="1">
        <f t="array" aca="1" ref="M154" ca="1">_xll.RiskWeibull($B$12,$C$12)</f>
        <v>93.543756289254645</v>
      </c>
      <c r="N154" s="19">
        <f t="shared" ca="1" si="51"/>
        <v>13283.543756289255</v>
      </c>
      <c r="O154" s="8">
        <f t="shared" ca="1" si="52"/>
        <v>0</v>
      </c>
      <c r="P154" s="19">
        <f t="shared" ca="1" si="53"/>
        <v>13283.543756289255</v>
      </c>
      <c r="Q154" s="8" cm="1">
        <f t="array" aca="1" ref="Q154" ca="1">_xll.RiskGamma($B$14,1/$C$14)</f>
        <v>100</v>
      </c>
      <c r="R154" s="8" cm="1">
        <f t="array" aca="1" ref="R154" ca="1">_xll.RiskUniform($B$16,$C$16)</f>
        <v>20</v>
      </c>
      <c r="S154" s="19">
        <f t="shared" ca="1" si="54"/>
        <v>13403.543756289255</v>
      </c>
      <c r="T154" s="9">
        <f t="shared" ca="1" si="29"/>
        <v>100</v>
      </c>
      <c r="U154" s="19" cm="1">
        <f t="array" aca="1" ref="U154" ca="1">INDEX(S:S, 41 + (INT((ROW(A119)-1)/6)*6))</f>
        <v>13513.543756289255</v>
      </c>
      <c r="V154" s="8">
        <f t="shared" si="1"/>
        <v>120</v>
      </c>
      <c r="W154" s="19">
        <f t="shared" ca="1" si="30"/>
        <v>13633.543756289255</v>
      </c>
      <c r="X154" s="8">
        <f t="shared" ca="1" si="31"/>
        <v>110</v>
      </c>
      <c r="Y154" s="19">
        <f t="shared" ca="1" si="32"/>
        <v>13633.543756289255</v>
      </c>
      <c r="Z154" s="19" cm="1">
        <f t="array" aca="1" ref="Z154" ca="1">_xll.RiskPert($B$20,$C$20,$D$20)</f>
        <v>99.666666666666671</v>
      </c>
      <c r="AA154" s="8">
        <f t="shared" ca="1" si="33"/>
        <v>13733.210422955921</v>
      </c>
      <c r="AB154" s="8">
        <f t="shared" ca="1" si="34"/>
        <v>0</v>
      </c>
      <c r="AC154" s="8" cm="1">
        <f t="array" aca="1" ref="AC154" ca="1">IF(MOD(ROW()-36, 6) = 0, INDEX(AA:AA, ROW()), INDEX(AE:AE,ROW() - 1))</f>
        <v>13833.210422955921</v>
      </c>
      <c r="AD154" s="8" cm="1">
        <f t="array" aca="1" ref="AD154" ca="1">_xll.RiskUniform($B$22,$C$22)</f>
        <v>25</v>
      </c>
      <c r="AE154" s="8">
        <f t="shared" ca="1" si="55"/>
        <v>13858.210422955921</v>
      </c>
      <c r="AF154" s="19">
        <f t="shared" ca="1" si="35"/>
        <v>199.66666666666606</v>
      </c>
      <c r="AG154" s="19">
        <f t="shared" ca="1" si="56"/>
        <v>1958.2104229559209</v>
      </c>
      <c r="AH154" s="8" t="str">
        <f t="shared" ca="1" si="36"/>
        <v>ONE WEEK REACHED</v>
      </c>
      <c r="AI154" s="8">
        <f t="shared" ca="1" si="37"/>
        <v>0</v>
      </c>
      <c r="AJ154" s="8">
        <f t="shared" ca="1" si="38"/>
        <v>0</v>
      </c>
      <c r="AK154" s="8">
        <f t="shared" ca="1" si="39"/>
        <v>0</v>
      </c>
      <c r="AL154" s="19">
        <f t="shared" ca="1" si="40"/>
        <v>0</v>
      </c>
      <c r="AM154" s="19">
        <f t="shared" ca="1" si="41"/>
        <v>0</v>
      </c>
      <c r="AN154" s="8" t="str">
        <f t="shared" ca="1" si="42"/>
        <v>NO</v>
      </c>
    </row>
    <row r="155" spans="1:40">
      <c r="A155" s="8">
        <v>120</v>
      </c>
      <c r="B155" s="8" cm="1">
        <f t="array" aca="1" ref="B155" ca="1">_xll.RiskGamma(1,1/$B$6)</f>
        <v>100</v>
      </c>
      <c r="C155" s="8">
        <f t="shared" ca="1" si="43"/>
        <v>12000</v>
      </c>
      <c r="D155" s="8">
        <f t="shared" ca="1" si="44"/>
        <v>13190</v>
      </c>
      <c r="E155" s="8" cm="1">
        <f t="array" aca="1" ref="E155" ca="1">_xll.RiskPert($B$8,$D$8,$E$8)</f>
        <v>50</v>
      </c>
      <c r="F155" s="8">
        <f t="shared" ca="1" si="45"/>
        <v>13240</v>
      </c>
      <c r="G155" s="8">
        <f t="shared" ca="1" si="46"/>
        <v>1240</v>
      </c>
      <c r="H155" s="8">
        <f t="shared" ca="1" si="47"/>
        <v>13240</v>
      </c>
      <c r="I155" s="8" cm="1">
        <f t="array" aca="1" ref="I155" ca="1">_xll.RiskUniform($B$10,$C$10)</f>
        <v>60</v>
      </c>
      <c r="J155" s="8">
        <f t="shared" ca="1" si="48"/>
        <v>13300</v>
      </c>
      <c r="K155" s="8">
        <f t="shared" ca="1" si="49"/>
        <v>0</v>
      </c>
      <c r="L155" s="8">
        <f t="shared" ca="1" si="50"/>
        <v>13300</v>
      </c>
      <c r="M155" s="19" cm="1">
        <f t="array" aca="1" ref="M155" ca="1">_xll.RiskWeibull($B$12,$C$12)</f>
        <v>93.543756289254645</v>
      </c>
      <c r="N155" s="19">
        <f t="shared" ca="1" si="51"/>
        <v>13393.543756289255</v>
      </c>
      <c r="O155" s="8">
        <f t="shared" ca="1" si="52"/>
        <v>0</v>
      </c>
      <c r="P155" s="19">
        <f t="shared" ca="1" si="53"/>
        <v>13393.543756289255</v>
      </c>
      <c r="Q155" s="8" cm="1">
        <f t="array" aca="1" ref="Q155" ca="1">_xll.RiskGamma($B$14,1/$C$14)</f>
        <v>100</v>
      </c>
      <c r="R155" s="8" cm="1">
        <f t="array" aca="1" ref="R155" ca="1">_xll.RiskUniform($B$16,$C$16)</f>
        <v>20</v>
      </c>
      <c r="S155" s="19">
        <f t="shared" ca="1" si="54"/>
        <v>13513.543756289255</v>
      </c>
      <c r="T155" s="9">
        <f t="shared" ca="1" si="29"/>
        <v>100</v>
      </c>
      <c r="U155" s="19" cm="1">
        <f t="array" aca="1" ref="U155" ca="1">INDEX(S:S, 41 + (INT((ROW(A120)-1)/6)*6))</f>
        <v>13513.543756289255</v>
      </c>
      <c r="V155" s="8">
        <f t="shared" si="1"/>
        <v>120</v>
      </c>
      <c r="W155" s="19">
        <f t="shared" ca="1" si="30"/>
        <v>13633.543756289255</v>
      </c>
      <c r="X155" s="8">
        <f t="shared" ca="1" si="31"/>
        <v>0</v>
      </c>
      <c r="Y155" s="19">
        <f t="shared" ca="1" si="32"/>
        <v>13633.543756289255</v>
      </c>
      <c r="Z155" s="19" cm="1">
        <f t="array" aca="1" ref="Z155" ca="1">_xll.RiskPert($B$20,$C$20,$D$20)</f>
        <v>99.666666666666671</v>
      </c>
      <c r="AA155" s="8">
        <f t="shared" ca="1" si="33"/>
        <v>13733.210422955921</v>
      </c>
      <c r="AB155" s="8">
        <f t="shared" ca="1" si="34"/>
        <v>0</v>
      </c>
      <c r="AC155" s="8" cm="1">
        <f t="array" aca="1" ref="AC155" ca="1">IF(MOD(ROW()-36, 6) = 0, INDEX(AA:AA, ROW()), INDEX(AE:AE,ROW() - 1))</f>
        <v>13858.210422955921</v>
      </c>
      <c r="AD155" s="8" cm="1">
        <f t="array" aca="1" ref="AD155" ca="1">_xll.RiskUniform($B$22,$C$22)</f>
        <v>25</v>
      </c>
      <c r="AE155" s="8">
        <f t="shared" ca="1" si="55"/>
        <v>13883.210422955921</v>
      </c>
      <c r="AF155" s="19">
        <f t="shared" ca="1" si="35"/>
        <v>224.66666666666606</v>
      </c>
      <c r="AG155" s="19">
        <f t="shared" ca="1" si="56"/>
        <v>1883.2104229559209</v>
      </c>
      <c r="AH155" s="8" t="str">
        <f t="shared" ca="1" si="36"/>
        <v>ONE WEEK REACHED</v>
      </c>
      <c r="AI155" s="8">
        <f t="shared" ca="1" si="37"/>
        <v>0</v>
      </c>
      <c r="AJ155" s="8">
        <f t="shared" ca="1" si="38"/>
        <v>0</v>
      </c>
      <c r="AK155" s="8">
        <f t="shared" ca="1" si="39"/>
        <v>0</v>
      </c>
      <c r="AL155" s="19">
        <f t="shared" ca="1" si="40"/>
        <v>0</v>
      </c>
      <c r="AM155" s="19">
        <f t="shared" ca="1" si="41"/>
        <v>0</v>
      </c>
      <c r="AN155" s="8" t="str">
        <f t="shared" ca="1" si="42"/>
        <v>NO</v>
      </c>
    </row>
    <row r="159" spans="1:40">
      <c r="A159" s="7" t="s">
        <v>135</v>
      </c>
      <c r="B159" s="8"/>
      <c r="C159" s="7" t="s">
        <v>150</v>
      </c>
    </row>
    <row r="160" spans="1:40">
      <c r="A160" s="8" t="s">
        <v>151</v>
      </c>
      <c r="B160" s="8" cm="1">
        <f t="array" aca="1" ref="B160" ca="1">_xll.RiskOutput("mean time a sample waits in the queue for CSI to arrive")+SUM(AI36:AI155)/B164</f>
        <v>465</v>
      </c>
      <c r="C160" s="8" t="s">
        <v>141</v>
      </c>
    </row>
    <row r="161" spans="1:3">
      <c r="A161" s="8" t="s">
        <v>152</v>
      </c>
      <c r="B161" s="8" cm="1">
        <f t="array" aca="1" ref="B161" ca="1">_xll.RiskOutput("mean time a sample waits in the queue for sample preparation")+SUM(AJ36:AJ155)/B164</f>
        <v>100</v>
      </c>
      <c r="C161" s="8" t="s">
        <v>141</v>
      </c>
    </row>
    <row r="162" spans="1:3">
      <c r="A162" s="8" t="s">
        <v>153</v>
      </c>
      <c r="B162" s="8" cm="1">
        <f t="array" aca="1" ref="B162" ca="1">_xll.RiskOutput("mean time a sample waits in the queue for DNA sequencing")+SUM(AK36:AK155)/B164</f>
        <v>275</v>
      </c>
      <c r="C162" s="8" t="s">
        <v>141</v>
      </c>
    </row>
    <row r="163" spans="1:3">
      <c r="A163" s="8" t="s">
        <v>154</v>
      </c>
      <c r="B163" s="9" cm="1">
        <f t="array" aca="1" ref="B163" ca="1">_xll.RiskOutput("mean time a sample waits in the queue for validation")+SUM(AL36:AL155)/B164</f>
        <v>162.16666666666674</v>
      </c>
      <c r="C163" s="8" t="s">
        <v>141</v>
      </c>
    </row>
    <row r="164" spans="1:3">
      <c r="A164" s="8" t="s">
        <v>155</v>
      </c>
      <c r="B164" s="8" cm="1">
        <f t="array" aca="1" ref="B164" ca="1">_xll.RiskOutput("mean number of samples processed in one week")+COUNTIF(AH36:AH155,"NO")</f>
        <v>84</v>
      </c>
      <c r="C164" s="8" t="s">
        <v>138</v>
      </c>
    </row>
    <row r="165" spans="1:3">
      <c r="A165" s="8" t="s">
        <v>156</v>
      </c>
      <c r="B165" s="8" cm="1">
        <f t="array" aca="1" ref="B165" ca="1">_xll.RiskOutput("mean number of samples matched")+_xlfn.CEILING.MATH(B164*$B$25)</f>
        <v>2</v>
      </c>
      <c r="C165" s="8" t="s">
        <v>138</v>
      </c>
    </row>
    <row r="166" spans="1:3">
      <c r="A166" s="8" t="s">
        <v>157</v>
      </c>
      <c r="B166" s="9" cm="1">
        <f t="array" aca="1" ref="B166" ca="1">_xll.RiskOutput("mean time to process a sample")+SUM(AM36:AM155)/B164</f>
        <v>1320.7104229559202</v>
      </c>
      <c r="C166" s="8" t="s">
        <v>141</v>
      </c>
    </row>
    <row r="167" spans="1:3">
      <c r="A167" s="8" t="s">
        <v>158</v>
      </c>
      <c r="B167" s="9" cm="1">
        <f t="array" aca="1" ref="B167" ca="1">_xll.RiskOutput("percentage of samples that are processed in under 24 hrs")+((COUNTIF(AN36:AN155,"YES"))/B164)*100</f>
        <v>64.285714285714292</v>
      </c>
      <c r="C167" s="8" t="s">
        <v>143</v>
      </c>
    </row>
  </sheetData>
  <mergeCells count="8">
    <mergeCell ref="Y34:AB34"/>
    <mergeCell ref="AC34:AF34"/>
    <mergeCell ref="I2:T2"/>
    <mergeCell ref="D34:G34"/>
    <mergeCell ref="H34:K34"/>
    <mergeCell ref="L34:O34"/>
    <mergeCell ref="P34:S34"/>
    <mergeCell ref="U34:X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6C45-BF2B-4004-BA72-A2C6873D0498}">
  <dimension ref="A1:AN167"/>
  <sheetViews>
    <sheetView zoomScaleNormal="100" workbookViewId="0">
      <selection activeCell="B167" sqref="B167"/>
    </sheetView>
  </sheetViews>
  <sheetFormatPr defaultRowHeight="15"/>
  <cols>
    <col min="1" max="1" width="62.42578125" customWidth="1"/>
    <col min="2" max="2" width="16" customWidth="1"/>
    <col min="3" max="4" width="14.85546875" customWidth="1"/>
    <col min="5" max="5" width="15.5703125" customWidth="1"/>
    <col min="6" max="6" width="12.28515625" customWidth="1"/>
    <col min="7" max="7" width="12.42578125" customWidth="1"/>
    <col min="8" max="8" width="20.42578125" customWidth="1"/>
    <col min="9" max="9" width="17" customWidth="1"/>
    <col min="11" max="11" width="10.7109375" customWidth="1"/>
    <col min="13" max="13" width="12.7109375" customWidth="1"/>
    <col min="15" max="15" width="12.42578125" customWidth="1"/>
    <col min="17" max="17" width="15.5703125" customWidth="1"/>
    <col min="18" max="18" width="13.7109375" customWidth="1"/>
    <col min="20" max="20" width="12.85546875" customWidth="1"/>
    <col min="22" max="22" width="13.85546875" customWidth="1"/>
    <col min="24" max="24" width="11.28515625" customWidth="1"/>
    <col min="26" max="26" width="12.85546875" customWidth="1"/>
    <col min="30" max="30" width="13.140625" customWidth="1"/>
    <col min="33" max="33" width="16.5703125" customWidth="1"/>
    <col min="34" max="34" width="21" customWidth="1"/>
    <col min="35" max="35" width="35.140625" customWidth="1"/>
    <col min="36" max="36" width="37.7109375" customWidth="1"/>
    <col min="37" max="37" width="40.42578125" customWidth="1"/>
    <col min="38" max="38" width="33.7109375" customWidth="1"/>
    <col min="39" max="39" width="24" customWidth="1"/>
    <col min="40" max="40" width="32.5703125" customWidth="1"/>
  </cols>
  <sheetData>
    <row r="1" spans="1:21">
      <c r="A1" s="1" t="s">
        <v>48</v>
      </c>
      <c r="I1" s="1" t="s">
        <v>166</v>
      </c>
    </row>
    <row r="2" spans="1:21">
      <c r="I2" s="41" t="s">
        <v>167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>
      <c r="A3" s="7" t="s">
        <v>49</v>
      </c>
      <c r="B3" s="8"/>
      <c r="C3" s="8"/>
      <c r="D3" s="8"/>
      <c r="E3" s="8"/>
      <c r="F3" s="8"/>
      <c r="G3" s="8"/>
      <c r="H3" s="8"/>
      <c r="I3" s="41" t="s">
        <v>165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1">
      <c r="A4" s="7" t="s">
        <v>50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s">
        <v>57</v>
      </c>
    </row>
    <row r="5" spans="1:21">
      <c r="A5" s="8" t="s">
        <v>58</v>
      </c>
      <c r="B5" s="8" t="s">
        <v>59</v>
      </c>
      <c r="C5" s="8"/>
      <c r="D5" s="8"/>
      <c r="E5" s="8"/>
      <c r="F5" s="8" t="s">
        <v>60</v>
      </c>
      <c r="G5" s="8"/>
      <c r="H5" s="8"/>
    </row>
    <row r="6" spans="1:21">
      <c r="A6" s="8"/>
      <c r="B6" s="8">
        <f>1/100</f>
        <v>0.01</v>
      </c>
      <c r="C6" s="8"/>
      <c r="D6" s="8"/>
      <c r="E6" s="8"/>
      <c r="F6" s="8" cm="1">
        <f t="array" aca="1" ref="F6" ca="1">_xll.RiskGamma(1,100)</f>
        <v>100</v>
      </c>
      <c r="G6" s="8" t="s">
        <v>61</v>
      </c>
      <c r="H6" s="20" t="s">
        <v>62</v>
      </c>
    </row>
    <row r="7" spans="1:21">
      <c r="A7" s="8" t="s">
        <v>63</v>
      </c>
      <c r="B7" s="8" t="s">
        <v>64</v>
      </c>
      <c r="C7" s="8" t="s">
        <v>65</v>
      </c>
      <c r="D7" s="8" t="s">
        <v>96</v>
      </c>
      <c r="E7" s="8" t="s">
        <v>67</v>
      </c>
      <c r="F7" s="8" t="s">
        <v>68</v>
      </c>
      <c r="G7" s="8"/>
      <c r="H7" s="8"/>
    </row>
    <row r="8" spans="1:21">
      <c r="A8" s="8"/>
      <c r="B8" s="8">
        <v>40</v>
      </c>
      <c r="C8" s="8">
        <v>50</v>
      </c>
      <c r="D8" s="8">
        <v>47.5</v>
      </c>
      <c r="E8" s="8">
        <v>70</v>
      </c>
      <c r="F8" s="8" cm="1">
        <f t="array" aca="1" ref="F8" ca="1">_xll.RiskPert(40,47.5,70)</f>
        <v>50</v>
      </c>
      <c r="G8" s="8" t="s">
        <v>61</v>
      </c>
      <c r="H8" s="20" t="s">
        <v>70</v>
      </c>
    </row>
    <row r="9" spans="1:21">
      <c r="A9" s="21" t="s">
        <v>74</v>
      </c>
      <c r="B9" s="8" t="s">
        <v>64</v>
      </c>
      <c r="C9" s="8" t="s">
        <v>67</v>
      </c>
      <c r="D9" s="8"/>
      <c r="E9" s="8"/>
      <c r="F9" s="8" t="s">
        <v>75</v>
      </c>
      <c r="G9" s="8"/>
      <c r="H9" s="8"/>
    </row>
    <row r="10" spans="1:21">
      <c r="A10" s="8"/>
      <c r="B10" s="21">
        <v>30</v>
      </c>
      <c r="C10" s="21">
        <v>50</v>
      </c>
      <c r="D10" s="21"/>
      <c r="E10" s="21"/>
      <c r="F10" s="21" cm="1">
        <f t="array" aca="1" ref="F10" ca="1">_xll.RiskUniform(30,50)</f>
        <v>40</v>
      </c>
      <c r="G10" s="21" t="s">
        <v>61</v>
      </c>
      <c r="H10" s="22" t="s">
        <v>168</v>
      </c>
    </row>
    <row r="11" spans="1:21">
      <c r="A11" s="8" t="s">
        <v>80</v>
      </c>
      <c r="B11" s="8" t="s">
        <v>81</v>
      </c>
      <c r="C11" s="8" t="s">
        <v>82</v>
      </c>
      <c r="D11" s="8"/>
      <c r="E11" s="8"/>
      <c r="F11" s="8" t="s">
        <v>83</v>
      </c>
      <c r="G11" s="8"/>
      <c r="H11" s="8"/>
    </row>
    <row r="12" spans="1:21">
      <c r="A12" s="8"/>
      <c r="B12" s="8">
        <v>7</v>
      </c>
      <c r="C12" s="8">
        <v>100</v>
      </c>
      <c r="D12" s="8"/>
      <c r="E12" s="8"/>
      <c r="F12" s="19" cm="1">
        <f t="array" aca="1" ref="F12" ca="1">_xll.RiskWeibull(7,100)</f>
        <v>93.543756289254645</v>
      </c>
      <c r="G12" s="8" t="s">
        <v>61</v>
      </c>
      <c r="H12" s="20" t="s">
        <v>85</v>
      </c>
    </row>
    <row r="13" spans="1:21">
      <c r="A13" s="8" t="s">
        <v>86</v>
      </c>
      <c r="B13" s="8" t="s">
        <v>87</v>
      </c>
      <c r="C13" s="8" t="s">
        <v>59</v>
      </c>
      <c r="D13" s="8"/>
      <c r="E13" s="8"/>
      <c r="F13" s="8" t="s">
        <v>88</v>
      </c>
      <c r="G13" s="8"/>
      <c r="H13" s="8"/>
    </row>
    <row r="14" spans="1:21">
      <c r="A14" s="8"/>
      <c r="B14" s="8">
        <v>5</v>
      </c>
      <c r="C14" s="8">
        <f>1/20</f>
        <v>0.05</v>
      </c>
      <c r="D14" s="8"/>
      <c r="E14" s="8"/>
      <c r="F14" s="8" cm="1">
        <f t="array" aca="1" ref="F14" ca="1">_xll.RiskGamma(5,20)</f>
        <v>100</v>
      </c>
      <c r="G14" s="8" t="s">
        <v>61</v>
      </c>
      <c r="H14" s="20" t="s">
        <v>89</v>
      </c>
    </row>
    <row r="15" spans="1:21">
      <c r="A15" s="8" t="s">
        <v>90</v>
      </c>
      <c r="B15" s="8" t="s">
        <v>64</v>
      </c>
      <c r="C15" s="8" t="s">
        <v>67</v>
      </c>
      <c r="D15" s="8"/>
      <c r="E15" s="8"/>
      <c r="F15" s="8" t="s">
        <v>91</v>
      </c>
      <c r="G15" s="8"/>
      <c r="H15" s="8"/>
    </row>
    <row r="16" spans="1:21">
      <c r="A16" s="8"/>
      <c r="B16" s="8">
        <v>15</v>
      </c>
      <c r="C16" s="8">
        <v>25</v>
      </c>
      <c r="D16" s="8"/>
      <c r="E16" s="8"/>
      <c r="F16" s="8" cm="1">
        <f t="array" aca="1" ref="F16" ca="1">_xll.RiskUniform(15,25)</f>
        <v>20</v>
      </c>
      <c r="G16" s="8" t="s">
        <v>61</v>
      </c>
      <c r="H16" s="20" t="s">
        <v>92</v>
      </c>
    </row>
    <row r="17" spans="1:8">
      <c r="A17" s="21" t="s">
        <v>93</v>
      </c>
      <c r="B17" s="8"/>
      <c r="C17" s="8"/>
      <c r="D17" s="8"/>
      <c r="E17" s="8"/>
      <c r="F17" s="8" t="s">
        <v>94</v>
      </c>
      <c r="G17" s="8"/>
      <c r="H17" s="8"/>
    </row>
    <row r="18" spans="1:8">
      <c r="A18" s="8"/>
      <c r="B18" s="8"/>
      <c r="C18" s="8"/>
      <c r="D18" s="8"/>
      <c r="E18" s="8"/>
      <c r="F18" s="8">
        <v>120</v>
      </c>
      <c r="G18" s="8" t="s">
        <v>61</v>
      </c>
      <c r="H18" s="8"/>
    </row>
    <row r="19" spans="1:8">
      <c r="A19" s="8" t="s">
        <v>95</v>
      </c>
      <c r="B19" s="8" t="s">
        <v>64</v>
      </c>
      <c r="C19" s="8" t="s">
        <v>96</v>
      </c>
      <c r="D19" s="8" t="s">
        <v>67</v>
      </c>
      <c r="E19" s="8"/>
      <c r="F19" s="8" t="s">
        <v>97</v>
      </c>
      <c r="G19" s="8"/>
      <c r="H19" s="8"/>
    </row>
    <row r="20" spans="1:8">
      <c r="A20" s="8"/>
      <c r="B20" s="8">
        <v>75</v>
      </c>
      <c r="C20" s="8">
        <v>97</v>
      </c>
      <c r="D20" s="8">
        <v>135</v>
      </c>
      <c r="E20" s="8"/>
      <c r="F20" s="19" cm="1">
        <f t="array" aca="1" ref="F20" ca="1">_xll.RiskPert(75,97,135)</f>
        <v>99.666666666666671</v>
      </c>
      <c r="G20" s="8" t="s">
        <v>61</v>
      </c>
      <c r="H20" s="20" t="s">
        <v>98</v>
      </c>
    </row>
    <row r="21" spans="1:8">
      <c r="A21" s="8" t="s">
        <v>99</v>
      </c>
      <c r="B21" s="8" t="s">
        <v>64</v>
      </c>
      <c r="C21" s="8" t="s">
        <v>67</v>
      </c>
      <c r="D21" s="8"/>
      <c r="E21" s="8"/>
      <c r="F21" s="8" t="s">
        <v>100</v>
      </c>
      <c r="G21" s="8"/>
      <c r="H21" s="8"/>
    </row>
    <row r="22" spans="1:8">
      <c r="A22" s="8"/>
      <c r="B22" s="8">
        <v>20</v>
      </c>
      <c r="C22" s="8">
        <v>30</v>
      </c>
      <c r="D22" s="8"/>
      <c r="E22" s="8"/>
      <c r="F22" s="8" cm="1">
        <f t="array" aca="1" ref="F22" ca="1">_xll.RiskUniform(20,30)</f>
        <v>25</v>
      </c>
      <c r="G22" s="8" t="s">
        <v>61</v>
      </c>
      <c r="H22" s="20" t="s">
        <v>101</v>
      </c>
    </row>
    <row r="25" spans="1:8">
      <c r="A25" s="8" t="s">
        <v>102</v>
      </c>
      <c r="B25" s="8">
        <v>0.02</v>
      </c>
      <c r="C25" s="8"/>
    </row>
    <row r="26" spans="1:8">
      <c r="A26" s="8" t="s">
        <v>103</v>
      </c>
      <c r="B26" s="8">
        <f>24*60*7</f>
        <v>10080</v>
      </c>
      <c r="C26" s="8" t="s">
        <v>61</v>
      </c>
    </row>
    <row r="27" spans="1:8">
      <c r="A27" s="8" t="s">
        <v>104</v>
      </c>
      <c r="B27" s="8">
        <f>24*60</f>
        <v>1440</v>
      </c>
      <c r="C27" s="8" t="s">
        <v>61</v>
      </c>
    </row>
    <row r="32" spans="1:8">
      <c r="A32" s="1" t="s">
        <v>105</v>
      </c>
    </row>
    <row r="34" spans="1:40">
      <c r="A34" s="8"/>
      <c r="B34" s="8"/>
      <c r="C34" s="8"/>
      <c r="D34" s="34" t="s">
        <v>106</v>
      </c>
      <c r="E34" s="34"/>
      <c r="F34" s="34"/>
      <c r="G34" s="34"/>
      <c r="H34" s="35" t="s">
        <v>107</v>
      </c>
      <c r="I34" s="35"/>
      <c r="J34" s="35"/>
      <c r="K34" s="35"/>
      <c r="L34" s="36" t="s">
        <v>108</v>
      </c>
      <c r="M34" s="36"/>
      <c r="N34" s="36"/>
      <c r="O34" s="36"/>
      <c r="P34" s="37" t="s">
        <v>109</v>
      </c>
      <c r="Q34" s="37"/>
      <c r="R34" s="37"/>
      <c r="S34" s="37"/>
      <c r="T34" s="13"/>
      <c r="U34" s="38" t="s">
        <v>110</v>
      </c>
      <c r="V34" s="38"/>
      <c r="W34" s="38"/>
      <c r="X34" s="38"/>
      <c r="Y34" s="39" t="s">
        <v>111</v>
      </c>
      <c r="Z34" s="39"/>
      <c r="AA34" s="39"/>
      <c r="AB34" s="39"/>
      <c r="AC34" s="40" t="s">
        <v>112</v>
      </c>
      <c r="AD34" s="40"/>
      <c r="AE34" s="40"/>
      <c r="AF34" s="40"/>
      <c r="AG34" s="8"/>
      <c r="AH34" s="8"/>
      <c r="AI34" s="8"/>
      <c r="AJ34" s="8"/>
      <c r="AK34" s="8"/>
      <c r="AL34" s="8"/>
      <c r="AM34" s="8"/>
      <c r="AN34" s="8"/>
    </row>
    <row r="35" spans="1:40">
      <c r="A35" s="8" t="s">
        <v>113</v>
      </c>
      <c r="B35" s="8" t="s">
        <v>114</v>
      </c>
      <c r="C35" s="8" t="s">
        <v>115</v>
      </c>
      <c r="D35" s="10" t="s">
        <v>116</v>
      </c>
      <c r="E35" s="10" t="s">
        <v>163</v>
      </c>
      <c r="F35" s="10" t="s">
        <v>118</v>
      </c>
      <c r="G35" s="10" t="s">
        <v>121</v>
      </c>
      <c r="H35" s="11" t="s">
        <v>116</v>
      </c>
      <c r="I35" s="11" t="s">
        <v>163</v>
      </c>
      <c r="J35" s="11" t="s">
        <v>118</v>
      </c>
      <c r="K35" s="11" t="s">
        <v>121</v>
      </c>
      <c r="L35" s="12" t="s">
        <v>116</v>
      </c>
      <c r="M35" s="12" t="s">
        <v>163</v>
      </c>
      <c r="N35" s="12" t="s">
        <v>118</v>
      </c>
      <c r="O35" s="12" t="s">
        <v>121</v>
      </c>
      <c r="P35" s="13" t="s">
        <v>116</v>
      </c>
      <c r="Q35" s="13" t="s">
        <v>123</v>
      </c>
      <c r="R35" s="13" t="s">
        <v>124</v>
      </c>
      <c r="S35" s="13" t="s">
        <v>118</v>
      </c>
      <c r="T35" s="13" t="s">
        <v>121</v>
      </c>
      <c r="U35" s="14" t="s">
        <v>116</v>
      </c>
      <c r="V35" s="14" t="s">
        <v>163</v>
      </c>
      <c r="W35" s="14" t="s">
        <v>118</v>
      </c>
      <c r="X35" s="14" t="s">
        <v>121</v>
      </c>
      <c r="Y35" s="15" t="s">
        <v>116</v>
      </c>
      <c r="Z35" s="15" t="s">
        <v>163</v>
      </c>
      <c r="AA35" s="15" t="s">
        <v>118</v>
      </c>
      <c r="AB35" s="15" t="s">
        <v>121</v>
      </c>
      <c r="AC35" s="16" t="s">
        <v>116</v>
      </c>
      <c r="AD35" s="16" t="s">
        <v>163</v>
      </c>
      <c r="AE35" s="16" t="s">
        <v>118</v>
      </c>
      <c r="AF35" s="16" t="s">
        <v>121</v>
      </c>
      <c r="AG35" s="7" t="s">
        <v>131</v>
      </c>
      <c r="AH35" s="7" t="s">
        <v>132</v>
      </c>
      <c r="AI35" s="7" t="s">
        <v>145</v>
      </c>
      <c r="AJ35" s="7" t="s">
        <v>146</v>
      </c>
      <c r="AK35" s="7" t="s">
        <v>147</v>
      </c>
      <c r="AL35" s="7" t="s">
        <v>148</v>
      </c>
      <c r="AM35" s="7" t="s">
        <v>133</v>
      </c>
      <c r="AN35" s="7" t="s">
        <v>149</v>
      </c>
    </row>
    <row r="36" spans="1:40">
      <c r="A36" s="8">
        <v>1</v>
      </c>
      <c r="B36" s="8" cm="1">
        <f t="array" aca="1" ref="B36" ca="1">_xll.RiskGamma(1,1/$B$6)</f>
        <v>100</v>
      </c>
      <c r="C36" s="8">
        <f ca="1">B36</f>
        <v>100</v>
      </c>
      <c r="D36" s="8">
        <f ca="1">C36</f>
        <v>100</v>
      </c>
      <c r="E36" s="8" cm="1">
        <f t="array" aca="1" ref="E36" ca="1">_xll.RiskPert($B$8,$D$8,$E$8)</f>
        <v>50</v>
      </c>
      <c r="F36" s="8">
        <f ca="1">D36+E36</f>
        <v>150</v>
      </c>
      <c r="G36" s="8">
        <f ca="1">F36-C36</f>
        <v>50</v>
      </c>
      <c r="H36" s="8">
        <f ca="1">F36</f>
        <v>150</v>
      </c>
      <c r="I36" s="8" cm="1">
        <f t="array" aca="1" ref="I36" ca="1">_xll.RiskUniform($B$10,$C$10)</f>
        <v>40</v>
      </c>
      <c r="J36" s="8">
        <f ca="1">H36+I36</f>
        <v>190</v>
      </c>
      <c r="K36" s="8">
        <f ca="1">H36-F36</f>
        <v>0</v>
      </c>
      <c r="L36" s="8">
        <f ca="1">J36</f>
        <v>190</v>
      </c>
      <c r="M36" s="19" cm="1">
        <f t="array" aca="1" ref="M36" ca="1">_xll.RiskWeibull($B$12,$C$12)</f>
        <v>93.543756289254645</v>
      </c>
      <c r="N36" s="19">
        <f ca="1">L36+M36</f>
        <v>283.54375628925465</v>
      </c>
      <c r="O36" s="8">
        <f ca="1">L36-J36</f>
        <v>0</v>
      </c>
      <c r="P36" s="19">
        <f ca="1">N36</f>
        <v>283.54375628925465</v>
      </c>
      <c r="Q36" s="8" cm="1">
        <f t="array" aca="1" ref="Q36" ca="1">_xll.RiskGamma($B$14,1/$C$14)</f>
        <v>100</v>
      </c>
      <c r="R36" s="8" cm="1">
        <f t="array" aca="1" ref="R36" ca="1">_xll.RiskUniform($B$16,$C$16)</f>
        <v>20</v>
      </c>
      <c r="S36" s="19">
        <f ca="1">P36+Q36+R36</f>
        <v>403.54375628925465</v>
      </c>
      <c r="T36" s="9">
        <f ca="1">P36+Q36-N36</f>
        <v>100</v>
      </c>
      <c r="U36" s="19" cm="1">
        <f t="array" aca="1" ref="U36" ca="1">INDEX(S:S, 41 + (INT((ROW(A1)-1)/6)*6))</f>
        <v>903.54375628925459</v>
      </c>
      <c r="V36" s="8">
        <f>$F$18</f>
        <v>120</v>
      </c>
      <c r="W36" s="19">
        <f ca="1">U36+V36</f>
        <v>1023.5437562892546</v>
      </c>
      <c r="X36" s="8">
        <f ca="1">U36-S36</f>
        <v>499.99999999999994</v>
      </c>
      <c r="Y36" s="19">
        <f ca="1">W36</f>
        <v>1023.5437562892546</v>
      </c>
      <c r="Z36" s="19" cm="1">
        <f t="array" aca="1" ref="Z36" ca="1">_xll.RiskPert($B$20,$C$20,$D$20)</f>
        <v>99.666666666666671</v>
      </c>
      <c r="AA36" s="8">
        <f ca="1">Y36+Z36</f>
        <v>1123.2104229559213</v>
      </c>
      <c r="AB36" s="8">
        <f ca="1">Y36-W36</f>
        <v>0</v>
      </c>
      <c r="AC36" s="8" cm="1">
        <f t="array" aca="1" ref="AC36" ca="1">IF(MOD(ROW()-36, 6) = 0, INDEX(AA:AA, ROW()), INDEX(AE:AE,ROW() - 1))</f>
        <v>1123.2104229559213</v>
      </c>
      <c r="AD36" s="8" cm="1">
        <f t="array" aca="1" ref="AD36" ca="1">_xll.RiskUniform($B$22,$C$22)</f>
        <v>25</v>
      </c>
      <c r="AE36" s="8">
        <f ca="1">AC36+AD36</f>
        <v>1148.2104229559213</v>
      </c>
      <c r="AF36" s="19">
        <f ca="1">AC36-W36</f>
        <v>99.666666666666742</v>
      </c>
      <c r="AG36" s="19">
        <f ca="1">AE36-C36</f>
        <v>1048.2104229559213</v>
      </c>
      <c r="AH36" s="8" t="str">
        <f ca="1">IF(AE36&gt;$B$26,"ONE WEEK REACHED","NO")</f>
        <v>NO</v>
      </c>
      <c r="AI36" s="8">
        <f ca="1">IF(AH36="NO",G36,0)</f>
        <v>50</v>
      </c>
      <c r="AJ36" s="8">
        <f ca="1">IF(AH36="NO",T36,0)</f>
        <v>100</v>
      </c>
      <c r="AK36" s="8">
        <f ca="1">IF(AH36="NO",X36,0)</f>
        <v>499.99999999999994</v>
      </c>
      <c r="AL36" s="19">
        <f ca="1">IF(AH36="NO",AF36,0)</f>
        <v>99.666666666666742</v>
      </c>
      <c r="AM36" s="19">
        <f ca="1">IF(AH36="NO",AG36,0)</f>
        <v>1048.2104229559213</v>
      </c>
      <c r="AN36" s="8" t="str">
        <f ca="1">IF(AND(AG36&lt;$B$27,AH36="NO"),"YES","NO")</f>
        <v>YES</v>
      </c>
    </row>
    <row r="37" spans="1:40">
      <c r="A37" s="8">
        <v>2</v>
      </c>
      <c r="B37" s="8" cm="1">
        <f t="array" aca="1" ref="B37" ca="1">_xll.RiskGamma(1,1/$B$6)</f>
        <v>100</v>
      </c>
      <c r="C37" s="8">
        <f ca="1">C36+B37</f>
        <v>200</v>
      </c>
      <c r="D37" s="8">
        <f ca="1">MAX(J36,C37)</f>
        <v>200</v>
      </c>
      <c r="E37" s="8" cm="1">
        <f t="array" aca="1" ref="E37" ca="1">_xll.RiskPert($B$8,$D$8,$E$8)</f>
        <v>50</v>
      </c>
      <c r="F37" s="8">
        <f ca="1">D37+E37</f>
        <v>250</v>
      </c>
      <c r="G37" s="8">
        <f ca="1">F37-C37</f>
        <v>50</v>
      </c>
      <c r="H37" s="8">
        <f ca="1">F37</f>
        <v>250</v>
      </c>
      <c r="I37" s="8" cm="1">
        <f t="array" aca="1" ref="I37" ca="1">_xll.RiskUniform($B$10,$C$10)</f>
        <v>40</v>
      </c>
      <c r="J37" s="8">
        <f ca="1">H37+I37</f>
        <v>290</v>
      </c>
      <c r="K37" s="8">
        <f ca="1">H37-F37</f>
        <v>0</v>
      </c>
      <c r="L37" s="8">
        <f ca="1">J37</f>
        <v>290</v>
      </c>
      <c r="M37" s="19" cm="1">
        <f t="array" aca="1" ref="M37" ca="1">_xll.RiskWeibull($B$12,$C$12)</f>
        <v>93.543756289254645</v>
      </c>
      <c r="N37" s="19">
        <f ca="1">L37+M37</f>
        <v>383.54375628925465</v>
      </c>
      <c r="O37" s="8">
        <f ca="1">L37-J37</f>
        <v>0</v>
      </c>
      <c r="P37" s="19">
        <f ca="1">N37</f>
        <v>383.54375628925465</v>
      </c>
      <c r="Q37" s="8" cm="1">
        <f t="array" aca="1" ref="Q37" ca="1">_xll.RiskGamma($B$14,1/$C$14)</f>
        <v>100</v>
      </c>
      <c r="R37" s="8" cm="1">
        <f t="array" aca="1" ref="R37" ca="1">_xll.RiskUniform($B$16,$C$16)</f>
        <v>20</v>
      </c>
      <c r="S37" s="19">
        <f ca="1">P37+Q37+R37</f>
        <v>503.54375628925465</v>
      </c>
      <c r="T37" s="9">
        <f t="shared" ref="T37:T100" ca="1" si="0">P37+Q37-N37</f>
        <v>100</v>
      </c>
      <c r="U37" s="19" cm="1">
        <f t="array" aca="1" ref="U37" ca="1">INDEX(S:S, 41 + (INT((ROW(A2)-1)/6)*6))</f>
        <v>903.54375628925459</v>
      </c>
      <c r="V37" s="8">
        <f t="shared" ref="V37:V155" si="1">$F$18</f>
        <v>120</v>
      </c>
      <c r="W37" s="19">
        <f t="shared" ref="W37:W100" ca="1" si="2">U37+V37</f>
        <v>1023.5437562892546</v>
      </c>
      <c r="X37" s="8">
        <f t="shared" ref="X37:X100" ca="1" si="3">U37-S37</f>
        <v>399.99999999999994</v>
      </c>
      <c r="Y37" s="19">
        <f t="shared" ref="Y37:Y100" ca="1" si="4">W37</f>
        <v>1023.5437562892546</v>
      </c>
      <c r="Z37" s="19" cm="1">
        <f t="array" aca="1" ref="Z37" ca="1">_xll.RiskPert($B$20,$C$20,$D$20)</f>
        <v>99.666666666666671</v>
      </c>
      <c r="AA37" s="8">
        <f t="shared" ref="AA37:AA100" ca="1" si="5">Y37+Z37</f>
        <v>1123.2104229559213</v>
      </c>
      <c r="AB37" s="8">
        <f t="shared" ref="AB37:AB100" ca="1" si="6">Y37-W37</f>
        <v>0</v>
      </c>
      <c r="AC37" s="8" cm="1">
        <f t="array" aca="1" ref="AC37" ca="1">IF(MOD(ROW()-36, 6) = 0, INDEX(AA:AA, ROW()), INDEX(AE:AE,ROW() - 1))</f>
        <v>1148.2104229559213</v>
      </c>
      <c r="AD37" s="8" cm="1">
        <f t="array" aca="1" ref="AD37" ca="1">_xll.RiskUniform($B$22,$C$22)</f>
        <v>25</v>
      </c>
      <c r="AE37" s="8">
        <f ca="1">AC37+AD37</f>
        <v>1173.2104229559213</v>
      </c>
      <c r="AF37" s="19">
        <f t="shared" ref="AF37:AF100" ca="1" si="7">AC37-W37</f>
        <v>124.66666666666674</v>
      </c>
      <c r="AG37" s="19">
        <f ca="1">AE37-C37</f>
        <v>973.21042295592133</v>
      </c>
      <c r="AH37" s="8" t="str">
        <f t="shared" ref="AH37:AH100" ca="1" si="8">IF(AE37&gt;$B$26,"ONE WEEK REACHED","NO")</f>
        <v>NO</v>
      </c>
      <c r="AI37" s="8">
        <f t="shared" ref="AI37:AI100" ca="1" si="9">IF(AH37="NO",G37,0)</f>
        <v>50</v>
      </c>
      <c r="AJ37" s="8">
        <f t="shared" ref="AJ37:AJ100" ca="1" si="10">IF(AH37="NO",T37,0)</f>
        <v>100</v>
      </c>
      <c r="AK37" s="8">
        <f t="shared" ref="AK37:AK100" ca="1" si="11">IF(AH37="NO",X37,0)</f>
        <v>399.99999999999994</v>
      </c>
      <c r="AL37" s="19">
        <f t="shared" ref="AL37:AL100" ca="1" si="12">IF(AH37="NO",AF37,0)</f>
        <v>124.66666666666674</v>
      </c>
      <c r="AM37" s="19">
        <f t="shared" ref="AM37:AM100" ca="1" si="13">IF(AH37="NO",AG37,0)</f>
        <v>973.21042295592133</v>
      </c>
      <c r="AN37" s="8" t="str">
        <f t="shared" ref="AN37:AN100" ca="1" si="14">IF(AND(AG37&lt;$B$27,AH37="NO"),"YES","NO")</f>
        <v>YES</v>
      </c>
    </row>
    <row r="38" spans="1:40">
      <c r="A38" s="8">
        <v>3</v>
      </c>
      <c r="B38" s="8" cm="1">
        <f t="array" aca="1" ref="B38" ca="1">_xll.RiskGamma(1,1/$B$6)</f>
        <v>100</v>
      </c>
      <c r="C38" s="8">
        <f t="shared" ref="C38:C101" ca="1" si="15">C37+B38</f>
        <v>300</v>
      </c>
      <c r="D38" s="8">
        <f t="shared" ref="D38:D101" ca="1" si="16">MAX(J37,C38)</f>
        <v>300</v>
      </c>
      <c r="E38" s="8" cm="1">
        <f t="array" aca="1" ref="E38" ca="1">_xll.RiskPert($B$8,$D$8,$E$8)</f>
        <v>50</v>
      </c>
      <c r="F38" s="8">
        <f t="shared" ref="F38:F101" ca="1" si="17">D38+E38</f>
        <v>350</v>
      </c>
      <c r="G38" s="8">
        <f t="shared" ref="G38:G101" ca="1" si="18">F38-C38</f>
        <v>50</v>
      </c>
      <c r="H38" s="8">
        <f t="shared" ref="H38:H101" ca="1" si="19">F38</f>
        <v>350</v>
      </c>
      <c r="I38" s="8" cm="1">
        <f t="array" aca="1" ref="I38" ca="1">_xll.RiskUniform($B$10,$C$10)</f>
        <v>40</v>
      </c>
      <c r="J38" s="8">
        <f t="shared" ref="J38:J101" ca="1" si="20">H38+I38</f>
        <v>390</v>
      </c>
      <c r="K38" s="8">
        <f t="shared" ref="K38:K101" ca="1" si="21">H38-F38</f>
        <v>0</v>
      </c>
      <c r="L38" s="8">
        <f t="shared" ref="L38:L101" ca="1" si="22">J38</f>
        <v>390</v>
      </c>
      <c r="M38" s="19" cm="1">
        <f t="array" aca="1" ref="M38" ca="1">_xll.RiskWeibull($B$12,$C$12)</f>
        <v>93.543756289254645</v>
      </c>
      <c r="N38" s="19">
        <f t="shared" ref="N38:N101" ca="1" si="23">L38+M38</f>
        <v>483.54375628925465</v>
      </c>
      <c r="O38" s="8">
        <f t="shared" ref="O38:O101" ca="1" si="24">L38-J38</f>
        <v>0</v>
      </c>
      <c r="P38" s="19">
        <f t="shared" ref="P38:P101" ca="1" si="25">N38</f>
        <v>483.54375628925465</v>
      </c>
      <c r="Q38" s="8" cm="1">
        <f t="array" aca="1" ref="Q38" ca="1">_xll.RiskGamma($B$14,1/$C$14)</f>
        <v>100</v>
      </c>
      <c r="R38" s="8" cm="1">
        <f t="array" aca="1" ref="R38" ca="1">_xll.RiskUniform($B$16,$C$16)</f>
        <v>20</v>
      </c>
      <c r="S38" s="19">
        <f t="shared" ref="S38:S101" ca="1" si="26">P38+Q38+R38</f>
        <v>603.54375628925459</v>
      </c>
      <c r="T38" s="9">
        <f t="shared" ca="1" si="0"/>
        <v>99.999999999999943</v>
      </c>
      <c r="U38" s="19" cm="1">
        <f t="array" aca="1" ref="U38" ca="1">INDEX(S:S, 41 + (INT((ROW(A3)-1)/6)*6))</f>
        <v>903.54375628925459</v>
      </c>
      <c r="V38" s="8">
        <f t="shared" si="1"/>
        <v>120</v>
      </c>
      <c r="W38" s="19">
        <f t="shared" ca="1" si="2"/>
        <v>1023.5437562892546</v>
      </c>
      <c r="X38" s="8">
        <f t="shared" ca="1" si="3"/>
        <v>300</v>
      </c>
      <c r="Y38" s="19">
        <f t="shared" ca="1" si="4"/>
        <v>1023.5437562892546</v>
      </c>
      <c r="Z38" s="19" cm="1">
        <f t="array" aca="1" ref="Z38" ca="1">_xll.RiskPert($B$20,$C$20,$D$20)</f>
        <v>99.666666666666671</v>
      </c>
      <c r="AA38" s="8">
        <f t="shared" ca="1" si="5"/>
        <v>1123.2104229559213</v>
      </c>
      <c r="AB38" s="8">
        <f t="shared" ca="1" si="6"/>
        <v>0</v>
      </c>
      <c r="AC38" s="8" cm="1">
        <f t="array" aca="1" ref="AC38" ca="1">IF(MOD(ROW()-36, 6) = 0, INDEX(AA:AA, ROW()), INDEX(AE:AE,ROW() - 1))</f>
        <v>1173.2104229559213</v>
      </c>
      <c r="AD38" s="8" cm="1">
        <f t="array" aca="1" ref="AD38" ca="1">_xll.RiskUniform($B$22,$C$22)</f>
        <v>25</v>
      </c>
      <c r="AE38" s="8">
        <f t="shared" ref="AE38:AE101" ca="1" si="27">AC38+AD38</f>
        <v>1198.2104229559213</v>
      </c>
      <c r="AF38" s="19">
        <f t="shared" ca="1" si="7"/>
        <v>149.66666666666674</v>
      </c>
      <c r="AG38" s="19">
        <f t="shared" ref="AG38:AG101" ca="1" si="28">AE38-C38</f>
        <v>898.21042295592133</v>
      </c>
      <c r="AH38" s="8" t="str">
        <f t="shared" ca="1" si="8"/>
        <v>NO</v>
      </c>
      <c r="AI38" s="8">
        <f t="shared" ca="1" si="9"/>
        <v>50</v>
      </c>
      <c r="AJ38" s="8">
        <f t="shared" ca="1" si="10"/>
        <v>99.999999999999943</v>
      </c>
      <c r="AK38" s="8">
        <f t="shared" ca="1" si="11"/>
        <v>300</v>
      </c>
      <c r="AL38" s="19">
        <f t="shared" ca="1" si="12"/>
        <v>149.66666666666674</v>
      </c>
      <c r="AM38" s="19">
        <f t="shared" ca="1" si="13"/>
        <v>898.21042295592133</v>
      </c>
      <c r="AN38" s="8" t="str">
        <f t="shared" ca="1" si="14"/>
        <v>YES</v>
      </c>
    </row>
    <row r="39" spans="1:40">
      <c r="A39" s="8">
        <v>4</v>
      </c>
      <c r="B39" s="8" cm="1">
        <f t="array" aca="1" ref="B39" ca="1">_xll.RiskGamma(1,1/$B$6)</f>
        <v>100</v>
      </c>
      <c r="C39" s="8">
        <f t="shared" ca="1" si="15"/>
        <v>400</v>
      </c>
      <c r="D39" s="8">
        <f t="shared" ca="1" si="16"/>
        <v>400</v>
      </c>
      <c r="E39" s="8" cm="1">
        <f t="array" aca="1" ref="E39" ca="1">_xll.RiskPert($B$8,$D$8,$E$8)</f>
        <v>50</v>
      </c>
      <c r="F39" s="8">
        <f t="shared" ca="1" si="17"/>
        <v>450</v>
      </c>
      <c r="G39" s="8">
        <f t="shared" ca="1" si="18"/>
        <v>50</v>
      </c>
      <c r="H39" s="8">
        <f t="shared" ca="1" si="19"/>
        <v>450</v>
      </c>
      <c r="I39" s="8" cm="1">
        <f t="array" aca="1" ref="I39" ca="1">_xll.RiskUniform($B$10,$C$10)</f>
        <v>40</v>
      </c>
      <c r="J39" s="8">
        <f t="shared" ca="1" si="20"/>
        <v>490</v>
      </c>
      <c r="K39" s="8">
        <f t="shared" ca="1" si="21"/>
        <v>0</v>
      </c>
      <c r="L39" s="8">
        <f t="shared" ca="1" si="22"/>
        <v>490</v>
      </c>
      <c r="M39" s="19" cm="1">
        <f t="array" aca="1" ref="M39" ca="1">_xll.RiskWeibull($B$12,$C$12)</f>
        <v>93.543756289254645</v>
      </c>
      <c r="N39" s="19">
        <f t="shared" ca="1" si="23"/>
        <v>583.54375628925459</v>
      </c>
      <c r="O39" s="8">
        <f t="shared" ca="1" si="24"/>
        <v>0</v>
      </c>
      <c r="P39" s="19">
        <f t="shared" ca="1" si="25"/>
        <v>583.54375628925459</v>
      </c>
      <c r="Q39" s="8" cm="1">
        <f t="array" aca="1" ref="Q39" ca="1">_xll.RiskGamma($B$14,1/$C$14)</f>
        <v>100</v>
      </c>
      <c r="R39" s="8" cm="1">
        <f t="array" aca="1" ref="R39" ca="1">_xll.RiskUniform($B$16,$C$16)</f>
        <v>20</v>
      </c>
      <c r="S39" s="19">
        <f t="shared" ca="1" si="26"/>
        <v>703.54375628925459</v>
      </c>
      <c r="T39" s="9">
        <f t="shared" ca="1" si="0"/>
        <v>100</v>
      </c>
      <c r="U39" s="19" cm="1">
        <f t="array" aca="1" ref="U39" ca="1">INDEX(S:S, 41 + (INT((ROW(A4)-1)/6)*6))</f>
        <v>903.54375628925459</v>
      </c>
      <c r="V39" s="8">
        <f t="shared" si="1"/>
        <v>120</v>
      </c>
      <c r="W39" s="19">
        <f t="shared" ca="1" si="2"/>
        <v>1023.5437562892546</v>
      </c>
      <c r="X39" s="8">
        <f t="shared" ca="1" si="3"/>
        <v>200</v>
      </c>
      <c r="Y39" s="19">
        <f t="shared" ca="1" si="4"/>
        <v>1023.5437562892546</v>
      </c>
      <c r="Z39" s="19" cm="1">
        <f t="array" aca="1" ref="Z39" ca="1">_xll.RiskPert($B$20,$C$20,$D$20)</f>
        <v>99.666666666666671</v>
      </c>
      <c r="AA39" s="8">
        <f t="shared" ca="1" si="5"/>
        <v>1123.2104229559213</v>
      </c>
      <c r="AB39" s="8">
        <f t="shared" ca="1" si="6"/>
        <v>0</v>
      </c>
      <c r="AC39" s="8" cm="1">
        <f t="array" aca="1" ref="AC39" ca="1">IF(MOD(ROW()-36, 6) = 0, INDEX(AA:AA, ROW()), INDEX(AE:AE,ROW() - 1))</f>
        <v>1198.2104229559213</v>
      </c>
      <c r="AD39" s="8" cm="1">
        <f t="array" aca="1" ref="AD39" ca="1">_xll.RiskUniform($B$22,$C$22)</f>
        <v>25</v>
      </c>
      <c r="AE39" s="8">
        <f t="shared" ca="1" si="27"/>
        <v>1223.2104229559213</v>
      </c>
      <c r="AF39" s="19">
        <f t="shared" ca="1" si="7"/>
        <v>174.66666666666674</v>
      </c>
      <c r="AG39" s="19">
        <f t="shared" ca="1" si="28"/>
        <v>823.21042295592133</v>
      </c>
      <c r="AH39" s="8" t="str">
        <f t="shared" ca="1" si="8"/>
        <v>NO</v>
      </c>
      <c r="AI39" s="8">
        <f t="shared" ca="1" si="9"/>
        <v>50</v>
      </c>
      <c r="AJ39" s="8">
        <f t="shared" ca="1" si="10"/>
        <v>100</v>
      </c>
      <c r="AK39" s="8">
        <f t="shared" ca="1" si="11"/>
        <v>200</v>
      </c>
      <c r="AL39" s="19">
        <f t="shared" ca="1" si="12"/>
        <v>174.66666666666674</v>
      </c>
      <c r="AM39" s="19">
        <f t="shared" ca="1" si="13"/>
        <v>823.21042295592133</v>
      </c>
      <c r="AN39" s="8" t="str">
        <f t="shared" ca="1" si="14"/>
        <v>YES</v>
      </c>
    </row>
    <row r="40" spans="1:40">
      <c r="A40" s="8">
        <v>5</v>
      </c>
      <c r="B40" s="8" cm="1">
        <f t="array" aca="1" ref="B40" ca="1">_xll.RiskGamma(1,1/$B$6)</f>
        <v>100</v>
      </c>
      <c r="C40" s="8">
        <f t="shared" ca="1" si="15"/>
        <v>500</v>
      </c>
      <c r="D40" s="8">
        <f t="shared" ca="1" si="16"/>
        <v>500</v>
      </c>
      <c r="E40" s="8" cm="1">
        <f t="array" aca="1" ref="E40" ca="1">_xll.RiskPert($B$8,$D$8,$E$8)</f>
        <v>50</v>
      </c>
      <c r="F40" s="8">
        <f t="shared" ca="1" si="17"/>
        <v>550</v>
      </c>
      <c r="G40" s="8">
        <f t="shared" ca="1" si="18"/>
        <v>50</v>
      </c>
      <c r="H40" s="8">
        <f t="shared" ca="1" si="19"/>
        <v>550</v>
      </c>
      <c r="I40" s="8" cm="1">
        <f t="array" aca="1" ref="I40" ca="1">_xll.RiskUniform($B$10,$C$10)</f>
        <v>40</v>
      </c>
      <c r="J40" s="8">
        <f t="shared" ca="1" si="20"/>
        <v>590</v>
      </c>
      <c r="K40" s="8">
        <f t="shared" ca="1" si="21"/>
        <v>0</v>
      </c>
      <c r="L40" s="8">
        <f t="shared" ca="1" si="22"/>
        <v>590</v>
      </c>
      <c r="M40" s="19" cm="1">
        <f t="array" aca="1" ref="M40" ca="1">_xll.RiskWeibull($B$12,$C$12)</f>
        <v>93.543756289254645</v>
      </c>
      <c r="N40" s="19">
        <f t="shared" ca="1" si="23"/>
        <v>683.54375628925459</v>
      </c>
      <c r="O40" s="8">
        <f t="shared" ca="1" si="24"/>
        <v>0</v>
      </c>
      <c r="P40" s="19">
        <f t="shared" ca="1" si="25"/>
        <v>683.54375628925459</v>
      </c>
      <c r="Q40" s="8" cm="1">
        <f t="array" aca="1" ref="Q40" ca="1">_xll.RiskGamma($B$14,1/$C$14)</f>
        <v>100</v>
      </c>
      <c r="R40" s="8" cm="1">
        <f t="array" aca="1" ref="R40" ca="1">_xll.RiskUniform($B$16,$C$16)</f>
        <v>20</v>
      </c>
      <c r="S40" s="19">
        <f t="shared" ca="1" si="26"/>
        <v>803.54375628925459</v>
      </c>
      <c r="T40" s="9">
        <f t="shared" ca="1" si="0"/>
        <v>100</v>
      </c>
      <c r="U40" s="19" cm="1">
        <f t="array" aca="1" ref="U40" ca="1">INDEX(S:S, 41 + (INT((ROW(A5)-1)/6)*6))</f>
        <v>903.54375628925459</v>
      </c>
      <c r="V40" s="8">
        <f t="shared" si="1"/>
        <v>120</v>
      </c>
      <c r="W40" s="19">
        <f t="shared" ca="1" si="2"/>
        <v>1023.5437562892546</v>
      </c>
      <c r="X40" s="8">
        <f t="shared" ca="1" si="3"/>
        <v>100</v>
      </c>
      <c r="Y40" s="19">
        <f t="shared" ca="1" si="4"/>
        <v>1023.5437562892546</v>
      </c>
      <c r="Z40" s="19" cm="1">
        <f t="array" aca="1" ref="Z40" ca="1">_xll.RiskPert($B$20,$C$20,$D$20)</f>
        <v>99.666666666666671</v>
      </c>
      <c r="AA40" s="8">
        <f t="shared" ca="1" si="5"/>
        <v>1123.2104229559213</v>
      </c>
      <c r="AB40" s="8">
        <f t="shared" ca="1" si="6"/>
        <v>0</v>
      </c>
      <c r="AC40" s="8" cm="1">
        <f t="array" aca="1" ref="AC40" ca="1">IF(MOD(ROW()-36, 6) = 0, INDEX(AA:AA, ROW()), INDEX(AE:AE,ROW() - 1))</f>
        <v>1223.2104229559213</v>
      </c>
      <c r="AD40" s="8" cm="1">
        <f t="array" aca="1" ref="AD40" ca="1">_xll.RiskUniform($B$22,$C$22)</f>
        <v>25</v>
      </c>
      <c r="AE40" s="8">
        <f t="shared" ca="1" si="27"/>
        <v>1248.2104229559213</v>
      </c>
      <c r="AF40" s="19">
        <f t="shared" ca="1" si="7"/>
        <v>199.66666666666674</v>
      </c>
      <c r="AG40" s="19">
        <f t="shared" ca="1" si="28"/>
        <v>748.21042295592133</v>
      </c>
      <c r="AH40" s="8" t="str">
        <f t="shared" ca="1" si="8"/>
        <v>NO</v>
      </c>
      <c r="AI40" s="8">
        <f t="shared" ca="1" si="9"/>
        <v>50</v>
      </c>
      <c r="AJ40" s="8">
        <f t="shared" ca="1" si="10"/>
        <v>100</v>
      </c>
      <c r="AK40" s="8">
        <f t="shared" ca="1" si="11"/>
        <v>100</v>
      </c>
      <c r="AL40" s="19">
        <f t="shared" ca="1" si="12"/>
        <v>199.66666666666674</v>
      </c>
      <c r="AM40" s="19">
        <f t="shared" ca="1" si="13"/>
        <v>748.21042295592133</v>
      </c>
      <c r="AN40" s="8" t="str">
        <f t="shared" ca="1" si="14"/>
        <v>YES</v>
      </c>
    </row>
    <row r="41" spans="1:40">
      <c r="A41" s="8">
        <v>6</v>
      </c>
      <c r="B41" s="8" cm="1">
        <f t="array" aca="1" ref="B41" ca="1">_xll.RiskGamma(1,1/$B$6)</f>
        <v>100</v>
      </c>
      <c r="C41" s="8">
        <f t="shared" ca="1" si="15"/>
        <v>600</v>
      </c>
      <c r="D41" s="8">
        <f t="shared" ca="1" si="16"/>
        <v>600</v>
      </c>
      <c r="E41" s="8" cm="1">
        <f t="array" aca="1" ref="E41" ca="1">_xll.RiskPert($B$8,$D$8,$E$8)</f>
        <v>50</v>
      </c>
      <c r="F41" s="8">
        <f t="shared" ca="1" si="17"/>
        <v>650</v>
      </c>
      <c r="G41" s="8">
        <f t="shared" ca="1" si="18"/>
        <v>50</v>
      </c>
      <c r="H41" s="8">
        <f t="shared" ca="1" si="19"/>
        <v>650</v>
      </c>
      <c r="I41" s="8" cm="1">
        <f t="array" aca="1" ref="I41" ca="1">_xll.RiskUniform($B$10,$C$10)</f>
        <v>40</v>
      </c>
      <c r="J41" s="8">
        <f t="shared" ca="1" si="20"/>
        <v>690</v>
      </c>
      <c r="K41" s="8">
        <f t="shared" ca="1" si="21"/>
        <v>0</v>
      </c>
      <c r="L41" s="8">
        <f t="shared" ca="1" si="22"/>
        <v>690</v>
      </c>
      <c r="M41" s="19" cm="1">
        <f t="array" aca="1" ref="M41" ca="1">_xll.RiskWeibull($B$12,$C$12)</f>
        <v>93.543756289254645</v>
      </c>
      <c r="N41" s="19">
        <f t="shared" ca="1" si="23"/>
        <v>783.54375628925459</v>
      </c>
      <c r="O41" s="8">
        <f t="shared" ca="1" si="24"/>
        <v>0</v>
      </c>
      <c r="P41" s="19">
        <f t="shared" ca="1" si="25"/>
        <v>783.54375628925459</v>
      </c>
      <c r="Q41" s="8" cm="1">
        <f t="array" aca="1" ref="Q41" ca="1">_xll.RiskGamma($B$14,1/$C$14)</f>
        <v>100</v>
      </c>
      <c r="R41" s="8" cm="1">
        <f t="array" aca="1" ref="R41" ca="1">_xll.RiskUniform($B$16,$C$16)</f>
        <v>20</v>
      </c>
      <c r="S41" s="19">
        <f t="shared" ca="1" si="26"/>
        <v>903.54375628925459</v>
      </c>
      <c r="T41" s="9">
        <f t="shared" ca="1" si="0"/>
        <v>100</v>
      </c>
      <c r="U41" s="19" cm="1">
        <f t="array" aca="1" ref="U41" ca="1">INDEX(S:S, 41 + (INT((ROW(A6)-1)/6)*6))</f>
        <v>903.54375628925459</v>
      </c>
      <c r="V41" s="8">
        <f t="shared" si="1"/>
        <v>120</v>
      </c>
      <c r="W41" s="19">
        <f t="shared" ca="1" si="2"/>
        <v>1023.5437562892546</v>
      </c>
      <c r="X41" s="8">
        <f t="shared" ca="1" si="3"/>
        <v>0</v>
      </c>
      <c r="Y41" s="19">
        <f t="shared" ca="1" si="4"/>
        <v>1023.5437562892546</v>
      </c>
      <c r="Z41" s="19" cm="1">
        <f t="array" aca="1" ref="Z41" ca="1">_xll.RiskPert($B$20,$C$20,$D$20)</f>
        <v>99.666666666666671</v>
      </c>
      <c r="AA41" s="8">
        <f t="shared" ca="1" si="5"/>
        <v>1123.2104229559213</v>
      </c>
      <c r="AB41" s="8">
        <f t="shared" ca="1" si="6"/>
        <v>0</v>
      </c>
      <c r="AC41" s="8" cm="1">
        <f t="array" aca="1" ref="AC41" ca="1">IF(MOD(ROW()-36, 6) = 0, INDEX(AA:AA, ROW()), INDEX(AE:AE,ROW() - 1))</f>
        <v>1248.2104229559213</v>
      </c>
      <c r="AD41" s="8" cm="1">
        <f t="array" aca="1" ref="AD41" ca="1">_xll.RiskUniform($B$22,$C$22)</f>
        <v>25</v>
      </c>
      <c r="AE41" s="8">
        <f t="shared" ca="1" si="27"/>
        <v>1273.2104229559213</v>
      </c>
      <c r="AF41" s="19">
        <f t="shared" ca="1" si="7"/>
        <v>224.66666666666674</v>
      </c>
      <c r="AG41" s="19">
        <f t="shared" ca="1" si="28"/>
        <v>673.21042295592133</v>
      </c>
      <c r="AH41" s="8" t="str">
        <f t="shared" ca="1" si="8"/>
        <v>NO</v>
      </c>
      <c r="AI41" s="8">
        <f t="shared" ca="1" si="9"/>
        <v>50</v>
      </c>
      <c r="AJ41" s="8">
        <f t="shared" ca="1" si="10"/>
        <v>100</v>
      </c>
      <c r="AK41" s="8">
        <f t="shared" ca="1" si="11"/>
        <v>0</v>
      </c>
      <c r="AL41" s="19">
        <f t="shared" ca="1" si="12"/>
        <v>224.66666666666674</v>
      </c>
      <c r="AM41" s="19">
        <f t="shared" ca="1" si="13"/>
        <v>673.21042295592133</v>
      </c>
      <c r="AN41" s="8" t="str">
        <f t="shared" ca="1" si="14"/>
        <v>YES</v>
      </c>
    </row>
    <row r="42" spans="1:40">
      <c r="A42" s="8">
        <v>7</v>
      </c>
      <c r="B42" s="8" cm="1">
        <f t="array" aca="1" ref="B42" ca="1">_xll.RiskGamma(1,1/$B$6)</f>
        <v>100</v>
      </c>
      <c r="C42" s="8">
        <f t="shared" ca="1" si="15"/>
        <v>700</v>
      </c>
      <c r="D42" s="8">
        <f t="shared" ca="1" si="16"/>
        <v>700</v>
      </c>
      <c r="E42" s="8" cm="1">
        <f t="array" aca="1" ref="E42" ca="1">_xll.RiskPert($B$8,$D$8,$E$8)</f>
        <v>50</v>
      </c>
      <c r="F42" s="8">
        <f t="shared" ca="1" si="17"/>
        <v>750</v>
      </c>
      <c r="G42" s="8">
        <f t="shared" ca="1" si="18"/>
        <v>50</v>
      </c>
      <c r="H42" s="8">
        <f t="shared" ca="1" si="19"/>
        <v>750</v>
      </c>
      <c r="I42" s="8" cm="1">
        <f t="array" aca="1" ref="I42" ca="1">_xll.RiskUniform($B$10,$C$10)</f>
        <v>40</v>
      </c>
      <c r="J42" s="8">
        <f t="shared" ca="1" si="20"/>
        <v>790</v>
      </c>
      <c r="K42" s="8">
        <f t="shared" ca="1" si="21"/>
        <v>0</v>
      </c>
      <c r="L42" s="8">
        <f t="shared" ca="1" si="22"/>
        <v>790</v>
      </c>
      <c r="M42" s="19" cm="1">
        <f t="array" aca="1" ref="M42" ca="1">_xll.RiskWeibull($B$12,$C$12)</f>
        <v>93.543756289254645</v>
      </c>
      <c r="N42" s="19">
        <f t="shared" ca="1" si="23"/>
        <v>883.54375628925459</v>
      </c>
      <c r="O42" s="8">
        <f t="shared" ca="1" si="24"/>
        <v>0</v>
      </c>
      <c r="P42" s="19">
        <f t="shared" ca="1" si="25"/>
        <v>883.54375628925459</v>
      </c>
      <c r="Q42" s="8" cm="1">
        <f t="array" aca="1" ref="Q42" ca="1">_xll.RiskGamma($B$14,1/$C$14)</f>
        <v>100</v>
      </c>
      <c r="R42" s="8" cm="1">
        <f t="array" aca="1" ref="R42" ca="1">_xll.RiskUniform($B$16,$C$16)</f>
        <v>20</v>
      </c>
      <c r="S42" s="19">
        <f t="shared" ca="1" si="26"/>
        <v>1003.5437562892546</v>
      </c>
      <c r="T42" s="9">
        <f t="shared" ca="1" si="0"/>
        <v>100</v>
      </c>
      <c r="U42" s="19" cm="1">
        <f t="array" aca="1" ref="U42" ca="1">INDEX(S:S, 41 + (INT((ROW(A7)-1)/6)*6))</f>
        <v>1503.5437562892546</v>
      </c>
      <c r="V42" s="8">
        <f t="shared" si="1"/>
        <v>120</v>
      </c>
      <c r="W42" s="19">
        <f t="shared" ca="1" si="2"/>
        <v>1623.5437562892546</v>
      </c>
      <c r="X42" s="8">
        <f t="shared" ca="1" si="3"/>
        <v>500</v>
      </c>
      <c r="Y42" s="19">
        <f t="shared" ca="1" si="4"/>
        <v>1623.5437562892546</v>
      </c>
      <c r="Z42" s="19" cm="1">
        <f t="array" aca="1" ref="Z42" ca="1">_xll.RiskPert($B$20,$C$20,$D$20)</f>
        <v>99.666666666666671</v>
      </c>
      <c r="AA42" s="8">
        <f t="shared" ca="1" si="5"/>
        <v>1723.2104229559213</v>
      </c>
      <c r="AB42" s="8">
        <f t="shared" ca="1" si="6"/>
        <v>0</v>
      </c>
      <c r="AC42" s="8" cm="1">
        <f t="array" aca="1" ref="AC42" ca="1">IF(MOD(ROW()-36, 6) = 0, INDEX(AA:AA, ROW()), INDEX(AE:AE,ROW() - 1))</f>
        <v>1723.2104229559213</v>
      </c>
      <c r="AD42" s="8" cm="1">
        <f t="array" aca="1" ref="AD42" ca="1">_xll.RiskUniform($B$22,$C$22)</f>
        <v>25</v>
      </c>
      <c r="AE42" s="8">
        <f t="shared" ca="1" si="27"/>
        <v>1748.2104229559213</v>
      </c>
      <c r="AF42" s="19">
        <f t="shared" ca="1" si="7"/>
        <v>99.666666666666742</v>
      </c>
      <c r="AG42" s="19">
        <f t="shared" ca="1" si="28"/>
        <v>1048.2104229559213</v>
      </c>
      <c r="AH42" s="8" t="str">
        <f t="shared" ca="1" si="8"/>
        <v>NO</v>
      </c>
      <c r="AI42" s="8">
        <f t="shared" ca="1" si="9"/>
        <v>50</v>
      </c>
      <c r="AJ42" s="8">
        <f t="shared" ca="1" si="10"/>
        <v>100</v>
      </c>
      <c r="AK42" s="8">
        <f t="shared" ca="1" si="11"/>
        <v>500</v>
      </c>
      <c r="AL42" s="19">
        <f t="shared" ca="1" si="12"/>
        <v>99.666666666666742</v>
      </c>
      <c r="AM42" s="19">
        <f t="shared" ca="1" si="13"/>
        <v>1048.2104229559213</v>
      </c>
      <c r="AN42" s="8" t="str">
        <f t="shared" ca="1" si="14"/>
        <v>YES</v>
      </c>
    </row>
    <row r="43" spans="1:40">
      <c r="A43" s="8">
        <v>8</v>
      </c>
      <c r="B43" s="8" cm="1">
        <f t="array" aca="1" ref="B43" ca="1">_xll.RiskGamma(1,1/$B$6)</f>
        <v>100</v>
      </c>
      <c r="C43" s="8">
        <f t="shared" ca="1" si="15"/>
        <v>800</v>
      </c>
      <c r="D43" s="8">
        <f t="shared" ca="1" si="16"/>
        <v>800</v>
      </c>
      <c r="E43" s="8" cm="1">
        <f t="array" aca="1" ref="E43" ca="1">_xll.RiskPert($B$8,$D$8,$E$8)</f>
        <v>50</v>
      </c>
      <c r="F43" s="8">
        <f t="shared" ca="1" si="17"/>
        <v>850</v>
      </c>
      <c r="G43" s="8">
        <f t="shared" ca="1" si="18"/>
        <v>50</v>
      </c>
      <c r="H43" s="8">
        <f t="shared" ca="1" si="19"/>
        <v>850</v>
      </c>
      <c r="I43" s="8" cm="1">
        <f t="array" aca="1" ref="I43" ca="1">_xll.RiskUniform($B$10,$C$10)</f>
        <v>40</v>
      </c>
      <c r="J43" s="8">
        <f t="shared" ca="1" si="20"/>
        <v>890</v>
      </c>
      <c r="K43" s="8">
        <f t="shared" ca="1" si="21"/>
        <v>0</v>
      </c>
      <c r="L43" s="8">
        <f t="shared" ca="1" si="22"/>
        <v>890</v>
      </c>
      <c r="M43" s="19" cm="1">
        <f t="array" aca="1" ref="M43" ca="1">_xll.RiskWeibull($B$12,$C$12)</f>
        <v>93.543756289254645</v>
      </c>
      <c r="N43" s="19">
        <f t="shared" ca="1" si="23"/>
        <v>983.54375628925459</v>
      </c>
      <c r="O43" s="8">
        <f t="shared" ca="1" si="24"/>
        <v>0</v>
      </c>
      <c r="P43" s="19">
        <f t="shared" ca="1" si="25"/>
        <v>983.54375628925459</v>
      </c>
      <c r="Q43" s="8" cm="1">
        <f t="array" aca="1" ref="Q43" ca="1">_xll.RiskGamma($B$14,1/$C$14)</f>
        <v>100</v>
      </c>
      <c r="R43" s="8" cm="1">
        <f t="array" aca="1" ref="R43" ca="1">_xll.RiskUniform($B$16,$C$16)</f>
        <v>20</v>
      </c>
      <c r="S43" s="19">
        <f t="shared" ca="1" si="26"/>
        <v>1103.5437562892546</v>
      </c>
      <c r="T43" s="9">
        <f t="shared" ca="1" si="0"/>
        <v>100</v>
      </c>
      <c r="U43" s="19" cm="1">
        <f t="array" aca="1" ref="U43" ca="1">INDEX(S:S, 41 + (INT((ROW(A8)-1)/6)*6))</f>
        <v>1503.5437562892546</v>
      </c>
      <c r="V43" s="8">
        <f t="shared" si="1"/>
        <v>120</v>
      </c>
      <c r="W43" s="19">
        <f t="shared" ca="1" si="2"/>
        <v>1623.5437562892546</v>
      </c>
      <c r="X43" s="8">
        <f t="shared" ca="1" si="3"/>
        <v>400</v>
      </c>
      <c r="Y43" s="19">
        <f t="shared" ca="1" si="4"/>
        <v>1623.5437562892546</v>
      </c>
      <c r="Z43" s="19" cm="1">
        <f t="array" aca="1" ref="Z43" ca="1">_xll.RiskPert($B$20,$C$20,$D$20)</f>
        <v>99.666666666666671</v>
      </c>
      <c r="AA43" s="8">
        <f t="shared" ca="1" si="5"/>
        <v>1723.2104229559213</v>
      </c>
      <c r="AB43" s="8">
        <f t="shared" ca="1" si="6"/>
        <v>0</v>
      </c>
      <c r="AC43" s="8" cm="1">
        <f t="array" aca="1" ref="AC43" ca="1">IF(MOD(ROW()-36, 6) = 0, INDEX(AA:AA, ROW()), INDEX(AE:AE,ROW() - 1))</f>
        <v>1748.2104229559213</v>
      </c>
      <c r="AD43" s="8" cm="1">
        <f t="array" aca="1" ref="AD43" ca="1">_xll.RiskUniform($B$22,$C$22)</f>
        <v>25</v>
      </c>
      <c r="AE43" s="8">
        <f t="shared" ca="1" si="27"/>
        <v>1773.2104229559213</v>
      </c>
      <c r="AF43" s="19">
        <f t="shared" ca="1" si="7"/>
        <v>124.66666666666674</v>
      </c>
      <c r="AG43" s="19">
        <f t="shared" ca="1" si="28"/>
        <v>973.21042295592133</v>
      </c>
      <c r="AH43" s="8" t="str">
        <f t="shared" ca="1" si="8"/>
        <v>NO</v>
      </c>
      <c r="AI43" s="8">
        <f t="shared" ca="1" si="9"/>
        <v>50</v>
      </c>
      <c r="AJ43" s="8">
        <f t="shared" ca="1" si="10"/>
        <v>100</v>
      </c>
      <c r="AK43" s="8">
        <f t="shared" ca="1" si="11"/>
        <v>400</v>
      </c>
      <c r="AL43" s="19">
        <f t="shared" ca="1" si="12"/>
        <v>124.66666666666674</v>
      </c>
      <c r="AM43" s="19">
        <f t="shared" ca="1" si="13"/>
        <v>973.21042295592133</v>
      </c>
      <c r="AN43" s="8" t="str">
        <f t="shared" ca="1" si="14"/>
        <v>YES</v>
      </c>
    </row>
    <row r="44" spans="1:40">
      <c r="A44" s="8">
        <v>9</v>
      </c>
      <c r="B44" s="8" cm="1">
        <f t="array" aca="1" ref="B44" ca="1">_xll.RiskGamma(1,1/$B$6)</f>
        <v>100</v>
      </c>
      <c r="C44" s="8">
        <f t="shared" ca="1" si="15"/>
        <v>900</v>
      </c>
      <c r="D44" s="8">
        <f t="shared" ca="1" si="16"/>
        <v>900</v>
      </c>
      <c r="E44" s="8" cm="1">
        <f t="array" aca="1" ref="E44" ca="1">_xll.RiskPert($B$8,$D$8,$E$8)</f>
        <v>50</v>
      </c>
      <c r="F44" s="8">
        <f t="shared" ca="1" si="17"/>
        <v>950</v>
      </c>
      <c r="G44" s="8">
        <f t="shared" ca="1" si="18"/>
        <v>50</v>
      </c>
      <c r="H44" s="8">
        <f t="shared" ca="1" si="19"/>
        <v>950</v>
      </c>
      <c r="I44" s="8" cm="1">
        <f t="array" aca="1" ref="I44" ca="1">_xll.RiskUniform($B$10,$C$10)</f>
        <v>40</v>
      </c>
      <c r="J44" s="8">
        <f t="shared" ca="1" si="20"/>
        <v>990</v>
      </c>
      <c r="K44" s="8">
        <f t="shared" ca="1" si="21"/>
        <v>0</v>
      </c>
      <c r="L44" s="8">
        <f t="shared" ca="1" si="22"/>
        <v>990</v>
      </c>
      <c r="M44" s="19" cm="1">
        <f t="array" aca="1" ref="M44" ca="1">_xll.RiskWeibull($B$12,$C$12)</f>
        <v>93.543756289254645</v>
      </c>
      <c r="N44" s="19">
        <f t="shared" ca="1" si="23"/>
        <v>1083.5437562892546</v>
      </c>
      <c r="O44" s="8">
        <f t="shared" ca="1" si="24"/>
        <v>0</v>
      </c>
      <c r="P44" s="19">
        <f t="shared" ca="1" si="25"/>
        <v>1083.5437562892546</v>
      </c>
      <c r="Q44" s="8" cm="1">
        <f t="array" aca="1" ref="Q44" ca="1">_xll.RiskGamma($B$14,1/$C$14)</f>
        <v>100</v>
      </c>
      <c r="R44" s="8" cm="1">
        <f t="array" aca="1" ref="R44" ca="1">_xll.RiskUniform($B$16,$C$16)</f>
        <v>20</v>
      </c>
      <c r="S44" s="19">
        <f t="shared" ca="1" si="26"/>
        <v>1203.5437562892546</v>
      </c>
      <c r="T44" s="9">
        <f t="shared" ca="1" si="0"/>
        <v>100</v>
      </c>
      <c r="U44" s="19" cm="1">
        <f t="array" aca="1" ref="U44" ca="1">INDEX(S:S, 41 + (INT((ROW(A9)-1)/6)*6))</f>
        <v>1503.5437562892546</v>
      </c>
      <c r="V44" s="8">
        <f t="shared" si="1"/>
        <v>120</v>
      </c>
      <c r="W44" s="19">
        <f t="shared" ca="1" si="2"/>
        <v>1623.5437562892546</v>
      </c>
      <c r="X44" s="8">
        <f t="shared" ca="1" si="3"/>
        <v>300</v>
      </c>
      <c r="Y44" s="19">
        <f t="shared" ca="1" si="4"/>
        <v>1623.5437562892546</v>
      </c>
      <c r="Z44" s="19" cm="1">
        <f t="array" aca="1" ref="Z44" ca="1">_xll.RiskPert($B$20,$C$20,$D$20)</f>
        <v>99.666666666666671</v>
      </c>
      <c r="AA44" s="8">
        <f t="shared" ca="1" si="5"/>
        <v>1723.2104229559213</v>
      </c>
      <c r="AB44" s="8">
        <f t="shared" ca="1" si="6"/>
        <v>0</v>
      </c>
      <c r="AC44" s="8" cm="1">
        <f t="array" aca="1" ref="AC44" ca="1">IF(MOD(ROW()-36, 6) = 0, INDEX(AA:AA, ROW()), INDEX(AE:AE,ROW() - 1))</f>
        <v>1773.2104229559213</v>
      </c>
      <c r="AD44" s="8" cm="1">
        <f t="array" aca="1" ref="AD44" ca="1">_xll.RiskUniform($B$22,$C$22)</f>
        <v>25</v>
      </c>
      <c r="AE44" s="8">
        <f t="shared" ca="1" si="27"/>
        <v>1798.2104229559213</v>
      </c>
      <c r="AF44" s="19">
        <f t="shared" ca="1" si="7"/>
        <v>149.66666666666674</v>
      </c>
      <c r="AG44" s="19">
        <f t="shared" ca="1" si="28"/>
        <v>898.21042295592133</v>
      </c>
      <c r="AH44" s="8" t="str">
        <f t="shared" ca="1" si="8"/>
        <v>NO</v>
      </c>
      <c r="AI44" s="8">
        <f t="shared" ca="1" si="9"/>
        <v>50</v>
      </c>
      <c r="AJ44" s="8">
        <f t="shared" ca="1" si="10"/>
        <v>100</v>
      </c>
      <c r="AK44" s="8">
        <f t="shared" ca="1" si="11"/>
        <v>300</v>
      </c>
      <c r="AL44" s="19">
        <f t="shared" ca="1" si="12"/>
        <v>149.66666666666674</v>
      </c>
      <c r="AM44" s="19">
        <f t="shared" ca="1" si="13"/>
        <v>898.21042295592133</v>
      </c>
      <c r="AN44" s="8" t="str">
        <f t="shared" ca="1" si="14"/>
        <v>YES</v>
      </c>
    </row>
    <row r="45" spans="1:40">
      <c r="A45" s="8">
        <v>10</v>
      </c>
      <c r="B45" s="8" cm="1">
        <f t="array" aca="1" ref="B45" ca="1">_xll.RiskGamma(1,1/$B$6)</f>
        <v>100</v>
      </c>
      <c r="C45" s="8">
        <f t="shared" ca="1" si="15"/>
        <v>1000</v>
      </c>
      <c r="D45" s="8">
        <f t="shared" ca="1" si="16"/>
        <v>1000</v>
      </c>
      <c r="E45" s="8" cm="1">
        <f t="array" aca="1" ref="E45" ca="1">_xll.RiskPert($B$8,$D$8,$E$8)</f>
        <v>50</v>
      </c>
      <c r="F45" s="8">
        <f t="shared" ca="1" si="17"/>
        <v>1050</v>
      </c>
      <c r="G45" s="8">
        <f t="shared" ca="1" si="18"/>
        <v>50</v>
      </c>
      <c r="H45" s="8">
        <f t="shared" ca="1" si="19"/>
        <v>1050</v>
      </c>
      <c r="I45" s="8" cm="1">
        <f t="array" aca="1" ref="I45" ca="1">_xll.RiskUniform($B$10,$C$10)</f>
        <v>40</v>
      </c>
      <c r="J45" s="8">
        <f t="shared" ca="1" si="20"/>
        <v>1090</v>
      </c>
      <c r="K45" s="8">
        <f t="shared" ca="1" si="21"/>
        <v>0</v>
      </c>
      <c r="L45" s="8">
        <f t="shared" ca="1" si="22"/>
        <v>1090</v>
      </c>
      <c r="M45" s="19" cm="1">
        <f t="array" aca="1" ref="M45" ca="1">_xll.RiskWeibull($B$12,$C$12)</f>
        <v>93.543756289254645</v>
      </c>
      <c r="N45" s="19">
        <f t="shared" ca="1" si="23"/>
        <v>1183.5437562892546</v>
      </c>
      <c r="O45" s="8">
        <f t="shared" ca="1" si="24"/>
        <v>0</v>
      </c>
      <c r="P45" s="19">
        <f t="shared" ca="1" si="25"/>
        <v>1183.5437562892546</v>
      </c>
      <c r="Q45" s="8" cm="1">
        <f t="array" aca="1" ref="Q45" ca="1">_xll.RiskGamma($B$14,1/$C$14)</f>
        <v>100</v>
      </c>
      <c r="R45" s="8" cm="1">
        <f t="array" aca="1" ref="R45" ca="1">_xll.RiskUniform($B$16,$C$16)</f>
        <v>20</v>
      </c>
      <c r="S45" s="19">
        <f t="shared" ca="1" si="26"/>
        <v>1303.5437562892546</v>
      </c>
      <c r="T45" s="9">
        <f t="shared" ca="1" si="0"/>
        <v>100</v>
      </c>
      <c r="U45" s="19" cm="1">
        <f t="array" aca="1" ref="U45" ca="1">INDEX(S:S, 41 + (INT((ROW(A10)-1)/6)*6))</f>
        <v>1503.5437562892546</v>
      </c>
      <c r="V45" s="8">
        <f t="shared" si="1"/>
        <v>120</v>
      </c>
      <c r="W45" s="19">
        <f t="shared" ca="1" si="2"/>
        <v>1623.5437562892546</v>
      </c>
      <c r="X45" s="8">
        <f t="shared" ca="1" si="3"/>
        <v>200</v>
      </c>
      <c r="Y45" s="19">
        <f t="shared" ca="1" si="4"/>
        <v>1623.5437562892546</v>
      </c>
      <c r="Z45" s="19" cm="1">
        <f t="array" aca="1" ref="Z45" ca="1">_xll.RiskPert($B$20,$C$20,$D$20)</f>
        <v>99.666666666666671</v>
      </c>
      <c r="AA45" s="8">
        <f t="shared" ca="1" si="5"/>
        <v>1723.2104229559213</v>
      </c>
      <c r="AB45" s="8">
        <f t="shared" ca="1" si="6"/>
        <v>0</v>
      </c>
      <c r="AC45" s="8" cm="1">
        <f t="array" aca="1" ref="AC45" ca="1">IF(MOD(ROW()-36, 6) = 0, INDEX(AA:AA, ROW()), INDEX(AE:AE,ROW() - 1))</f>
        <v>1798.2104229559213</v>
      </c>
      <c r="AD45" s="8" cm="1">
        <f t="array" aca="1" ref="AD45" ca="1">_xll.RiskUniform($B$22,$C$22)</f>
        <v>25</v>
      </c>
      <c r="AE45" s="8">
        <f t="shared" ca="1" si="27"/>
        <v>1823.2104229559213</v>
      </c>
      <c r="AF45" s="19">
        <f t="shared" ca="1" si="7"/>
        <v>174.66666666666674</v>
      </c>
      <c r="AG45" s="19">
        <f t="shared" ca="1" si="28"/>
        <v>823.21042295592133</v>
      </c>
      <c r="AH45" s="8" t="str">
        <f t="shared" ca="1" si="8"/>
        <v>NO</v>
      </c>
      <c r="AI45" s="8">
        <f t="shared" ca="1" si="9"/>
        <v>50</v>
      </c>
      <c r="AJ45" s="8">
        <f t="shared" ca="1" si="10"/>
        <v>100</v>
      </c>
      <c r="AK45" s="8">
        <f t="shared" ca="1" si="11"/>
        <v>200</v>
      </c>
      <c r="AL45" s="19">
        <f t="shared" ca="1" si="12"/>
        <v>174.66666666666674</v>
      </c>
      <c r="AM45" s="19">
        <f t="shared" ca="1" si="13"/>
        <v>823.21042295592133</v>
      </c>
      <c r="AN45" s="8" t="str">
        <f t="shared" ca="1" si="14"/>
        <v>YES</v>
      </c>
    </row>
    <row r="46" spans="1:40">
      <c r="A46" s="8">
        <v>11</v>
      </c>
      <c r="B46" s="8" cm="1">
        <f t="array" aca="1" ref="B46" ca="1">_xll.RiskGamma(1,1/$B$6)</f>
        <v>100</v>
      </c>
      <c r="C46" s="8">
        <f t="shared" ca="1" si="15"/>
        <v>1100</v>
      </c>
      <c r="D46" s="8">
        <f t="shared" ca="1" si="16"/>
        <v>1100</v>
      </c>
      <c r="E46" s="8" cm="1">
        <f t="array" aca="1" ref="E46" ca="1">_xll.RiskPert($B$8,$D$8,$E$8)</f>
        <v>50</v>
      </c>
      <c r="F46" s="8">
        <f t="shared" ca="1" si="17"/>
        <v>1150</v>
      </c>
      <c r="G46" s="8">
        <f t="shared" ca="1" si="18"/>
        <v>50</v>
      </c>
      <c r="H46" s="8">
        <f t="shared" ca="1" si="19"/>
        <v>1150</v>
      </c>
      <c r="I46" s="8" cm="1">
        <f t="array" aca="1" ref="I46" ca="1">_xll.RiskUniform($B$10,$C$10)</f>
        <v>40</v>
      </c>
      <c r="J46" s="8">
        <f t="shared" ca="1" si="20"/>
        <v>1190</v>
      </c>
      <c r="K46" s="8">
        <f t="shared" ca="1" si="21"/>
        <v>0</v>
      </c>
      <c r="L46" s="8">
        <f t="shared" ca="1" si="22"/>
        <v>1190</v>
      </c>
      <c r="M46" s="19" cm="1">
        <f t="array" aca="1" ref="M46" ca="1">_xll.RiskWeibull($B$12,$C$12)</f>
        <v>93.543756289254645</v>
      </c>
      <c r="N46" s="19">
        <f t="shared" ca="1" si="23"/>
        <v>1283.5437562892546</v>
      </c>
      <c r="O46" s="8">
        <f t="shared" ca="1" si="24"/>
        <v>0</v>
      </c>
      <c r="P46" s="19">
        <f t="shared" ca="1" si="25"/>
        <v>1283.5437562892546</v>
      </c>
      <c r="Q46" s="8" cm="1">
        <f t="array" aca="1" ref="Q46" ca="1">_xll.RiskGamma($B$14,1/$C$14)</f>
        <v>100</v>
      </c>
      <c r="R46" s="8" cm="1">
        <f t="array" aca="1" ref="R46" ca="1">_xll.RiskUniform($B$16,$C$16)</f>
        <v>20</v>
      </c>
      <c r="S46" s="19">
        <f t="shared" ca="1" si="26"/>
        <v>1403.5437562892546</v>
      </c>
      <c r="T46" s="9">
        <f t="shared" ca="1" si="0"/>
        <v>100</v>
      </c>
      <c r="U46" s="19" cm="1">
        <f t="array" aca="1" ref="U46" ca="1">INDEX(S:S, 41 + (INT((ROW(A11)-1)/6)*6))</f>
        <v>1503.5437562892546</v>
      </c>
      <c r="V46" s="8">
        <f t="shared" si="1"/>
        <v>120</v>
      </c>
      <c r="W46" s="19">
        <f t="shared" ca="1" si="2"/>
        <v>1623.5437562892546</v>
      </c>
      <c r="X46" s="8">
        <f t="shared" ca="1" si="3"/>
        <v>100</v>
      </c>
      <c r="Y46" s="19">
        <f t="shared" ca="1" si="4"/>
        <v>1623.5437562892546</v>
      </c>
      <c r="Z46" s="19" cm="1">
        <f t="array" aca="1" ref="Z46" ca="1">_xll.RiskPert($B$20,$C$20,$D$20)</f>
        <v>99.666666666666671</v>
      </c>
      <c r="AA46" s="8">
        <f t="shared" ca="1" si="5"/>
        <v>1723.2104229559213</v>
      </c>
      <c r="AB46" s="8">
        <f t="shared" ca="1" si="6"/>
        <v>0</v>
      </c>
      <c r="AC46" s="8" cm="1">
        <f t="array" aca="1" ref="AC46" ca="1">IF(MOD(ROW()-36, 6) = 0, INDEX(AA:AA, ROW()), INDEX(AE:AE,ROW() - 1))</f>
        <v>1823.2104229559213</v>
      </c>
      <c r="AD46" s="8" cm="1">
        <f t="array" aca="1" ref="AD46" ca="1">_xll.RiskUniform($B$22,$C$22)</f>
        <v>25</v>
      </c>
      <c r="AE46" s="8">
        <f t="shared" ca="1" si="27"/>
        <v>1848.2104229559213</v>
      </c>
      <c r="AF46" s="19">
        <f t="shared" ca="1" si="7"/>
        <v>199.66666666666674</v>
      </c>
      <c r="AG46" s="19">
        <f t="shared" ca="1" si="28"/>
        <v>748.21042295592133</v>
      </c>
      <c r="AH46" s="8" t="str">
        <f t="shared" ca="1" si="8"/>
        <v>NO</v>
      </c>
      <c r="AI46" s="8">
        <f t="shared" ca="1" si="9"/>
        <v>50</v>
      </c>
      <c r="AJ46" s="8">
        <f t="shared" ca="1" si="10"/>
        <v>100</v>
      </c>
      <c r="AK46" s="8">
        <f t="shared" ca="1" si="11"/>
        <v>100</v>
      </c>
      <c r="AL46" s="19">
        <f t="shared" ca="1" si="12"/>
        <v>199.66666666666674</v>
      </c>
      <c r="AM46" s="19">
        <f t="shared" ca="1" si="13"/>
        <v>748.21042295592133</v>
      </c>
      <c r="AN46" s="8" t="str">
        <f t="shared" ca="1" si="14"/>
        <v>YES</v>
      </c>
    </row>
    <row r="47" spans="1:40">
      <c r="A47" s="8">
        <v>12</v>
      </c>
      <c r="B47" s="8" cm="1">
        <f t="array" aca="1" ref="B47" ca="1">_xll.RiskGamma(1,1/$B$6)</f>
        <v>100</v>
      </c>
      <c r="C47" s="8">
        <f t="shared" ca="1" si="15"/>
        <v>1200</v>
      </c>
      <c r="D47" s="8">
        <f t="shared" ca="1" si="16"/>
        <v>1200</v>
      </c>
      <c r="E47" s="8" cm="1">
        <f t="array" aca="1" ref="E47" ca="1">_xll.RiskPert($B$8,$D$8,$E$8)</f>
        <v>50</v>
      </c>
      <c r="F47" s="8">
        <f t="shared" ca="1" si="17"/>
        <v>1250</v>
      </c>
      <c r="G47" s="8">
        <f t="shared" ca="1" si="18"/>
        <v>50</v>
      </c>
      <c r="H47" s="8">
        <f t="shared" ca="1" si="19"/>
        <v>1250</v>
      </c>
      <c r="I47" s="8" cm="1">
        <f t="array" aca="1" ref="I47" ca="1">_xll.RiskUniform($B$10,$C$10)</f>
        <v>40</v>
      </c>
      <c r="J47" s="8">
        <f t="shared" ca="1" si="20"/>
        <v>1290</v>
      </c>
      <c r="K47" s="8">
        <f t="shared" ca="1" si="21"/>
        <v>0</v>
      </c>
      <c r="L47" s="8">
        <f t="shared" ca="1" si="22"/>
        <v>1290</v>
      </c>
      <c r="M47" s="19" cm="1">
        <f t="array" aca="1" ref="M47" ca="1">_xll.RiskWeibull($B$12,$C$12)</f>
        <v>93.543756289254645</v>
      </c>
      <c r="N47" s="19">
        <f t="shared" ca="1" si="23"/>
        <v>1383.5437562892546</v>
      </c>
      <c r="O47" s="8">
        <f t="shared" ca="1" si="24"/>
        <v>0</v>
      </c>
      <c r="P47" s="19">
        <f t="shared" ca="1" si="25"/>
        <v>1383.5437562892546</v>
      </c>
      <c r="Q47" s="8" cm="1">
        <f t="array" aca="1" ref="Q47" ca="1">_xll.RiskGamma($B$14,1/$C$14)</f>
        <v>100</v>
      </c>
      <c r="R47" s="8" cm="1">
        <f t="array" aca="1" ref="R47" ca="1">_xll.RiskUniform($B$16,$C$16)</f>
        <v>20</v>
      </c>
      <c r="S47" s="19">
        <f t="shared" ca="1" si="26"/>
        <v>1503.5437562892546</v>
      </c>
      <c r="T47" s="9">
        <f t="shared" ca="1" si="0"/>
        <v>100</v>
      </c>
      <c r="U47" s="19" cm="1">
        <f t="array" aca="1" ref="U47" ca="1">INDEX(S:S, 41 + (INT((ROW(A12)-1)/6)*6))</f>
        <v>1503.5437562892546</v>
      </c>
      <c r="V47" s="8">
        <f t="shared" si="1"/>
        <v>120</v>
      </c>
      <c r="W47" s="19">
        <f t="shared" ca="1" si="2"/>
        <v>1623.5437562892546</v>
      </c>
      <c r="X47" s="8">
        <f t="shared" ca="1" si="3"/>
        <v>0</v>
      </c>
      <c r="Y47" s="19">
        <f t="shared" ca="1" si="4"/>
        <v>1623.5437562892546</v>
      </c>
      <c r="Z47" s="19" cm="1">
        <f t="array" aca="1" ref="Z47" ca="1">_xll.RiskPert($B$20,$C$20,$D$20)</f>
        <v>99.666666666666671</v>
      </c>
      <c r="AA47" s="8">
        <f t="shared" ca="1" si="5"/>
        <v>1723.2104229559213</v>
      </c>
      <c r="AB47" s="8">
        <f t="shared" ca="1" si="6"/>
        <v>0</v>
      </c>
      <c r="AC47" s="8" cm="1">
        <f t="array" aca="1" ref="AC47" ca="1">IF(MOD(ROW()-36, 6) = 0, INDEX(AA:AA, ROW()), INDEX(AE:AE,ROW() - 1))</f>
        <v>1848.2104229559213</v>
      </c>
      <c r="AD47" s="8" cm="1">
        <f t="array" aca="1" ref="AD47" ca="1">_xll.RiskUniform($B$22,$C$22)</f>
        <v>25</v>
      </c>
      <c r="AE47" s="8">
        <f t="shared" ca="1" si="27"/>
        <v>1873.2104229559213</v>
      </c>
      <c r="AF47" s="19">
        <f t="shared" ca="1" si="7"/>
        <v>224.66666666666674</v>
      </c>
      <c r="AG47" s="19">
        <f t="shared" ca="1" si="28"/>
        <v>673.21042295592133</v>
      </c>
      <c r="AH47" s="8" t="str">
        <f t="shared" ca="1" si="8"/>
        <v>NO</v>
      </c>
      <c r="AI47" s="8">
        <f t="shared" ca="1" si="9"/>
        <v>50</v>
      </c>
      <c r="AJ47" s="8">
        <f t="shared" ca="1" si="10"/>
        <v>100</v>
      </c>
      <c r="AK47" s="8">
        <f t="shared" ca="1" si="11"/>
        <v>0</v>
      </c>
      <c r="AL47" s="19">
        <f t="shared" ca="1" si="12"/>
        <v>224.66666666666674</v>
      </c>
      <c r="AM47" s="19">
        <f t="shared" ca="1" si="13"/>
        <v>673.21042295592133</v>
      </c>
      <c r="AN47" s="8" t="str">
        <f t="shared" ca="1" si="14"/>
        <v>YES</v>
      </c>
    </row>
    <row r="48" spans="1:40">
      <c r="A48" s="8">
        <v>13</v>
      </c>
      <c r="B48" s="8" cm="1">
        <f t="array" aca="1" ref="B48" ca="1">_xll.RiskGamma(1,1/$B$6)</f>
        <v>100</v>
      </c>
      <c r="C48" s="8">
        <f t="shared" ca="1" si="15"/>
        <v>1300</v>
      </c>
      <c r="D48" s="8">
        <f t="shared" ca="1" si="16"/>
        <v>1300</v>
      </c>
      <c r="E48" s="8" cm="1">
        <f t="array" aca="1" ref="E48" ca="1">_xll.RiskPert($B$8,$D$8,$E$8)</f>
        <v>50</v>
      </c>
      <c r="F48" s="8">
        <f t="shared" ca="1" si="17"/>
        <v>1350</v>
      </c>
      <c r="G48" s="8">
        <f t="shared" ca="1" si="18"/>
        <v>50</v>
      </c>
      <c r="H48" s="8">
        <f t="shared" ca="1" si="19"/>
        <v>1350</v>
      </c>
      <c r="I48" s="8" cm="1">
        <f t="array" aca="1" ref="I48" ca="1">_xll.RiskUniform($B$10,$C$10)</f>
        <v>40</v>
      </c>
      <c r="J48" s="8">
        <f t="shared" ca="1" si="20"/>
        <v>1390</v>
      </c>
      <c r="K48" s="8">
        <f t="shared" ca="1" si="21"/>
        <v>0</v>
      </c>
      <c r="L48" s="8">
        <f t="shared" ca="1" si="22"/>
        <v>1390</v>
      </c>
      <c r="M48" s="19" cm="1">
        <f t="array" aca="1" ref="M48" ca="1">_xll.RiskWeibull($B$12,$C$12)</f>
        <v>93.543756289254645</v>
      </c>
      <c r="N48" s="19">
        <f t="shared" ca="1" si="23"/>
        <v>1483.5437562892546</v>
      </c>
      <c r="O48" s="8">
        <f t="shared" ca="1" si="24"/>
        <v>0</v>
      </c>
      <c r="P48" s="19">
        <f t="shared" ca="1" si="25"/>
        <v>1483.5437562892546</v>
      </c>
      <c r="Q48" s="8" cm="1">
        <f t="array" aca="1" ref="Q48" ca="1">_xll.RiskGamma($B$14,1/$C$14)</f>
        <v>100</v>
      </c>
      <c r="R48" s="8" cm="1">
        <f t="array" aca="1" ref="R48" ca="1">_xll.RiskUniform($B$16,$C$16)</f>
        <v>20</v>
      </c>
      <c r="S48" s="19">
        <f t="shared" ca="1" si="26"/>
        <v>1603.5437562892546</v>
      </c>
      <c r="T48" s="9">
        <f t="shared" ca="1" si="0"/>
        <v>100</v>
      </c>
      <c r="U48" s="19" cm="1">
        <f t="array" aca="1" ref="U48" ca="1">INDEX(S:S, 41 + (INT((ROW(A13)-1)/6)*6))</f>
        <v>2103.5437562892548</v>
      </c>
      <c r="V48" s="8">
        <f t="shared" si="1"/>
        <v>120</v>
      </c>
      <c r="W48" s="19">
        <f t="shared" ca="1" si="2"/>
        <v>2223.5437562892548</v>
      </c>
      <c r="X48" s="8">
        <f t="shared" ca="1" si="3"/>
        <v>500.00000000000023</v>
      </c>
      <c r="Y48" s="19">
        <f t="shared" ca="1" si="4"/>
        <v>2223.5437562892548</v>
      </c>
      <c r="Z48" s="19" cm="1">
        <f t="array" aca="1" ref="Z48" ca="1">_xll.RiskPert($B$20,$C$20,$D$20)</f>
        <v>99.666666666666671</v>
      </c>
      <c r="AA48" s="8">
        <f t="shared" ca="1" si="5"/>
        <v>2323.2104229559213</v>
      </c>
      <c r="AB48" s="8">
        <f t="shared" ca="1" si="6"/>
        <v>0</v>
      </c>
      <c r="AC48" s="8" cm="1">
        <f t="array" aca="1" ref="AC48" ca="1">IF(MOD(ROW()-36, 6) = 0, INDEX(AA:AA, ROW()), INDEX(AE:AE,ROW() - 1))</f>
        <v>2323.2104229559213</v>
      </c>
      <c r="AD48" s="8" cm="1">
        <f t="array" aca="1" ref="AD48" ca="1">_xll.RiskUniform($B$22,$C$22)</f>
        <v>25</v>
      </c>
      <c r="AE48" s="8">
        <f t="shared" ca="1" si="27"/>
        <v>2348.2104229559213</v>
      </c>
      <c r="AF48" s="19">
        <f t="shared" ca="1" si="7"/>
        <v>99.666666666666515</v>
      </c>
      <c r="AG48" s="19">
        <f t="shared" ca="1" si="28"/>
        <v>1048.2104229559213</v>
      </c>
      <c r="AH48" s="8" t="str">
        <f t="shared" ca="1" si="8"/>
        <v>NO</v>
      </c>
      <c r="AI48" s="8">
        <f t="shared" ca="1" si="9"/>
        <v>50</v>
      </c>
      <c r="AJ48" s="8">
        <f t="shared" ca="1" si="10"/>
        <v>100</v>
      </c>
      <c r="AK48" s="8">
        <f t="shared" ca="1" si="11"/>
        <v>500.00000000000023</v>
      </c>
      <c r="AL48" s="19">
        <f t="shared" ca="1" si="12"/>
        <v>99.666666666666515</v>
      </c>
      <c r="AM48" s="19">
        <f t="shared" ca="1" si="13"/>
        <v>1048.2104229559213</v>
      </c>
      <c r="AN48" s="8" t="str">
        <f t="shared" ca="1" si="14"/>
        <v>YES</v>
      </c>
    </row>
    <row r="49" spans="1:40">
      <c r="A49" s="8">
        <v>14</v>
      </c>
      <c r="B49" s="8" cm="1">
        <f t="array" aca="1" ref="B49" ca="1">_xll.RiskGamma(1,1/$B$6)</f>
        <v>100</v>
      </c>
      <c r="C49" s="8">
        <f t="shared" ca="1" si="15"/>
        <v>1400</v>
      </c>
      <c r="D49" s="8">
        <f t="shared" ca="1" si="16"/>
        <v>1400</v>
      </c>
      <c r="E49" s="8" cm="1">
        <f t="array" aca="1" ref="E49" ca="1">_xll.RiskPert($B$8,$D$8,$E$8)</f>
        <v>50</v>
      </c>
      <c r="F49" s="8">
        <f t="shared" ca="1" si="17"/>
        <v>1450</v>
      </c>
      <c r="G49" s="8">
        <f t="shared" ca="1" si="18"/>
        <v>50</v>
      </c>
      <c r="H49" s="8">
        <f t="shared" ca="1" si="19"/>
        <v>1450</v>
      </c>
      <c r="I49" s="8" cm="1">
        <f t="array" aca="1" ref="I49" ca="1">_xll.RiskUniform($B$10,$C$10)</f>
        <v>40</v>
      </c>
      <c r="J49" s="8">
        <f t="shared" ca="1" si="20"/>
        <v>1490</v>
      </c>
      <c r="K49" s="8">
        <f t="shared" ca="1" si="21"/>
        <v>0</v>
      </c>
      <c r="L49" s="8">
        <f t="shared" ca="1" si="22"/>
        <v>1490</v>
      </c>
      <c r="M49" s="19" cm="1">
        <f t="array" aca="1" ref="M49" ca="1">_xll.RiskWeibull($B$12,$C$12)</f>
        <v>93.543756289254645</v>
      </c>
      <c r="N49" s="19">
        <f t="shared" ca="1" si="23"/>
        <v>1583.5437562892546</v>
      </c>
      <c r="O49" s="8">
        <f t="shared" ca="1" si="24"/>
        <v>0</v>
      </c>
      <c r="P49" s="19">
        <f t="shared" ca="1" si="25"/>
        <v>1583.5437562892546</v>
      </c>
      <c r="Q49" s="8" cm="1">
        <f t="array" aca="1" ref="Q49" ca="1">_xll.RiskGamma($B$14,1/$C$14)</f>
        <v>100</v>
      </c>
      <c r="R49" s="8" cm="1">
        <f t="array" aca="1" ref="R49" ca="1">_xll.RiskUniform($B$16,$C$16)</f>
        <v>20</v>
      </c>
      <c r="S49" s="19">
        <f t="shared" ca="1" si="26"/>
        <v>1703.5437562892546</v>
      </c>
      <c r="T49" s="9">
        <f t="shared" ca="1" si="0"/>
        <v>100</v>
      </c>
      <c r="U49" s="19" cm="1">
        <f t="array" aca="1" ref="U49" ca="1">INDEX(S:S, 41 + (INT((ROW(A14)-1)/6)*6))</f>
        <v>2103.5437562892548</v>
      </c>
      <c r="V49" s="8">
        <f t="shared" si="1"/>
        <v>120</v>
      </c>
      <c r="W49" s="19">
        <f t="shared" ca="1" si="2"/>
        <v>2223.5437562892548</v>
      </c>
      <c r="X49" s="8">
        <f t="shared" ca="1" si="3"/>
        <v>400.00000000000023</v>
      </c>
      <c r="Y49" s="19">
        <f t="shared" ca="1" si="4"/>
        <v>2223.5437562892548</v>
      </c>
      <c r="Z49" s="19" cm="1">
        <f t="array" aca="1" ref="Z49" ca="1">_xll.RiskPert($B$20,$C$20,$D$20)</f>
        <v>99.666666666666671</v>
      </c>
      <c r="AA49" s="8">
        <f t="shared" ca="1" si="5"/>
        <v>2323.2104229559213</v>
      </c>
      <c r="AB49" s="8">
        <f t="shared" ca="1" si="6"/>
        <v>0</v>
      </c>
      <c r="AC49" s="8" cm="1">
        <f t="array" aca="1" ref="AC49" ca="1">IF(MOD(ROW()-36, 6) = 0, INDEX(AA:AA, ROW()), INDEX(AE:AE,ROW() - 1))</f>
        <v>2348.2104229559213</v>
      </c>
      <c r="AD49" s="8" cm="1">
        <f t="array" aca="1" ref="AD49" ca="1">_xll.RiskUniform($B$22,$C$22)</f>
        <v>25</v>
      </c>
      <c r="AE49" s="8">
        <f t="shared" ca="1" si="27"/>
        <v>2373.2104229559213</v>
      </c>
      <c r="AF49" s="19">
        <f t="shared" ca="1" si="7"/>
        <v>124.66666666666652</v>
      </c>
      <c r="AG49" s="19">
        <f t="shared" ca="1" si="28"/>
        <v>973.21042295592133</v>
      </c>
      <c r="AH49" s="8" t="str">
        <f t="shared" ca="1" si="8"/>
        <v>NO</v>
      </c>
      <c r="AI49" s="8">
        <f t="shared" ca="1" si="9"/>
        <v>50</v>
      </c>
      <c r="AJ49" s="8">
        <f t="shared" ca="1" si="10"/>
        <v>100</v>
      </c>
      <c r="AK49" s="8">
        <f t="shared" ca="1" si="11"/>
        <v>400.00000000000023</v>
      </c>
      <c r="AL49" s="19">
        <f t="shared" ca="1" si="12"/>
        <v>124.66666666666652</v>
      </c>
      <c r="AM49" s="19">
        <f t="shared" ca="1" si="13"/>
        <v>973.21042295592133</v>
      </c>
      <c r="AN49" s="8" t="str">
        <f t="shared" ca="1" si="14"/>
        <v>YES</v>
      </c>
    </row>
    <row r="50" spans="1:40">
      <c r="A50" s="8">
        <v>15</v>
      </c>
      <c r="B50" s="8" cm="1">
        <f t="array" aca="1" ref="B50" ca="1">_xll.RiskGamma(1,1/$B$6)</f>
        <v>100</v>
      </c>
      <c r="C50" s="8">
        <f t="shared" ca="1" si="15"/>
        <v>1500</v>
      </c>
      <c r="D50" s="8">
        <f t="shared" ca="1" si="16"/>
        <v>1500</v>
      </c>
      <c r="E50" s="8" cm="1">
        <f t="array" aca="1" ref="E50" ca="1">_xll.RiskPert($B$8,$D$8,$E$8)</f>
        <v>50</v>
      </c>
      <c r="F50" s="8">
        <f t="shared" ca="1" si="17"/>
        <v>1550</v>
      </c>
      <c r="G50" s="8">
        <f t="shared" ca="1" si="18"/>
        <v>50</v>
      </c>
      <c r="H50" s="8">
        <f t="shared" ca="1" si="19"/>
        <v>1550</v>
      </c>
      <c r="I50" s="8" cm="1">
        <f t="array" aca="1" ref="I50" ca="1">_xll.RiskUniform($B$10,$C$10)</f>
        <v>40</v>
      </c>
      <c r="J50" s="8">
        <f t="shared" ca="1" si="20"/>
        <v>1590</v>
      </c>
      <c r="K50" s="8">
        <f t="shared" ca="1" si="21"/>
        <v>0</v>
      </c>
      <c r="L50" s="8">
        <f t="shared" ca="1" si="22"/>
        <v>1590</v>
      </c>
      <c r="M50" s="19" cm="1">
        <f t="array" aca="1" ref="M50" ca="1">_xll.RiskWeibull($B$12,$C$12)</f>
        <v>93.543756289254645</v>
      </c>
      <c r="N50" s="19">
        <f t="shared" ca="1" si="23"/>
        <v>1683.5437562892546</v>
      </c>
      <c r="O50" s="8">
        <f t="shared" ca="1" si="24"/>
        <v>0</v>
      </c>
      <c r="P50" s="19">
        <f t="shared" ca="1" si="25"/>
        <v>1683.5437562892546</v>
      </c>
      <c r="Q50" s="8" cm="1">
        <f t="array" aca="1" ref="Q50" ca="1">_xll.RiskGamma($B$14,1/$C$14)</f>
        <v>100</v>
      </c>
      <c r="R50" s="8" cm="1">
        <f t="array" aca="1" ref="R50" ca="1">_xll.RiskUniform($B$16,$C$16)</f>
        <v>20</v>
      </c>
      <c r="S50" s="19">
        <f t="shared" ca="1" si="26"/>
        <v>1803.5437562892546</v>
      </c>
      <c r="T50" s="9">
        <f t="shared" ca="1" si="0"/>
        <v>100</v>
      </c>
      <c r="U50" s="19" cm="1">
        <f t="array" aca="1" ref="U50" ca="1">INDEX(S:S, 41 + (INT((ROW(A15)-1)/6)*6))</f>
        <v>2103.5437562892548</v>
      </c>
      <c r="V50" s="8">
        <f t="shared" si="1"/>
        <v>120</v>
      </c>
      <c r="W50" s="19">
        <f t="shared" ca="1" si="2"/>
        <v>2223.5437562892548</v>
      </c>
      <c r="X50" s="8">
        <f t="shared" ca="1" si="3"/>
        <v>300.00000000000023</v>
      </c>
      <c r="Y50" s="19">
        <f t="shared" ca="1" si="4"/>
        <v>2223.5437562892548</v>
      </c>
      <c r="Z50" s="19" cm="1">
        <f t="array" aca="1" ref="Z50" ca="1">_xll.RiskPert($B$20,$C$20,$D$20)</f>
        <v>99.666666666666671</v>
      </c>
      <c r="AA50" s="8">
        <f t="shared" ca="1" si="5"/>
        <v>2323.2104229559213</v>
      </c>
      <c r="AB50" s="8">
        <f t="shared" ca="1" si="6"/>
        <v>0</v>
      </c>
      <c r="AC50" s="8" cm="1">
        <f t="array" aca="1" ref="AC50" ca="1">IF(MOD(ROW()-36, 6) = 0, INDEX(AA:AA, ROW()), INDEX(AE:AE,ROW() - 1))</f>
        <v>2373.2104229559213</v>
      </c>
      <c r="AD50" s="8" cm="1">
        <f t="array" aca="1" ref="AD50" ca="1">_xll.RiskUniform($B$22,$C$22)</f>
        <v>25</v>
      </c>
      <c r="AE50" s="8">
        <f t="shared" ca="1" si="27"/>
        <v>2398.2104229559213</v>
      </c>
      <c r="AF50" s="19">
        <f t="shared" ca="1" si="7"/>
        <v>149.66666666666652</v>
      </c>
      <c r="AG50" s="19">
        <f t="shared" ca="1" si="28"/>
        <v>898.21042295592133</v>
      </c>
      <c r="AH50" s="8" t="str">
        <f t="shared" ca="1" si="8"/>
        <v>NO</v>
      </c>
      <c r="AI50" s="8">
        <f t="shared" ca="1" si="9"/>
        <v>50</v>
      </c>
      <c r="AJ50" s="8">
        <f t="shared" ca="1" si="10"/>
        <v>100</v>
      </c>
      <c r="AK50" s="8">
        <f t="shared" ca="1" si="11"/>
        <v>300.00000000000023</v>
      </c>
      <c r="AL50" s="19">
        <f t="shared" ca="1" si="12"/>
        <v>149.66666666666652</v>
      </c>
      <c r="AM50" s="19">
        <f t="shared" ca="1" si="13"/>
        <v>898.21042295592133</v>
      </c>
      <c r="AN50" s="8" t="str">
        <f t="shared" ca="1" si="14"/>
        <v>YES</v>
      </c>
    </row>
    <row r="51" spans="1:40">
      <c r="A51" s="8">
        <v>16</v>
      </c>
      <c r="B51" s="8" cm="1">
        <f t="array" aca="1" ref="B51" ca="1">_xll.RiskGamma(1,1/$B$6)</f>
        <v>100</v>
      </c>
      <c r="C51" s="8">
        <f t="shared" ca="1" si="15"/>
        <v>1600</v>
      </c>
      <c r="D51" s="8">
        <f t="shared" ca="1" si="16"/>
        <v>1600</v>
      </c>
      <c r="E51" s="8" cm="1">
        <f t="array" aca="1" ref="E51" ca="1">_xll.RiskPert($B$8,$D$8,$E$8)</f>
        <v>50</v>
      </c>
      <c r="F51" s="8">
        <f t="shared" ca="1" si="17"/>
        <v>1650</v>
      </c>
      <c r="G51" s="8">
        <f t="shared" ca="1" si="18"/>
        <v>50</v>
      </c>
      <c r="H51" s="8">
        <f t="shared" ca="1" si="19"/>
        <v>1650</v>
      </c>
      <c r="I51" s="8" cm="1">
        <f t="array" aca="1" ref="I51" ca="1">_xll.RiskUniform($B$10,$C$10)</f>
        <v>40</v>
      </c>
      <c r="J51" s="8">
        <f t="shared" ca="1" si="20"/>
        <v>1690</v>
      </c>
      <c r="K51" s="8">
        <f t="shared" ca="1" si="21"/>
        <v>0</v>
      </c>
      <c r="L51" s="8">
        <f t="shared" ca="1" si="22"/>
        <v>1690</v>
      </c>
      <c r="M51" s="19" cm="1">
        <f t="array" aca="1" ref="M51" ca="1">_xll.RiskWeibull($B$12,$C$12)</f>
        <v>93.543756289254645</v>
      </c>
      <c r="N51" s="19">
        <f t="shared" ca="1" si="23"/>
        <v>1783.5437562892546</v>
      </c>
      <c r="O51" s="8">
        <f t="shared" ca="1" si="24"/>
        <v>0</v>
      </c>
      <c r="P51" s="19">
        <f t="shared" ca="1" si="25"/>
        <v>1783.5437562892546</v>
      </c>
      <c r="Q51" s="8" cm="1">
        <f t="array" aca="1" ref="Q51" ca="1">_xll.RiskGamma($B$14,1/$C$14)</f>
        <v>100</v>
      </c>
      <c r="R51" s="8" cm="1">
        <f t="array" aca="1" ref="R51" ca="1">_xll.RiskUniform($B$16,$C$16)</f>
        <v>20</v>
      </c>
      <c r="S51" s="19">
        <f t="shared" ca="1" si="26"/>
        <v>1903.5437562892546</v>
      </c>
      <c r="T51" s="9">
        <f t="shared" ca="1" si="0"/>
        <v>100</v>
      </c>
      <c r="U51" s="19" cm="1">
        <f t="array" aca="1" ref="U51" ca="1">INDEX(S:S, 41 + (INT((ROW(A16)-1)/6)*6))</f>
        <v>2103.5437562892548</v>
      </c>
      <c r="V51" s="8">
        <f t="shared" si="1"/>
        <v>120</v>
      </c>
      <c r="W51" s="19">
        <f t="shared" ca="1" si="2"/>
        <v>2223.5437562892548</v>
      </c>
      <c r="X51" s="8">
        <f t="shared" ca="1" si="3"/>
        <v>200.00000000000023</v>
      </c>
      <c r="Y51" s="19">
        <f t="shared" ca="1" si="4"/>
        <v>2223.5437562892548</v>
      </c>
      <c r="Z51" s="19" cm="1">
        <f t="array" aca="1" ref="Z51" ca="1">_xll.RiskPert($B$20,$C$20,$D$20)</f>
        <v>99.666666666666671</v>
      </c>
      <c r="AA51" s="8">
        <f t="shared" ca="1" si="5"/>
        <v>2323.2104229559213</v>
      </c>
      <c r="AB51" s="8">
        <f t="shared" ca="1" si="6"/>
        <v>0</v>
      </c>
      <c r="AC51" s="8" cm="1">
        <f t="array" aca="1" ref="AC51" ca="1">IF(MOD(ROW()-36, 6) = 0, INDEX(AA:AA, ROW()), INDEX(AE:AE,ROW() - 1))</f>
        <v>2398.2104229559213</v>
      </c>
      <c r="AD51" s="8" cm="1">
        <f t="array" aca="1" ref="AD51" ca="1">_xll.RiskUniform($B$22,$C$22)</f>
        <v>25</v>
      </c>
      <c r="AE51" s="8">
        <f t="shared" ca="1" si="27"/>
        <v>2423.2104229559213</v>
      </c>
      <c r="AF51" s="19">
        <f t="shared" ca="1" si="7"/>
        <v>174.66666666666652</v>
      </c>
      <c r="AG51" s="19">
        <f t="shared" ca="1" si="28"/>
        <v>823.21042295592133</v>
      </c>
      <c r="AH51" s="8" t="str">
        <f t="shared" ca="1" si="8"/>
        <v>NO</v>
      </c>
      <c r="AI51" s="8">
        <f t="shared" ca="1" si="9"/>
        <v>50</v>
      </c>
      <c r="AJ51" s="8">
        <f t="shared" ca="1" si="10"/>
        <v>100</v>
      </c>
      <c r="AK51" s="8">
        <f t="shared" ca="1" si="11"/>
        <v>200.00000000000023</v>
      </c>
      <c r="AL51" s="19">
        <f t="shared" ca="1" si="12"/>
        <v>174.66666666666652</v>
      </c>
      <c r="AM51" s="19">
        <f t="shared" ca="1" si="13"/>
        <v>823.21042295592133</v>
      </c>
      <c r="AN51" s="8" t="str">
        <f t="shared" ca="1" si="14"/>
        <v>YES</v>
      </c>
    </row>
    <row r="52" spans="1:40">
      <c r="A52" s="8">
        <v>17</v>
      </c>
      <c r="B52" s="8" cm="1">
        <f t="array" aca="1" ref="B52" ca="1">_xll.RiskGamma(1,1/$B$6)</f>
        <v>100</v>
      </c>
      <c r="C52" s="8">
        <f t="shared" ca="1" si="15"/>
        <v>1700</v>
      </c>
      <c r="D52" s="8">
        <f t="shared" ca="1" si="16"/>
        <v>1700</v>
      </c>
      <c r="E52" s="8" cm="1">
        <f t="array" aca="1" ref="E52" ca="1">_xll.RiskPert($B$8,$D$8,$E$8)</f>
        <v>50</v>
      </c>
      <c r="F52" s="8">
        <f t="shared" ca="1" si="17"/>
        <v>1750</v>
      </c>
      <c r="G52" s="8">
        <f t="shared" ca="1" si="18"/>
        <v>50</v>
      </c>
      <c r="H52" s="8">
        <f t="shared" ca="1" si="19"/>
        <v>1750</v>
      </c>
      <c r="I52" s="8" cm="1">
        <f t="array" aca="1" ref="I52" ca="1">_xll.RiskUniform($B$10,$C$10)</f>
        <v>40</v>
      </c>
      <c r="J52" s="8">
        <f t="shared" ca="1" si="20"/>
        <v>1790</v>
      </c>
      <c r="K52" s="8">
        <f t="shared" ca="1" si="21"/>
        <v>0</v>
      </c>
      <c r="L52" s="8">
        <f t="shared" ca="1" si="22"/>
        <v>1790</v>
      </c>
      <c r="M52" s="19" cm="1">
        <f t="array" aca="1" ref="M52" ca="1">_xll.RiskWeibull($B$12,$C$12)</f>
        <v>93.543756289254645</v>
      </c>
      <c r="N52" s="19">
        <f t="shared" ca="1" si="23"/>
        <v>1883.5437562892546</v>
      </c>
      <c r="O52" s="8">
        <f t="shared" ca="1" si="24"/>
        <v>0</v>
      </c>
      <c r="P52" s="19">
        <f t="shared" ca="1" si="25"/>
        <v>1883.5437562892546</v>
      </c>
      <c r="Q52" s="8" cm="1">
        <f t="array" aca="1" ref="Q52" ca="1">_xll.RiskGamma($B$14,1/$C$14)</f>
        <v>100</v>
      </c>
      <c r="R52" s="8" cm="1">
        <f t="array" aca="1" ref="R52" ca="1">_xll.RiskUniform($B$16,$C$16)</f>
        <v>20</v>
      </c>
      <c r="S52" s="19">
        <f t="shared" ca="1" si="26"/>
        <v>2003.5437562892546</v>
      </c>
      <c r="T52" s="9">
        <f t="shared" ca="1" si="0"/>
        <v>100</v>
      </c>
      <c r="U52" s="19" cm="1">
        <f t="array" aca="1" ref="U52" ca="1">INDEX(S:S, 41 + (INT((ROW(A17)-1)/6)*6))</f>
        <v>2103.5437562892548</v>
      </c>
      <c r="V52" s="8">
        <f t="shared" si="1"/>
        <v>120</v>
      </c>
      <c r="W52" s="19">
        <f t="shared" ca="1" si="2"/>
        <v>2223.5437562892548</v>
      </c>
      <c r="X52" s="8">
        <f t="shared" ca="1" si="3"/>
        <v>100.00000000000023</v>
      </c>
      <c r="Y52" s="19">
        <f t="shared" ca="1" si="4"/>
        <v>2223.5437562892548</v>
      </c>
      <c r="Z52" s="19" cm="1">
        <f t="array" aca="1" ref="Z52" ca="1">_xll.RiskPert($B$20,$C$20,$D$20)</f>
        <v>99.666666666666671</v>
      </c>
      <c r="AA52" s="8">
        <f t="shared" ca="1" si="5"/>
        <v>2323.2104229559213</v>
      </c>
      <c r="AB52" s="8">
        <f t="shared" ca="1" si="6"/>
        <v>0</v>
      </c>
      <c r="AC52" s="8" cm="1">
        <f t="array" aca="1" ref="AC52" ca="1">IF(MOD(ROW()-36, 6) = 0, INDEX(AA:AA, ROW()), INDEX(AE:AE,ROW() - 1))</f>
        <v>2423.2104229559213</v>
      </c>
      <c r="AD52" s="8" cm="1">
        <f t="array" aca="1" ref="AD52" ca="1">_xll.RiskUniform($B$22,$C$22)</f>
        <v>25</v>
      </c>
      <c r="AE52" s="8">
        <f t="shared" ca="1" si="27"/>
        <v>2448.2104229559213</v>
      </c>
      <c r="AF52" s="19">
        <f t="shared" ca="1" si="7"/>
        <v>199.66666666666652</v>
      </c>
      <c r="AG52" s="19">
        <f t="shared" ca="1" si="28"/>
        <v>748.21042295592133</v>
      </c>
      <c r="AH52" s="8" t="str">
        <f t="shared" ca="1" si="8"/>
        <v>NO</v>
      </c>
      <c r="AI52" s="8">
        <f t="shared" ca="1" si="9"/>
        <v>50</v>
      </c>
      <c r="AJ52" s="8">
        <f t="shared" ca="1" si="10"/>
        <v>100</v>
      </c>
      <c r="AK52" s="8">
        <f t="shared" ca="1" si="11"/>
        <v>100.00000000000023</v>
      </c>
      <c r="AL52" s="19">
        <f t="shared" ca="1" si="12"/>
        <v>199.66666666666652</v>
      </c>
      <c r="AM52" s="19">
        <f t="shared" ca="1" si="13"/>
        <v>748.21042295592133</v>
      </c>
      <c r="AN52" s="8" t="str">
        <f t="shared" ca="1" si="14"/>
        <v>YES</v>
      </c>
    </row>
    <row r="53" spans="1:40">
      <c r="A53" s="8">
        <v>18</v>
      </c>
      <c r="B53" s="8" cm="1">
        <f t="array" aca="1" ref="B53" ca="1">_xll.RiskGamma(1,1/$B$6)</f>
        <v>100</v>
      </c>
      <c r="C53" s="8">
        <f t="shared" ca="1" si="15"/>
        <v>1800</v>
      </c>
      <c r="D53" s="8">
        <f t="shared" ca="1" si="16"/>
        <v>1800</v>
      </c>
      <c r="E53" s="8" cm="1">
        <f t="array" aca="1" ref="E53" ca="1">_xll.RiskPert($B$8,$D$8,$E$8)</f>
        <v>50</v>
      </c>
      <c r="F53" s="8">
        <f t="shared" ca="1" si="17"/>
        <v>1850</v>
      </c>
      <c r="G53" s="8">
        <f t="shared" ca="1" si="18"/>
        <v>50</v>
      </c>
      <c r="H53" s="8">
        <f t="shared" ca="1" si="19"/>
        <v>1850</v>
      </c>
      <c r="I53" s="8" cm="1">
        <f t="array" aca="1" ref="I53" ca="1">_xll.RiskUniform($B$10,$C$10)</f>
        <v>40</v>
      </c>
      <c r="J53" s="8">
        <f t="shared" ca="1" si="20"/>
        <v>1890</v>
      </c>
      <c r="K53" s="8">
        <f t="shared" ca="1" si="21"/>
        <v>0</v>
      </c>
      <c r="L53" s="8">
        <f t="shared" ca="1" si="22"/>
        <v>1890</v>
      </c>
      <c r="M53" s="19" cm="1">
        <f t="array" aca="1" ref="M53" ca="1">_xll.RiskWeibull($B$12,$C$12)</f>
        <v>93.543756289254645</v>
      </c>
      <c r="N53" s="19">
        <f t="shared" ca="1" si="23"/>
        <v>1983.5437562892546</v>
      </c>
      <c r="O53" s="8">
        <f t="shared" ca="1" si="24"/>
        <v>0</v>
      </c>
      <c r="P53" s="19">
        <f t="shared" ca="1" si="25"/>
        <v>1983.5437562892546</v>
      </c>
      <c r="Q53" s="8" cm="1">
        <f t="array" aca="1" ref="Q53" ca="1">_xll.RiskGamma($B$14,1/$C$14)</f>
        <v>100</v>
      </c>
      <c r="R53" s="8" cm="1">
        <f t="array" aca="1" ref="R53" ca="1">_xll.RiskUniform($B$16,$C$16)</f>
        <v>20</v>
      </c>
      <c r="S53" s="19">
        <f t="shared" ca="1" si="26"/>
        <v>2103.5437562892548</v>
      </c>
      <c r="T53" s="9">
        <f t="shared" ca="1" si="0"/>
        <v>100.00000000000023</v>
      </c>
      <c r="U53" s="19" cm="1">
        <f t="array" aca="1" ref="U53" ca="1">INDEX(S:S, 41 + (INT((ROW(A18)-1)/6)*6))</f>
        <v>2103.5437562892548</v>
      </c>
      <c r="V53" s="8">
        <f t="shared" si="1"/>
        <v>120</v>
      </c>
      <c r="W53" s="19">
        <f t="shared" ca="1" si="2"/>
        <v>2223.5437562892548</v>
      </c>
      <c r="X53" s="8">
        <f t="shared" ca="1" si="3"/>
        <v>0</v>
      </c>
      <c r="Y53" s="19">
        <f t="shared" ca="1" si="4"/>
        <v>2223.5437562892548</v>
      </c>
      <c r="Z53" s="19" cm="1">
        <f t="array" aca="1" ref="Z53" ca="1">_xll.RiskPert($B$20,$C$20,$D$20)</f>
        <v>99.666666666666671</v>
      </c>
      <c r="AA53" s="8">
        <f t="shared" ca="1" si="5"/>
        <v>2323.2104229559213</v>
      </c>
      <c r="AB53" s="8">
        <f t="shared" ca="1" si="6"/>
        <v>0</v>
      </c>
      <c r="AC53" s="8" cm="1">
        <f t="array" aca="1" ref="AC53" ca="1">IF(MOD(ROW()-36, 6) = 0, INDEX(AA:AA, ROW()), INDEX(AE:AE,ROW() - 1))</f>
        <v>2448.2104229559213</v>
      </c>
      <c r="AD53" s="8" cm="1">
        <f t="array" aca="1" ref="AD53" ca="1">_xll.RiskUniform($B$22,$C$22)</f>
        <v>25</v>
      </c>
      <c r="AE53" s="8">
        <f t="shared" ca="1" si="27"/>
        <v>2473.2104229559213</v>
      </c>
      <c r="AF53" s="19">
        <f t="shared" ca="1" si="7"/>
        <v>224.66666666666652</v>
      </c>
      <c r="AG53" s="19">
        <f t="shared" ca="1" si="28"/>
        <v>673.21042295592133</v>
      </c>
      <c r="AH53" s="8" t="str">
        <f t="shared" ca="1" si="8"/>
        <v>NO</v>
      </c>
      <c r="AI53" s="8">
        <f t="shared" ca="1" si="9"/>
        <v>50</v>
      </c>
      <c r="AJ53" s="8">
        <f t="shared" ca="1" si="10"/>
        <v>100.00000000000023</v>
      </c>
      <c r="AK53" s="8">
        <f t="shared" ca="1" si="11"/>
        <v>0</v>
      </c>
      <c r="AL53" s="19">
        <f t="shared" ca="1" si="12"/>
        <v>224.66666666666652</v>
      </c>
      <c r="AM53" s="19">
        <f t="shared" ca="1" si="13"/>
        <v>673.21042295592133</v>
      </c>
      <c r="AN53" s="8" t="str">
        <f t="shared" ca="1" si="14"/>
        <v>YES</v>
      </c>
    </row>
    <row r="54" spans="1:40">
      <c r="A54" s="8">
        <v>19</v>
      </c>
      <c r="B54" s="8" cm="1">
        <f t="array" aca="1" ref="B54" ca="1">_xll.RiskGamma(1,1/$B$6)</f>
        <v>100</v>
      </c>
      <c r="C54" s="8">
        <f t="shared" ca="1" si="15"/>
        <v>1900</v>
      </c>
      <c r="D54" s="8">
        <f t="shared" ca="1" si="16"/>
        <v>1900</v>
      </c>
      <c r="E54" s="8" cm="1">
        <f t="array" aca="1" ref="E54" ca="1">_xll.RiskPert($B$8,$D$8,$E$8)</f>
        <v>50</v>
      </c>
      <c r="F54" s="8">
        <f t="shared" ca="1" si="17"/>
        <v>1950</v>
      </c>
      <c r="G54" s="8">
        <f t="shared" ca="1" si="18"/>
        <v>50</v>
      </c>
      <c r="H54" s="8">
        <f t="shared" ca="1" si="19"/>
        <v>1950</v>
      </c>
      <c r="I54" s="8" cm="1">
        <f t="array" aca="1" ref="I54" ca="1">_xll.RiskUniform($B$10,$C$10)</f>
        <v>40</v>
      </c>
      <c r="J54" s="8">
        <f t="shared" ca="1" si="20"/>
        <v>1990</v>
      </c>
      <c r="K54" s="8">
        <f t="shared" ca="1" si="21"/>
        <v>0</v>
      </c>
      <c r="L54" s="8">
        <f t="shared" ca="1" si="22"/>
        <v>1990</v>
      </c>
      <c r="M54" s="19" cm="1">
        <f t="array" aca="1" ref="M54" ca="1">_xll.RiskWeibull($B$12,$C$12)</f>
        <v>93.543756289254645</v>
      </c>
      <c r="N54" s="19">
        <f t="shared" ca="1" si="23"/>
        <v>2083.5437562892548</v>
      </c>
      <c r="O54" s="8">
        <f t="shared" ca="1" si="24"/>
        <v>0</v>
      </c>
      <c r="P54" s="19">
        <f t="shared" ca="1" si="25"/>
        <v>2083.5437562892548</v>
      </c>
      <c r="Q54" s="8" cm="1">
        <f t="array" aca="1" ref="Q54" ca="1">_xll.RiskGamma($B$14,1/$C$14)</f>
        <v>100</v>
      </c>
      <c r="R54" s="8" cm="1">
        <f t="array" aca="1" ref="R54" ca="1">_xll.RiskUniform($B$16,$C$16)</f>
        <v>20</v>
      </c>
      <c r="S54" s="19">
        <f t="shared" ca="1" si="26"/>
        <v>2203.5437562892548</v>
      </c>
      <c r="T54" s="9">
        <f t="shared" ca="1" si="0"/>
        <v>100</v>
      </c>
      <c r="U54" s="19" cm="1">
        <f t="array" aca="1" ref="U54" ca="1">INDEX(S:S, 41 + (INT((ROW(A19)-1)/6)*6))</f>
        <v>2703.5437562892548</v>
      </c>
      <c r="V54" s="8">
        <f t="shared" si="1"/>
        <v>120</v>
      </c>
      <c r="W54" s="19">
        <f t="shared" ca="1" si="2"/>
        <v>2823.5437562892548</v>
      </c>
      <c r="X54" s="8">
        <f t="shared" ca="1" si="3"/>
        <v>500</v>
      </c>
      <c r="Y54" s="19">
        <f t="shared" ca="1" si="4"/>
        <v>2823.5437562892548</v>
      </c>
      <c r="Z54" s="19" cm="1">
        <f t="array" aca="1" ref="Z54" ca="1">_xll.RiskPert($B$20,$C$20,$D$20)</f>
        <v>99.666666666666671</v>
      </c>
      <c r="AA54" s="8">
        <f t="shared" ca="1" si="5"/>
        <v>2923.2104229559213</v>
      </c>
      <c r="AB54" s="8">
        <f t="shared" ca="1" si="6"/>
        <v>0</v>
      </c>
      <c r="AC54" s="8" cm="1">
        <f t="array" aca="1" ref="AC54" ca="1">IF(MOD(ROW()-36, 6) = 0, INDEX(AA:AA, ROW()), INDEX(AE:AE,ROW() - 1))</f>
        <v>2923.2104229559213</v>
      </c>
      <c r="AD54" s="8" cm="1">
        <f t="array" aca="1" ref="AD54" ca="1">_xll.RiskUniform($B$22,$C$22)</f>
        <v>25</v>
      </c>
      <c r="AE54" s="8">
        <f t="shared" ca="1" si="27"/>
        <v>2948.2104229559213</v>
      </c>
      <c r="AF54" s="19">
        <f t="shared" ca="1" si="7"/>
        <v>99.666666666666515</v>
      </c>
      <c r="AG54" s="19">
        <f t="shared" ca="1" si="28"/>
        <v>1048.2104229559213</v>
      </c>
      <c r="AH54" s="8" t="str">
        <f t="shared" ca="1" si="8"/>
        <v>NO</v>
      </c>
      <c r="AI54" s="8">
        <f t="shared" ca="1" si="9"/>
        <v>50</v>
      </c>
      <c r="AJ54" s="8">
        <f t="shared" ca="1" si="10"/>
        <v>100</v>
      </c>
      <c r="AK54" s="8">
        <f t="shared" ca="1" si="11"/>
        <v>500</v>
      </c>
      <c r="AL54" s="19">
        <f t="shared" ca="1" si="12"/>
        <v>99.666666666666515</v>
      </c>
      <c r="AM54" s="19">
        <f t="shared" ca="1" si="13"/>
        <v>1048.2104229559213</v>
      </c>
      <c r="AN54" s="8" t="str">
        <f t="shared" ca="1" si="14"/>
        <v>YES</v>
      </c>
    </row>
    <row r="55" spans="1:40">
      <c r="A55" s="8">
        <v>20</v>
      </c>
      <c r="B55" s="8" cm="1">
        <f t="array" aca="1" ref="B55" ca="1">_xll.RiskGamma(1,1/$B$6)</f>
        <v>100</v>
      </c>
      <c r="C55" s="8">
        <f t="shared" ca="1" si="15"/>
        <v>2000</v>
      </c>
      <c r="D55" s="8">
        <f t="shared" ca="1" si="16"/>
        <v>2000</v>
      </c>
      <c r="E55" s="8" cm="1">
        <f t="array" aca="1" ref="E55" ca="1">_xll.RiskPert($B$8,$D$8,$E$8)</f>
        <v>50</v>
      </c>
      <c r="F55" s="8">
        <f t="shared" ca="1" si="17"/>
        <v>2050</v>
      </c>
      <c r="G55" s="8">
        <f t="shared" ca="1" si="18"/>
        <v>50</v>
      </c>
      <c r="H55" s="8">
        <f t="shared" ca="1" si="19"/>
        <v>2050</v>
      </c>
      <c r="I55" s="8" cm="1">
        <f t="array" aca="1" ref="I55" ca="1">_xll.RiskUniform($B$10,$C$10)</f>
        <v>40</v>
      </c>
      <c r="J55" s="8">
        <f t="shared" ca="1" si="20"/>
        <v>2090</v>
      </c>
      <c r="K55" s="8">
        <f t="shared" ca="1" si="21"/>
        <v>0</v>
      </c>
      <c r="L55" s="8">
        <f t="shared" ca="1" si="22"/>
        <v>2090</v>
      </c>
      <c r="M55" s="19" cm="1">
        <f t="array" aca="1" ref="M55" ca="1">_xll.RiskWeibull($B$12,$C$12)</f>
        <v>93.543756289254645</v>
      </c>
      <c r="N55" s="19">
        <f t="shared" ca="1" si="23"/>
        <v>2183.5437562892548</v>
      </c>
      <c r="O55" s="8">
        <f t="shared" ca="1" si="24"/>
        <v>0</v>
      </c>
      <c r="P55" s="19">
        <f t="shared" ca="1" si="25"/>
        <v>2183.5437562892548</v>
      </c>
      <c r="Q55" s="8" cm="1">
        <f t="array" aca="1" ref="Q55" ca="1">_xll.RiskGamma($B$14,1/$C$14)</f>
        <v>100</v>
      </c>
      <c r="R55" s="8" cm="1">
        <f t="array" aca="1" ref="R55" ca="1">_xll.RiskUniform($B$16,$C$16)</f>
        <v>20</v>
      </c>
      <c r="S55" s="19">
        <f t="shared" ca="1" si="26"/>
        <v>2303.5437562892548</v>
      </c>
      <c r="T55" s="9">
        <f t="shared" ca="1" si="0"/>
        <v>100</v>
      </c>
      <c r="U55" s="19" cm="1">
        <f t="array" aca="1" ref="U55" ca="1">INDEX(S:S, 41 + (INT((ROW(A20)-1)/6)*6))</f>
        <v>2703.5437562892548</v>
      </c>
      <c r="V55" s="8">
        <f t="shared" si="1"/>
        <v>120</v>
      </c>
      <c r="W55" s="19">
        <f t="shared" ca="1" si="2"/>
        <v>2823.5437562892548</v>
      </c>
      <c r="X55" s="8">
        <f t="shared" ca="1" si="3"/>
        <v>400</v>
      </c>
      <c r="Y55" s="19">
        <f t="shared" ca="1" si="4"/>
        <v>2823.5437562892548</v>
      </c>
      <c r="Z55" s="19" cm="1">
        <f t="array" aca="1" ref="Z55" ca="1">_xll.RiskPert($B$20,$C$20,$D$20)</f>
        <v>99.666666666666671</v>
      </c>
      <c r="AA55" s="8">
        <f t="shared" ca="1" si="5"/>
        <v>2923.2104229559213</v>
      </c>
      <c r="AB55" s="8">
        <f t="shared" ca="1" si="6"/>
        <v>0</v>
      </c>
      <c r="AC55" s="8" cm="1">
        <f t="array" aca="1" ref="AC55" ca="1">IF(MOD(ROW()-36, 6) = 0, INDEX(AA:AA, ROW()), INDEX(AE:AE,ROW() - 1))</f>
        <v>2948.2104229559213</v>
      </c>
      <c r="AD55" s="8" cm="1">
        <f t="array" aca="1" ref="AD55" ca="1">_xll.RiskUniform($B$22,$C$22)</f>
        <v>25</v>
      </c>
      <c r="AE55" s="8">
        <f t="shared" ca="1" si="27"/>
        <v>2973.2104229559213</v>
      </c>
      <c r="AF55" s="19">
        <f t="shared" ca="1" si="7"/>
        <v>124.66666666666652</v>
      </c>
      <c r="AG55" s="19">
        <f t="shared" ca="1" si="28"/>
        <v>973.21042295592133</v>
      </c>
      <c r="AH55" s="8" t="str">
        <f t="shared" ca="1" si="8"/>
        <v>NO</v>
      </c>
      <c r="AI55" s="8">
        <f t="shared" ca="1" si="9"/>
        <v>50</v>
      </c>
      <c r="AJ55" s="8">
        <f t="shared" ca="1" si="10"/>
        <v>100</v>
      </c>
      <c r="AK55" s="8">
        <f t="shared" ca="1" si="11"/>
        <v>400</v>
      </c>
      <c r="AL55" s="19">
        <f t="shared" ca="1" si="12"/>
        <v>124.66666666666652</v>
      </c>
      <c r="AM55" s="19">
        <f t="shared" ca="1" si="13"/>
        <v>973.21042295592133</v>
      </c>
      <c r="AN55" s="8" t="str">
        <f t="shared" ca="1" si="14"/>
        <v>YES</v>
      </c>
    </row>
    <row r="56" spans="1:40">
      <c r="A56" s="8">
        <v>21</v>
      </c>
      <c r="B56" s="8" cm="1">
        <f t="array" aca="1" ref="B56" ca="1">_xll.RiskGamma(1,1/$B$6)</f>
        <v>100</v>
      </c>
      <c r="C56" s="8">
        <f t="shared" ca="1" si="15"/>
        <v>2100</v>
      </c>
      <c r="D56" s="8">
        <f t="shared" ca="1" si="16"/>
        <v>2100</v>
      </c>
      <c r="E56" s="8" cm="1">
        <f t="array" aca="1" ref="E56" ca="1">_xll.RiskPert($B$8,$D$8,$E$8)</f>
        <v>50</v>
      </c>
      <c r="F56" s="8">
        <f t="shared" ca="1" si="17"/>
        <v>2150</v>
      </c>
      <c r="G56" s="8">
        <f t="shared" ca="1" si="18"/>
        <v>50</v>
      </c>
      <c r="H56" s="8">
        <f t="shared" ca="1" si="19"/>
        <v>2150</v>
      </c>
      <c r="I56" s="8" cm="1">
        <f t="array" aca="1" ref="I56" ca="1">_xll.RiskUniform($B$10,$C$10)</f>
        <v>40</v>
      </c>
      <c r="J56" s="8">
        <f t="shared" ca="1" si="20"/>
        <v>2190</v>
      </c>
      <c r="K56" s="8">
        <f t="shared" ca="1" si="21"/>
        <v>0</v>
      </c>
      <c r="L56" s="8">
        <f t="shared" ca="1" si="22"/>
        <v>2190</v>
      </c>
      <c r="M56" s="19" cm="1">
        <f t="array" aca="1" ref="M56" ca="1">_xll.RiskWeibull($B$12,$C$12)</f>
        <v>93.543756289254645</v>
      </c>
      <c r="N56" s="19">
        <f t="shared" ca="1" si="23"/>
        <v>2283.5437562892548</v>
      </c>
      <c r="O56" s="8">
        <f t="shared" ca="1" si="24"/>
        <v>0</v>
      </c>
      <c r="P56" s="19">
        <f t="shared" ca="1" si="25"/>
        <v>2283.5437562892548</v>
      </c>
      <c r="Q56" s="8" cm="1">
        <f t="array" aca="1" ref="Q56" ca="1">_xll.RiskGamma($B$14,1/$C$14)</f>
        <v>100</v>
      </c>
      <c r="R56" s="8" cm="1">
        <f t="array" aca="1" ref="R56" ca="1">_xll.RiskUniform($B$16,$C$16)</f>
        <v>20</v>
      </c>
      <c r="S56" s="19">
        <f t="shared" ca="1" si="26"/>
        <v>2403.5437562892548</v>
      </c>
      <c r="T56" s="9">
        <f t="shared" ca="1" si="0"/>
        <v>100</v>
      </c>
      <c r="U56" s="19" cm="1">
        <f t="array" aca="1" ref="U56" ca="1">INDEX(S:S, 41 + (INT((ROW(A21)-1)/6)*6))</f>
        <v>2703.5437562892548</v>
      </c>
      <c r="V56" s="8">
        <f t="shared" si="1"/>
        <v>120</v>
      </c>
      <c r="W56" s="19">
        <f t="shared" ca="1" si="2"/>
        <v>2823.5437562892548</v>
      </c>
      <c r="X56" s="8">
        <f t="shared" ca="1" si="3"/>
        <v>300</v>
      </c>
      <c r="Y56" s="19">
        <f t="shared" ca="1" si="4"/>
        <v>2823.5437562892548</v>
      </c>
      <c r="Z56" s="19" cm="1">
        <f t="array" aca="1" ref="Z56" ca="1">_xll.RiskPert($B$20,$C$20,$D$20)</f>
        <v>99.666666666666671</v>
      </c>
      <c r="AA56" s="8">
        <f t="shared" ca="1" si="5"/>
        <v>2923.2104229559213</v>
      </c>
      <c r="AB56" s="8">
        <f t="shared" ca="1" si="6"/>
        <v>0</v>
      </c>
      <c r="AC56" s="8" cm="1">
        <f t="array" aca="1" ref="AC56" ca="1">IF(MOD(ROW()-36, 6) = 0, INDEX(AA:AA, ROW()), INDEX(AE:AE,ROW() - 1))</f>
        <v>2973.2104229559213</v>
      </c>
      <c r="AD56" s="8" cm="1">
        <f t="array" aca="1" ref="AD56" ca="1">_xll.RiskUniform($B$22,$C$22)</f>
        <v>25</v>
      </c>
      <c r="AE56" s="8">
        <f t="shared" ca="1" si="27"/>
        <v>2998.2104229559213</v>
      </c>
      <c r="AF56" s="19">
        <f t="shared" ca="1" si="7"/>
        <v>149.66666666666652</v>
      </c>
      <c r="AG56" s="19">
        <f t="shared" ca="1" si="28"/>
        <v>898.21042295592133</v>
      </c>
      <c r="AH56" s="8" t="str">
        <f t="shared" ca="1" si="8"/>
        <v>NO</v>
      </c>
      <c r="AI56" s="8">
        <f t="shared" ca="1" si="9"/>
        <v>50</v>
      </c>
      <c r="AJ56" s="8">
        <f t="shared" ca="1" si="10"/>
        <v>100</v>
      </c>
      <c r="AK56" s="8">
        <f t="shared" ca="1" si="11"/>
        <v>300</v>
      </c>
      <c r="AL56" s="19">
        <f t="shared" ca="1" si="12"/>
        <v>149.66666666666652</v>
      </c>
      <c r="AM56" s="19">
        <f t="shared" ca="1" si="13"/>
        <v>898.21042295592133</v>
      </c>
      <c r="AN56" s="8" t="str">
        <f t="shared" ca="1" si="14"/>
        <v>YES</v>
      </c>
    </row>
    <row r="57" spans="1:40">
      <c r="A57" s="8">
        <v>22</v>
      </c>
      <c r="B57" s="8" cm="1">
        <f t="array" aca="1" ref="B57" ca="1">_xll.RiskGamma(1,1/$B$6)</f>
        <v>100</v>
      </c>
      <c r="C57" s="8">
        <f t="shared" ca="1" si="15"/>
        <v>2200</v>
      </c>
      <c r="D57" s="8">
        <f t="shared" ca="1" si="16"/>
        <v>2200</v>
      </c>
      <c r="E57" s="8" cm="1">
        <f t="array" aca="1" ref="E57" ca="1">_xll.RiskPert($B$8,$D$8,$E$8)</f>
        <v>50</v>
      </c>
      <c r="F57" s="8">
        <f t="shared" ca="1" si="17"/>
        <v>2250</v>
      </c>
      <c r="G57" s="8">
        <f t="shared" ca="1" si="18"/>
        <v>50</v>
      </c>
      <c r="H57" s="8">
        <f t="shared" ca="1" si="19"/>
        <v>2250</v>
      </c>
      <c r="I57" s="8" cm="1">
        <f t="array" aca="1" ref="I57" ca="1">_xll.RiskUniform($B$10,$C$10)</f>
        <v>40</v>
      </c>
      <c r="J57" s="8">
        <f t="shared" ca="1" si="20"/>
        <v>2290</v>
      </c>
      <c r="K57" s="8">
        <f t="shared" ca="1" si="21"/>
        <v>0</v>
      </c>
      <c r="L57" s="8">
        <f t="shared" ca="1" si="22"/>
        <v>2290</v>
      </c>
      <c r="M57" s="19" cm="1">
        <f t="array" aca="1" ref="M57" ca="1">_xll.RiskWeibull($B$12,$C$12)</f>
        <v>93.543756289254645</v>
      </c>
      <c r="N57" s="19">
        <f t="shared" ca="1" si="23"/>
        <v>2383.5437562892548</v>
      </c>
      <c r="O57" s="8">
        <f t="shared" ca="1" si="24"/>
        <v>0</v>
      </c>
      <c r="P57" s="19">
        <f t="shared" ca="1" si="25"/>
        <v>2383.5437562892548</v>
      </c>
      <c r="Q57" s="8" cm="1">
        <f t="array" aca="1" ref="Q57" ca="1">_xll.RiskGamma($B$14,1/$C$14)</f>
        <v>100</v>
      </c>
      <c r="R57" s="8" cm="1">
        <f t="array" aca="1" ref="R57" ca="1">_xll.RiskUniform($B$16,$C$16)</f>
        <v>20</v>
      </c>
      <c r="S57" s="19">
        <f t="shared" ca="1" si="26"/>
        <v>2503.5437562892548</v>
      </c>
      <c r="T57" s="9">
        <f t="shared" ca="1" si="0"/>
        <v>100</v>
      </c>
      <c r="U57" s="19" cm="1">
        <f t="array" aca="1" ref="U57" ca="1">INDEX(S:S, 41 + (INT((ROW(A22)-1)/6)*6))</f>
        <v>2703.5437562892548</v>
      </c>
      <c r="V57" s="8">
        <f t="shared" si="1"/>
        <v>120</v>
      </c>
      <c r="W57" s="19">
        <f t="shared" ca="1" si="2"/>
        <v>2823.5437562892548</v>
      </c>
      <c r="X57" s="8">
        <f t="shared" ca="1" si="3"/>
        <v>200</v>
      </c>
      <c r="Y57" s="19">
        <f t="shared" ca="1" si="4"/>
        <v>2823.5437562892548</v>
      </c>
      <c r="Z57" s="19" cm="1">
        <f t="array" aca="1" ref="Z57" ca="1">_xll.RiskPert($B$20,$C$20,$D$20)</f>
        <v>99.666666666666671</v>
      </c>
      <c r="AA57" s="8">
        <f t="shared" ca="1" si="5"/>
        <v>2923.2104229559213</v>
      </c>
      <c r="AB57" s="8">
        <f t="shared" ca="1" si="6"/>
        <v>0</v>
      </c>
      <c r="AC57" s="8" cm="1">
        <f t="array" aca="1" ref="AC57" ca="1">IF(MOD(ROW()-36, 6) = 0, INDEX(AA:AA, ROW()), INDEX(AE:AE,ROW() - 1))</f>
        <v>2998.2104229559213</v>
      </c>
      <c r="AD57" s="8" cm="1">
        <f t="array" aca="1" ref="AD57" ca="1">_xll.RiskUniform($B$22,$C$22)</f>
        <v>25</v>
      </c>
      <c r="AE57" s="8">
        <f t="shared" ca="1" si="27"/>
        <v>3023.2104229559213</v>
      </c>
      <c r="AF57" s="19">
        <f t="shared" ca="1" si="7"/>
        <v>174.66666666666652</v>
      </c>
      <c r="AG57" s="19">
        <f t="shared" ca="1" si="28"/>
        <v>823.21042295592133</v>
      </c>
      <c r="AH57" s="8" t="str">
        <f t="shared" ca="1" si="8"/>
        <v>NO</v>
      </c>
      <c r="AI57" s="8">
        <f t="shared" ca="1" si="9"/>
        <v>50</v>
      </c>
      <c r="AJ57" s="8">
        <f t="shared" ca="1" si="10"/>
        <v>100</v>
      </c>
      <c r="AK57" s="8">
        <f t="shared" ca="1" si="11"/>
        <v>200</v>
      </c>
      <c r="AL57" s="19">
        <f t="shared" ca="1" si="12"/>
        <v>174.66666666666652</v>
      </c>
      <c r="AM57" s="19">
        <f t="shared" ca="1" si="13"/>
        <v>823.21042295592133</v>
      </c>
      <c r="AN57" s="8" t="str">
        <f t="shared" ca="1" si="14"/>
        <v>YES</v>
      </c>
    </row>
    <row r="58" spans="1:40">
      <c r="A58" s="8">
        <v>23</v>
      </c>
      <c r="B58" s="8" cm="1">
        <f t="array" aca="1" ref="B58" ca="1">_xll.RiskGamma(1,1/$B$6)</f>
        <v>100</v>
      </c>
      <c r="C58" s="8">
        <f t="shared" ca="1" si="15"/>
        <v>2300</v>
      </c>
      <c r="D58" s="8">
        <f t="shared" ca="1" si="16"/>
        <v>2300</v>
      </c>
      <c r="E58" s="8" cm="1">
        <f t="array" aca="1" ref="E58" ca="1">_xll.RiskPert($B$8,$D$8,$E$8)</f>
        <v>50</v>
      </c>
      <c r="F58" s="8">
        <f t="shared" ca="1" si="17"/>
        <v>2350</v>
      </c>
      <c r="G58" s="8">
        <f t="shared" ca="1" si="18"/>
        <v>50</v>
      </c>
      <c r="H58" s="8">
        <f t="shared" ca="1" si="19"/>
        <v>2350</v>
      </c>
      <c r="I58" s="8" cm="1">
        <f t="array" aca="1" ref="I58" ca="1">_xll.RiskUniform($B$10,$C$10)</f>
        <v>40</v>
      </c>
      <c r="J58" s="8">
        <f t="shared" ca="1" si="20"/>
        <v>2390</v>
      </c>
      <c r="K58" s="8">
        <f t="shared" ca="1" si="21"/>
        <v>0</v>
      </c>
      <c r="L58" s="8">
        <f t="shared" ca="1" si="22"/>
        <v>2390</v>
      </c>
      <c r="M58" s="19" cm="1">
        <f t="array" aca="1" ref="M58" ca="1">_xll.RiskWeibull($B$12,$C$12)</f>
        <v>93.543756289254645</v>
      </c>
      <c r="N58" s="19">
        <f t="shared" ca="1" si="23"/>
        <v>2483.5437562892548</v>
      </c>
      <c r="O58" s="8">
        <f t="shared" ca="1" si="24"/>
        <v>0</v>
      </c>
      <c r="P58" s="19">
        <f t="shared" ca="1" si="25"/>
        <v>2483.5437562892548</v>
      </c>
      <c r="Q58" s="8" cm="1">
        <f t="array" aca="1" ref="Q58" ca="1">_xll.RiskGamma($B$14,1/$C$14)</f>
        <v>100</v>
      </c>
      <c r="R58" s="8" cm="1">
        <f t="array" aca="1" ref="R58" ca="1">_xll.RiskUniform($B$16,$C$16)</f>
        <v>20</v>
      </c>
      <c r="S58" s="19">
        <f t="shared" ca="1" si="26"/>
        <v>2603.5437562892548</v>
      </c>
      <c r="T58" s="9">
        <f t="shared" ca="1" si="0"/>
        <v>100</v>
      </c>
      <c r="U58" s="19" cm="1">
        <f t="array" aca="1" ref="U58" ca="1">INDEX(S:S, 41 + (INT((ROW(A23)-1)/6)*6))</f>
        <v>2703.5437562892548</v>
      </c>
      <c r="V58" s="8">
        <f t="shared" si="1"/>
        <v>120</v>
      </c>
      <c r="W58" s="19">
        <f t="shared" ca="1" si="2"/>
        <v>2823.5437562892548</v>
      </c>
      <c r="X58" s="8">
        <f t="shared" ca="1" si="3"/>
        <v>100</v>
      </c>
      <c r="Y58" s="19">
        <f t="shared" ca="1" si="4"/>
        <v>2823.5437562892548</v>
      </c>
      <c r="Z58" s="19" cm="1">
        <f t="array" aca="1" ref="Z58" ca="1">_xll.RiskPert($B$20,$C$20,$D$20)</f>
        <v>99.666666666666671</v>
      </c>
      <c r="AA58" s="8">
        <f t="shared" ca="1" si="5"/>
        <v>2923.2104229559213</v>
      </c>
      <c r="AB58" s="8">
        <f t="shared" ca="1" si="6"/>
        <v>0</v>
      </c>
      <c r="AC58" s="8" cm="1">
        <f t="array" aca="1" ref="AC58" ca="1">IF(MOD(ROW()-36, 6) = 0, INDEX(AA:AA, ROW()), INDEX(AE:AE,ROW() - 1))</f>
        <v>3023.2104229559213</v>
      </c>
      <c r="AD58" s="8" cm="1">
        <f t="array" aca="1" ref="AD58" ca="1">_xll.RiskUniform($B$22,$C$22)</f>
        <v>25</v>
      </c>
      <c r="AE58" s="8">
        <f t="shared" ca="1" si="27"/>
        <v>3048.2104229559213</v>
      </c>
      <c r="AF58" s="19">
        <f t="shared" ca="1" si="7"/>
        <v>199.66666666666652</v>
      </c>
      <c r="AG58" s="19">
        <f t="shared" ca="1" si="28"/>
        <v>748.21042295592133</v>
      </c>
      <c r="AH58" s="8" t="str">
        <f t="shared" ca="1" si="8"/>
        <v>NO</v>
      </c>
      <c r="AI58" s="8">
        <f t="shared" ca="1" si="9"/>
        <v>50</v>
      </c>
      <c r="AJ58" s="8">
        <f t="shared" ca="1" si="10"/>
        <v>100</v>
      </c>
      <c r="AK58" s="8">
        <f t="shared" ca="1" si="11"/>
        <v>100</v>
      </c>
      <c r="AL58" s="19">
        <f t="shared" ca="1" si="12"/>
        <v>199.66666666666652</v>
      </c>
      <c r="AM58" s="19">
        <f t="shared" ca="1" si="13"/>
        <v>748.21042295592133</v>
      </c>
      <c r="AN58" s="8" t="str">
        <f t="shared" ca="1" si="14"/>
        <v>YES</v>
      </c>
    </row>
    <row r="59" spans="1:40">
      <c r="A59" s="8">
        <v>24</v>
      </c>
      <c r="B59" s="8" cm="1">
        <f t="array" aca="1" ref="B59" ca="1">_xll.RiskGamma(1,1/$B$6)</f>
        <v>100</v>
      </c>
      <c r="C59" s="8">
        <f t="shared" ca="1" si="15"/>
        <v>2400</v>
      </c>
      <c r="D59" s="8">
        <f t="shared" ca="1" si="16"/>
        <v>2400</v>
      </c>
      <c r="E59" s="8" cm="1">
        <f t="array" aca="1" ref="E59" ca="1">_xll.RiskPert($B$8,$D$8,$E$8)</f>
        <v>50</v>
      </c>
      <c r="F59" s="8">
        <f t="shared" ca="1" si="17"/>
        <v>2450</v>
      </c>
      <c r="G59" s="8">
        <f t="shared" ca="1" si="18"/>
        <v>50</v>
      </c>
      <c r="H59" s="8">
        <f t="shared" ca="1" si="19"/>
        <v>2450</v>
      </c>
      <c r="I59" s="8" cm="1">
        <f t="array" aca="1" ref="I59" ca="1">_xll.RiskUniform($B$10,$C$10)</f>
        <v>40</v>
      </c>
      <c r="J59" s="8">
        <f t="shared" ca="1" si="20"/>
        <v>2490</v>
      </c>
      <c r="K59" s="8">
        <f t="shared" ca="1" si="21"/>
        <v>0</v>
      </c>
      <c r="L59" s="8">
        <f t="shared" ca="1" si="22"/>
        <v>2490</v>
      </c>
      <c r="M59" s="19" cm="1">
        <f t="array" aca="1" ref="M59" ca="1">_xll.RiskWeibull($B$12,$C$12)</f>
        <v>93.543756289254645</v>
      </c>
      <c r="N59" s="19">
        <f t="shared" ca="1" si="23"/>
        <v>2583.5437562892548</v>
      </c>
      <c r="O59" s="8">
        <f t="shared" ca="1" si="24"/>
        <v>0</v>
      </c>
      <c r="P59" s="19">
        <f t="shared" ca="1" si="25"/>
        <v>2583.5437562892548</v>
      </c>
      <c r="Q59" s="8" cm="1">
        <f t="array" aca="1" ref="Q59" ca="1">_xll.RiskGamma($B$14,1/$C$14)</f>
        <v>100</v>
      </c>
      <c r="R59" s="8" cm="1">
        <f t="array" aca="1" ref="R59" ca="1">_xll.RiskUniform($B$16,$C$16)</f>
        <v>20</v>
      </c>
      <c r="S59" s="19">
        <f t="shared" ca="1" si="26"/>
        <v>2703.5437562892548</v>
      </c>
      <c r="T59" s="9">
        <f t="shared" ca="1" si="0"/>
        <v>100</v>
      </c>
      <c r="U59" s="19" cm="1">
        <f t="array" aca="1" ref="U59" ca="1">INDEX(S:S, 41 + (INT((ROW(A24)-1)/6)*6))</f>
        <v>2703.5437562892548</v>
      </c>
      <c r="V59" s="8">
        <f t="shared" si="1"/>
        <v>120</v>
      </c>
      <c r="W59" s="19">
        <f t="shared" ca="1" si="2"/>
        <v>2823.5437562892548</v>
      </c>
      <c r="X59" s="8">
        <f t="shared" ca="1" si="3"/>
        <v>0</v>
      </c>
      <c r="Y59" s="19">
        <f t="shared" ca="1" si="4"/>
        <v>2823.5437562892548</v>
      </c>
      <c r="Z59" s="19" cm="1">
        <f t="array" aca="1" ref="Z59" ca="1">_xll.RiskPert($B$20,$C$20,$D$20)</f>
        <v>99.666666666666671</v>
      </c>
      <c r="AA59" s="8">
        <f t="shared" ca="1" si="5"/>
        <v>2923.2104229559213</v>
      </c>
      <c r="AB59" s="8">
        <f t="shared" ca="1" si="6"/>
        <v>0</v>
      </c>
      <c r="AC59" s="8" cm="1">
        <f t="array" aca="1" ref="AC59" ca="1">IF(MOD(ROW()-36, 6) = 0, INDEX(AA:AA, ROW()), INDEX(AE:AE,ROW() - 1))</f>
        <v>3048.2104229559213</v>
      </c>
      <c r="AD59" s="8" cm="1">
        <f t="array" aca="1" ref="AD59" ca="1">_xll.RiskUniform($B$22,$C$22)</f>
        <v>25</v>
      </c>
      <c r="AE59" s="8">
        <f t="shared" ca="1" si="27"/>
        <v>3073.2104229559213</v>
      </c>
      <c r="AF59" s="19">
        <f t="shared" ca="1" si="7"/>
        <v>224.66666666666652</v>
      </c>
      <c r="AG59" s="19">
        <f t="shared" ca="1" si="28"/>
        <v>673.21042295592133</v>
      </c>
      <c r="AH59" s="8" t="str">
        <f t="shared" ca="1" si="8"/>
        <v>NO</v>
      </c>
      <c r="AI59" s="8">
        <f t="shared" ca="1" si="9"/>
        <v>50</v>
      </c>
      <c r="AJ59" s="8">
        <f t="shared" ca="1" si="10"/>
        <v>100</v>
      </c>
      <c r="AK59" s="8">
        <f t="shared" ca="1" si="11"/>
        <v>0</v>
      </c>
      <c r="AL59" s="19">
        <f t="shared" ca="1" si="12"/>
        <v>224.66666666666652</v>
      </c>
      <c r="AM59" s="19">
        <f t="shared" ca="1" si="13"/>
        <v>673.21042295592133</v>
      </c>
      <c r="AN59" s="8" t="str">
        <f t="shared" ca="1" si="14"/>
        <v>YES</v>
      </c>
    </row>
    <row r="60" spans="1:40">
      <c r="A60" s="8">
        <v>25</v>
      </c>
      <c r="B60" s="8" cm="1">
        <f t="array" aca="1" ref="B60" ca="1">_xll.RiskGamma(1,1/$B$6)</f>
        <v>100</v>
      </c>
      <c r="C60" s="8">
        <f t="shared" ca="1" si="15"/>
        <v>2500</v>
      </c>
      <c r="D60" s="8">
        <f t="shared" ca="1" si="16"/>
        <v>2500</v>
      </c>
      <c r="E60" s="8" cm="1">
        <f t="array" aca="1" ref="E60" ca="1">_xll.RiskPert($B$8,$D$8,$E$8)</f>
        <v>50</v>
      </c>
      <c r="F60" s="8">
        <f t="shared" ca="1" si="17"/>
        <v>2550</v>
      </c>
      <c r="G60" s="8">
        <f t="shared" ca="1" si="18"/>
        <v>50</v>
      </c>
      <c r="H60" s="8">
        <f t="shared" ca="1" si="19"/>
        <v>2550</v>
      </c>
      <c r="I60" s="8" cm="1">
        <f t="array" aca="1" ref="I60" ca="1">_xll.RiskUniform($B$10,$C$10)</f>
        <v>40</v>
      </c>
      <c r="J60" s="8">
        <f t="shared" ca="1" si="20"/>
        <v>2590</v>
      </c>
      <c r="K60" s="8">
        <f t="shared" ca="1" si="21"/>
        <v>0</v>
      </c>
      <c r="L60" s="8">
        <f t="shared" ca="1" si="22"/>
        <v>2590</v>
      </c>
      <c r="M60" s="19" cm="1">
        <f t="array" aca="1" ref="M60" ca="1">_xll.RiskWeibull($B$12,$C$12)</f>
        <v>93.543756289254645</v>
      </c>
      <c r="N60" s="19">
        <f t="shared" ca="1" si="23"/>
        <v>2683.5437562892548</v>
      </c>
      <c r="O60" s="8">
        <f t="shared" ca="1" si="24"/>
        <v>0</v>
      </c>
      <c r="P60" s="19">
        <f t="shared" ca="1" si="25"/>
        <v>2683.5437562892548</v>
      </c>
      <c r="Q60" s="8" cm="1">
        <f t="array" aca="1" ref="Q60" ca="1">_xll.RiskGamma($B$14,1/$C$14)</f>
        <v>100</v>
      </c>
      <c r="R60" s="8" cm="1">
        <f t="array" aca="1" ref="R60" ca="1">_xll.RiskUniform($B$16,$C$16)</f>
        <v>20</v>
      </c>
      <c r="S60" s="19">
        <f t="shared" ca="1" si="26"/>
        <v>2803.5437562892548</v>
      </c>
      <c r="T60" s="9">
        <f t="shared" ca="1" si="0"/>
        <v>100</v>
      </c>
      <c r="U60" s="19" cm="1">
        <f t="array" aca="1" ref="U60" ca="1">INDEX(S:S, 41 + (INT((ROW(A25)-1)/6)*6))</f>
        <v>3303.5437562892548</v>
      </c>
      <c r="V60" s="8">
        <f t="shared" si="1"/>
        <v>120</v>
      </c>
      <c r="W60" s="19">
        <f t="shared" ca="1" si="2"/>
        <v>3423.5437562892548</v>
      </c>
      <c r="X60" s="8">
        <f t="shared" ca="1" si="3"/>
        <v>500</v>
      </c>
      <c r="Y60" s="19">
        <f t="shared" ca="1" si="4"/>
        <v>3423.5437562892548</v>
      </c>
      <c r="Z60" s="19" cm="1">
        <f t="array" aca="1" ref="Z60" ca="1">_xll.RiskPert($B$20,$C$20,$D$20)</f>
        <v>99.666666666666671</v>
      </c>
      <c r="AA60" s="8">
        <f t="shared" ca="1" si="5"/>
        <v>3523.2104229559213</v>
      </c>
      <c r="AB60" s="8">
        <f t="shared" ca="1" si="6"/>
        <v>0</v>
      </c>
      <c r="AC60" s="8" cm="1">
        <f t="array" aca="1" ref="AC60" ca="1">IF(MOD(ROW()-36, 6) = 0, INDEX(AA:AA, ROW()), INDEX(AE:AE,ROW() - 1))</f>
        <v>3523.2104229559213</v>
      </c>
      <c r="AD60" s="8" cm="1">
        <f t="array" aca="1" ref="AD60" ca="1">_xll.RiskUniform($B$22,$C$22)</f>
        <v>25</v>
      </c>
      <c r="AE60" s="8">
        <f t="shared" ca="1" si="27"/>
        <v>3548.2104229559213</v>
      </c>
      <c r="AF60" s="19">
        <f t="shared" ca="1" si="7"/>
        <v>99.666666666666515</v>
      </c>
      <c r="AG60" s="19">
        <f t="shared" ca="1" si="28"/>
        <v>1048.2104229559213</v>
      </c>
      <c r="AH60" s="8" t="str">
        <f t="shared" ca="1" si="8"/>
        <v>NO</v>
      </c>
      <c r="AI60" s="8">
        <f t="shared" ca="1" si="9"/>
        <v>50</v>
      </c>
      <c r="AJ60" s="8">
        <f t="shared" ca="1" si="10"/>
        <v>100</v>
      </c>
      <c r="AK60" s="8">
        <f t="shared" ca="1" si="11"/>
        <v>500</v>
      </c>
      <c r="AL60" s="19">
        <f t="shared" ca="1" si="12"/>
        <v>99.666666666666515</v>
      </c>
      <c r="AM60" s="19">
        <f t="shared" ca="1" si="13"/>
        <v>1048.2104229559213</v>
      </c>
      <c r="AN60" s="8" t="str">
        <f t="shared" ca="1" si="14"/>
        <v>YES</v>
      </c>
    </row>
    <row r="61" spans="1:40">
      <c r="A61" s="8">
        <v>26</v>
      </c>
      <c r="B61" s="8" cm="1">
        <f t="array" aca="1" ref="B61" ca="1">_xll.RiskGamma(1,1/$B$6)</f>
        <v>100</v>
      </c>
      <c r="C61" s="8">
        <f t="shared" ca="1" si="15"/>
        <v>2600</v>
      </c>
      <c r="D61" s="8">
        <f t="shared" ca="1" si="16"/>
        <v>2600</v>
      </c>
      <c r="E61" s="8" cm="1">
        <f t="array" aca="1" ref="E61" ca="1">_xll.RiskPert($B$8,$D$8,$E$8)</f>
        <v>50</v>
      </c>
      <c r="F61" s="8">
        <f t="shared" ca="1" si="17"/>
        <v>2650</v>
      </c>
      <c r="G61" s="8">
        <f t="shared" ca="1" si="18"/>
        <v>50</v>
      </c>
      <c r="H61" s="8">
        <f t="shared" ca="1" si="19"/>
        <v>2650</v>
      </c>
      <c r="I61" s="8" cm="1">
        <f t="array" aca="1" ref="I61" ca="1">_xll.RiskUniform($B$10,$C$10)</f>
        <v>40</v>
      </c>
      <c r="J61" s="8">
        <f t="shared" ca="1" si="20"/>
        <v>2690</v>
      </c>
      <c r="K61" s="8">
        <f t="shared" ca="1" si="21"/>
        <v>0</v>
      </c>
      <c r="L61" s="8">
        <f t="shared" ca="1" si="22"/>
        <v>2690</v>
      </c>
      <c r="M61" s="19" cm="1">
        <f t="array" aca="1" ref="M61" ca="1">_xll.RiskWeibull($B$12,$C$12)</f>
        <v>93.543756289254645</v>
      </c>
      <c r="N61" s="19">
        <f t="shared" ca="1" si="23"/>
        <v>2783.5437562892548</v>
      </c>
      <c r="O61" s="8">
        <f t="shared" ca="1" si="24"/>
        <v>0</v>
      </c>
      <c r="P61" s="19">
        <f t="shared" ca="1" si="25"/>
        <v>2783.5437562892548</v>
      </c>
      <c r="Q61" s="8" cm="1">
        <f t="array" aca="1" ref="Q61" ca="1">_xll.RiskGamma($B$14,1/$C$14)</f>
        <v>100</v>
      </c>
      <c r="R61" s="8" cm="1">
        <f t="array" aca="1" ref="R61" ca="1">_xll.RiskUniform($B$16,$C$16)</f>
        <v>20</v>
      </c>
      <c r="S61" s="19">
        <f t="shared" ca="1" si="26"/>
        <v>2903.5437562892548</v>
      </c>
      <c r="T61" s="9">
        <f t="shared" ca="1" si="0"/>
        <v>100</v>
      </c>
      <c r="U61" s="19" cm="1">
        <f t="array" aca="1" ref="U61" ca="1">INDEX(S:S, 41 + (INT((ROW(A26)-1)/6)*6))</f>
        <v>3303.5437562892548</v>
      </c>
      <c r="V61" s="8">
        <f t="shared" si="1"/>
        <v>120</v>
      </c>
      <c r="W61" s="19">
        <f t="shared" ca="1" si="2"/>
        <v>3423.5437562892548</v>
      </c>
      <c r="X61" s="8">
        <f t="shared" ca="1" si="3"/>
        <v>400</v>
      </c>
      <c r="Y61" s="19">
        <f t="shared" ca="1" si="4"/>
        <v>3423.5437562892548</v>
      </c>
      <c r="Z61" s="19" cm="1">
        <f t="array" aca="1" ref="Z61" ca="1">_xll.RiskPert($B$20,$C$20,$D$20)</f>
        <v>99.666666666666671</v>
      </c>
      <c r="AA61" s="8">
        <f t="shared" ca="1" si="5"/>
        <v>3523.2104229559213</v>
      </c>
      <c r="AB61" s="8">
        <f t="shared" ca="1" si="6"/>
        <v>0</v>
      </c>
      <c r="AC61" s="8" cm="1">
        <f t="array" aca="1" ref="AC61" ca="1">IF(MOD(ROW()-36, 6) = 0, INDEX(AA:AA, ROW()), INDEX(AE:AE,ROW() - 1))</f>
        <v>3548.2104229559213</v>
      </c>
      <c r="AD61" s="8" cm="1">
        <f t="array" aca="1" ref="AD61" ca="1">_xll.RiskUniform($B$22,$C$22)</f>
        <v>25</v>
      </c>
      <c r="AE61" s="8">
        <f t="shared" ca="1" si="27"/>
        <v>3573.2104229559213</v>
      </c>
      <c r="AF61" s="19">
        <f t="shared" ca="1" si="7"/>
        <v>124.66666666666652</v>
      </c>
      <c r="AG61" s="19">
        <f t="shared" ca="1" si="28"/>
        <v>973.21042295592133</v>
      </c>
      <c r="AH61" s="8" t="str">
        <f t="shared" ca="1" si="8"/>
        <v>NO</v>
      </c>
      <c r="AI61" s="8">
        <f t="shared" ca="1" si="9"/>
        <v>50</v>
      </c>
      <c r="AJ61" s="8">
        <f t="shared" ca="1" si="10"/>
        <v>100</v>
      </c>
      <c r="AK61" s="8">
        <f t="shared" ca="1" si="11"/>
        <v>400</v>
      </c>
      <c r="AL61" s="19">
        <f t="shared" ca="1" si="12"/>
        <v>124.66666666666652</v>
      </c>
      <c r="AM61" s="19">
        <f t="shared" ca="1" si="13"/>
        <v>973.21042295592133</v>
      </c>
      <c r="AN61" s="8" t="str">
        <f t="shared" ca="1" si="14"/>
        <v>YES</v>
      </c>
    </row>
    <row r="62" spans="1:40">
      <c r="A62" s="8">
        <v>27</v>
      </c>
      <c r="B62" s="8" cm="1">
        <f t="array" aca="1" ref="B62" ca="1">_xll.RiskGamma(1,1/$B$6)</f>
        <v>100</v>
      </c>
      <c r="C62" s="8">
        <f t="shared" ca="1" si="15"/>
        <v>2700</v>
      </c>
      <c r="D62" s="8">
        <f t="shared" ca="1" si="16"/>
        <v>2700</v>
      </c>
      <c r="E62" s="8" cm="1">
        <f t="array" aca="1" ref="E62" ca="1">_xll.RiskPert($B$8,$D$8,$E$8)</f>
        <v>50</v>
      </c>
      <c r="F62" s="8">
        <f t="shared" ca="1" si="17"/>
        <v>2750</v>
      </c>
      <c r="G62" s="8">
        <f t="shared" ca="1" si="18"/>
        <v>50</v>
      </c>
      <c r="H62" s="8">
        <f t="shared" ca="1" si="19"/>
        <v>2750</v>
      </c>
      <c r="I62" s="8" cm="1">
        <f t="array" aca="1" ref="I62" ca="1">_xll.RiskUniform($B$10,$C$10)</f>
        <v>40</v>
      </c>
      <c r="J62" s="8">
        <f t="shared" ca="1" si="20"/>
        <v>2790</v>
      </c>
      <c r="K62" s="8">
        <f t="shared" ca="1" si="21"/>
        <v>0</v>
      </c>
      <c r="L62" s="8">
        <f t="shared" ca="1" si="22"/>
        <v>2790</v>
      </c>
      <c r="M62" s="19" cm="1">
        <f t="array" aca="1" ref="M62" ca="1">_xll.RiskWeibull($B$12,$C$12)</f>
        <v>93.543756289254645</v>
      </c>
      <c r="N62" s="19">
        <f t="shared" ca="1" si="23"/>
        <v>2883.5437562892548</v>
      </c>
      <c r="O62" s="8">
        <f t="shared" ca="1" si="24"/>
        <v>0</v>
      </c>
      <c r="P62" s="19">
        <f t="shared" ca="1" si="25"/>
        <v>2883.5437562892548</v>
      </c>
      <c r="Q62" s="8" cm="1">
        <f t="array" aca="1" ref="Q62" ca="1">_xll.RiskGamma($B$14,1/$C$14)</f>
        <v>100</v>
      </c>
      <c r="R62" s="8" cm="1">
        <f t="array" aca="1" ref="R62" ca="1">_xll.RiskUniform($B$16,$C$16)</f>
        <v>20</v>
      </c>
      <c r="S62" s="19">
        <f t="shared" ca="1" si="26"/>
        <v>3003.5437562892548</v>
      </c>
      <c r="T62" s="9">
        <f t="shared" ca="1" si="0"/>
        <v>100</v>
      </c>
      <c r="U62" s="19" cm="1">
        <f t="array" aca="1" ref="U62" ca="1">INDEX(S:S, 41 + (INT((ROW(A27)-1)/6)*6))</f>
        <v>3303.5437562892548</v>
      </c>
      <c r="V62" s="8">
        <f t="shared" si="1"/>
        <v>120</v>
      </c>
      <c r="W62" s="19">
        <f t="shared" ca="1" si="2"/>
        <v>3423.5437562892548</v>
      </c>
      <c r="X62" s="8">
        <f t="shared" ca="1" si="3"/>
        <v>300</v>
      </c>
      <c r="Y62" s="19">
        <f t="shared" ca="1" si="4"/>
        <v>3423.5437562892548</v>
      </c>
      <c r="Z62" s="19" cm="1">
        <f t="array" aca="1" ref="Z62" ca="1">_xll.RiskPert($B$20,$C$20,$D$20)</f>
        <v>99.666666666666671</v>
      </c>
      <c r="AA62" s="8">
        <f t="shared" ca="1" si="5"/>
        <v>3523.2104229559213</v>
      </c>
      <c r="AB62" s="8">
        <f t="shared" ca="1" si="6"/>
        <v>0</v>
      </c>
      <c r="AC62" s="8" cm="1">
        <f t="array" aca="1" ref="AC62" ca="1">IF(MOD(ROW()-36, 6) = 0, INDEX(AA:AA, ROW()), INDEX(AE:AE,ROW() - 1))</f>
        <v>3573.2104229559213</v>
      </c>
      <c r="AD62" s="8" cm="1">
        <f t="array" aca="1" ref="AD62" ca="1">_xll.RiskUniform($B$22,$C$22)</f>
        <v>25</v>
      </c>
      <c r="AE62" s="8">
        <f t="shared" ca="1" si="27"/>
        <v>3598.2104229559213</v>
      </c>
      <c r="AF62" s="19">
        <f t="shared" ca="1" si="7"/>
        <v>149.66666666666652</v>
      </c>
      <c r="AG62" s="19">
        <f t="shared" ca="1" si="28"/>
        <v>898.21042295592133</v>
      </c>
      <c r="AH62" s="8" t="str">
        <f t="shared" ca="1" si="8"/>
        <v>NO</v>
      </c>
      <c r="AI62" s="8">
        <f t="shared" ca="1" si="9"/>
        <v>50</v>
      </c>
      <c r="AJ62" s="8">
        <f t="shared" ca="1" si="10"/>
        <v>100</v>
      </c>
      <c r="AK62" s="8">
        <f t="shared" ca="1" si="11"/>
        <v>300</v>
      </c>
      <c r="AL62" s="19">
        <f t="shared" ca="1" si="12"/>
        <v>149.66666666666652</v>
      </c>
      <c r="AM62" s="19">
        <f t="shared" ca="1" si="13"/>
        <v>898.21042295592133</v>
      </c>
      <c r="AN62" s="8" t="str">
        <f t="shared" ca="1" si="14"/>
        <v>YES</v>
      </c>
    </row>
    <row r="63" spans="1:40">
      <c r="A63" s="8">
        <v>28</v>
      </c>
      <c r="B63" s="8" cm="1">
        <f t="array" aca="1" ref="B63" ca="1">_xll.RiskGamma(1,1/$B$6)</f>
        <v>100</v>
      </c>
      <c r="C63" s="8">
        <f t="shared" ca="1" si="15"/>
        <v>2800</v>
      </c>
      <c r="D63" s="8">
        <f t="shared" ca="1" si="16"/>
        <v>2800</v>
      </c>
      <c r="E63" s="8" cm="1">
        <f t="array" aca="1" ref="E63" ca="1">_xll.RiskPert($B$8,$D$8,$E$8)</f>
        <v>50</v>
      </c>
      <c r="F63" s="8">
        <f t="shared" ca="1" si="17"/>
        <v>2850</v>
      </c>
      <c r="G63" s="8">
        <f t="shared" ca="1" si="18"/>
        <v>50</v>
      </c>
      <c r="H63" s="8">
        <f t="shared" ca="1" si="19"/>
        <v>2850</v>
      </c>
      <c r="I63" s="8" cm="1">
        <f t="array" aca="1" ref="I63" ca="1">_xll.RiskUniform($B$10,$C$10)</f>
        <v>40</v>
      </c>
      <c r="J63" s="8">
        <f t="shared" ca="1" si="20"/>
        <v>2890</v>
      </c>
      <c r="K63" s="8">
        <f t="shared" ca="1" si="21"/>
        <v>0</v>
      </c>
      <c r="L63" s="8">
        <f t="shared" ca="1" si="22"/>
        <v>2890</v>
      </c>
      <c r="M63" s="19" cm="1">
        <f t="array" aca="1" ref="M63" ca="1">_xll.RiskWeibull($B$12,$C$12)</f>
        <v>93.543756289254645</v>
      </c>
      <c r="N63" s="19">
        <f t="shared" ca="1" si="23"/>
        <v>2983.5437562892548</v>
      </c>
      <c r="O63" s="8">
        <f t="shared" ca="1" si="24"/>
        <v>0</v>
      </c>
      <c r="P63" s="19">
        <f t="shared" ca="1" si="25"/>
        <v>2983.5437562892548</v>
      </c>
      <c r="Q63" s="8" cm="1">
        <f t="array" aca="1" ref="Q63" ca="1">_xll.RiskGamma($B$14,1/$C$14)</f>
        <v>100</v>
      </c>
      <c r="R63" s="8" cm="1">
        <f t="array" aca="1" ref="R63" ca="1">_xll.RiskUniform($B$16,$C$16)</f>
        <v>20</v>
      </c>
      <c r="S63" s="19">
        <f t="shared" ca="1" si="26"/>
        <v>3103.5437562892548</v>
      </c>
      <c r="T63" s="9">
        <f t="shared" ca="1" si="0"/>
        <v>100</v>
      </c>
      <c r="U63" s="19" cm="1">
        <f t="array" aca="1" ref="U63" ca="1">INDEX(S:S, 41 + (INT((ROW(A28)-1)/6)*6))</f>
        <v>3303.5437562892548</v>
      </c>
      <c r="V63" s="8">
        <f t="shared" si="1"/>
        <v>120</v>
      </c>
      <c r="W63" s="19">
        <f t="shared" ca="1" si="2"/>
        <v>3423.5437562892548</v>
      </c>
      <c r="X63" s="8">
        <f t="shared" ca="1" si="3"/>
        <v>200</v>
      </c>
      <c r="Y63" s="19">
        <f t="shared" ca="1" si="4"/>
        <v>3423.5437562892548</v>
      </c>
      <c r="Z63" s="19" cm="1">
        <f t="array" aca="1" ref="Z63" ca="1">_xll.RiskPert($B$20,$C$20,$D$20)</f>
        <v>99.666666666666671</v>
      </c>
      <c r="AA63" s="8">
        <f t="shared" ca="1" si="5"/>
        <v>3523.2104229559213</v>
      </c>
      <c r="AB63" s="8">
        <f t="shared" ca="1" si="6"/>
        <v>0</v>
      </c>
      <c r="AC63" s="8" cm="1">
        <f t="array" aca="1" ref="AC63" ca="1">IF(MOD(ROW()-36, 6) = 0, INDEX(AA:AA, ROW()), INDEX(AE:AE,ROW() - 1))</f>
        <v>3598.2104229559213</v>
      </c>
      <c r="AD63" s="8" cm="1">
        <f t="array" aca="1" ref="AD63" ca="1">_xll.RiskUniform($B$22,$C$22)</f>
        <v>25</v>
      </c>
      <c r="AE63" s="8">
        <f t="shared" ca="1" si="27"/>
        <v>3623.2104229559213</v>
      </c>
      <c r="AF63" s="19">
        <f t="shared" ca="1" si="7"/>
        <v>174.66666666666652</v>
      </c>
      <c r="AG63" s="19">
        <f t="shared" ca="1" si="28"/>
        <v>823.21042295592133</v>
      </c>
      <c r="AH63" s="8" t="str">
        <f t="shared" ca="1" si="8"/>
        <v>NO</v>
      </c>
      <c r="AI63" s="8">
        <f t="shared" ca="1" si="9"/>
        <v>50</v>
      </c>
      <c r="AJ63" s="8">
        <f t="shared" ca="1" si="10"/>
        <v>100</v>
      </c>
      <c r="AK63" s="8">
        <f t="shared" ca="1" si="11"/>
        <v>200</v>
      </c>
      <c r="AL63" s="19">
        <f t="shared" ca="1" si="12"/>
        <v>174.66666666666652</v>
      </c>
      <c r="AM63" s="19">
        <f t="shared" ca="1" si="13"/>
        <v>823.21042295592133</v>
      </c>
      <c r="AN63" s="8" t="str">
        <f t="shared" ca="1" si="14"/>
        <v>YES</v>
      </c>
    </row>
    <row r="64" spans="1:40">
      <c r="A64" s="8">
        <v>29</v>
      </c>
      <c r="B64" s="8" cm="1">
        <f t="array" aca="1" ref="B64" ca="1">_xll.RiskGamma(1,1/$B$6)</f>
        <v>100</v>
      </c>
      <c r="C64" s="8">
        <f t="shared" ca="1" si="15"/>
        <v>2900</v>
      </c>
      <c r="D64" s="8">
        <f t="shared" ca="1" si="16"/>
        <v>2900</v>
      </c>
      <c r="E64" s="8" cm="1">
        <f t="array" aca="1" ref="E64" ca="1">_xll.RiskPert($B$8,$D$8,$E$8)</f>
        <v>50</v>
      </c>
      <c r="F64" s="8">
        <f t="shared" ca="1" si="17"/>
        <v>2950</v>
      </c>
      <c r="G64" s="8">
        <f t="shared" ca="1" si="18"/>
        <v>50</v>
      </c>
      <c r="H64" s="8">
        <f t="shared" ca="1" si="19"/>
        <v>2950</v>
      </c>
      <c r="I64" s="8" cm="1">
        <f t="array" aca="1" ref="I64" ca="1">_xll.RiskUniform($B$10,$C$10)</f>
        <v>40</v>
      </c>
      <c r="J64" s="8">
        <f t="shared" ca="1" si="20"/>
        <v>2990</v>
      </c>
      <c r="K64" s="8">
        <f t="shared" ca="1" si="21"/>
        <v>0</v>
      </c>
      <c r="L64" s="8">
        <f t="shared" ca="1" si="22"/>
        <v>2990</v>
      </c>
      <c r="M64" s="19" cm="1">
        <f t="array" aca="1" ref="M64" ca="1">_xll.RiskWeibull($B$12,$C$12)</f>
        <v>93.543756289254645</v>
      </c>
      <c r="N64" s="19">
        <f t="shared" ca="1" si="23"/>
        <v>3083.5437562892548</v>
      </c>
      <c r="O64" s="8">
        <f t="shared" ca="1" si="24"/>
        <v>0</v>
      </c>
      <c r="P64" s="19">
        <f t="shared" ca="1" si="25"/>
        <v>3083.5437562892548</v>
      </c>
      <c r="Q64" s="8" cm="1">
        <f t="array" aca="1" ref="Q64" ca="1">_xll.RiskGamma($B$14,1/$C$14)</f>
        <v>100</v>
      </c>
      <c r="R64" s="8" cm="1">
        <f t="array" aca="1" ref="R64" ca="1">_xll.RiskUniform($B$16,$C$16)</f>
        <v>20</v>
      </c>
      <c r="S64" s="19">
        <f t="shared" ca="1" si="26"/>
        <v>3203.5437562892548</v>
      </c>
      <c r="T64" s="9">
        <f t="shared" ca="1" si="0"/>
        <v>100</v>
      </c>
      <c r="U64" s="19" cm="1">
        <f t="array" aca="1" ref="U64" ca="1">INDEX(S:S, 41 + (INT((ROW(A29)-1)/6)*6))</f>
        <v>3303.5437562892548</v>
      </c>
      <c r="V64" s="8">
        <f t="shared" si="1"/>
        <v>120</v>
      </c>
      <c r="W64" s="19">
        <f t="shared" ca="1" si="2"/>
        <v>3423.5437562892548</v>
      </c>
      <c r="X64" s="8">
        <f t="shared" ca="1" si="3"/>
        <v>100</v>
      </c>
      <c r="Y64" s="19">
        <f t="shared" ca="1" si="4"/>
        <v>3423.5437562892548</v>
      </c>
      <c r="Z64" s="19" cm="1">
        <f t="array" aca="1" ref="Z64" ca="1">_xll.RiskPert($B$20,$C$20,$D$20)</f>
        <v>99.666666666666671</v>
      </c>
      <c r="AA64" s="8">
        <f t="shared" ca="1" si="5"/>
        <v>3523.2104229559213</v>
      </c>
      <c r="AB64" s="8">
        <f t="shared" ca="1" si="6"/>
        <v>0</v>
      </c>
      <c r="AC64" s="8" cm="1">
        <f t="array" aca="1" ref="AC64" ca="1">IF(MOD(ROW()-36, 6) = 0, INDEX(AA:AA, ROW()), INDEX(AE:AE,ROW() - 1))</f>
        <v>3623.2104229559213</v>
      </c>
      <c r="AD64" s="8" cm="1">
        <f t="array" aca="1" ref="AD64" ca="1">_xll.RiskUniform($B$22,$C$22)</f>
        <v>25</v>
      </c>
      <c r="AE64" s="8">
        <f t="shared" ca="1" si="27"/>
        <v>3648.2104229559213</v>
      </c>
      <c r="AF64" s="19">
        <f t="shared" ca="1" si="7"/>
        <v>199.66666666666652</v>
      </c>
      <c r="AG64" s="19">
        <f t="shared" ca="1" si="28"/>
        <v>748.21042295592133</v>
      </c>
      <c r="AH64" s="8" t="str">
        <f t="shared" ca="1" si="8"/>
        <v>NO</v>
      </c>
      <c r="AI64" s="8">
        <f t="shared" ca="1" si="9"/>
        <v>50</v>
      </c>
      <c r="AJ64" s="8">
        <f t="shared" ca="1" si="10"/>
        <v>100</v>
      </c>
      <c r="AK64" s="8">
        <f t="shared" ca="1" si="11"/>
        <v>100</v>
      </c>
      <c r="AL64" s="19">
        <f t="shared" ca="1" si="12"/>
        <v>199.66666666666652</v>
      </c>
      <c r="AM64" s="19">
        <f t="shared" ca="1" si="13"/>
        <v>748.21042295592133</v>
      </c>
      <c r="AN64" s="8" t="str">
        <f t="shared" ca="1" si="14"/>
        <v>YES</v>
      </c>
    </row>
    <row r="65" spans="1:40">
      <c r="A65" s="8">
        <v>30</v>
      </c>
      <c r="B65" s="8" cm="1">
        <f t="array" aca="1" ref="B65" ca="1">_xll.RiskGamma(1,1/$B$6)</f>
        <v>100</v>
      </c>
      <c r="C65" s="8">
        <f t="shared" ca="1" si="15"/>
        <v>3000</v>
      </c>
      <c r="D65" s="8">
        <f t="shared" ca="1" si="16"/>
        <v>3000</v>
      </c>
      <c r="E65" s="8" cm="1">
        <f t="array" aca="1" ref="E65" ca="1">_xll.RiskPert($B$8,$D$8,$E$8)</f>
        <v>50</v>
      </c>
      <c r="F65" s="8">
        <f t="shared" ca="1" si="17"/>
        <v>3050</v>
      </c>
      <c r="G65" s="8">
        <f t="shared" ca="1" si="18"/>
        <v>50</v>
      </c>
      <c r="H65" s="8">
        <f t="shared" ca="1" si="19"/>
        <v>3050</v>
      </c>
      <c r="I65" s="8" cm="1">
        <f t="array" aca="1" ref="I65" ca="1">_xll.RiskUniform($B$10,$C$10)</f>
        <v>40</v>
      </c>
      <c r="J65" s="8">
        <f t="shared" ca="1" si="20"/>
        <v>3090</v>
      </c>
      <c r="K65" s="8">
        <f t="shared" ca="1" si="21"/>
        <v>0</v>
      </c>
      <c r="L65" s="8">
        <f t="shared" ca="1" si="22"/>
        <v>3090</v>
      </c>
      <c r="M65" s="19" cm="1">
        <f t="array" aca="1" ref="M65" ca="1">_xll.RiskWeibull($B$12,$C$12)</f>
        <v>93.543756289254645</v>
      </c>
      <c r="N65" s="19">
        <f t="shared" ca="1" si="23"/>
        <v>3183.5437562892548</v>
      </c>
      <c r="O65" s="8">
        <f t="shared" ca="1" si="24"/>
        <v>0</v>
      </c>
      <c r="P65" s="19">
        <f t="shared" ca="1" si="25"/>
        <v>3183.5437562892548</v>
      </c>
      <c r="Q65" s="8" cm="1">
        <f t="array" aca="1" ref="Q65" ca="1">_xll.RiskGamma($B$14,1/$C$14)</f>
        <v>100</v>
      </c>
      <c r="R65" s="8" cm="1">
        <f t="array" aca="1" ref="R65" ca="1">_xll.RiskUniform($B$16,$C$16)</f>
        <v>20</v>
      </c>
      <c r="S65" s="19">
        <f t="shared" ca="1" si="26"/>
        <v>3303.5437562892548</v>
      </c>
      <c r="T65" s="9">
        <f t="shared" ca="1" si="0"/>
        <v>100</v>
      </c>
      <c r="U65" s="19" cm="1">
        <f t="array" aca="1" ref="U65" ca="1">INDEX(S:S, 41 + (INT((ROW(A30)-1)/6)*6))</f>
        <v>3303.5437562892548</v>
      </c>
      <c r="V65" s="8">
        <f t="shared" si="1"/>
        <v>120</v>
      </c>
      <c r="W65" s="19">
        <f t="shared" ca="1" si="2"/>
        <v>3423.5437562892548</v>
      </c>
      <c r="X65" s="8">
        <f t="shared" ca="1" si="3"/>
        <v>0</v>
      </c>
      <c r="Y65" s="19">
        <f t="shared" ca="1" si="4"/>
        <v>3423.5437562892548</v>
      </c>
      <c r="Z65" s="19" cm="1">
        <f t="array" aca="1" ref="Z65" ca="1">_xll.RiskPert($B$20,$C$20,$D$20)</f>
        <v>99.666666666666671</v>
      </c>
      <c r="AA65" s="8">
        <f t="shared" ca="1" si="5"/>
        <v>3523.2104229559213</v>
      </c>
      <c r="AB65" s="8">
        <f t="shared" ca="1" si="6"/>
        <v>0</v>
      </c>
      <c r="AC65" s="8" cm="1">
        <f t="array" aca="1" ref="AC65" ca="1">IF(MOD(ROW()-36, 6) = 0, INDEX(AA:AA, ROW()), INDEX(AE:AE,ROW() - 1))</f>
        <v>3648.2104229559213</v>
      </c>
      <c r="AD65" s="8" cm="1">
        <f t="array" aca="1" ref="AD65" ca="1">_xll.RiskUniform($B$22,$C$22)</f>
        <v>25</v>
      </c>
      <c r="AE65" s="8">
        <f t="shared" ca="1" si="27"/>
        <v>3673.2104229559213</v>
      </c>
      <c r="AF65" s="19">
        <f t="shared" ca="1" si="7"/>
        <v>224.66666666666652</v>
      </c>
      <c r="AG65" s="19">
        <f t="shared" ca="1" si="28"/>
        <v>673.21042295592133</v>
      </c>
      <c r="AH65" s="8" t="str">
        <f t="shared" ca="1" si="8"/>
        <v>NO</v>
      </c>
      <c r="AI65" s="8">
        <f t="shared" ca="1" si="9"/>
        <v>50</v>
      </c>
      <c r="AJ65" s="8">
        <f t="shared" ca="1" si="10"/>
        <v>100</v>
      </c>
      <c r="AK65" s="8">
        <f t="shared" ca="1" si="11"/>
        <v>0</v>
      </c>
      <c r="AL65" s="19">
        <f t="shared" ca="1" si="12"/>
        <v>224.66666666666652</v>
      </c>
      <c r="AM65" s="19">
        <f t="shared" ca="1" si="13"/>
        <v>673.21042295592133</v>
      </c>
      <c r="AN65" s="8" t="str">
        <f t="shared" ca="1" si="14"/>
        <v>YES</v>
      </c>
    </row>
    <row r="66" spans="1:40">
      <c r="A66" s="8">
        <v>31</v>
      </c>
      <c r="B66" s="8" cm="1">
        <f t="array" aca="1" ref="B66" ca="1">_xll.RiskGamma(1,1/$B$6)</f>
        <v>100</v>
      </c>
      <c r="C66" s="8">
        <f t="shared" ca="1" si="15"/>
        <v>3100</v>
      </c>
      <c r="D66" s="8">
        <f t="shared" ca="1" si="16"/>
        <v>3100</v>
      </c>
      <c r="E66" s="8" cm="1">
        <f t="array" aca="1" ref="E66" ca="1">_xll.RiskPert($B$8,$D$8,$E$8)</f>
        <v>50</v>
      </c>
      <c r="F66" s="8">
        <f t="shared" ca="1" si="17"/>
        <v>3150</v>
      </c>
      <c r="G66" s="8">
        <f t="shared" ca="1" si="18"/>
        <v>50</v>
      </c>
      <c r="H66" s="8">
        <f t="shared" ca="1" si="19"/>
        <v>3150</v>
      </c>
      <c r="I66" s="8" cm="1">
        <f t="array" aca="1" ref="I66" ca="1">_xll.RiskUniform($B$10,$C$10)</f>
        <v>40</v>
      </c>
      <c r="J66" s="8">
        <f t="shared" ca="1" si="20"/>
        <v>3190</v>
      </c>
      <c r="K66" s="8">
        <f t="shared" ca="1" si="21"/>
        <v>0</v>
      </c>
      <c r="L66" s="8">
        <f t="shared" ca="1" si="22"/>
        <v>3190</v>
      </c>
      <c r="M66" s="19" cm="1">
        <f t="array" aca="1" ref="M66" ca="1">_xll.RiskWeibull($B$12,$C$12)</f>
        <v>93.543756289254645</v>
      </c>
      <c r="N66" s="19">
        <f t="shared" ca="1" si="23"/>
        <v>3283.5437562892548</v>
      </c>
      <c r="O66" s="8">
        <f t="shared" ca="1" si="24"/>
        <v>0</v>
      </c>
      <c r="P66" s="19">
        <f t="shared" ca="1" si="25"/>
        <v>3283.5437562892548</v>
      </c>
      <c r="Q66" s="8" cm="1">
        <f t="array" aca="1" ref="Q66" ca="1">_xll.RiskGamma($B$14,1/$C$14)</f>
        <v>100</v>
      </c>
      <c r="R66" s="8" cm="1">
        <f t="array" aca="1" ref="R66" ca="1">_xll.RiskUniform($B$16,$C$16)</f>
        <v>20</v>
      </c>
      <c r="S66" s="19">
        <f t="shared" ca="1" si="26"/>
        <v>3403.5437562892548</v>
      </c>
      <c r="T66" s="9">
        <f t="shared" ca="1" si="0"/>
        <v>100</v>
      </c>
      <c r="U66" s="19" cm="1">
        <f t="array" aca="1" ref="U66" ca="1">INDEX(S:S, 41 + (INT((ROW(A31)-1)/6)*6))</f>
        <v>3903.5437562892548</v>
      </c>
      <c r="V66" s="8">
        <f t="shared" si="1"/>
        <v>120</v>
      </c>
      <c r="W66" s="19">
        <f t="shared" ca="1" si="2"/>
        <v>4023.5437562892548</v>
      </c>
      <c r="X66" s="8">
        <f t="shared" ca="1" si="3"/>
        <v>500</v>
      </c>
      <c r="Y66" s="19">
        <f t="shared" ca="1" si="4"/>
        <v>4023.5437562892548</v>
      </c>
      <c r="Z66" s="19" cm="1">
        <f t="array" aca="1" ref="Z66" ca="1">_xll.RiskPert($B$20,$C$20,$D$20)</f>
        <v>99.666666666666671</v>
      </c>
      <c r="AA66" s="8">
        <f t="shared" ca="1" si="5"/>
        <v>4123.2104229559218</v>
      </c>
      <c r="AB66" s="8">
        <f t="shared" ca="1" si="6"/>
        <v>0</v>
      </c>
      <c r="AC66" s="8" cm="1">
        <f t="array" aca="1" ref="AC66" ca="1">IF(MOD(ROW()-36, 6) = 0, INDEX(AA:AA, ROW()), INDEX(AE:AE,ROW() - 1))</f>
        <v>4123.2104229559218</v>
      </c>
      <c r="AD66" s="8" cm="1">
        <f t="array" aca="1" ref="AD66" ca="1">_xll.RiskUniform($B$22,$C$22)</f>
        <v>25</v>
      </c>
      <c r="AE66" s="8">
        <f t="shared" ca="1" si="27"/>
        <v>4148.2104229559218</v>
      </c>
      <c r="AF66" s="19">
        <f t="shared" ca="1" si="7"/>
        <v>99.66666666666697</v>
      </c>
      <c r="AG66" s="19">
        <f t="shared" ca="1" si="28"/>
        <v>1048.2104229559218</v>
      </c>
      <c r="AH66" s="8" t="str">
        <f t="shared" ca="1" si="8"/>
        <v>NO</v>
      </c>
      <c r="AI66" s="8">
        <f t="shared" ca="1" si="9"/>
        <v>50</v>
      </c>
      <c r="AJ66" s="8">
        <f t="shared" ca="1" si="10"/>
        <v>100</v>
      </c>
      <c r="AK66" s="8">
        <f t="shared" ca="1" si="11"/>
        <v>500</v>
      </c>
      <c r="AL66" s="19">
        <f t="shared" ca="1" si="12"/>
        <v>99.66666666666697</v>
      </c>
      <c r="AM66" s="19">
        <f t="shared" ca="1" si="13"/>
        <v>1048.2104229559218</v>
      </c>
      <c r="AN66" s="8" t="str">
        <f t="shared" ca="1" si="14"/>
        <v>YES</v>
      </c>
    </row>
    <row r="67" spans="1:40">
      <c r="A67" s="8">
        <v>32</v>
      </c>
      <c r="B67" s="8" cm="1">
        <f t="array" aca="1" ref="B67" ca="1">_xll.RiskGamma(1,1/$B$6)</f>
        <v>100</v>
      </c>
      <c r="C67" s="8">
        <f t="shared" ca="1" si="15"/>
        <v>3200</v>
      </c>
      <c r="D67" s="8">
        <f t="shared" ca="1" si="16"/>
        <v>3200</v>
      </c>
      <c r="E67" s="8" cm="1">
        <f t="array" aca="1" ref="E67" ca="1">_xll.RiskPert($B$8,$D$8,$E$8)</f>
        <v>50</v>
      </c>
      <c r="F67" s="8">
        <f t="shared" ca="1" si="17"/>
        <v>3250</v>
      </c>
      <c r="G67" s="8">
        <f t="shared" ca="1" si="18"/>
        <v>50</v>
      </c>
      <c r="H67" s="8">
        <f t="shared" ca="1" si="19"/>
        <v>3250</v>
      </c>
      <c r="I67" s="8" cm="1">
        <f t="array" aca="1" ref="I67" ca="1">_xll.RiskUniform($B$10,$C$10)</f>
        <v>40</v>
      </c>
      <c r="J67" s="8">
        <f t="shared" ca="1" si="20"/>
        <v>3290</v>
      </c>
      <c r="K67" s="8">
        <f t="shared" ca="1" si="21"/>
        <v>0</v>
      </c>
      <c r="L67" s="8">
        <f t="shared" ca="1" si="22"/>
        <v>3290</v>
      </c>
      <c r="M67" s="19" cm="1">
        <f t="array" aca="1" ref="M67" ca="1">_xll.RiskWeibull($B$12,$C$12)</f>
        <v>93.543756289254645</v>
      </c>
      <c r="N67" s="19">
        <f t="shared" ca="1" si="23"/>
        <v>3383.5437562892548</v>
      </c>
      <c r="O67" s="8">
        <f t="shared" ca="1" si="24"/>
        <v>0</v>
      </c>
      <c r="P67" s="19">
        <f t="shared" ca="1" si="25"/>
        <v>3383.5437562892548</v>
      </c>
      <c r="Q67" s="8" cm="1">
        <f t="array" aca="1" ref="Q67" ca="1">_xll.RiskGamma($B$14,1/$C$14)</f>
        <v>100</v>
      </c>
      <c r="R67" s="8" cm="1">
        <f t="array" aca="1" ref="R67" ca="1">_xll.RiskUniform($B$16,$C$16)</f>
        <v>20</v>
      </c>
      <c r="S67" s="19">
        <f t="shared" ca="1" si="26"/>
        <v>3503.5437562892548</v>
      </c>
      <c r="T67" s="9">
        <f t="shared" ca="1" si="0"/>
        <v>100</v>
      </c>
      <c r="U67" s="19" cm="1">
        <f t="array" aca="1" ref="U67" ca="1">INDEX(S:S, 41 + (INT((ROW(A32)-1)/6)*6))</f>
        <v>3903.5437562892548</v>
      </c>
      <c r="V67" s="8">
        <f t="shared" si="1"/>
        <v>120</v>
      </c>
      <c r="W67" s="19">
        <f t="shared" ca="1" si="2"/>
        <v>4023.5437562892548</v>
      </c>
      <c r="X67" s="8">
        <f t="shared" ca="1" si="3"/>
        <v>400</v>
      </c>
      <c r="Y67" s="19">
        <f t="shared" ca="1" si="4"/>
        <v>4023.5437562892548</v>
      </c>
      <c r="Z67" s="19" cm="1">
        <f t="array" aca="1" ref="Z67" ca="1">_xll.RiskPert($B$20,$C$20,$D$20)</f>
        <v>99.666666666666671</v>
      </c>
      <c r="AA67" s="8">
        <f t="shared" ca="1" si="5"/>
        <v>4123.2104229559218</v>
      </c>
      <c r="AB67" s="8">
        <f t="shared" ca="1" si="6"/>
        <v>0</v>
      </c>
      <c r="AC67" s="8" cm="1">
        <f t="array" aca="1" ref="AC67" ca="1">IF(MOD(ROW()-36, 6) = 0, INDEX(AA:AA, ROW()), INDEX(AE:AE,ROW() - 1))</f>
        <v>4148.2104229559218</v>
      </c>
      <c r="AD67" s="8" cm="1">
        <f t="array" aca="1" ref="AD67" ca="1">_xll.RiskUniform($B$22,$C$22)</f>
        <v>25</v>
      </c>
      <c r="AE67" s="8">
        <f t="shared" ca="1" si="27"/>
        <v>4173.2104229559218</v>
      </c>
      <c r="AF67" s="19">
        <f t="shared" ca="1" si="7"/>
        <v>124.66666666666697</v>
      </c>
      <c r="AG67" s="19">
        <f t="shared" ca="1" si="28"/>
        <v>973.21042295592179</v>
      </c>
      <c r="AH67" s="8" t="str">
        <f t="shared" ca="1" si="8"/>
        <v>NO</v>
      </c>
      <c r="AI67" s="8">
        <f t="shared" ca="1" si="9"/>
        <v>50</v>
      </c>
      <c r="AJ67" s="8">
        <f t="shared" ca="1" si="10"/>
        <v>100</v>
      </c>
      <c r="AK67" s="8">
        <f t="shared" ca="1" si="11"/>
        <v>400</v>
      </c>
      <c r="AL67" s="19">
        <f t="shared" ca="1" si="12"/>
        <v>124.66666666666697</v>
      </c>
      <c r="AM67" s="19">
        <f t="shared" ca="1" si="13"/>
        <v>973.21042295592179</v>
      </c>
      <c r="AN67" s="8" t="str">
        <f t="shared" ca="1" si="14"/>
        <v>YES</v>
      </c>
    </row>
    <row r="68" spans="1:40">
      <c r="A68" s="8">
        <v>33</v>
      </c>
      <c r="B68" s="8" cm="1">
        <f t="array" aca="1" ref="B68" ca="1">_xll.RiskGamma(1,1/$B$6)</f>
        <v>100</v>
      </c>
      <c r="C68" s="8">
        <f t="shared" ca="1" si="15"/>
        <v>3300</v>
      </c>
      <c r="D68" s="8">
        <f t="shared" ca="1" si="16"/>
        <v>3300</v>
      </c>
      <c r="E68" s="8" cm="1">
        <f t="array" aca="1" ref="E68" ca="1">_xll.RiskPert($B$8,$D$8,$E$8)</f>
        <v>50</v>
      </c>
      <c r="F68" s="8">
        <f t="shared" ca="1" si="17"/>
        <v>3350</v>
      </c>
      <c r="G68" s="8">
        <f t="shared" ca="1" si="18"/>
        <v>50</v>
      </c>
      <c r="H68" s="8">
        <f t="shared" ca="1" si="19"/>
        <v>3350</v>
      </c>
      <c r="I68" s="8" cm="1">
        <f t="array" aca="1" ref="I68" ca="1">_xll.RiskUniform($B$10,$C$10)</f>
        <v>40</v>
      </c>
      <c r="J68" s="8">
        <f t="shared" ca="1" si="20"/>
        <v>3390</v>
      </c>
      <c r="K68" s="8">
        <f t="shared" ca="1" si="21"/>
        <v>0</v>
      </c>
      <c r="L68" s="8">
        <f t="shared" ca="1" si="22"/>
        <v>3390</v>
      </c>
      <c r="M68" s="19" cm="1">
        <f t="array" aca="1" ref="M68" ca="1">_xll.RiskWeibull($B$12,$C$12)</f>
        <v>93.543756289254645</v>
      </c>
      <c r="N68" s="19">
        <f t="shared" ca="1" si="23"/>
        <v>3483.5437562892548</v>
      </c>
      <c r="O68" s="8">
        <f t="shared" ca="1" si="24"/>
        <v>0</v>
      </c>
      <c r="P68" s="19">
        <f t="shared" ca="1" si="25"/>
        <v>3483.5437562892548</v>
      </c>
      <c r="Q68" s="8" cm="1">
        <f t="array" aca="1" ref="Q68" ca="1">_xll.RiskGamma($B$14,1/$C$14)</f>
        <v>100</v>
      </c>
      <c r="R68" s="8" cm="1">
        <f t="array" aca="1" ref="R68" ca="1">_xll.RiskUniform($B$16,$C$16)</f>
        <v>20</v>
      </c>
      <c r="S68" s="19">
        <f t="shared" ca="1" si="26"/>
        <v>3603.5437562892548</v>
      </c>
      <c r="T68" s="9">
        <f t="shared" ca="1" si="0"/>
        <v>100</v>
      </c>
      <c r="U68" s="19" cm="1">
        <f t="array" aca="1" ref="U68" ca="1">INDEX(S:S, 41 + (INT((ROW(A33)-1)/6)*6))</f>
        <v>3903.5437562892548</v>
      </c>
      <c r="V68" s="8">
        <f t="shared" si="1"/>
        <v>120</v>
      </c>
      <c r="W68" s="19">
        <f t="shared" ca="1" si="2"/>
        <v>4023.5437562892548</v>
      </c>
      <c r="X68" s="8">
        <f t="shared" ca="1" si="3"/>
        <v>300</v>
      </c>
      <c r="Y68" s="19">
        <f t="shared" ca="1" si="4"/>
        <v>4023.5437562892548</v>
      </c>
      <c r="Z68" s="19" cm="1">
        <f t="array" aca="1" ref="Z68" ca="1">_xll.RiskPert($B$20,$C$20,$D$20)</f>
        <v>99.666666666666671</v>
      </c>
      <c r="AA68" s="8">
        <f t="shared" ca="1" si="5"/>
        <v>4123.2104229559218</v>
      </c>
      <c r="AB68" s="8">
        <f t="shared" ca="1" si="6"/>
        <v>0</v>
      </c>
      <c r="AC68" s="8" cm="1">
        <f t="array" aca="1" ref="AC68" ca="1">IF(MOD(ROW()-36, 6) = 0, INDEX(AA:AA, ROW()), INDEX(AE:AE,ROW() - 1))</f>
        <v>4173.2104229559218</v>
      </c>
      <c r="AD68" s="8" cm="1">
        <f t="array" aca="1" ref="AD68" ca="1">_xll.RiskUniform($B$22,$C$22)</f>
        <v>25</v>
      </c>
      <c r="AE68" s="8">
        <f t="shared" ca="1" si="27"/>
        <v>4198.2104229559218</v>
      </c>
      <c r="AF68" s="19">
        <f t="shared" ca="1" si="7"/>
        <v>149.66666666666697</v>
      </c>
      <c r="AG68" s="19">
        <f t="shared" ca="1" si="28"/>
        <v>898.21042295592179</v>
      </c>
      <c r="AH68" s="8" t="str">
        <f t="shared" ca="1" si="8"/>
        <v>NO</v>
      </c>
      <c r="AI68" s="8">
        <f t="shared" ca="1" si="9"/>
        <v>50</v>
      </c>
      <c r="AJ68" s="8">
        <f t="shared" ca="1" si="10"/>
        <v>100</v>
      </c>
      <c r="AK68" s="8">
        <f t="shared" ca="1" si="11"/>
        <v>300</v>
      </c>
      <c r="AL68" s="19">
        <f t="shared" ca="1" si="12"/>
        <v>149.66666666666697</v>
      </c>
      <c r="AM68" s="19">
        <f t="shared" ca="1" si="13"/>
        <v>898.21042295592179</v>
      </c>
      <c r="AN68" s="8" t="str">
        <f t="shared" ca="1" si="14"/>
        <v>YES</v>
      </c>
    </row>
    <row r="69" spans="1:40">
      <c r="A69" s="8">
        <v>34</v>
      </c>
      <c r="B69" s="8" cm="1">
        <f t="array" aca="1" ref="B69" ca="1">_xll.RiskGamma(1,1/$B$6)</f>
        <v>100</v>
      </c>
      <c r="C69" s="8">
        <f t="shared" ca="1" si="15"/>
        <v>3400</v>
      </c>
      <c r="D69" s="8">
        <f t="shared" ca="1" si="16"/>
        <v>3400</v>
      </c>
      <c r="E69" s="8" cm="1">
        <f t="array" aca="1" ref="E69" ca="1">_xll.RiskPert($B$8,$D$8,$E$8)</f>
        <v>50</v>
      </c>
      <c r="F69" s="8">
        <f t="shared" ca="1" si="17"/>
        <v>3450</v>
      </c>
      <c r="G69" s="8">
        <f t="shared" ca="1" si="18"/>
        <v>50</v>
      </c>
      <c r="H69" s="8">
        <f t="shared" ca="1" si="19"/>
        <v>3450</v>
      </c>
      <c r="I69" s="8" cm="1">
        <f t="array" aca="1" ref="I69" ca="1">_xll.RiskUniform($B$10,$C$10)</f>
        <v>40</v>
      </c>
      <c r="J69" s="8">
        <f t="shared" ca="1" si="20"/>
        <v>3490</v>
      </c>
      <c r="K69" s="8">
        <f t="shared" ca="1" si="21"/>
        <v>0</v>
      </c>
      <c r="L69" s="8">
        <f t="shared" ca="1" si="22"/>
        <v>3490</v>
      </c>
      <c r="M69" s="19" cm="1">
        <f t="array" aca="1" ref="M69" ca="1">_xll.RiskWeibull($B$12,$C$12)</f>
        <v>93.543756289254645</v>
      </c>
      <c r="N69" s="19">
        <f t="shared" ca="1" si="23"/>
        <v>3583.5437562892548</v>
      </c>
      <c r="O69" s="8">
        <f t="shared" ca="1" si="24"/>
        <v>0</v>
      </c>
      <c r="P69" s="19">
        <f t="shared" ca="1" si="25"/>
        <v>3583.5437562892548</v>
      </c>
      <c r="Q69" s="8" cm="1">
        <f t="array" aca="1" ref="Q69" ca="1">_xll.RiskGamma($B$14,1/$C$14)</f>
        <v>100</v>
      </c>
      <c r="R69" s="8" cm="1">
        <f t="array" aca="1" ref="R69" ca="1">_xll.RiskUniform($B$16,$C$16)</f>
        <v>20</v>
      </c>
      <c r="S69" s="19">
        <f t="shared" ca="1" si="26"/>
        <v>3703.5437562892548</v>
      </c>
      <c r="T69" s="9">
        <f t="shared" ca="1" si="0"/>
        <v>100</v>
      </c>
      <c r="U69" s="19" cm="1">
        <f t="array" aca="1" ref="U69" ca="1">INDEX(S:S, 41 + (INT((ROW(A34)-1)/6)*6))</f>
        <v>3903.5437562892548</v>
      </c>
      <c r="V69" s="8">
        <f t="shared" si="1"/>
        <v>120</v>
      </c>
      <c r="W69" s="19">
        <f t="shared" ca="1" si="2"/>
        <v>4023.5437562892548</v>
      </c>
      <c r="X69" s="8">
        <f t="shared" ca="1" si="3"/>
        <v>200</v>
      </c>
      <c r="Y69" s="19">
        <f t="shared" ca="1" si="4"/>
        <v>4023.5437562892548</v>
      </c>
      <c r="Z69" s="19" cm="1">
        <f t="array" aca="1" ref="Z69" ca="1">_xll.RiskPert($B$20,$C$20,$D$20)</f>
        <v>99.666666666666671</v>
      </c>
      <c r="AA69" s="8">
        <f t="shared" ca="1" si="5"/>
        <v>4123.2104229559218</v>
      </c>
      <c r="AB69" s="8">
        <f t="shared" ca="1" si="6"/>
        <v>0</v>
      </c>
      <c r="AC69" s="8" cm="1">
        <f t="array" aca="1" ref="AC69" ca="1">IF(MOD(ROW()-36, 6) = 0, INDEX(AA:AA, ROW()), INDEX(AE:AE,ROW() - 1))</f>
        <v>4198.2104229559218</v>
      </c>
      <c r="AD69" s="8" cm="1">
        <f t="array" aca="1" ref="AD69" ca="1">_xll.RiskUniform($B$22,$C$22)</f>
        <v>25</v>
      </c>
      <c r="AE69" s="8">
        <f t="shared" ca="1" si="27"/>
        <v>4223.2104229559218</v>
      </c>
      <c r="AF69" s="19">
        <f t="shared" ca="1" si="7"/>
        <v>174.66666666666697</v>
      </c>
      <c r="AG69" s="19">
        <f t="shared" ca="1" si="28"/>
        <v>823.21042295592179</v>
      </c>
      <c r="AH69" s="8" t="str">
        <f t="shared" ca="1" si="8"/>
        <v>NO</v>
      </c>
      <c r="AI69" s="8">
        <f t="shared" ca="1" si="9"/>
        <v>50</v>
      </c>
      <c r="AJ69" s="8">
        <f t="shared" ca="1" si="10"/>
        <v>100</v>
      </c>
      <c r="AK69" s="8">
        <f t="shared" ca="1" si="11"/>
        <v>200</v>
      </c>
      <c r="AL69" s="19">
        <f t="shared" ca="1" si="12"/>
        <v>174.66666666666697</v>
      </c>
      <c r="AM69" s="19">
        <f t="shared" ca="1" si="13"/>
        <v>823.21042295592179</v>
      </c>
      <c r="AN69" s="8" t="str">
        <f t="shared" ca="1" si="14"/>
        <v>YES</v>
      </c>
    </row>
    <row r="70" spans="1:40">
      <c r="A70" s="8">
        <v>35</v>
      </c>
      <c r="B70" s="8" cm="1">
        <f t="array" aca="1" ref="B70" ca="1">_xll.RiskGamma(1,1/$B$6)</f>
        <v>100</v>
      </c>
      <c r="C70" s="8">
        <f t="shared" ca="1" si="15"/>
        <v>3500</v>
      </c>
      <c r="D70" s="8">
        <f t="shared" ca="1" si="16"/>
        <v>3500</v>
      </c>
      <c r="E70" s="8" cm="1">
        <f t="array" aca="1" ref="E70" ca="1">_xll.RiskPert($B$8,$D$8,$E$8)</f>
        <v>50</v>
      </c>
      <c r="F70" s="8">
        <f t="shared" ca="1" si="17"/>
        <v>3550</v>
      </c>
      <c r="G70" s="8">
        <f t="shared" ca="1" si="18"/>
        <v>50</v>
      </c>
      <c r="H70" s="8">
        <f t="shared" ca="1" si="19"/>
        <v>3550</v>
      </c>
      <c r="I70" s="8" cm="1">
        <f t="array" aca="1" ref="I70" ca="1">_xll.RiskUniform($B$10,$C$10)</f>
        <v>40</v>
      </c>
      <c r="J70" s="8">
        <f t="shared" ca="1" si="20"/>
        <v>3590</v>
      </c>
      <c r="K70" s="8">
        <f t="shared" ca="1" si="21"/>
        <v>0</v>
      </c>
      <c r="L70" s="8">
        <f t="shared" ca="1" si="22"/>
        <v>3590</v>
      </c>
      <c r="M70" s="19" cm="1">
        <f t="array" aca="1" ref="M70" ca="1">_xll.RiskWeibull($B$12,$C$12)</f>
        <v>93.543756289254645</v>
      </c>
      <c r="N70" s="19">
        <f t="shared" ca="1" si="23"/>
        <v>3683.5437562892548</v>
      </c>
      <c r="O70" s="8">
        <f t="shared" ca="1" si="24"/>
        <v>0</v>
      </c>
      <c r="P70" s="19">
        <f t="shared" ca="1" si="25"/>
        <v>3683.5437562892548</v>
      </c>
      <c r="Q70" s="8" cm="1">
        <f t="array" aca="1" ref="Q70" ca="1">_xll.RiskGamma($B$14,1/$C$14)</f>
        <v>100</v>
      </c>
      <c r="R70" s="8" cm="1">
        <f t="array" aca="1" ref="R70" ca="1">_xll.RiskUniform($B$16,$C$16)</f>
        <v>20</v>
      </c>
      <c r="S70" s="19">
        <f t="shared" ca="1" si="26"/>
        <v>3803.5437562892548</v>
      </c>
      <c r="T70" s="9">
        <f t="shared" ca="1" si="0"/>
        <v>100</v>
      </c>
      <c r="U70" s="19" cm="1">
        <f t="array" aca="1" ref="U70" ca="1">INDEX(S:S, 41 + (INT((ROW(A35)-1)/6)*6))</f>
        <v>3903.5437562892548</v>
      </c>
      <c r="V70" s="8">
        <f t="shared" si="1"/>
        <v>120</v>
      </c>
      <c r="W70" s="19">
        <f t="shared" ca="1" si="2"/>
        <v>4023.5437562892548</v>
      </c>
      <c r="X70" s="8">
        <f t="shared" ca="1" si="3"/>
        <v>100</v>
      </c>
      <c r="Y70" s="19">
        <f t="shared" ca="1" si="4"/>
        <v>4023.5437562892548</v>
      </c>
      <c r="Z70" s="19" cm="1">
        <f t="array" aca="1" ref="Z70" ca="1">_xll.RiskPert($B$20,$C$20,$D$20)</f>
        <v>99.666666666666671</v>
      </c>
      <c r="AA70" s="8">
        <f t="shared" ca="1" si="5"/>
        <v>4123.2104229559218</v>
      </c>
      <c r="AB70" s="8">
        <f t="shared" ca="1" si="6"/>
        <v>0</v>
      </c>
      <c r="AC70" s="8" cm="1">
        <f t="array" aca="1" ref="AC70" ca="1">IF(MOD(ROW()-36, 6) = 0, INDEX(AA:AA, ROW()), INDEX(AE:AE,ROW() - 1))</f>
        <v>4223.2104229559218</v>
      </c>
      <c r="AD70" s="8" cm="1">
        <f t="array" aca="1" ref="AD70" ca="1">_xll.RiskUniform($B$22,$C$22)</f>
        <v>25</v>
      </c>
      <c r="AE70" s="8">
        <f t="shared" ca="1" si="27"/>
        <v>4248.2104229559218</v>
      </c>
      <c r="AF70" s="19">
        <f t="shared" ca="1" si="7"/>
        <v>199.66666666666697</v>
      </c>
      <c r="AG70" s="19">
        <f t="shared" ca="1" si="28"/>
        <v>748.21042295592179</v>
      </c>
      <c r="AH70" s="8" t="str">
        <f t="shared" ca="1" si="8"/>
        <v>NO</v>
      </c>
      <c r="AI70" s="8">
        <f t="shared" ca="1" si="9"/>
        <v>50</v>
      </c>
      <c r="AJ70" s="8">
        <f t="shared" ca="1" si="10"/>
        <v>100</v>
      </c>
      <c r="AK70" s="8">
        <f t="shared" ca="1" si="11"/>
        <v>100</v>
      </c>
      <c r="AL70" s="19">
        <f t="shared" ca="1" si="12"/>
        <v>199.66666666666697</v>
      </c>
      <c r="AM70" s="19">
        <f t="shared" ca="1" si="13"/>
        <v>748.21042295592179</v>
      </c>
      <c r="AN70" s="8" t="str">
        <f t="shared" ca="1" si="14"/>
        <v>YES</v>
      </c>
    </row>
    <row r="71" spans="1:40">
      <c r="A71" s="8">
        <v>36</v>
      </c>
      <c r="B71" s="8" cm="1">
        <f t="array" aca="1" ref="B71" ca="1">_xll.RiskGamma(1,1/$B$6)</f>
        <v>100</v>
      </c>
      <c r="C71" s="8">
        <f t="shared" ca="1" si="15"/>
        <v>3600</v>
      </c>
      <c r="D71" s="8">
        <f t="shared" ca="1" si="16"/>
        <v>3600</v>
      </c>
      <c r="E71" s="8" cm="1">
        <f t="array" aca="1" ref="E71" ca="1">_xll.RiskPert($B$8,$D$8,$E$8)</f>
        <v>50</v>
      </c>
      <c r="F71" s="8">
        <f t="shared" ca="1" si="17"/>
        <v>3650</v>
      </c>
      <c r="G71" s="8">
        <f t="shared" ca="1" si="18"/>
        <v>50</v>
      </c>
      <c r="H71" s="8">
        <f t="shared" ca="1" si="19"/>
        <v>3650</v>
      </c>
      <c r="I71" s="8" cm="1">
        <f t="array" aca="1" ref="I71" ca="1">_xll.RiskUniform($B$10,$C$10)</f>
        <v>40</v>
      </c>
      <c r="J71" s="8">
        <f t="shared" ca="1" si="20"/>
        <v>3690</v>
      </c>
      <c r="K71" s="8">
        <f t="shared" ca="1" si="21"/>
        <v>0</v>
      </c>
      <c r="L71" s="8">
        <f t="shared" ca="1" si="22"/>
        <v>3690</v>
      </c>
      <c r="M71" s="19" cm="1">
        <f t="array" aca="1" ref="M71" ca="1">_xll.RiskWeibull($B$12,$C$12)</f>
        <v>93.543756289254645</v>
      </c>
      <c r="N71" s="19">
        <f t="shared" ca="1" si="23"/>
        <v>3783.5437562892548</v>
      </c>
      <c r="O71" s="8">
        <f t="shared" ca="1" si="24"/>
        <v>0</v>
      </c>
      <c r="P71" s="19">
        <f t="shared" ca="1" si="25"/>
        <v>3783.5437562892548</v>
      </c>
      <c r="Q71" s="8" cm="1">
        <f t="array" aca="1" ref="Q71" ca="1">_xll.RiskGamma($B$14,1/$C$14)</f>
        <v>100</v>
      </c>
      <c r="R71" s="8" cm="1">
        <f t="array" aca="1" ref="R71" ca="1">_xll.RiskUniform($B$16,$C$16)</f>
        <v>20</v>
      </c>
      <c r="S71" s="19">
        <f t="shared" ca="1" si="26"/>
        <v>3903.5437562892548</v>
      </c>
      <c r="T71" s="9">
        <f t="shared" ca="1" si="0"/>
        <v>100</v>
      </c>
      <c r="U71" s="19" cm="1">
        <f t="array" aca="1" ref="U71" ca="1">INDEX(S:S, 41 + (INT((ROW(A36)-1)/6)*6))</f>
        <v>3903.5437562892548</v>
      </c>
      <c r="V71" s="8">
        <f t="shared" si="1"/>
        <v>120</v>
      </c>
      <c r="W71" s="19">
        <f t="shared" ca="1" si="2"/>
        <v>4023.5437562892548</v>
      </c>
      <c r="X71" s="8">
        <f t="shared" ca="1" si="3"/>
        <v>0</v>
      </c>
      <c r="Y71" s="19">
        <f t="shared" ca="1" si="4"/>
        <v>4023.5437562892548</v>
      </c>
      <c r="Z71" s="19" cm="1">
        <f t="array" aca="1" ref="Z71" ca="1">_xll.RiskPert($B$20,$C$20,$D$20)</f>
        <v>99.666666666666671</v>
      </c>
      <c r="AA71" s="8">
        <f t="shared" ca="1" si="5"/>
        <v>4123.2104229559218</v>
      </c>
      <c r="AB71" s="8">
        <f t="shared" ca="1" si="6"/>
        <v>0</v>
      </c>
      <c r="AC71" s="8" cm="1">
        <f t="array" aca="1" ref="AC71" ca="1">IF(MOD(ROW()-36, 6) = 0, INDEX(AA:AA, ROW()), INDEX(AE:AE,ROW() - 1))</f>
        <v>4248.2104229559218</v>
      </c>
      <c r="AD71" s="8" cm="1">
        <f t="array" aca="1" ref="AD71" ca="1">_xll.RiskUniform($B$22,$C$22)</f>
        <v>25</v>
      </c>
      <c r="AE71" s="8">
        <f t="shared" ca="1" si="27"/>
        <v>4273.2104229559218</v>
      </c>
      <c r="AF71" s="19">
        <f t="shared" ca="1" si="7"/>
        <v>224.66666666666697</v>
      </c>
      <c r="AG71" s="19">
        <f t="shared" ca="1" si="28"/>
        <v>673.21042295592179</v>
      </c>
      <c r="AH71" s="8" t="str">
        <f t="shared" ca="1" si="8"/>
        <v>NO</v>
      </c>
      <c r="AI71" s="8">
        <f t="shared" ca="1" si="9"/>
        <v>50</v>
      </c>
      <c r="AJ71" s="8">
        <f t="shared" ca="1" si="10"/>
        <v>100</v>
      </c>
      <c r="AK71" s="8">
        <f t="shared" ca="1" si="11"/>
        <v>0</v>
      </c>
      <c r="AL71" s="19">
        <f t="shared" ca="1" si="12"/>
        <v>224.66666666666697</v>
      </c>
      <c r="AM71" s="19">
        <f t="shared" ca="1" si="13"/>
        <v>673.21042295592179</v>
      </c>
      <c r="AN71" s="8" t="str">
        <f t="shared" ca="1" si="14"/>
        <v>YES</v>
      </c>
    </row>
    <row r="72" spans="1:40">
      <c r="A72" s="8">
        <v>37</v>
      </c>
      <c r="B72" s="8" cm="1">
        <f t="array" aca="1" ref="B72" ca="1">_xll.RiskGamma(1,1/$B$6)</f>
        <v>100</v>
      </c>
      <c r="C72" s="8">
        <f t="shared" ca="1" si="15"/>
        <v>3700</v>
      </c>
      <c r="D72" s="8">
        <f t="shared" ca="1" si="16"/>
        <v>3700</v>
      </c>
      <c r="E72" s="8" cm="1">
        <f t="array" aca="1" ref="E72" ca="1">_xll.RiskPert($B$8,$D$8,$E$8)</f>
        <v>50</v>
      </c>
      <c r="F72" s="8">
        <f t="shared" ca="1" si="17"/>
        <v>3750</v>
      </c>
      <c r="G72" s="8">
        <f t="shared" ca="1" si="18"/>
        <v>50</v>
      </c>
      <c r="H72" s="8">
        <f t="shared" ca="1" si="19"/>
        <v>3750</v>
      </c>
      <c r="I72" s="8" cm="1">
        <f t="array" aca="1" ref="I72" ca="1">_xll.RiskUniform($B$10,$C$10)</f>
        <v>40</v>
      </c>
      <c r="J72" s="8">
        <f t="shared" ca="1" si="20"/>
        <v>3790</v>
      </c>
      <c r="K72" s="8">
        <f t="shared" ca="1" si="21"/>
        <v>0</v>
      </c>
      <c r="L72" s="8">
        <f t="shared" ca="1" si="22"/>
        <v>3790</v>
      </c>
      <c r="M72" s="19" cm="1">
        <f t="array" aca="1" ref="M72" ca="1">_xll.RiskWeibull($B$12,$C$12)</f>
        <v>93.543756289254645</v>
      </c>
      <c r="N72" s="19">
        <f t="shared" ca="1" si="23"/>
        <v>3883.5437562892548</v>
      </c>
      <c r="O72" s="8">
        <f t="shared" ca="1" si="24"/>
        <v>0</v>
      </c>
      <c r="P72" s="19">
        <f t="shared" ca="1" si="25"/>
        <v>3883.5437562892548</v>
      </c>
      <c r="Q72" s="8" cm="1">
        <f t="array" aca="1" ref="Q72" ca="1">_xll.RiskGamma($B$14,1/$C$14)</f>
        <v>100</v>
      </c>
      <c r="R72" s="8" cm="1">
        <f t="array" aca="1" ref="R72" ca="1">_xll.RiskUniform($B$16,$C$16)</f>
        <v>20</v>
      </c>
      <c r="S72" s="19">
        <f t="shared" ca="1" si="26"/>
        <v>4003.5437562892548</v>
      </c>
      <c r="T72" s="9">
        <f t="shared" ca="1" si="0"/>
        <v>100</v>
      </c>
      <c r="U72" s="19" cm="1">
        <f t="array" aca="1" ref="U72" ca="1">INDEX(S:S, 41 + (INT((ROW(A37)-1)/6)*6))</f>
        <v>4503.5437562892548</v>
      </c>
      <c r="V72" s="8">
        <f t="shared" si="1"/>
        <v>120</v>
      </c>
      <c r="W72" s="19">
        <f t="shared" ca="1" si="2"/>
        <v>4623.5437562892548</v>
      </c>
      <c r="X72" s="8">
        <f t="shared" ca="1" si="3"/>
        <v>500</v>
      </c>
      <c r="Y72" s="19">
        <f t="shared" ca="1" si="4"/>
        <v>4623.5437562892548</v>
      </c>
      <c r="Z72" s="19" cm="1">
        <f t="array" aca="1" ref="Z72" ca="1">_xll.RiskPert($B$20,$C$20,$D$20)</f>
        <v>99.666666666666671</v>
      </c>
      <c r="AA72" s="8">
        <f t="shared" ca="1" si="5"/>
        <v>4723.2104229559218</v>
      </c>
      <c r="AB72" s="8">
        <f t="shared" ca="1" si="6"/>
        <v>0</v>
      </c>
      <c r="AC72" s="8" cm="1">
        <f t="array" aca="1" ref="AC72" ca="1">IF(MOD(ROW()-36, 6) = 0, INDEX(AA:AA, ROW()), INDEX(AE:AE,ROW() - 1))</f>
        <v>4723.2104229559218</v>
      </c>
      <c r="AD72" s="8" cm="1">
        <f t="array" aca="1" ref="AD72" ca="1">_xll.RiskUniform($B$22,$C$22)</f>
        <v>25</v>
      </c>
      <c r="AE72" s="8">
        <f t="shared" ca="1" si="27"/>
        <v>4748.2104229559218</v>
      </c>
      <c r="AF72" s="19">
        <f t="shared" ca="1" si="7"/>
        <v>99.66666666666697</v>
      </c>
      <c r="AG72" s="19">
        <f t="shared" ca="1" si="28"/>
        <v>1048.2104229559218</v>
      </c>
      <c r="AH72" s="8" t="str">
        <f t="shared" ca="1" si="8"/>
        <v>NO</v>
      </c>
      <c r="AI72" s="8">
        <f t="shared" ca="1" si="9"/>
        <v>50</v>
      </c>
      <c r="AJ72" s="8">
        <f t="shared" ca="1" si="10"/>
        <v>100</v>
      </c>
      <c r="AK72" s="8">
        <f t="shared" ca="1" si="11"/>
        <v>500</v>
      </c>
      <c r="AL72" s="19">
        <f t="shared" ca="1" si="12"/>
        <v>99.66666666666697</v>
      </c>
      <c r="AM72" s="19">
        <f t="shared" ca="1" si="13"/>
        <v>1048.2104229559218</v>
      </c>
      <c r="AN72" s="8" t="str">
        <f t="shared" ca="1" si="14"/>
        <v>YES</v>
      </c>
    </row>
    <row r="73" spans="1:40">
      <c r="A73" s="8">
        <v>38</v>
      </c>
      <c r="B73" s="8" cm="1">
        <f t="array" aca="1" ref="B73" ca="1">_xll.RiskGamma(1,1/$B$6)</f>
        <v>100</v>
      </c>
      <c r="C73" s="8">
        <f t="shared" ca="1" si="15"/>
        <v>3800</v>
      </c>
      <c r="D73" s="8">
        <f t="shared" ca="1" si="16"/>
        <v>3800</v>
      </c>
      <c r="E73" s="8" cm="1">
        <f t="array" aca="1" ref="E73" ca="1">_xll.RiskPert($B$8,$D$8,$E$8)</f>
        <v>50</v>
      </c>
      <c r="F73" s="8">
        <f t="shared" ca="1" si="17"/>
        <v>3850</v>
      </c>
      <c r="G73" s="8">
        <f t="shared" ca="1" si="18"/>
        <v>50</v>
      </c>
      <c r="H73" s="8">
        <f t="shared" ca="1" si="19"/>
        <v>3850</v>
      </c>
      <c r="I73" s="8" cm="1">
        <f t="array" aca="1" ref="I73" ca="1">_xll.RiskUniform($B$10,$C$10)</f>
        <v>40</v>
      </c>
      <c r="J73" s="8">
        <f t="shared" ca="1" si="20"/>
        <v>3890</v>
      </c>
      <c r="K73" s="8">
        <f t="shared" ca="1" si="21"/>
        <v>0</v>
      </c>
      <c r="L73" s="8">
        <f t="shared" ca="1" si="22"/>
        <v>3890</v>
      </c>
      <c r="M73" s="19" cm="1">
        <f t="array" aca="1" ref="M73" ca="1">_xll.RiskWeibull($B$12,$C$12)</f>
        <v>93.543756289254645</v>
      </c>
      <c r="N73" s="19">
        <f t="shared" ca="1" si="23"/>
        <v>3983.5437562892548</v>
      </c>
      <c r="O73" s="8">
        <f t="shared" ca="1" si="24"/>
        <v>0</v>
      </c>
      <c r="P73" s="19">
        <f t="shared" ca="1" si="25"/>
        <v>3983.5437562892548</v>
      </c>
      <c r="Q73" s="8" cm="1">
        <f t="array" aca="1" ref="Q73" ca="1">_xll.RiskGamma($B$14,1/$C$14)</f>
        <v>100</v>
      </c>
      <c r="R73" s="8" cm="1">
        <f t="array" aca="1" ref="R73" ca="1">_xll.RiskUniform($B$16,$C$16)</f>
        <v>20</v>
      </c>
      <c r="S73" s="19">
        <f t="shared" ca="1" si="26"/>
        <v>4103.5437562892548</v>
      </c>
      <c r="T73" s="9">
        <f t="shared" ca="1" si="0"/>
        <v>100</v>
      </c>
      <c r="U73" s="19" cm="1">
        <f t="array" aca="1" ref="U73" ca="1">INDEX(S:S, 41 + (INT((ROW(A38)-1)/6)*6))</f>
        <v>4503.5437562892548</v>
      </c>
      <c r="V73" s="8">
        <f t="shared" si="1"/>
        <v>120</v>
      </c>
      <c r="W73" s="19">
        <f t="shared" ca="1" si="2"/>
        <v>4623.5437562892548</v>
      </c>
      <c r="X73" s="8">
        <f t="shared" ca="1" si="3"/>
        <v>400</v>
      </c>
      <c r="Y73" s="19">
        <f t="shared" ca="1" si="4"/>
        <v>4623.5437562892548</v>
      </c>
      <c r="Z73" s="19" cm="1">
        <f t="array" aca="1" ref="Z73" ca="1">_xll.RiskPert($B$20,$C$20,$D$20)</f>
        <v>99.666666666666671</v>
      </c>
      <c r="AA73" s="8">
        <f t="shared" ca="1" si="5"/>
        <v>4723.2104229559218</v>
      </c>
      <c r="AB73" s="8">
        <f t="shared" ca="1" si="6"/>
        <v>0</v>
      </c>
      <c r="AC73" s="8" cm="1">
        <f t="array" aca="1" ref="AC73" ca="1">IF(MOD(ROW()-36, 6) = 0, INDEX(AA:AA, ROW()), INDEX(AE:AE,ROW() - 1))</f>
        <v>4748.2104229559218</v>
      </c>
      <c r="AD73" s="8" cm="1">
        <f t="array" aca="1" ref="AD73" ca="1">_xll.RiskUniform($B$22,$C$22)</f>
        <v>25</v>
      </c>
      <c r="AE73" s="8">
        <f t="shared" ca="1" si="27"/>
        <v>4773.2104229559218</v>
      </c>
      <c r="AF73" s="19">
        <f t="shared" ca="1" si="7"/>
        <v>124.66666666666697</v>
      </c>
      <c r="AG73" s="19">
        <f t="shared" ca="1" si="28"/>
        <v>973.21042295592179</v>
      </c>
      <c r="AH73" s="8" t="str">
        <f t="shared" ca="1" si="8"/>
        <v>NO</v>
      </c>
      <c r="AI73" s="8">
        <f t="shared" ca="1" si="9"/>
        <v>50</v>
      </c>
      <c r="AJ73" s="8">
        <f t="shared" ca="1" si="10"/>
        <v>100</v>
      </c>
      <c r="AK73" s="8">
        <f t="shared" ca="1" si="11"/>
        <v>400</v>
      </c>
      <c r="AL73" s="19">
        <f t="shared" ca="1" si="12"/>
        <v>124.66666666666697</v>
      </c>
      <c r="AM73" s="19">
        <f t="shared" ca="1" si="13"/>
        <v>973.21042295592179</v>
      </c>
      <c r="AN73" s="8" t="str">
        <f t="shared" ca="1" si="14"/>
        <v>YES</v>
      </c>
    </row>
    <row r="74" spans="1:40">
      <c r="A74" s="8">
        <v>39</v>
      </c>
      <c r="B74" s="8" cm="1">
        <f t="array" aca="1" ref="B74" ca="1">_xll.RiskGamma(1,1/$B$6)</f>
        <v>100</v>
      </c>
      <c r="C74" s="8">
        <f t="shared" ca="1" si="15"/>
        <v>3900</v>
      </c>
      <c r="D74" s="8">
        <f t="shared" ca="1" si="16"/>
        <v>3900</v>
      </c>
      <c r="E74" s="8" cm="1">
        <f t="array" aca="1" ref="E74" ca="1">_xll.RiskPert($B$8,$D$8,$E$8)</f>
        <v>50</v>
      </c>
      <c r="F74" s="8">
        <f t="shared" ca="1" si="17"/>
        <v>3950</v>
      </c>
      <c r="G74" s="8">
        <f t="shared" ca="1" si="18"/>
        <v>50</v>
      </c>
      <c r="H74" s="8">
        <f t="shared" ca="1" si="19"/>
        <v>3950</v>
      </c>
      <c r="I74" s="8" cm="1">
        <f t="array" aca="1" ref="I74" ca="1">_xll.RiskUniform($B$10,$C$10)</f>
        <v>40</v>
      </c>
      <c r="J74" s="8">
        <f t="shared" ca="1" si="20"/>
        <v>3990</v>
      </c>
      <c r="K74" s="8">
        <f t="shared" ca="1" si="21"/>
        <v>0</v>
      </c>
      <c r="L74" s="8">
        <f t="shared" ca="1" si="22"/>
        <v>3990</v>
      </c>
      <c r="M74" s="19" cm="1">
        <f t="array" aca="1" ref="M74" ca="1">_xll.RiskWeibull($B$12,$C$12)</f>
        <v>93.543756289254645</v>
      </c>
      <c r="N74" s="19">
        <f t="shared" ca="1" si="23"/>
        <v>4083.5437562892548</v>
      </c>
      <c r="O74" s="8">
        <f t="shared" ca="1" si="24"/>
        <v>0</v>
      </c>
      <c r="P74" s="19">
        <f t="shared" ca="1" si="25"/>
        <v>4083.5437562892548</v>
      </c>
      <c r="Q74" s="8" cm="1">
        <f t="array" aca="1" ref="Q74" ca="1">_xll.RiskGamma($B$14,1/$C$14)</f>
        <v>100</v>
      </c>
      <c r="R74" s="8" cm="1">
        <f t="array" aca="1" ref="R74" ca="1">_xll.RiskUniform($B$16,$C$16)</f>
        <v>20</v>
      </c>
      <c r="S74" s="19">
        <f t="shared" ca="1" si="26"/>
        <v>4203.5437562892548</v>
      </c>
      <c r="T74" s="9">
        <f t="shared" ca="1" si="0"/>
        <v>100</v>
      </c>
      <c r="U74" s="19" cm="1">
        <f t="array" aca="1" ref="U74" ca="1">INDEX(S:S, 41 + (INT((ROW(A39)-1)/6)*6))</f>
        <v>4503.5437562892548</v>
      </c>
      <c r="V74" s="8">
        <f t="shared" si="1"/>
        <v>120</v>
      </c>
      <c r="W74" s="19">
        <f t="shared" ca="1" si="2"/>
        <v>4623.5437562892548</v>
      </c>
      <c r="X74" s="8">
        <f t="shared" ca="1" si="3"/>
        <v>300</v>
      </c>
      <c r="Y74" s="19">
        <f t="shared" ca="1" si="4"/>
        <v>4623.5437562892548</v>
      </c>
      <c r="Z74" s="19" cm="1">
        <f t="array" aca="1" ref="Z74" ca="1">_xll.RiskPert($B$20,$C$20,$D$20)</f>
        <v>99.666666666666671</v>
      </c>
      <c r="AA74" s="8">
        <f t="shared" ca="1" si="5"/>
        <v>4723.2104229559218</v>
      </c>
      <c r="AB74" s="8">
        <f t="shared" ca="1" si="6"/>
        <v>0</v>
      </c>
      <c r="AC74" s="8" cm="1">
        <f t="array" aca="1" ref="AC74" ca="1">IF(MOD(ROW()-36, 6) = 0, INDEX(AA:AA, ROW()), INDEX(AE:AE,ROW() - 1))</f>
        <v>4773.2104229559218</v>
      </c>
      <c r="AD74" s="8" cm="1">
        <f t="array" aca="1" ref="AD74" ca="1">_xll.RiskUniform($B$22,$C$22)</f>
        <v>25</v>
      </c>
      <c r="AE74" s="8">
        <f t="shared" ca="1" si="27"/>
        <v>4798.2104229559218</v>
      </c>
      <c r="AF74" s="19">
        <f t="shared" ca="1" si="7"/>
        <v>149.66666666666697</v>
      </c>
      <c r="AG74" s="19">
        <f t="shared" ca="1" si="28"/>
        <v>898.21042295592179</v>
      </c>
      <c r="AH74" s="8" t="str">
        <f t="shared" ca="1" si="8"/>
        <v>NO</v>
      </c>
      <c r="AI74" s="8">
        <f t="shared" ca="1" si="9"/>
        <v>50</v>
      </c>
      <c r="AJ74" s="8">
        <f t="shared" ca="1" si="10"/>
        <v>100</v>
      </c>
      <c r="AK74" s="8">
        <f t="shared" ca="1" si="11"/>
        <v>300</v>
      </c>
      <c r="AL74" s="19">
        <f t="shared" ca="1" si="12"/>
        <v>149.66666666666697</v>
      </c>
      <c r="AM74" s="19">
        <f t="shared" ca="1" si="13"/>
        <v>898.21042295592179</v>
      </c>
      <c r="AN74" s="8" t="str">
        <f t="shared" ca="1" si="14"/>
        <v>YES</v>
      </c>
    </row>
    <row r="75" spans="1:40">
      <c r="A75" s="8">
        <v>40</v>
      </c>
      <c r="B75" s="8" cm="1">
        <f t="array" aca="1" ref="B75" ca="1">_xll.RiskGamma(1,1/$B$6)</f>
        <v>100</v>
      </c>
      <c r="C75" s="8">
        <f t="shared" ca="1" si="15"/>
        <v>4000</v>
      </c>
      <c r="D75" s="8">
        <f t="shared" ca="1" si="16"/>
        <v>4000</v>
      </c>
      <c r="E75" s="8" cm="1">
        <f t="array" aca="1" ref="E75" ca="1">_xll.RiskPert($B$8,$D$8,$E$8)</f>
        <v>50</v>
      </c>
      <c r="F75" s="8">
        <f t="shared" ca="1" si="17"/>
        <v>4050</v>
      </c>
      <c r="G75" s="8">
        <f t="shared" ca="1" si="18"/>
        <v>50</v>
      </c>
      <c r="H75" s="8">
        <f t="shared" ca="1" si="19"/>
        <v>4050</v>
      </c>
      <c r="I75" s="8" cm="1">
        <f t="array" aca="1" ref="I75" ca="1">_xll.RiskUniform($B$10,$C$10)</f>
        <v>40</v>
      </c>
      <c r="J75" s="8">
        <f t="shared" ca="1" si="20"/>
        <v>4090</v>
      </c>
      <c r="K75" s="8">
        <f t="shared" ca="1" si="21"/>
        <v>0</v>
      </c>
      <c r="L75" s="8">
        <f t="shared" ca="1" si="22"/>
        <v>4090</v>
      </c>
      <c r="M75" s="19" cm="1">
        <f t="array" aca="1" ref="M75" ca="1">_xll.RiskWeibull($B$12,$C$12)</f>
        <v>93.543756289254645</v>
      </c>
      <c r="N75" s="19">
        <f t="shared" ca="1" si="23"/>
        <v>4183.5437562892548</v>
      </c>
      <c r="O75" s="8">
        <f t="shared" ca="1" si="24"/>
        <v>0</v>
      </c>
      <c r="P75" s="19">
        <f t="shared" ca="1" si="25"/>
        <v>4183.5437562892548</v>
      </c>
      <c r="Q75" s="8" cm="1">
        <f t="array" aca="1" ref="Q75" ca="1">_xll.RiskGamma($B$14,1/$C$14)</f>
        <v>100</v>
      </c>
      <c r="R75" s="8" cm="1">
        <f t="array" aca="1" ref="R75" ca="1">_xll.RiskUniform($B$16,$C$16)</f>
        <v>20</v>
      </c>
      <c r="S75" s="19">
        <f t="shared" ca="1" si="26"/>
        <v>4303.5437562892548</v>
      </c>
      <c r="T75" s="9">
        <f t="shared" ca="1" si="0"/>
        <v>100</v>
      </c>
      <c r="U75" s="19" cm="1">
        <f t="array" aca="1" ref="U75" ca="1">INDEX(S:S, 41 + (INT((ROW(A40)-1)/6)*6))</f>
        <v>4503.5437562892548</v>
      </c>
      <c r="V75" s="8">
        <f t="shared" si="1"/>
        <v>120</v>
      </c>
      <c r="W75" s="19">
        <f t="shared" ca="1" si="2"/>
        <v>4623.5437562892548</v>
      </c>
      <c r="X75" s="8">
        <f t="shared" ca="1" si="3"/>
        <v>200</v>
      </c>
      <c r="Y75" s="19">
        <f t="shared" ca="1" si="4"/>
        <v>4623.5437562892548</v>
      </c>
      <c r="Z75" s="19" cm="1">
        <f t="array" aca="1" ref="Z75" ca="1">_xll.RiskPert($B$20,$C$20,$D$20)</f>
        <v>99.666666666666671</v>
      </c>
      <c r="AA75" s="8">
        <f t="shared" ca="1" si="5"/>
        <v>4723.2104229559218</v>
      </c>
      <c r="AB75" s="8">
        <f t="shared" ca="1" si="6"/>
        <v>0</v>
      </c>
      <c r="AC75" s="8" cm="1">
        <f t="array" aca="1" ref="AC75" ca="1">IF(MOD(ROW()-36, 6) = 0, INDEX(AA:AA, ROW()), INDEX(AE:AE,ROW() - 1))</f>
        <v>4798.2104229559218</v>
      </c>
      <c r="AD75" s="8" cm="1">
        <f t="array" aca="1" ref="AD75" ca="1">_xll.RiskUniform($B$22,$C$22)</f>
        <v>25</v>
      </c>
      <c r="AE75" s="8">
        <f t="shared" ca="1" si="27"/>
        <v>4823.2104229559218</v>
      </c>
      <c r="AF75" s="19">
        <f t="shared" ca="1" si="7"/>
        <v>174.66666666666697</v>
      </c>
      <c r="AG75" s="19">
        <f t="shared" ca="1" si="28"/>
        <v>823.21042295592179</v>
      </c>
      <c r="AH75" s="8" t="str">
        <f t="shared" ca="1" si="8"/>
        <v>NO</v>
      </c>
      <c r="AI75" s="8">
        <f t="shared" ca="1" si="9"/>
        <v>50</v>
      </c>
      <c r="AJ75" s="8">
        <f t="shared" ca="1" si="10"/>
        <v>100</v>
      </c>
      <c r="AK75" s="8">
        <f t="shared" ca="1" si="11"/>
        <v>200</v>
      </c>
      <c r="AL75" s="19">
        <f t="shared" ca="1" si="12"/>
        <v>174.66666666666697</v>
      </c>
      <c r="AM75" s="19">
        <f t="shared" ca="1" si="13"/>
        <v>823.21042295592179</v>
      </c>
      <c r="AN75" s="8" t="str">
        <f t="shared" ca="1" si="14"/>
        <v>YES</v>
      </c>
    </row>
    <row r="76" spans="1:40">
      <c r="A76" s="8">
        <v>41</v>
      </c>
      <c r="B76" s="8" cm="1">
        <f t="array" aca="1" ref="B76" ca="1">_xll.RiskGamma(1,1/$B$6)</f>
        <v>100</v>
      </c>
      <c r="C76" s="8">
        <f t="shared" ca="1" si="15"/>
        <v>4100</v>
      </c>
      <c r="D76" s="8">
        <f t="shared" ca="1" si="16"/>
        <v>4100</v>
      </c>
      <c r="E76" s="8" cm="1">
        <f t="array" aca="1" ref="E76" ca="1">_xll.RiskPert($B$8,$D$8,$E$8)</f>
        <v>50</v>
      </c>
      <c r="F76" s="8">
        <f t="shared" ca="1" si="17"/>
        <v>4150</v>
      </c>
      <c r="G76" s="8">
        <f t="shared" ca="1" si="18"/>
        <v>50</v>
      </c>
      <c r="H76" s="8">
        <f t="shared" ca="1" si="19"/>
        <v>4150</v>
      </c>
      <c r="I76" s="8" cm="1">
        <f t="array" aca="1" ref="I76" ca="1">_xll.RiskUniform($B$10,$C$10)</f>
        <v>40</v>
      </c>
      <c r="J76" s="8">
        <f t="shared" ca="1" si="20"/>
        <v>4190</v>
      </c>
      <c r="K76" s="8">
        <f t="shared" ca="1" si="21"/>
        <v>0</v>
      </c>
      <c r="L76" s="8">
        <f t="shared" ca="1" si="22"/>
        <v>4190</v>
      </c>
      <c r="M76" s="19" cm="1">
        <f t="array" aca="1" ref="M76" ca="1">_xll.RiskWeibull($B$12,$C$12)</f>
        <v>93.543756289254645</v>
      </c>
      <c r="N76" s="19">
        <f t="shared" ca="1" si="23"/>
        <v>4283.5437562892548</v>
      </c>
      <c r="O76" s="8">
        <f t="shared" ca="1" si="24"/>
        <v>0</v>
      </c>
      <c r="P76" s="19">
        <f t="shared" ca="1" si="25"/>
        <v>4283.5437562892548</v>
      </c>
      <c r="Q76" s="8" cm="1">
        <f t="array" aca="1" ref="Q76" ca="1">_xll.RiskGamma($B$14,1/$C$14)</f>
        <v>100</v>
      </c>
      <c r="R76" s="8" cm="1">
        <f t="array" aca="1" ref="R76" ca="1">_xll.RiskUniform($B$16,$C$16)</f>
        <v>20</v>
      </c>
      <c r="S76" s="19">
        <f t="shared" ca="1" si="26"/>
        <v>4403.5437562892548</v>
      </c>
      <c r="T76" s="9">
        <f t="shared" ca="1" si="0"/>
        <v>100</v>
      </c>
      <c r="U76" s="19" cm="1">
        <f t="array" aca="1" ref="U76" ca="1">INDEX(S:S, 41 + (INT((ROW(A41)-1)/6)*6))</f>
        <v>4503.5437562892548</v>
      </c>
      <c r="V76" s="8">
        <f t="shared" si="1"/>
        <v>120</v>
      </c>
      <c r="W76" s="19">
        <f t="shared" ca="1" si="2"/>
        <v>4623.5437562892548</v>
      </c>
      <c r="X76" s="8">
        <f t="shared" ca="1" si="3"/>
        <v>100</v>
      </c>
      <c r="Y76" s="19">
        <f t="shared" ca="1" si="4"/>
        <v>4623.5437562892548</v>
      </c>
      <c r="Z76" s="19" cm="1">
        <f t="array" aca="1" ref="Z76" ca="1">_xll.RiskPert($B$20,$C$20,$D$20)</f>
        <v>99.666666666666671</v>
      </c>
      <c r="AA76" s="8">
        <f t="shared" ca="1" si="5"/>
        <v>4723.2104229559218</v>
      </c>
      <c r="AB76" s="8">
        <f t="shared" ca="1" si="6"/>
        <v>0</v>
      </c>
      <c r="AC76" s="8" cm="1">
        <f t="array" aca="1" ref="AC76" ca="1">IF(MOD(ROW()-36, 6) = 0, INDEX(AA:AA, ROW()), INDEX(AE:AE,ROW() - 1))</f>
        <v>4823.2104229559218</v>
      </c>
      <c r="AD76" s="8" cm="1">
        <f t="array" aca="1" ref="AD76" ca="1">_xll.RiskUniform($B$22,$C$22)</f>
        <v>25</v>
      </c>
      <c r="AE76" s="8">
        <f t="shared" ca="1" si="27"/>
        <v>4848.2104229559218</v>
      </c>
      <c r="AF76" s="19">
        <f t="shared" ca="1" si="7"/>
        <v>199.66666666666697</v>
      </c>
      <c r="AG76" s="19">
        <f t="shared" ca="1" si="28"/>
        <v>748.21042295592179</v>
      </c>
      <c r="AH76" s="8" t="str">
        <f t="shared" ca="1" si="8"/>
        <v>NO</v>
      </c>
      <c r="AI76" s="8">
        <f t="shared" ca="1" si="9"/>
        <v>50</v>
      </c>
      <c r="AJ76" s="8">
        <f t="shared" ca="1" si="10"/>
        <v>100</v>
      </c>
      <c r="AK76" s="8">
        <f t="shared" ca="1" si="11"/>
        <v>100</v>
      </c>
      <c r="AL76" s="19">
        <f t="shared" ca="1" si="12"/>
        <v>199.66666666666697</v>
      </c>
      <c r="AM76" s="19">
        <f t="shared" ca="1" si="13"/>
        <v>748.21042295592179</v>
      </c>
      <c r="AN76" s="8" t="str">
        <f t="shared" ca="1" si="14"/>
        <v>YES</v>
      </c>
    </row>
    <row r="77" spans="1:40">
      <c r="A77" s="8">
        <v>42</v>
      </c>
      <c r="B77" s="8" cm="1">
        <f t="array" aca="1" ref="B77" ca="1">_xll.RiskGamma(1,1/$B$6)</f>
        <v>100</v>
      </c>
      <c r="C77" s="8">
        <f t="shared" ca="1" si="15"/>
        <v>4200</v>
      </c>
      <c r="D77" s="8">
        <f t="shared" ca="1" si="16"/>
        <v>4200</v>
      </c>
      <c r="E77" s="8" cm="1">
        <f t="array" aca="1" ref="E77" ca="1">_xll.RiskPert($B$8,$D$8,$E$8)</f>
        <v>50</v>
      </c>
      <c r="F77" s="8">
        <f t="shared" ca="1" si="17"/>
        <v>4250</v>
      </c>
      <c r="G77" s="8">
        <f t="shared" ca="1" si="18"/>
        <v>50</v>
      </c>
      <c r="H77" s="8">
        <f t="shared" ca="1" si="19"/>
        <v>4250</v>
      </c>
      <c r="I77" s="8" cm="1">
        <f t="array" aca="1" ref="I77" ca="1">_xll.RiskUniform($B$10,$C$10)</f>
        <v>40</v>
      </c>
      <c r="J77" s="8">
        <f t="shared" ca="1" si="20"/>
        <v>4290</v>
      </c>
      <c r="K77" s="8">
        <f t="shared" ca="1" si="21"/>
        <v>0</v>
      </c>
      <c r="L77" s="8">
        <f t="shared" ca="1" si="22"/>
        <v>4290</v>
      </c>
      <c r="M77" s="19" cm="1">
        <f t="array" aca="1" ref="M77" ca="1">_xll.RiskWeibull($B$12,$C$12)</f>
        <v>93.543756289254645</v>
      </c>
      <c r="N77" s="19">
        <f t="shared" ca="1" si="23"/>
        <v>4383.5437562892548</v>
      </c>
      <c r="O77" s="8">
        <f t="shared" ca="1" si="24"/>
        <v>0</v>
      </c>
      <c r="P77" s="19">
        <f t="shared" ca="1" si="25"/>
        <v>4383.5437562892548</v>
      </c>
      <c r="Q77" s="8" cm="1">
        <f t="array" aca="1" ref="Q77" ca="1">_xll.RiskGamma($B$14,1/$C$14)</f>
        <v>100</v>
      </c>
      <c r="R77" s="8" cm="1">
        <f t="array" aca="1" ref="R77" ca="1">_xll.RiskUniform($B$16,$C$16)</f>
        <v>20</v>
      </c>
      <c r="S77" s="19">
        <f t="shared" ca="1" si="26"/>
        <v>4503.5437562892548</v>
      </c>
      <c r="T77" s="9">
        <f t="shared" ca="1" si="0"/>
        <v>100</v>
      </c>
      <c r="U77" s="19" cm="1">
        <f t="array" aca="1" ref="U77" ca="1">INDEX(S:S, 41 + (INT((ROW(A42)-1)/6)*6))</f>
        <v>4503.5437562892548</v>
      </c>
      <c r="V77" s="8">
        <f t="shared" si="1"/>
        <v>120</v>
      </c>
      <c r="W77" s="19">
        <f t="shared" ca="1" si="2"/>
        <v>4623.5437562892548</v>
      </c>
      <c r="X77" s="8">
        <f t="shared" ca="1" si="3"/>
        <v>0</v>
      </c>
      <c r="Y77" s="19">
        <f t="shared" ca="1" si="4"/>
        <v>4623.5437562892548</v>
      </c>
      <c r="Z77" s="19" cm="1">
        <f t="array" aca="1" ref="Z77" ca="1">_xll.RiskPert($B$20,$C$20,$D$20)</f>
        <v>99.666666666666671</v>
      </c>
      <c r="AA77" s="8">
        <f t="shared" ca="1" si="5"/>
        <v>4723.2104229559218</v>
      </c>
      <c r="AB77" s="8">
        <f t="shared" ca="1" si="6"/>
        <v>0</v>
      </c>
      <c r="AC77" s="8" cm="1">
        <f t="array" aca="1" ref="AC77" ca="1">IF(MOD(ROW()-36, 6) = 0, INDEX(AA:AA, ROW()), INDEX(AE:AE,ROW() - 1))</f>
        <v>4848.2104229559218</v>
      </c>
      <c r="AD77" s="8" cm="1">
        <f t="array" aca="1" ref="AD77" ca="1">_xll.RiskUniform($B$22,$C$22)</f>
        <v>25</v>
      </c>
      <c r="AE77" s="8">
        <f t="shared" ca="1" si="27"/>
        <v>4873.2104229559218</v>
      </c>
      <c r="AF77" s="19">
        <f t="shared" ca="1" si="7"/>
        <v>224.66666666666697</v>
      </c>
      <c r="AG77" s="19">
        <f t="shared" ca="1" si="28"/>
        <v>673.21042295592179</v>
      </c>
      <c r="AH77" s="8" t="str">
        <f t="shared" ca="1" si="8"/>
        <v>NO</v>
      </c>
      <c r="AI77" s="8">
        <f t="shared" ca="1" si="9"/>
        <v>50</v>
      </c>
      <c r="AJ77" s="8">
        <f t="shared" ca="1" si="10"/>
        <v>100</v>
      </c>
      <c r="AK77" s="8">
        <f t="shared" ca="1" si="11"/>
        <v>0</v>
      </c>
      <c r="AL77" s="19">
        <f t="shared" ca="1" si="12"/>
        <v>224.66666666666697</v>
      </c>
      <c r="AM77" s="19">
        <f t="shared" ca="1" si="13"/>
        <v>673.21042295592179</v>
      </c>
      <c r="AN77" s="8" t="str">
        <f t="shared" ca="1" si="14"/>
        <v>YES</v>
      </c>
    </row>
    <row r="78" spans="1:40">
      <c r="A78" s="8">
        <v>43</v>
      </c>
      <c r="B78" s="8" cm="1">
        <f t="array" aca="1" ref="B78" ca="1">_xll.RiskGamma(1,1/$B$6)</f>
        <v>100</v>
      </c>
      <c r="C78" s="8">
        <f t="shared" ca="1" si="15"/>
        <v>4300</v>
      </c>
      <c r="D78" s="8">
        <f t="shared" ca="1" si="16"/>
        <v>4300</v>
      </c>
      <c r="E78" s="8" cm="1">
        <f t="array" aca="1" ref="E78" ca="1">_xll.RiskPert($B$8,$D$8,$E$8)</f>
        <v>50</v>
      </c>
      <c r="F78" s="8">
        <f t="shared" ca="1" si="17"/>
        <v>4350</v>
      </c>
      <c r="G78" s="8">
        <f t="shared" ca="1" si="18"/>
        <v>50</v>
      </c>
      <c r="H78" s="8">
        <f t="shared" ca="1" si="19"/>
        <v>4350</v>
      </c>
      <c r="I78" s="8" cm="1">
        <f t="array" aca="1" ref="I78" ca="1">_xll.RiskUniform($B$10,$C$10)</f>
        <v>40</v>
      </c>
      <c r="J78" s="8">
        <f t="shared" ca="1" si="20"/>
        <v>4390</v>
      </c>
      <c r="K78" s="8">
        <f t="shared" ca="1" si="21"/>
        <v>0</v>
      </c>
      <c r="L78" s="8">
        <f t="shared" ca="1" si="22"/>
        <v>4390</v>
      </c>
      <c r="M78" s="19" cm="1">
        <f t="array" aca="1" ref="M78" ca="1">_xll.RiskWeibull($B$12,$C$12)</f>
        <v>93.543756289254645</v>
      </c>
      <c r="N78" s="19">
        <f t="shared" ca="1" si="23"/>
        <v>4483.5437562892548</v>
      </c>
      <c r="O78" s="8">
        <f t="shared" ca="1" si="24"/>
        <v>0</v>
      </c>
      <c r="P78" s="19">
        <f t="shared" ca="1" si="25"/>
        <v>4483.5437562892548</v>
      </c>
      <c r="Q78" s="8" cm="1">
        <f t="array" aca="1" ref="Q78" ca="1">_xll.RiskGamma($B$14,1/$C$14)</f>
        <v>100</v>
      </c>
      <c r="R78" s="8" cm="1">
        <f t="array" aca="1" ref="R78" ca="1">_xll.RiskUniform($B$16,$C$16)</f>
        <v>20</v>
      </c>
      <c r="S78" s="19">
        <f t="shared" ca="1" si="26"/>
        <v>4603.5437562892548</v>
      </c>
      <c r="T78" s="9">
        <f t="shared" ca="1" si="0"/>
        <v>100</v>
      </c>
      <c r="U78" s="19" cm="1">
        <f t="array" aca="1" ref="U78" ca="1">INDEX(S:S, 41 + (INT((ROW(A43)-1)/6)*6))</f>
        <v>5103.5437562892548</v>
      </c>
      <c r="V78" s="8">
        <f t="shared" si="1"/>
        <v>120</v>
      </c>
      <c r="W78" s="19">
        <f t="shared" ca="1" si="2"/>
        <v>5223.5437562892548</v>
      </c>
      <c r="X78" s="8">
        <f t="shared" ca="1" si="3"/>
        <v>500</v>
      </c>
      <c r="Y78" s="19">
        <f t="shared" ca="1" si="4"/>
        <v>5223.5437562892548</v>
      </c>
      <c r="Z78" s="19" cm="1">
        <f t="array" aca="1" ref="Z78" ca="1">_xll.RiskPert($B$20,$C$20,$D$20)</f>
        <v>99.666666666666671</v>
      </c>
      <c r="AA78" s="8">
        <f t="shared" ca="1" si="5"/>
        <v>5323.2104229559218</v>
      </c>
      <c r="AB78" s="8">
        <f t="shared" ca="1" si="6"/>
        <v>0</v>
      </c>
      <c r="AC78" s="8" cm="1">
        <f t="array" aca="1" ref="AC78" ca="1">IF(MOD(ROW()-36, 6) = 0, INDEX(AA:AA, ROW()), INDEX(AE:AE,ROW() - 1))</f>
        <v>5323.2104229559218</v>
      </c>
      <c r="AD78" s="8" cm="1">
        <f t="array" aca="1" ref="AD78" ca="1">_xll.RiskUniform($B$22,$C$22)</f>
        <v>25</v>
      </c>
      <c r="AE78" s="8">
        <f t="shared" ca="1" si="27"/>
        <v>5348.2104229559218</v>
      </c>
      <c r="AF78" s="19">
        <f t="shared" ca="1" si="7"/>
        <v>99.66666666666697</v>
      </c>
      <c r="AG78" s="19">
        <f t="shared" ca="1" si="28"/>
        <v>1048.2104229559218</v>
      </c>
      <c r="AH78" s="8" t="str">
        <f t="shared" ca="1" si="8"/>
        <v>NO</v>
      </c>
      <c r="AI78" s="8">
        <f t="shared" ca="1" si="9"/>
        <v>50</v>
      </c>
      <c r="AJ78" s="8">
        <f t="shared" ca="1" si="10"/>
        <v>100</v>
      </c>
      <c r="AK78" s="8">
        <f t="shared" ca="1" si="11"/>
        <v>500</v>
      </c>
      <c r="AL78" s="19">
        <f t="shared" ca="1" si="12"/>
        <v>99.66666666666697</v>
      </c>
      <c r="AM78" s="19">
        <f t="shared" ca="1" si="13"/>
        <v>1048.2104229559218</v>
      </c>
      <c r="AN78" s="8" t="str">
        <f t="shared" ca="1" si="14"/>
        <v>YES</v>
      </c>
    </row>
    <row r="79" spans="1:40">
      <c r="A79" s="8">
        <v>44</v>
      </c>
      <c r="B79" s="8" cm="1">
        <f t="array" aca="1" ref="B79" ca="1">_xll.RiskGamma(1,1/$B$6)</f>
        <v>100</v>
      </c>
      <c r="C79" s="8">
        <f t="shared" ca="1" si="15"/>
        <v>4400</v>
      </c>
      <c r="D79" s="8">
        <f t="shared" ca="1" si="16"/>
        <v>4400</v>
      </c>
      <c r="E79" s="8" cm="1">
        <f t="array" aca="1" ref="E79" ca="1">_xll.RiskPert($B$8,$D$8,$E$8)</f>
        <v>50</v>
      </c>
      <c r="F79" s="8">
        <f t="shared" ca="1" si="17"/>
        <v>4450</v>
      </c>
      <c r="G79" s="8">
        <f t="shared" ca="1" si="18"/>
        <v>50</v>
      </c>
      <c r="H79" s="8">
        <f t="shared" ca="1" si="19"/>
        <v>4450</v>
      </c>
      <c r="I79" s="8" cm="1">
        <f t="array" aca="1" ref="I79" ca="1">_xll.RiskUniform($B$10,$C$10)</f>
        <v>40</v>
      </c>
      <c r="J79" s="8">
        <f t="shared" ca="1" si="20"/>
        <v>4490</v>
      </c>
      <c r="K79" s="8">
        <f t="shared" ca="1" si="21"/>
        <v>0</v>
      </c>
      <c r="L79" s="8">
        <f t="shared" ca="1" si="22"/>
        <v>4490</v>
      </c>
      <c r="M79" s="19" cm="1">
        <f t="array" aca="1" ref="M79" ca="1">_xll.RiskWeibull($B$12,$C$12)</f>
        <v>93.543756289254645</v>
      </c>
      <c r="N79" s="19">
        <f t="shared" ca="1" si="23"/>
        <v>4583.5437562892548</v>
      </c>
      <c r="O79" s="8">
        <f t="shared" ca="1" si="24"/>
        <v>0</v>
      </c>
      <c r="P79" s="19">
        <f t="shared" ca="1" si="25"/>
        <v>4583.5437562892548</v>
      </c>
      <c r="Q79" s="8" cm="1">
        <f t="array" aca="1" ref="Q79" ca="1">_xll.RiskGamma($B$14,1/$C$14)</f>
        <v>100</v>
      </c>
      <c r="R79" s="8" cm="1">
        <f t="array" aca="1" ref="R79" ca="1">_xll.RiskUniform($B$16,$C$16)</f>
        <v>20</v>
      </c>
      <c r="S79" s="19">
        <f t="shared" ca="1" si="26"/>
        <v>4703.5437562892548</v>
      </c>
      <c r="T79" s="9">
        <f t="shared" ca="1" si="0"/>
        <v>100</v>
      </c>
      <c r="U79" s="19" cm="1">
        <f t="array" aca="1" ref="U79" ca="1">INDEX(S:S, 41 + (INT((ROW(A44)-1)/6)*6))</f>
        <v>5103.5437562892548</v>
      </c>
      <c r="V79" s="8">
        <f t="shared" si="1"/>
        <v>120</v>
      </c>
      <c r="W79" s="19">
        <f t="shared" ca="1" si="2"/>
        <v>5223.5437562892548</v>
      </c>
      <c r="X79" s="8">
        <f t="shared" ca="1" si="3"/>
        <v>400</v>
      </c>
      <c r="Y79" s="19">
        <f t="shared" ca="1" si="4"/>
        <v>5223.5437562892548</v>
      </c>
      <c r="Z79" s="19" cm="1">
        <f t="array" aca="1" ref="Z79" ca="1">_xll.RiskPert($B$20,$C$20,$D$20)</f>
        <v>99.666666666666671</v>
      </c>
      <c r="AA79" s="8">
        <f t="shared" ca="1" si="5"/>
        <v>5323.2104229559218</v>
      </c>
      <c r="AB79" s="8">
        <f t="shared" ca="1" si="6"/>
        <v>0</v>
      </c>
      <c r="AC79" s="8" cm="1">
        <f t="array" aca="1" ref="AC79" ca="1">IF(MOD(ROW()-36, 6) = 0, INDEX(AA:AA, ROW()), INDEX(AE:AE,ROW() - 1))</f>
        <v>5348.2104229559218</v>
      </c>
      <c r="AD79" s="8" cm="1">
        <f t="array" aca="1" ref="AD79" ca="1">_xll.RiskUniform($B$22,$C$22)</f>
        <v>25</v>
      </c>
      <c r="AE79" s="8">
        <f t="shared" ca="1" si="27"/>
        <v>5373.2104229559218</v>
      </c>
      <c r="AF79" s="19">
        <f t="shared" ca="1" si="7"/>
        <v>124.66666666666697</v>
      </c>
      <c r="AG79" s="19">
        <f t="shared" ca="1" si="28"/>
        <v>973.21042295592179</v>
      </c>
      <c r="AH79" s="8" t="str">
        <f t="shared" ca="1" si="8"/>
        <v>NO</v>
      </c>
      <c r="AI79" s="8">
        <f t="shared" ca="1" si="9"/>
        <v>50</v>
      </c>
      <c r="AJ79" s="8">
        <f t="shared" ca="1" si="10"/>
        <v>100</v>
      </c>
      <c r="AK79" s="8">
        <f t="shared" ca="1" si="11"/>
        <v>400</v>
      </c>
      <c r="AL79" s="19">
        <f t="shared" ca="1" si="12"/>
        <v>124.66666666666697</v>
      </c>
      <c r="AM79" s="19">
        <f t="shared" ca="1" si="13"/>
        <v>973.21042295592179</v>
      </c>
      <c r="AN79" s="8" t="str">
        <f t="shared" ca="1" si="14"/>
        <v>YES</v>
      </c>
    </row>
    <row r="80" spans="1:40">
      <c r="A80" s="8">
        <v>45</v>
      </c>
      <c r="B80" s="8" cm="1">
        <f t="array" aca="1" ref="B80" ca="1">_xll.RiskGamma(1,1/$B$6)</f>
        <v>100</v>
      </c>
      <c r="C80" s="8">
        <f t="shared" ca="1" si="15"/>
        <v>4500</v>
      </c>
      <c r="D80" s="8">
        <f t="shared" ca="1" si="16"/>
        <v>4500</v>
      </c>
      <c r="E80" s="8" cm="1">
        <f t="array" aca="1" ref="E80" ca="1">_xll.RiskPert($B$8,$D$8,$E$8)</f>
        <v>50</v>
      </c>
      <c r="F80" s="8">
        <f t="shared" ca="1" si="17"/>
        <v>4550</v>
      </c>
      <c r="G80" s="8">
        <f t="shared" ca="1" si="18"/>
        <v>50</v>
      </c>
      <c r="H80" s="8">
        <f t="shared" ca="1" si="19"/>
        <v>4550</v>
      </c>
      <c r="I80" s="8" cm="1">
        <f t="array" aca="1" ref="I80" ca="1">_xll.RiskUniform($B$10,$C$10)</f>
        <v>40</v>
      </c>
      <c r="J80" s="8">
        <f t="shared" ca="1" si="20"/>
        <v>4590</v>
      </c>
      <c r="K80" s="8">
        <f t="shared" ca="1" si="21"/>
        <v>0</v>
      </c>
      <c r="L80" s="8">
        <f t="shared" ca="1" si="22"/>
        <v>4590</v>
      </c>
      <c r="M80" s="19" cm="1">
        <f t="array" aca="1" ref="M80" ca="1">_xll.RiskWeibull($B$12,$C$12)</f>
        <v>93.543756289254645</v>
      </c>
      <c r="N80" s="19">
        <f t="shared" ca="1" si="23"/>
        <v>4683.5437562892548</v>
      </c>
      <c r="O80" s="8">
        <f t="shared" ca="1" si="24"/>
        <v>0</v>
      </c>
      <c r="P80" s="19">
        <f t="shared" ca="1" si="25"/>
        <v>4683.5437562892548</v>
      </c>
      <c r="Q80" s="8" cm="1">
        <f t="array" aca="1" ref="Q80" ca="1">_xll.RiskGamma($B$14,1/$C$14)</f>
        <v>100</v>
      </c>
      <c r="R80" s="8" cm="1">
        <f t="array" aca="1" ref="R80" ca="1">_xll.RiskUniform($B$16,$C$16)</f>
        <v>20</v>
      </c>
      <c r="S80" s="19">
        <f t="shared" ca="1" si="26"/>
        <v>4803.5437562892548</v>
      </c>
      <c r="T80" s="9">
        <f t="shared" ca="1" si="0"/>
        <v>100</v>
      </c>
      <c r="U80" s="19" cm="1">
        <f t="array" aca="1" ref="U80" ca="1">INDEX(S:S, 41 + (INT((ROW(A45)-1)/6)*6))</f>
        <v>5103.5437562892548</v>
      </c>
      <c r="V80" s="8">
        <f t="shared" si="1"/>
        <v>120</v>
      </c>
      <c r="W80" s="19">
        <f t="shared" ca="1" si="2"/>
        <v>5223.5437562892548</v>
      </c>
      <c r="X80" s="8">
        <f t="shared" ca="1" si="3"/>
        <v>300</v>
      </c>
      <c r="Y80" s="19">
        <f t="shared" ca="1" si="4"/>
        <v>5223.5437562892548</v>
      </c>
      <c r="Z80" s="19" cm="1">
        <f t="array" aca="1" ref="Z80" ca="1">_xll.RiskPert($B$20,$C$20,$D$20)</f>
        <v>99.666666666666671</v>
      </c>
      <c r="AA80" s="8">
        <f t="shared" ca="1" si="5"/>
        <v>5323.2104229559218</v>
      </c>
      <c r="AB80" s="8">
        <f t="shared" ca="1" si="6"/>
        <v>0</v>
      </c>
      <c r="AC80" s="8" cm="1">
        <f t="array" aca="1" ref="AC80" ca="1">IF(MOD(ROW()-36, 6) = 0, INDEX(AA:AA, ROW()), INDEX(AE:AE,ROW() - 1))</f>
        <v>5373.2104229559218</v>
      </c>
      <c r="AD80" s="8" cm="1">
        <f t="array" aca="1" ref="AD80" ca="1">_xll.RiskUniform($B$22,$C$22)</f>
        <v>25</v>
      </c>
      <c r="AE80" s="8">
        <f t="shared" ca="1" si="27"/>
        <v>5398.2104229559218</v>
      </c>
      <c r="AF80" s="19">
        <f t="shared" ca="1" si="7"/>
        <v>149.66666666666697</v>
      </c>
      <c r="AG80" s="19">
        <f t="shared" ca="1" si="28"/>
        <v>898.21042295592179</v>
      </c>
      <c r="AH80" s="8" t="str">
        <f t="shared" ca="1" si="8"/>
        <v>NO</v>
      </c>
      <c r="AI80" s="8">
        <f t="shared" ca="1" si="9"/>
        <v>50</v>
      </c>
      <c r="AJ80" s="8">
        <f t="shared" ca="1" si="10"/>
        <v>100</v>
      </c>
      <c r="AK80" s="8">
        <f t="shared" ca="1" si="11"/>
        <v>300</v>
      </c>
      <c r="AL80" s="19">
        <f t="shared" ca="1" si="12"/>
        <v>149.66666666666697</v>
      </c>
      <c r="AM80" s="19">
        <f t="shared" ca="1" si="13"/>
        <v>898.21042295592179</v>
      </c>
      <c r="AN80" s="8" t="str">
        <f t="shared" ca="1" si="14"/>
        <v>YES</v>
      </c>
    </row>
    <row r="81" spans="1:40">
      <c r="A81" s="8">
        <v>46</v>
      </c>
      <c r="B81" s="8" cm="1">
        <f t="array" aca="1" ref="B81" ca="1">_xll.RiskGamma(1,1/$B$6)</f>
        <v>100</v>
      </c>
      <c r="C81" s="8">
        <f t="shared" ca="1" si="15"/>
        <v>4600</v>
      </c>
      <c r="D81" s="8">
        <f t="shared" ca="1" si="16"/>
        <v>4600</v>
      </c>
      <c r="E81" s="8" cm="1">
        <f t="array" aca="1" ref="E81" ca="1">_xll.RiskPert($B$8,$D$8,$E$8)</f>
        <v>50</v>
      </c>
      <c r="F81" s="8">
        <f t="shared" ca="1" si="17"/>
        <v>4650</v>
      </c>
      <c r="G81" s="8">
        <f t="shared" ca="1" si="18"/>
        <v>50</v>
      </c>
      <c r="H81" s="8">
        <f t="shared" ca="1" si="19"/>
        <v>4650</v>
      </c>
      <c r="I81" s="8" cm="1">
        <f t="array" aca="1" ref="I81" ca="1">_xll.RiskUniform($B$10,$C$10)</f>
        <v>40</v>
      </c>
      <c r="J81" s="8">
        <f t="shared" ca="1" si="20"/>
        <v>4690</v>
      </c>
      <c r="K81" s="8">
        <f t="shared" ca="1" si="21"/>
        <v>0</v>
      </c>
      <c r="L81" s="8">
        <f t="shared" ca="1" si="22"/>
        <v>4690</v>
      </c>
      <c r="M81" s="19" cm="1">
        <f t="array" aca="1" ref="M81" ca="1">_xll.RiskWeibull($B$12,$C$12)</f>
        <v>93.543756289254645</v>
      </c>
      <c r="N81" s="19">
        <f t="shared" ca="1" si="23"/>
        <v>4783.5437562892548</v>
      </c>
      <c r="O81" s="8">
        <f t="shared" ca="1" si="24"/>
        <v>0</v>
      </c>
      <c r="P81" s="19">
        <f t="shared" ca="1" si="25"/>
        <v>4783.5437562892548</v>
      </c>
      <c r="Q81" s="8" cm="1">
        <f t="array" aca="1" ref="Q81" ca="1">_xll.RiskGamma($B$14,1/$C$14)</f>
        <v>100</v>
      </c>
      <c r="R81" s="8" cm="1">
        <f t="array" aca="1" ref="R81" ca="1">_xll.RiskUniform($B$16,$C$16)</f>
        <v>20</v>
      </c>
      <c r="S81" s="19">
        <f t="shared" ca="1" si="26"/>
        <v>4903.5437562892548</v>
      </c>
      <c r="T81" s="9">
        <f t="shared" ca="1" si="0"/>
        <v>100</v>
      </c>
      <c r="U81" s="19" cm="1">
        <f t="array" aca="1" ref="U81" ca="1">INDEX(S:S, 41 + (INT((ROW(A46)-1)/6)*6))</f>
        <v>5103.5437562892548</v>
      </c>
      <c r="V81" s="8">
        <f t="shared" si="1"/>
        <v>120</v>
      </c>
      <c r="W81" s="19">
        <f t="shared" ca="1" si="2"/>
        <v>5223.5437562892548</v>
      </c>
      <c r="X81" s="8">
        <f t="shared" ca="1" si="3"/>
        <v>200</v>
      </c>
      <c r="Y81" s="19">
        <f t="shared" ca="1" si="4"/>
        <v>5223.5437562892548</v>
      </c>
      <c r="Z81" s="19" cm="1">
        <f t="array" aca="1" ref="Z81" ca="1">_xll.RiskPert($B$20,$C$20,$D$20)</f>
        <v>99.666666666666671</v>
      </c>
      <c r="AA81" s="8">
        <f t="shared" ca="1" si="5"/>
        <v>5323.2104229559218</v>
      </c>
      <c r="AB81" s="8">
        <f t="shared" ca="1" si="6"/>
        <v>0</v>
      </c>
      <c r="AC81" s="8" cm="1">
        <f t="array" aca="1" ref="AC81" ca="1">IF(MOD(ROW()-36, 6) = 0, INDEX(AA:AA, ROW()), INDEX(AE:AE,ROW() - 1))</f>
        <v>5398.2104229559218</v>
      </c>
      <c r="AD81" s="8" cm="1">
        <f t="array" aca="1" ref="AD81" ca="1">_xll.RiskUniform($B$22,$C$22)</f>
        <v>25</v>
      </c>
      <c r="AE81" s="8">
        <f t="shared" ca="1" si="27"/>
        <v>5423.2104229559218</v>
      </c>
      <c r="AF81" s="19">
        <f t="shared" ca="1" si="7"/>
        <v>174.66666666666697</v>
      </c>
      <c r="AG81" s="19">
        <f t="shared" ca="1" si="28"/>
        <v>823.21042295592179</v>
      </c>
      <c r="AH81" s="8" t="str">
        <f t="shared" ca="1" si="8"/>
        <v>NO</v>
      </c>
      <c r="AI81" s="8">
        <f t="shared" ca="1" si="9"/>
        <v>50</v>
      </c>
      <c r="AJ81" s="8">
        <f t="shared" ca="1" si="10"/>
        <v>100</v>
      </c>
      <c r="AK81" s="8">
        <f t="shared" ca="1" si="11"/>
        <v>200</v>
      </c>
      <c r="AL81" s="19">
        <f t="shared" ca="1" si="12"/>
        <v>174.66666666666697</v>
      </c>
      <c r="AM81" s="19">
        <f t="shared" ca="1" si="13"/>
        <v>823.21042295592179</v>
      </c>
      <c r="AN81" s="8" t="str">
        <f t="shared" ca="1" si="14"/>
        <v>YES</v>
      </c>
    </row>
    <row r="82" spans="1:40">
      <c r="A82" s="8">
        <v>47</v>
      </c>
      <c r="B82" s="8" cm="1">
        <f t="array" aca="1" ref="B82" ca="1">_xll.RiskGamma(1,1/$B$6)</f>
        <v>100</v>
      </c>
      <c r="C82" s="8">
        <f t="shared" ca="1" si="15"/>
        <v>4700</v>
      </c>
      <c r="D82" s="8">
        <f t="shared" ca="1" si="16"/>
        <v>4700</v>
      </c>
      <c r="E82" s="8" cm="1">
        <f t="array" aca="1" ref="E82" ca="1">_xll.RiskPert($B$8,$D$8,$E$8)</f>
        <v>50</v>
      </c>
      <c r="F82" s="8">
        <f t="shared" ca="1" si="17"/>
        <v>4750</v>
      </c>
      <c r="G82" s="8">
        <f t="shared" ca="1" si="18"/>
        <v>50</v>
      </c>
      <c r="H82" s="8">
        <f t="shared" ca="1" si="19"/>
        <v>4750</v>
      </c>
      <c r="I82" s="8" cm="1">
        <f t="array" aca="1" ref="I82" ca="1">_xll.RiskUniform($B$10,$C$10)</f>
        <v>40</v>
      </c>
      <c r="J82" s="8">
        <f t="shared" ca="1" si="20"/>
        <v>4790</v>
      </c>
      <c r="K82" s="8">
        <f t="shared" ca="1" si="21"/>
        <v>0</v>
      </c>
      <c r="L82" s="8">
        <f t="shared" ca="1" si="22"/>
        <v>4790</v>
      </c>
      <c r="M82" s="19" cm="1">
        <f t="array" aca="1" ref="M82" ca="1">_xll.RiskWeibull($B$12,$C$12)</f>
        <v>93.543756289254645</v>
      </c>
      <c r="N82" s="19">
        <f t="shared" ca="1" si="23"/>
        <v>4883.5437562892548</v>
      </c>
      <c r="O82" s="8">
        <f t="shared" ca="1" si="24"/>
        <v>0</v>
      </c>
      <c r="P82" s="19">
        <f t="shared" ca="1" si="25"/>
        <v>4883.5437562892548</v>
      </c>
      <c r="Q82" s="8" cm="1">
        <f t="array" aca="1" ref="Q82" ca="1">_xll.RiskGamma($B$14,1/$C$14)</f>
        <v>100</v>
      </c>
      <c r="R82" s="8" cm="1">
        <f t="array" aca="1" ref="R82" ca="1">_xll.RiskUniform($B$16,$C$16)</f>
        <v>20</v>
      </c>
      <c r="S82" s="19">
        <f t="shared" ca="1" si="26"/>
        <v>5003.5437562892548</v>
      </c>
      <c r="T82" s="9">
        <f t="shared" ca="1" si="0"/>
        <v>100</v>
      </c>
      <c r="U82" s="19" cm="1">
        <f t="array" aca="1" ref="U82" ca="1">INDEX(S:S, 41 + (INT((ROW(A47)-1)/6)*6))</f>
        <v>5103.5437562892548</v>
      </c>
      <c r="V82" s="8">
        <f t="shared" si="1"/>
        <v>120</v>
      </c>
      <c r="W82" s="19">
        <f t="shared" ca="1" si="2"/>
        <v>5223.5437562892548</v>
      </c>
      <c r="X82" s="8">
        <f t="shared" ca="1" si="3"/>
        <v>100</v>
      </c>
      <c r="Y82" s="19">
        <f t="shared" ca="1" si="4"/>
        <v>5223.5437562892548</v>
      </c>
      <c r="Z82" s="19" cm="1">
        <f t="array" aca="1" ref="Z82" ca="1">_xll.RiskPert($B$20,$C$20,$D$20)</f>
        <v>99.666666666666671</v>
      </c>
      <c r="AA82" s="8">
        <f t="shared" ca="1" si="5"/>
        <v>5323.2104229559218</v>
      </c>
      <c r="AB82" s="8">
        <f t="shared" ca="1" si="6"/>
        <v>0</v>
      </c>
      <c r="AC82" s="8" cm="1">
        <f t="array" aca="1" ref="AC82" ca="1">IF(MOD(ROW()-36, 6) = 0, INDEX(AA:AA, ROW()), INDEX(AE:AE,ROW() - 1))</f>
        <v>5423.2104229559218</v>
      </c>
      <c r="AD82" s="8" cm="1">
        <f t="array" aca="1" ref="AD82" ca="1">_xll.RiskUniform($B$22,$C$22)</f>
        <v>25</v>
      </c>
      <c r="AE82" s="8">
        <f t="shared" ca="1" si="27"/>
        <v>5448.2104229559218</v>
      </c>
      <c r="AF82" s="19">
        <f t="shared" ca="1" si="7"/>
        <v>199.66666666666697</v>
      </c>
      <c r="AG82" s="19">
        <f t="shared" ca="1" si="28"/>
        <v>748.21042295592179</v>
      </c>
      <c r="AH82" s="8" t="str">
        <f t="shared" ca="1" si="8"/>
        <v>NO</v>
      </c>
      <c r="AI82" s="8">
        <f t="shared" ca="1" si="9"/>
        <v>50</v>
      </c>
      <c r="AJ82" s="8">
        <f t="shared" ca="1" si="10"/>
        <v>100</v>
      </c>
      <c r="AK82" s="8">
        <f t="shared" ca="1" si="11"/>
        <v>100</v>
      </c>
      <c r="AL82" s="19">
        <f t="shared" ca="1" si="12"/>
        <v>199.66666666666697</v>
      </c>
      <c r="AM82" s="19">
        <f t="shared" ca="1" si="13"/>
        <v>748.21042295592179</v>
      </c>
      <c r="AN82" s="8" t="str">
        <f t="shared" ca="1" si="14"/>
        <v>YES</v>
      </c>
    </row>
    <row r="83" spans="1:40">
      <c r="A83" s="8">
        <v>48</v>
      </c>
      <c r="B83" s="8" cm="1">
        <f t="array" aca="1" ref="B83" ca="1">_xll.RiskGamma(1,1/$B$6)</f>
        <v>100</v>
      </c>
      <c r="C83" s="8">
        <f t="shared" ca="1" si="15"/>
        <v>4800</v>
      </c>
      <c r="D83" s="8">
        <f t="shared" ca="1" si="16"/>
        <v>4800</v>
      </c>
      <c r="E83" s="8" cm="1">
        <f t="array" aca="1" ref="E83" ca="1">_xll.RiskPert($B$8,$D$8,$E$8)</f>
        <v>50</v>
      </c>
      <c r="F83" s="8">
        <f t="shared" ca="1" si="17"/>
        <v>4850</v>
      </c>
      <c r="G83" s="8">
        <f t="shared" ca="1" si="18"/>
        <v>50</v>
      </c>
      <c r="H83" s="8">
        <f t="shared" ca="1" si="19"/>
        <v>4850</v>
      </c>
      <c r="I83" s="8" cm="1">
        <f t="array" aca="1" ref="I83" ca="1">_xll.RiskUniform($B$10,$C$10)</f>
        <v>40</v>
      </c>
      <c r="J83" s="8">
        <f t="shared" ca="1" si="20"/>
        <v>4890</v>
      </c>
      <c r="K83" s="8">
        <f t="shared" ca="1" si="21"/>
        <v>0</v>
      </c>
      <c r="L83" s="8">
        <f t="shared" ca="1" si="22"/>
        <v>4890</v>
      </c>
      <c r="M83" s="19" cm="1">
        <f t="array" aca="1" ref="M83" ca="1">_xll.RiskWeibull($B$12,$C$12)</f>
        <v>93.543756289254645</v>
      </c>
      <c r="N83" s="19">
        <f t="shared" ca="1" si="23"/>
        <v>4983.5437562892548</v>
      </c>
      <c r="O83" s="8">
        <f t="shared" ca="1" si="24"/>
        <v>0</v>
      </c>
      <c r="P83" s="19">
        <f t="shared" ca="1" si="25"/>
        <v>4983.5437562892548</v>
      </c>
      <c r="Q83" s="8" cm="1">
        <f t="array" aca="1" ref="Q83" ca="1">_xll.RiskGamma($B$14,1/$C$14)</f>
        <v>100</v>
      </c>
      <c r="R83" s="8" cm="1">
        <f t="array" aca="1" ref="R83" ca="1">_xll.RiskUniform($B$16,$C$16)</f>
        <v>20</v>
      </c>
      <c r="S83" s="19">
        <f t="shared" ca="1" si="26"/>
        <v>5103.5437562892548</v>
      </c>
      <c r="T83" s="9">
        <f t="shared" ca="1" si="0"/>
        <v>100</v>
      </c>
      <c r="U83" s="19" cm="1">
        <f t="array" aca="1" ref="U83" ca="1">INDEX(S:S, 41 + (INT((ROW(A48)-1)/6)*6))</f>
        <v>5103.5437562892548</v>
      </c>
      <c r="V83" s="8">
        <f t="shared" si="1"/>
        <v>120</v>
      </c>
      <c r="W83" s="19">
        <f t="shared" ca="1" si="2"/>
        <v>5223.5437562892548</v>
      </c>
      <c r="X83" s="8">
        <f t="shared" ca="1" si="3"/>
        <v>0</v>
      </c>
      <c r="Y83" s="19">
        <f t="shared" ca="1" si="4"/>
        <v>5223.5437562892548</v>
      </c>
      <c r="Z83" s="19" cm="1">
        <f t="array" aca="1" ref="Z83" ca="1">_xll.RiskPert($B$20,$C$20,$D$20)</f>
        <v>99.666666666666671</v>
      </c>
      <c r="AA83" s="8">
        <f t="shared" ca="1" si="5"/>
        <v>5323.2104229559218</v>
      </c>
      <c r="AB83" s="8">
        <f t="shared" ca="1" si="6"/>
        <v>0</v>
      </c>
      <c r="AC83" s="8" cm="1">
        <f t="array" aca="1" ref="AC83" ca="1">IF(MOD(ROW()-36, 6) = 0, INDEX(AA:AA, ROW()), INDEX(AE:AE,ROW() - 1))</f>
        <v>5448.2104229559218</v>
      </c>
      <c r="AD83" s="8" cm="1">
        <f t="array" aca="1" ref="AD83" ca="1">_xll.RiskUniform($B$22,$C$22)</f>
        <v>25</v>
      </c>
      <c r="AE83" s="8">
        <f t="shared" ca="1" si="27"/>
        <v>5473.2104229559218</v>
      </c>
      <c r="AF83" s="19">
        <f t="shared" ca="1" si="7"/>
        <v>224.66666666666697</v>
      </c>
      <c r="AG83" s="19">
        <f t="shared" ca="1" si="28"/>
        <v>673.21042295592179</v>
      </c>
      <c r="AH83" s="8" t="str">
        <f t="shared" ca="1" si="8"/>
        <v>NO</v>
      </c>
      <c r="AI83" s="8">
        <f t="shared" ca="1" si="9"/>
        <v>50</v>
      </c>
      <c r="AJ83" s="8">
        <f t="shared" ca="1" si="10"/>
        <v>100</v>
      </c>
      <c r="AK83" s="8">
        <f t="shared" ca="1" si="11"/>
        <v>0</v>
      </c>
      <c r="AL83" s="19">
        <f t="shared" ca="1" si="12"/>
        <v>224.66666666666697</v>
      </c>
      <c r="AM83" s="19">
        <f t="shared" ca="1" si="13"/>
        <v>673.21042295592179</v>
      </c>
      <c r="AN83" s="8" t="str">
        <f t="shared" ca="1" si="14"/>
        <v>YES</v>
      </c>
    </row>
    <row r="84" spans="1:40">
      <c r="A84" s="8">
        <v>49</v>
      </c>
      <c r="B84" s="8" cm="1">
        <f t="array" aca="1" ref="B84" ca="1">_xll.RiskGamma(1,1/$B$6)</f>
        <v>100</v>
      </c>
      <c r="C84" s="8">
        <f t="shared" ca="1" si="15"/>
        <v>4900</v>
      </c>
      <c r="D84" s="8">
        <f t="shared" ca="1" si="16"/>
        <v>4900</v>
      </c>
      <c r="E84" s="8" cm="1">
        <f t="array" aca="1" ref="E84" ca="1">_xll.RiskPert($B$8,$D$8,$E$8)</f>
        <v>50</v>
      </c>
      <c r="F84" s="8">
        <f t="shared" ca="1" si="17"/>
        <v>4950</v>
      </c>
      <c r="G84" s="8">
        <f t="shared" ca="1" si="18"/>
        <v>50</v>
      </c>
      <c r="H84" s="8">
        <f t="shared" ca="1" si="19"/>
        <v>4950</v>
      </c>
      <c r="I84" s="8" cm="1">
        <f t="array" aca="1" ref="I84" ca="1">_xll.RiskUniform($B$10,$C$10)</f>
        <v>40</v>
      </c>
      <c r="J84" s="8">
        <f t="shared" ca="1" si="20"/>
        <v>4990</v>
      </c>
      <c r="K84" s="8">
        <f t="shared" ca="1" si="21"/>
        <v>0</v>
      </c>
      <c r="L84" s="8">
        <f t="shared" ca="1" si="22"/>
        <v>4990</v>
      </c>
      <c r="M84" s="19" cm="1">
        <f t="array" aca="1" ref="M84" ca="1">_xll.RiskWeibull($B$12,$C$12)</f>
        <v>93.543756289254645</v>
      </c>
      <c r="N84" s="19">
        <f t="shared" ca="1" si="23"/>
        <v>5083.5437562892548</v>
      </c>
      <c r="O84" s="8">
        <f t="shared" ca="1" si="24"/>
        <v>0</v>
      </c>
      <c r="P84" s="19">
        <f t="shared" ca="1" si="25"/>
        <v>5083.5437562892548</v>
      </c>
      <c r="Q84" s="8" cm="1">
        <f t="array" aca="1" ref="Q84" ca="1">_xll.RiskGamma($B$14,1/$C$14)</f>
        <v>100</v>
      </c>
      <c r="R84" s="8" cm="1">
        <f t="array" aca="1" ref="R84" ca="1">_xll.RiskUniform($B$16,$C$16)</f>
        <v>20</v>
      </c>
      <c r="S84" s="19">
        <f t="shared" ca="1" si="26"/>
        <v>5203.5437562892548</v>
      </c>
      <c r="T84" s="9">
        <f t="shared" ca="1" si="0"/>
        <v>100</v>
      </c>
      <c r="U84" s="19" cm="1">
        <f t="array" aca="1" ref="U84" ca="1">INDEX(S:S, 41 + (INT((ROW(A49)-1)/6)*6))</f>
        <v>5703.5437562892548</v>
      </c>
      <c r="V84" s="8">
        <f t="shared" si="1"/>
        <v>120</v>
      </c>
      <c r="W84" s="19">
        <f t="shared" ca="1" si="2"/>
        <v>5823.5437562892548</v>
      </c>
      <c r="X84" s="8">
        <f t="shared" ca="1" si="3"/>
        <v>500</v>
      </c>
      <c r="Y84" s="19">
        <f t="shared" ca="1" si="4"/>
        <v>5823.5437562892548</v>
      </c>
      <c r="Z84" s="19" cm="1">
        <f t="array" aca="1" ref="Z84" ca="1">_xll.RiskPert($B$20,$C$20,$D$20)</f>
        <v>99.666666666666671</v>
      </c>
      <c r="AA84" s="8">
        <f t="shared" ca="1" si="5"/>
        <v>5923.2104229559218</v>
      </c>
      <c r="AB84" s="8">
        <f t="shared" ca="1" si="6"/>
        <v>0</v>
      </c>
      <c r="AC84" s="8" cm="1">
        <f t="array" aca="1" ref="AC84" ca="1">IF(MOD(ROW()-36, 6) = 0, INDEX(AA:AA, ROW()), INDEX(AE:AE,ROW() - 1))</f>
        <v>5923.2104229559218</v>
      </c>
      <c r="AD84" s="8" cm="1">
        <f t="array" aca="1" ref="AD84" ca="1">_xll.RiskUniform($B$22,$C$22)</f>
        <v>25</v>
      </c>
      <c r="AE84" s="8">
        <f t="shared" ca="1" si="27"/>
        <v>5948.2104229559218</v>
      </c>
      <c r="AF84" s="19">
        <f t="shared" ca="1" si="7"/>
        <v>99.66666666666697</v>
      </c>
      <c r="AG84" s="19">
        <f t="shared" ca="1" si="28"/>
        <v>1048.2104229559218</v>
      </c>
      <c r="AH84" s="8" t="str">
        <f t="shared" ca="1" si="8"/>
        <v>NO</v>
      </c>
      <c r="AI84" s="8">
        <f t="shared" ca="1" si="9"/>
        <v>50</v>
      </c>
      <c r="AJ84" s="8">
        <f t="shared" ca="1" si="10"/>
        <v>100</v>
      </c>
      <c r="AK84" s="8">
        <f t="shared" ca="1" si="11"/>
        <v>500</v>
      </c>
      <c r="AL84" s="19">
        <f t="shared" ca="1" si="12"/>
        <v>99.66666666666697</v>
      </c>
      <c r="AM84" s="19">
        <f t="shared" ca="1" si="13"/>
        <v>1048.2104229559218</v>
      </c>
      <c r="AN84" s="8" t="str">
        <f t="shared" ca="1" si="14"/>
        <v>YES</v>
      </c>
    </row>
    <row r="85" spans="1:40">
      <c r="A85" s="8">
        <v>50</v>
      </c>
      <c r="B85" s="8" cm="1">
        <f t="array" aca="1" ref="B85" ca="1">_xll.RiskGamma(1,1/$B$6)</f>
        <v>100</v>
      </c>
      <c r="C85" s="8">
        <f t="shared" ca="1" si="15"/>
        <v>5000</v>
      </c>
      <c r="D85" s="8">
        <f t="shared" ca="1" si="16"/>
        <v>5000</v>
      </c>
      <c r="E85" s="8" cm="1">
        <f t="array" aca="1" ref="E85" ca="1">_xll.RiskPert($B$8,$D$8,$E$8)</f>
        <v>50</v>
      </c>
      <c r="F85" s="8">
        <f t="shared" ca="1" si="17"/>
        <v>5050</v>
      </c>
      <c r="G85" s="8">
        <f t="shared" ca="1" si="18"/>
        <v>50</v>
      </c>
      <c r="H85" s="8">
        <f t="shared" ca="1" si="19"/>
        <v>5050</v>
      </c>
      <c r="I85" s="8" cm="1">
        <f t="array" aca="1" ref="I85" ca="1">_xll.RiskUniform($B$10,$C$10)</f>
        <v>40</v>
      </c>
      <c r="J85" s="8">
        <f t="shared" ca="1" si="20"/>
        <v>5090</v>
      </c>
      <c r="K85" s="8">
        <f t="shared" ca="1" si="21"/>
        <v>0</v>
      </c>
      <c r="L85" s="8">
        <f t="shared" ca="1" si="22"/>
        <v>5090</v>
      </c>
      <c r="M85" s="19" cm="1">
        <f t="array" aca="1" ref="M85" ca="1">_xll.RiskWeibull($B$12,$C$12)</f>
        <v>93.543756289254645</v>
      </c>
      <c r="N85" s="19">
        <f t="shared" ca="1" si="23"/>
        <v>5183.5437562892548</v>
      </c>
      <c r="O85" s="8">
        <f t="shared" ca="1" si="24"/>
        <v>0</v>
      </c>
      <c r="P85" s="19">
        <f t="shared" ca="1" si="25"/>
        <v>5183.5437562892548</v>
      </c>
      <c r="Q85" s="8" cm="1">
        <f t="array" aca="1" ref="Q85" ca="1">_xll.RiskGamma($B$14,1/$C$14)</f>
        <v>100</v>
      </c>
      <c r="R85" s="8" cm="1">
        <f t="array" aca="1" ref="R85" ca="1">_xll.RiskUniform($B$16,$C$16)</f>
        <v>20</v>
      </c>
      <c r="S85" s="19">
        <f t="shared" ca="1" si="26"/>
        <v>5303.5437562892548</v>
      </c>
      <c r="T85" s="9">
        <f t="shared" ca="1" si="0"/>
        <v>100</v>
      </c>
      <c r="U85" s="19" cm="1">
        <f t="array" aca="1" ref="U85" ca="1">INDEX(S:S, 41 + (INT((ROW(A50)-1)/6)*6))</f>
        <v>5703.5437562892548</v>
      </c>
      <c r="V85" s="8">
        <f t="shared" si="1"/>
        <v>120</v>
      </c>
      <c r="W85" s="19">
        <f t="shared" ca="1" si="2"/>
        <v>5823.5437562892548</v>
      </c>
      <c r="X85" s="8">
        <f t="shared" ca="1" si="3"/>
        <v>400</v>
      </c>
      <c r="Y85" s="19">
        <f t="shared" ca="1" si="4"/>
        <v>5823.5437562892548</v>
      </c>
      <c r="Z85" s="19" cm="1">
        <f t="array" aca="1" ref="Z85" ca="1">_xll.RiskPert($B$20,$C$20,$D$20)</f>
        <v>99.666666666666671</v>
      </c>
      <c r="AA85" s="8">
        <f t="shared" ca="1" si="5"/>
        <v>5923.2104229559218</v>
      </c>
      <c r="AB85" s="8">
        <f t="shared" ca="1" si="6"/>
        <v>0</v>
      </c>
      <c r="AC85" s="8" cm="1">
        <f t="array" aca="1" ref="AC85" ca="1">IF(MOD(ROW()-36, 6) = 0, INDEX(AA:AA, ROW()), INDEX(AE:AE,ROW() - 1))</f>
        <v>5948.2104229559218</v>
      </c>
      <c r="AD85" s="8" cm="1">
        <f t="array" aca="1" ref="AD85" ca="1">_xll.RiskUniform($B$22,$C$22)</f>
        <v>25</v>
      </c>
      <c r="AE85" s="8">
        <f t="shared" ca="1" si="27"/>
        <v>5973.2104229559218</v>
      </c>
      <c r="AF85" s="19">
        <f t="shared" ca="1" si="7"/>
        <v>124.66666666666697</v>
      </c>
      <c r="AG85" s="19">
        <f t="shared" ca="1" si="28"/>
        <v>973.21042295592179</v>
      </c>
      <c r="AH85" s="8" t="str">
        <f t="shared" ca="1" si="8"/>
        <v>NO</v>
      </c>
      <c r="AI85" s="8">
        <f t="shared" ca="1" si="9"/>
        <v>50</v>
      </c>
      <c r="AJ85" s="8">
        <f t="shared" ca="1" si="10"/>
        <v>100</v>
      </c>
      <c r="AK85" s="8">
        <f t="shared" ca="1" si="11"/>
        <v>400</v>
      </c>
      <c r="AL85" s="19">
        <f t="shared" ca="1" si="12"/>
        <v>124.66666666666697</v>
      </c>
      <c r="AM85" s="19">
        <f t="shared" ca="1" si="13"/>
        <v>973.21042295592179</v>
      </c>
      <c r="AN85" s="8" t="str">
        <f t="shared" ca="1" si="14"/>
        <v>YES</v>
      </c>
    </row>
    <row r="86" spans="1:40">
      <c r="A86" s="8">
        <v>51</v>
      </c>
      <c r="B86" s="8" cm="1">
        <f t="array" aca="1" ref="B86" ca="1">_xll.RiskGamma(1,1/$B$6)</f>
        <v>100</v>
      </c>
      <c r="C86" s="8">
        <f t="shared" ca="1" si="15"/>
        <v>5100</v>
      </c>
      <c r="D86" s="8">
        <f t="shared" ca="1" si="16"/>
        <v>5100</v>
      </c>
      <c r="E86" s="8" cm="1">
        <f t="array" aca="1" ref="E86" ca="1">_xll.RiskPert($B$8,$D$8,$E$8)</f>
        <v>50</v>
      </c>
      <c r="F86" s="8">
        <f t="shared" ca="1" si="17"/>
        <v>5150</v>
      </c>
      <c r="G86" s="8">
        <f t="shared" ca="1" si="18"/>
        <v>50</v>
      </c>
      <c r="H86" s="8">
        <f t="shared" ca="1" si="19"/>
        <v>5150</v>
      </c>
      <c r="I86" s="8" cm="1">
        <f t="array" aca="1" ref="I86" ca="1">_xll.RiskUniform($B$10,$C$10)</f>
        <v>40</v>
      </c>
      <c r="J86" s="8">
        <f t="shared" ca="1" si="20"/>
        <v>5190</v>
      </c>
      <c r="K86" s="8">
        <f t="shared" ca="1" si="21"/>
        <v>0</v>
      </c>
      <c r="L86" s="8">
        <f t="shared" ca="1" si="22"/>
        <v>5190</v>
      </c>
      <c r="M86" s="19" cm="1">
        <f t="array" aca="1" ref="M86" ca="1">_xll.RiskWeibull($B$12,$C$12)</f>
        <v>93.543756289254645</v>
      </c>
      <c r="N86" s="19">
        <f t="shared" ca="1" si="23"/>
        <v>5283.5437562892548</v>
      </c>
      <c r="O86" s="8">
        <f t="shared" ca="1" si="24"/>
        <v>0</v>
      </c>
      <c r="P86" s="19">
        <f t="shared" ca="1" si="25"/>
        <v>5283.5437562892548</v>
      </c>
      <c r="Q86" s="8" cm="1">
        <f t="array" aca="1" ref="Q86" ca="1">_xll.RiskGamma($B$14,1/$C$14)</f>
        <v>100</v>
      </c>
      <c r="R86" s="8" cm="1">
        <f t="array" aca="1" ref="R86" ca="1">_xll.RiskUniform($B$16,$C$16)</f>
        <v>20</v>
      </c>
      <c r="S86" s="19">
        <f t="shared" ca="1" si="26"/>
        <v>5403.5437562892548</v>
      </c>
      <c r="T86" s="9">
        <f t="shared" ca="1" si="0"/>
        <v>100</v>
      </c>
      <c r="U86" s="19" cm="1">
        <f t="array" aca="1" ref="U86" ca="1">INDEX(S:S, 41 + (INT((ROW(A51)-1)/6)*6))</f>
        <v>5703.5437562892548</v>
      </c>
      <c r="V86" s="8">
        <f t="shared" si="1"/>
        <v>120</v>
      </c>
      <c r="W86" s="19">
        <f t="shared" ca="1" si="2"/>
        <v>5823.5437562892548</v>
      </c>
      <c r="X86" s="8">
        <f t="shared" ca="1" si="3"/>
        <v>300</v>
      </c>
      <c r="Y86" s="19">
        <f t="shared" ca="1" si="4"/>
        <v>5823.5437562892548</v>
      </c>
      <c r="Z86" s="19" cm="1">
        <f t="array" aca="1" ref="Z86" ca="1">_xll.RiskPert($B$20,$C$20,$D$20)</f>
        <v>99.666666666666671</v>
      </c>
      <c r="AA86" s="8">
        <f t="shared" ca="1" si="5"/>
        <v>5923.2104229559218</v>
      </c>
      <c r="AB86" s="8">
        <f t="shared" ca="1" si="6"/>
        <v>0</v>
      </c>
      <c r="AC86" s="8" cm="1">
        <f t="array" aca="1" ref="AC86" ca="1">IF(MOD(ROW()-36, 6) = 0, INDEX(AA:AA, ROW()), INDEX(AE:AE,ROW() - 1))</f>
        <v>5973.2104229559218</v>
      </c>
      <c r="AD86" s="8" cm="1">
        <f t="array" aca="1" ref="AD86" ca="1">_xll.RiskUniform($B$22,$C$22)</f>
        <v>25</v>
      </c>
      <c r="AE86" s="8">
        <f t="shared" ca="1" si="27"/>
        <v>5998.2104229559218</v>
      </c>
      <c r="AF86" s="19">
        <f t="shared" ca="1" si="7"/>
        <v>149.66666666666697</v>
      </c>
      <c r="AG86" s="19">
        <f t="shared" ca="1" si="28"/>
        <v>898.21042295592179</v>
      </c>
      <c r="AH86" s="8" t="str">
        <f t="shared" ca="1" si="8"/>
        <v>NO</v>
      </c>
      <c r="AI86" s="8">
        <f t="shared" ca="1" si="9"/>
        <v>50</v>
      </c>
      <c r="AJ86" s="8">
        <f t="shared" ca="1" si="10"/>
        <v>100</v>
      </c>
      <c r="AK86" s="8">
        <f t="shared" ca="1" si="11"/>
        <v>300</v>
      </c>
      <c r="AL86" s="19">
        <f t="shared" ca="1" si="12"/>
        <v>149.66666666666697</v>
      </c>
      <c r="AM86" s="19">
        <f t="shared" ca="1" si="13"/>
        <v>898.21042295592179</v>
      </c>
      <c r="AN86" s="8" t="str">
        <f t="shared" ca="1" si="14"/>
        <v>YES</v>
      </c>
    </row>
    <row r="87" spans="1:40">
      <c r="A87" s="8">
        <v>52</v>
      </c>
      <c r="B87" s="8" cm="1">
        <f t="array" aca="1" ref="B87" ca="1">_xll.RiskGamma(1,1/$B$6)</f>
        <v>100</v>
      </c>
      <c r="C87" s="8">
        <f t="shared" ca="1" si="15"/>
        <v>5200</v>
      </c>
      <c r="D87" s="8">
        <f t="shared" ca="1" si="16"/>
        <v>5200</v>
      </c>
      <c r="E87" s="8" cm="1">
        <f t="array" aca="1" ref="E87" ca="1">_xll.RiskPert($B$8,$D$8,$E$8)</f>
        <v>50</v>
      </c>
      <c r="F87" s="8">
        <f t="shared" ca="1" si="17"/>
        <v>5250</v>
      </c>
      <c r="G87" s="8">
        <f t="shared" ca="1" si="18"/>
        <v>50</v>
      </c>
      <c r="H87" s="8">
        <f t="shared" ca="1" si="19"/>
        <v>5250</v>
      </c>
      <c r="I87" s="8" cm="1">
        <f t="array" aca="1" ref="I87" ca="1">_xll.RiskUniform($B$10,$C$10)</f>
        <v>40</v>
      </c>
      <c r="J87" s="8">
        <f t="shared" ca="1" si="20"/>
        <v>5290</v>
      </c>
      <c r="K87" s="8">
        <f t="shared" ca="1" si="21"/>
        <v>0</v>
      </c>
      <c r="L87" s="8">
        <f t="shared" ca="1" si="22"/>
        <v>5290</v>
      </c>
      <c r="M87" s="19" cm="1">
        <f t="array" aca="1" ref="M87" ca="1">_xll.RiskWeibull($B$12,$C$12)</f>
        <v>93.543756289254645</v>
      </c>
      <c r="N87" s="19">
        <f t="shared" ca="1" si="23"/>
        <v>5383.5437562892548</v>
      </c>
      <c r="O87" s="8">
        <f t="shared" ca="1" si="24"/>
        <v>0</v>
      </c>
      <c r="P87" s="19">
        <f t="shared" ca="1" si="25"/>
        <v>5383.5437562892548</v>
      </c>
      <c r="Q87" s="8" cm="1">
        <f t="array" aca="1" ref="Q87" ca="1">_xll.RiskGamma($B$14,1/$C$14)</f>
        <v>100</v>
      </c>
      <c r="R87" s="8" cm="1">
        <f t="array" aca="1" ref="R87" ca="1">_xll.RiskUniform($B$16,$C$16)</f>
        <v>20</v>
      </c>
      <c r="S87" s="19">
        <f t="shared" ca="1" si="26"/>
        <v>5503.5437562892548</v>
      </c>
      <c r="T87" s="9">
        <f t="shared" ca="1" si="0"/>
        <v>100</v>
      </c>
      <c r="U87" s="19" cm="1">
        <f t="array" aca="1" ref="U87" ca="1">INDEX(S:S, 41 + (INT((ROW(A52)-1)/6)*6))</f>
        <v>5703.5437562892548</v>
      </c>
      <c r="V87" s="8">
        <f t="shared" si="1"/>
        <v>120</v>
      </c>
      <c r="W87" s="19">
        <f t="shared" ca="1" si="2"/>
        <v>5823.5437562892548</v>
      </c>
      <c r="X87" s="8">
        <f t="shared" ca="1" si="3"/>
        <v>200</v>
      </c>
      <c r="Y87" s="19">
        <f t="shared" ca="1" si="4"/>
        <v>5823.5437562892548</v>
      </c>
      <c r="Z87" s="19" cm="1">
        <f t="array" aca="1" ref="Z87" ca="1">_xll.RiskPert($B$20,$C$20,$D$20)</f>
        <v>99.666666666666671</v>
      </c>
      <c r="AA87" s="8">
        <f t="shared" ca="1" si="5"/>
        <v>5923.2104229559218</v>
      </c>
      <c r="AB87" s="8">
        <f t="shared" ca="1" si="6"/>
        <v>0</v>
      </c>
      <c r="AC87" s="8" cm="1">
        <f t="array" aca="1" ref="AC87" ca="1">IF(MOD(ROW()-36, 6) = 0, INDEX(AA:AA, ROW()), INDEX(AE:AE,ROW() - 1))</f>
        <v>5998.2104229559218</v>
      </c>
      <c r="AD87" s="8" cm="1">
        <f t="array" aca="1" ref="AD87" ca="1">_xll.RiskUniform($B$22,$C$22)</f>
        <v>25</v>
      </c>
      <c r="AE87" s="8">
        <f t="shared" ca="1" si="27"/>
        <v>6023.2104229559218</v>
      </c>
      <c r="AF87" s="19">
        <f t="shared" ca="1" si="7"/>
        <v>174.66666666666697</v>
      </c>
      <c r="AG87" s="19">
        <f t="shared" ca="1" si="28"/>
        <v>823.21042295592179</v>
      </c>
      <c r="AH87" s="8" t="str">
        <f t="shared" ca="1" si="8"/>
        <v>NO</v>
      </c>
      <c r="AI87" s="8">
        <f t="shared" ca="1" si="9"/>
        <v>50</v>
      </c>
      <c r="AJ87" s="8">
        <f t="shared" ca="1" si="10"/>
        <v>100</v>
      </c>
      <c r="AK87" s="8">
        <f t="shared" ca="1" si="11"/>
        <v>200</v>
      </c>
      <c r="AL87" s="19">
        <f t="shared" ca="1" si="12"/>
        <v>174.66666666666697</v>
      </c>
      <c r="AM87" s="19">
        <f t="shared" ca="1" si="13"/>
        <v>823.21042295592179</v>
      </c>
      <c r="AN87" s="8" t="str">
        <f t="shared" ca="1" si="14"/>
        <v>YES</v>
      </c>
    </row>
    <row r="88" spans="1:40">
      <c r="A88" s="8">
        <v>53</v>
      </c>
      <c r="B88" s="8" cm="1">
        <f t="array" aca="1" ref="B88" ca="1">_xll.RiskGamma(1,1/$B$6)</f>
        <v>100</v>
      </c>
      <c r="C88" s="8">
        <f t="shared" ca="1" si="15"/>
        <v>5300</v>
      </c>
      <c r="D88" s="8">
        <f t="shared" ca="1" si="16"/>
        <v>5300</v>
      </c>
      <c r="E88" s="8" cm="1">
        <f t="array" aca="1" ref="E88" ca="1">_xll.RiskPert($B$8,$D$8,$E$8)</f>
        <v>50</v>
      </c>
      <c r="F88" s="8">
        <f t="shared" ca="1" si="17"/>
        <v>5350</v>
      </c>
      <c r="G88" s="8">
        <f t="shared" ca="1" si="18"/>
        <v>50</v>
      </c>
      <c r="H88" s="8">
        <f t="shared" ca="1" si="19"/>
        <v>5350</v>
      </c>
      <c r="I88" s="8" cm="1">
        <f t="array" aca="1" ref="I88" ca="1">_xll.RiskUniform($B$10,$C$10)</f>
        <v>40</v>
      </c>
      <c r="J88" s="8">
        <f t="shared" ca="1" si="20"/>
        <v>5390</v>
      </c>
      <c r="K88" s="8">
        <f t="shared" ca="1" si="21"/>
        <v>0</v>
      </c>
      <c r="L88" s="8">
        <f t="shared" ca="1" si="22"/>
        <v>5390</v>
      </c>
      <c r="M88" s="19" cm="1">
        <f t="array" aca="1" ref="M88" ca="1">_xll.RiskWeibull($B$12,$C$12)</f>
        <v>93.543756289254645</v>
      </c>
      <c r="N88" s="19">
        <f t="shared" ca="1" si="23"/>
        <v>5483.5437562892548</v>
      </c>
      <c r="O88" s="8">
        <f t="shared" ca="1" si="24"/>
        <v>0</v>
      </c>
      <c r="P88" s="19">
        <f t="shared" ca="1" si="25"/>
        <v>5483.5437562892548</v>
      </c>
      <c r="Q88" s="8" cm="1">
        <f t="array" aca="1" ref="Q88" ca="1">_xll.RiskGamma($B$14,1/$C$14)</f>
        <v>100</v>
      </c>
      <c r="R88" s="8" cm="1">
        <f t="array" aca="1" ref="R88" ca="1">_xll.RiskUniform($B$16,$C$16)</f>
        <v>20</v>
      </c>
      <c r="S88" s="19">
        <f t="shared" ca="1" si="26"/>
        <v>5603.5437562892548</v>
      </c>
      <c r="T88" s="9">
        <f t="shared" ca="1" si="0"/>
        <v>100</v>
      </c>
      <c r="U88" s="19" cm="1">
        <f t="array" aca="1" ref="U88" ca="1">INDEX(S:S, 41 + (INT((ROW(A53)-1)/6)*6))</f>
        <v>5703.5437562892548</v>
      </c>
      <c r="V88" s="8">
        <f t="shared" si="1"/>
        <v>120</v>
      </c>
      <c r="W88" s="19">
        <f t="shared" ca="1" si="2"/>
        <v>5823.5437562892548</v>
      </c>
      <c r="X88" s="8">
        <f t="shared" ca="1" si="3"/>
        <v>100</v>
      </c>
      <c r="Y88" s="19">
        <f t="shared" ca="1" si="4"/>
        <v>5823.5437562892548</v>
      </c>
      <c r="Z88" s="19" cm="1">
        <f t="array" aca="1" ref="Z88" ca="1">_xll.RiskPert($B$20,$C$20,$D$20)</f>
        <v>99.666666666666671</v>
      </c>
      <c r="AA88" s="8">
        <f t="shared" ca="1" si="5"/>
        <v>5923.2104229559218</v>
      </c>
      <c r="AB88" s="8">
        <f t="shared" ca="1" si="6"/>
        <v>0</v>
      </c>
      <c r="AC88" s="8" cm="1">
        <f t="array" aca="1" ref="AC88" ca="1">IF(MOD(ROW()-36, 6) = 0, INDEX(AA:AA, ROW()), INDEX(AE:AE,ROW() - 1))</f>
        <v>6023.2104229559218</v>
      </c>
      <c r="AD88" s="8" cm="1">
        <f t="array" aca="1" ref="AD88" ca="1">_xll.RiskUniform($B$22,$C$22)</f>
        <v>25</v>
      </c>
      <c r="AE88" s="8">
        <f t="shared" ca="1" si="27"/>
        <v>6048.2104229559218</v>
      </c>
      <c r="AF88" s="19">
        <f t="shared" ca="1" si="7"/>
        <v>199.66666666666697</v>
      </c>
      <c r="AG88" s="19">
        <f t="shared" ca="1" si="28"/>
        <v>748.21042295592179</v>
      </c>
      <c r="AH88" s="8" t="str">
        <f t="shared" ca="1" si="8"/>
        <v>NO</v>
      </c>
      <c r="AI88" s="8">
        <f t="shared" ca="1" si="9"/>
        <v>50</v>
      </c>
      <c r="AJ88" s="8">
        <f t="shared" ca="1" si="10"/>
        <v>100</v>
      </c>
      <c r="AK88" s="8">
        <f t="shared" ca="1" si="11"/>
        <v>100</v>
      </c>
      <c r="AL88" s="19">
        <f t="shared" ca="1" si="12"/>
        <v>199.66666666666697</v>
      </c>
      <c r="AM88" s="19">
        <f t="shared" ca="1" si="13"/>
        <v>748.21042295592179</v>
      </c>
      <c r="AN88" s="8" t="str">
        <f t="shared" ca="1" si="14"/>
        <v>YES</v>
      </c>
    </row>
    <row r="89" spans="1:40">
      <c r="A89" s="8">
        <v>54</v>
      </c>
      <c r="B89" s="8" cm="1">
        <f t="array" aca="1" ref="B89" ca="1">_xll.RiskGamma(1,1/$B$6)</f>
        <v>100</v>
      </c>
      <c r="C89" s="8">
        <f t="shared" ca="1" si="15"/>
        <v>5400</v>
      </c>
      <c r="D89" s="8">
        <f t="shared" ca="1" si="16"/>
        <v>5400</v>
      </c>
      <c r="E89" s="8" cm="1">
        <f t="array" aca="1" ref="E89" ca="1">_xll.RiskPert($B$8,$D$8,$E$8)</f>
        <v>50</v>
      </c>
      <c r="F89" s="8">
        <f t="shared" ca="1" si="17"/>
        <v>5450</v>
      </c>
      <c r="G89" s="8">
        <f t="shared" ca="1" si="18"/>
        <v>50</v>
      </c>
      <c r="H89" s="8">
        <f t="shared" ca="1" si="19"/>
        <v>5450</v>
      </c>
      <c r="I89" s="8" cm="1">
        <f t="array" aca="1" ref="I89" ca="1">_xll.RiskUniform($B$10,$C$10)</f>
        <v>40</v>
      </c>
      <c r="J89" s="8">
        <f t="shared" ca="1" si="20"/>
        <v>5490</v>
      </c>
      <c r="K89" s="8">
        <f t="shared" ca="1" si="21"/>
        <v>0</v>
      </c>
      <c r="L89" s="8">
        <f t="shared" ca="1" si="22"/>
        <v>5490</v>
      </c>
      <c r="M89" s="19" cm="1">
        <f t="array" aca="1" ref="M89" ca="1">_xll.RiskWeibull($B$12,$C$12)</f>
        <v>93.543756289254645</v>
      </c>
      <c r="N89" s="19">
        <f t="shared" ca="1" si="23"/>
        <v>5583.5437562892548</v>
      </c>
      <c r="O89" s="8">
        <f t="shared" ca="1" si="24"/>
        <v>0</v>
      </c>
      <c r="P89" s="19">
        <f t="shared" ca="1" si="25"/>
        <v>5583.5437562892548</v>
      </c>
      <c r="Q89" s="8" cm="1">
        <f t="array" aca="1" ref="Q89" ca="1">_xll.RiskGamma($B$14,1/$C$14)</f>
        <v>100</v>
      </c>
      <c r="R89" s="8" cm="1">
        <f t="array" aca="1" ref="R89" ca="1">_xll.RiskUniform($B$16,$C$16)</f>
        <v>20</v>
      </c>
      <c r="S89" s="19">
        <f t="shared" ca="1" si="26"/>
        <v>5703.5437562892548</v>
      </c>
      <c r="T89" s="9">
        <f t="shared" ca="1" si="0"/>
        <v>100</v>
      </c>
      <c r="U89" s="19" cm="1">
        <f t="array" aca="1" ref="U89" ca="1">INDEX(S:S, 41 + (INT((ROW(A54)-1)/6)*6))</f>
        <v>5703.5437562892548</v>
      </c>
      <c r="V89" s="8">
        <f t="shared" si="1"/>
        <v>120</v>
      </c>
      <c r="W89" s="19">
        <f t="shared" ca="1" si="2"/>
        <v>5823.5437562892548</v>
      </c>
      <c r="X89" s="8">
        <f t="shared" ca="1" si="3"/>
        <v>0</v>
      </c>
      <c r="Y89" s="19">
        <f t="shared" ca="1" si="4"/>
        <v>5823.5437562892548</v>
      </c>
      <c r="Z89" s="19" cm="1">
        <f t="array" aca="1" ref="Z89" ca="1">_xll.RiskPert($B$20,$C$20,$D$20)</f>
        <v>99.666666666666671</v>
      </c>
      <c r="AA89" s="8">
        <f t="shared" ca="1" si="5"/>
        <v>5923.2104229559218</v>
      </c>
      <c r="AB89" s="8">
        <f t="shared" ca="1" si="6"/>
        <v>0</v>
      </c>
      <c r="AC89" s="8" cm="1">
        <f t="array" aca="1" ref="AC89" ca="1">IF(MOD(ROW()-36, 6) = 0, INDEX(AA:AA, ROW()), INDEX(AE:AE,ROW() - 1))</f>
        <v>6048.2104229559218</v>
      </c>
      <c r="AD89" s="8" cm="1">
        <f t="array" aca="1" ref="AD89" ca="1">_xll.RiskUniform($B$22,$C$22)</f>
        <v>25</v>
      </c>
      <c r="AE89" s="8">
        <f t="shared" ca="1" si="27"/>
        <v>6073.2104229559218</v>
      </c>
      <c r="AF89" s="19">
        <f t="shared" ca="1" si="7"/>
        <v>224.66666666666697</v>
      </c>
      <c r="AG89" s="19">
        <f t="shared" ca="1" si="28"/>
        <v>673.21042295592179</v>
      </c>
      <c r="AH89" s="8" t="str">
        <f t="shared" ca="1" si="8"/>
        <v>NO</v>
      </c>
      <c r="AI89" s="8">
        <f t="shared" ca="1" si="9"/>
        <v>50</v>
      </c>
      <c r="AJ89" s="8">
        <f t="shared" ca="1" si="10"/>
        <v>100</v>
      </c>
      <c r="AK89" s="8">
        <f t="shared" ca="1" si="11"/>
        <v>0</v>
      </c>
      <c r="AL89" s="19">
        <f t="shared" ca="1" si="12"/>
        <v>224.66666666666697</v>
      </c>
      <c r="AM89" s="19">
        <f t="shared" ca="1" si="13"/>
        <v>673.21042295592179</v>
      </c>
      <c r="AN89" s="8" t="str">
        <f t="shared" ca="1" si="14"/>
        <v>YES</v>
      </c>
    </row>
    <row r="90" spans="1:40">
      <c r="A90" s="8">
        <v>55</v>
      </c>
      <c r="B90" s="8" cm="1">
        <f t="array" aca="1" ref="B90" ca="1">_xll.RiskGamma(1,1/$B$6)</f>
        <v>100</v>
      </c>
      <c r="C90" s="8">
        <f t="shared" ca="1" si="15"/>
        <v>5500</v>
      </c>
      <c r="D90" s="8">
        <f t="shared" ca="1" si="16"/>
        <v>5500</v>
      </c>
      <c r="E90" s="8" cm="1">
        <f t="array" aca="1" ref="E90" ca="1">_xll.RiskPert($B$8,$D$8,$E$8)</f>
        <v>50</v>
      </c>
      <c r="F90" s="8">
        <f t="shared" ca="1" si="17"/>
        <v>5550</v>
      </c>
      <c r="G90" s="8">
        <f t="shared" ca="1" si="18"/>
        <v>50</v>
      </c>
      <c r="H90" s="8">
        <f t="shared" ca="1" si="19"/>
        <v>5550</v>
      </c>
      <c r="I90" s="8" cm="1">
        <f t="array" aca="1" ref="I90" ca="1">_xll.RiskUniform($B$10,$C$10)</f>
        <v>40</v>
      </c>
      <c r="J90" s="8">
        <f t="shared" ca="1" si="20"/>
        <v>5590</v>
      </c>
      <c r="K90" s="8">
        <f t="shared" ca="1" si="21"/>
        <v>0</v>
      </c>
      <c r="L90" s="8">
        <f t="shared" ca="1" si="22"/>
        <v>5590</v>
      </c>
      <c r="M90" s="19" cm="1">
        <f t="array" aca="1" ref="M90" ca="1">_xll.RiskWeibull($B$12,$C$12)</f>
        <v>93.543756289254645</v>
      </c>
      <c r="N90" s="19">
        <f t="shared" ca="1" si="23"/>
        <v>5683.5437562892548</v>
      </c>
      <c r="O90" s="8">
        <f t="shared" ca="1" si="24"/>
        <v>0</v>
      </c>
      <c r="P90" s="19">
        <f t="shared" ca="1" si="25"/>
        <v>5683.5437562892548</v>
      </c>
      <c r="Q90" s="8" cm="1">
        <f t="array" aca="1" ref="Q90" ca="1">_xll.RiskGamma($B$14,1/$C$14)</f>
        <v>100</v>
      </c>
      <c r="R90" s="8" cm="1">
        <f t="array" aca="1" ref="R90" ca="1">_xll.RiskUniform($B$16,$C$16)</f>
        <v>20</v>
      </c>
      <c r="S90" s="19">
        <f t="shared" ca="1" si="26"/>
        <v>5803.5437562892548</v>
      </c>
      <c r="T90" s="9">
        <f t="shared" ca="1" si="0"/>
        <v>100</v>
      </c>
      <c r="U90" s="19" cm="1">
        <f t="array" aca="1" ref="U90" ca="1">INDEX(S:S, 41 + (INT((ROW(A55)-1)/6)*6))</f>
        <v>6303.5437562892548</v>
      </c>
      <c r="V90" s="8">
        <f t="shared" si="1"/>
        <v>120</v>
      </c>
      <c r="W90" s="19">
        <f t="shared" ca="1" si="2"/>
        <v>6423.5437562892548</v>
      </c>
      <c r="X90" s="8">
        <f t="shared" ca="1" si="3"/>
        <v>500</v>
      </c>
      <c r="Y90" s="19">
        <f t="shared" ca="1" si="4"/>
        <v>6423.5437562892548</v>
      </c>
      <c r="Z90" s="19" cm="1">
        <f t="array" aca="1" ref="Z90" ca="1">_xll.RiskPert($B$20,$C$20,$D$20)</f>
        <v>99.666666666666671</v>
      </c>
      <c r="AA90" s="8">
        <f t="shared" ca="1" si="5"/>
        <v>6523.2104229559218</v>
      </c>
      <c r="AB90" s="8">
        <f t="shared" ca="1" si="6"/>
        <v>0</v>
      </c>
      <c r="AC90" s="8" cm="1">
        <f t="array" aca="1" ref="AC90" ca="1">IF(MOD(ROW()-36, 6) = 0, INDEX(AA:AA, ROW()), INDEX(AE:AE,ROW() - 1))</f>
        <v>6523.2104229559218</v>
      </c>
      <c r="AD90" s="8" cm="1">
        <f t="array" aca="1" ref="AD90" ca="1">_xll.RiskUniform($B$22,$C$22)</f>
        <v>25</v>
      </c>
      <c r="AE90" s="8">
        <f t="shared" ca="1" si="27"/>
        <v>6548.2104229559218</v>
      </c>
      <c r="AF90" s="19">
        <f t="shared" ca="1" si="7"/>
        <v>99.66666666666697</v>
      </c>
      <c r="AG90" s="19">
        <f t="shared" ca="1" si="28"/>
        <v>1048.2104229559218</v>
      </c>
      <c r="AH90" s="8" t="str">
        <f t="shared" ca="1" si="8"/>
        <v>NO</v>
      </c>
      <c r="AI90" s="8">
        <f t="shared" ca="1" si="9"/>
        <v>50</v>
      </c>
      <c r="AJ90" s="8">
        <f t="shared" ca="1" si="10"/>
        <v>100</v>
      </c>
      <c r="AK90" s="8">
        <f t="shared" ca="1" si="11"/>
        <v>500</v>
      </c>
      <c r="AL90" s="19">
        <f t="shared" ca="1" si="12"/>
        <v>99.66666666666697</v>
      </c>
      <c r="AM90" s="19">
        <f t="shared" ca="1" si="13"/>
        <v>1048.2104229559218</v>
      </c>
      <c r="AN90" s="8" t="str">
        <f t="shared" ca="1" si="14"/>
        <v>YES</v>
      </c>
    </row>
    <row r="91" spans="1:40">
      <c r="A91" s="8">
        <v>56</v>
      </c>
      <c r="B91" s="8" cm="1">
        <f t="array" aca="1" ref="B91" ca="1">_xll.RiskGamma(1,1/$B$6)</f>
        <v>100</v>
      </c>
      <c r="C91" s="8">
        <f t="shared" ca="1" si="15"/>
        <v>5600</v>
      </c>
      <c r="D91" s="8">
        <f t="shared" ca="1" si="16"/>
        <v>5600</v>
      </c>
      <c r="E91" s="8" cm="1">
        <f t="array" aca="1" ref="E91" ca="1">_xll.RiskPert($B$8,$D$8,$E$8)</f>
        <v>50</v>
      </c>
      <c r="F91" s="8">
        <f t="shared" ca="1" si="17"/>
        <v>5650</v>
      </c>
      <c r="G91" s="8">
        <f t="shared" ca="1" si="18"/>
        <v>50</v>
      </c>
      <c r="H91" s="8">
        <f t="shared" ca="1" si="19"/>
        <v>5650</v>
      </c>
      <c r="I91" s="8" cm="1">
        <f t="array" aca="1" ref="I91" ca="1">_xll.RiskUniform($B$10,$C$10)</f>
        <v>40</v>
      </c>
      <c r="J91" s="8">
        <f t="shared" ca="1" si="20"/>
        <v>5690</v>
      </c>
      <c r="K91" s="8">
        <f t="shared" ca="1" si="21"/>
        <v>0</v>
      </c>
      <c r="L91" s="8">
        <f t="shared" ca="1" si="22"/>
        <v>5690</v>
      </c>
      <c r="M91" s="19" cm="1">
        <f t="array" aca="1" ref="M91" ca="1">_xll.RiskWeibull($B$12,$C$12)</f>
        <v>93.543756289254645</v>
      </c>
      <c r="N91" s="19">
        <f t="shared" ca="1" si="23"/>
        <v>5783.5437562892548</v>
      </c>
      <c r="O91" s="8">
        <f t="shared" ca="1" si="24"/>
        <v>0</v>
      </c>
      <c r="P91" s="19">
        <f t="shared" ca="1" si="25"/>
        <v>5783.5437562892548</v>
      </c>
      <c r="Q91" s="8" cm="1">
        <f t="array" aca="1" ref="Q91" ca="1">_xll.RiskGamma($B$14,1/$C$14)</f>
        <v>100</v>
      </c>
      <c r="R91" s="8" cm="1">
        <f t="array" aca="1" ref="R91" ca="1">_xll.RiskUniform($B$16,$C$16)</f>
        <v>20</v>
      </c>
      <c r="S91" s="19">
        <f t="shared" ca="1" si="26"/>
        <v>5903.5437562892548</v>
      </c>
      <c r="T91" s="9">
        <f t="shared" ca="1" si="0"/>
        <v>100</v>
      </c>
      <c r="U91" s="19" cm="1">
        <f t="array" aca="1" ref="U91" ca="1">INDEX(S:S, 41 + (INT((ROW(A56)-1)/6)*6))</f>
        <v>6303.5437562892548</v>
      </c>
      <c r="V91" s="8">
        <f t="shared" si="1"/>
        <v>120</v>
      </c>
      <c r="W91" s="19">
        <f t="shared" ca="1" si="2"/>
        <v>6423.5437562892548</v>
      </c>
      <c r="X91" s="8">
        <f t="shared" ca="1" si="3"/>
        <v>400</v>
      </c>
      <c r="Y91" s="19">
        <f t="shared" ca="1" si="4"/>
        <v>6423.5437562892548</v>
      </c>
      <c r="Z91" s="19" cm="1">
        <f t="array" aca="1" ref="Z91" ca="1">_xll.RiskPert($B$20,$C$20,$D$20)</f>
        <v>99.666666666666671</v>
      </c>
      <c r="AA91" s="8">
        <f t="shared" ca="1" si="5"/>
        <v>6523.2104229559218</v>
      </c>
      <c r="AB91" s="8">
        <f t="shared" ca="1" si="6"/>
        <v>0</v>
      </c>
      <c r="AC91" s="8" cm="1">
        <f t="array" aca="1" ref="AC91" ca="1">IF(MOD(ROW()-36, 6) = 0, INDEX(AA:AA, ROW()), INDEX(AE:AE,ROW() - 1))</f>
        <v>6548.2104229559218</v>
      </c>
      <c r="AD91" s="8" cm="1">
        <f t="array" aca="1" ref="AD91" ca="1">_xll.RiskUniform($B$22,$C$22)</f>
        <v>25</v>
      </c>
      <c r="AE91" s="8">
        <f t="shared" ca="1" si="27"/>
        <v>6573.2104229559218</v>
      </c>
      <c r="AF91" s="19">
        <f t="shared" ca="1" si="7"/>
        <v>124.66666666666697</v>
      </c>
      <c r="AG91" s="19">
        <f t="shared" ca="1" si="28"/>
        <v>973.21042295592179</v>
      </c>
      <c r="AH91" s="8" t="str">
        <f t="shared" ca="1" si="8"/>
        <v>NO</v>
      </c>
      <c r="AI91" s="8">
        <f t="shared" ca="1" si="9"/>
        <v>50</v>
      </c>
      <c r="AJ91" s="8">
        <f t="shared" ca="1" si="10"/>
        <v>100</v>
      </c>
      <c r="AK91" s="8">
        <f t="shared" ca="1" si="11"/>
        <v>400</v>
      </c>
      <c r="AL91" s="19">
        <f t="shared" ca="1" si="12"/>
        <v>124.66666666666697</v>
      </c>
      <c r="AM91" s="19">
        <f t="shared" ca="1" si="13"/>
        <v>973.21042295592179</v>
      </c>
      <c r="AN91" s="8" t="str">
        <f t="shared" ca="1" si="14"/>
        <v>YES</v>
      </c>
    </row>
    <row r="92" spans="1:40">
      <c r="A92" s="8">
        <v>57</v>
      </c>
      <c r="B92" s="8" cm="1">
        <f t="array" aca="1" ref="B92" ca="1">_xll.RiskGamma(1,1/$B$6)</f>
        <v>100</v>
      </c>
      <c r="C92" s="8">
        <f t="shared" ca="1" si="15"/>
        <v>5700</v>
      </c>
      <c r="D92" s="8">
        <f t="shared" ca="1" si="16"/>
        <v>5700</v>
      </c>
      <c r="E92" s="8" cm="1">
        <f t="array" aca="1" ref="E92" ca="1">_xll.RiskPert($B$8,$D$8,$E$8)</f>
        <v>50</v>
      </c>
      <c r="F92" s="8">
        <f t="shared" ca="1" si="17"/>
        <v>5750</v>
      </c>
      <c r="G92" s="8">
        <f t="shared" ca="1" si="18"/>
        <v>50</v>
      </c>
      <c r="H92" s="8">
        <f t="shared" ca="1" si="19"/>
        <v>5750</v>
      </c>
      <c r="I92" s="8" cm="1">
        <f t="array" aca="1" ref="I92" ca="1">_xll.RiskUniform($B$10,$C$10)</f>
        <v>40</v>
      </c>
      <c r="J92" s="8">
        <f t="shared" ca="1" si="20"/>
        <v>5790</v>
      </c>
      <c r="K92" s="8">
        <f t="shared" ca="1" si="21"/>
        <v>0</v>
      </c>
      <c r="L92" s="8">
        <f t="shared" ca="1" si="22"/>
        <v>5790</v>
      </c>
      <c r="M92" s="19" cm="1">
        <f t="array" aca="1" ref="M92" ca="1">_xll.RiskWeibull($B$12,$C$12)</f>
        <v>93.543756289254645</v>
      </c>
      <c r="N92" s="19">
        <f t="shared" ca="1" si="23"/>
        <v>5883.5437562892548</v>
      </c>
      <c r="O92" s="8">
        <f t="shared" ca="1" si="24"/>
        <v>0</v>
      </c>
      <c r="P92" s="19">
        <f t="shared" ca="1" si="25"/>
        <v>5883.5437562892548</v>
      </c>
      <c r="Q92" s="8" cm="1">
        <f t="array" aca="1" ref="Q92" ca="1">_xll.RiskGamma($B$14,1/$C$14)</f>
        <v>100</v>
      </c>
      <c r="R92" s="8" cm="1">
        <f t="array" aca="1" ref="R92" ca="1">_xll.RiskUniform($B$16,$C$16)</f>
        <v>20</v>
      </c>
      <c r="S92" s="19">
        <f t="shared" ca="1" si="26"/>
        <v>6003.5437562892548</v>
      </c>
      <c r="T92" s="9">
        <f t="shared" ca="1" si="0"/>
        <v>100</v>
      </c>
      <c r="U92" s="19" cm="1">
        <f t="array" aca="1" ref="U92" ca="1">INDEX(S:S, 41 + (INT((ROW(A57)-1)/6)*6))</f>
        <v>6303.5437562892548</v>
      </c>
      <c r="V92" s="8">
        <f t="shared" si="1"/>
        <v>120</v>
      </c>
      <c r="W92" s="19">
        <f t="shared" ca="1" si="2"/>
        <v>6423.5437562892548</v>
      </c>
      <c r="X92" s="8">
        <f t="shared" ca="1" si="3"/>
        <v>300</v>
      </c>
      <c r="Y92" s="19">
        <f t="shared" ca="1" si="4"/>
        <v>6423.5437562892548</v>
      </c>
      <c r="Z92" s="19" cm="1">
        <f t="array" aca="1" ref="Z92" ca="1">_xll.RiskPert($B$20,$C$20,$D$20)</f>
        <v>99.666666666666671</v>
      </c>
      <c r="AA92" s="8">
        <f t="shared" ca="1" si="5"/>
        <v>6523.2104229559218</v>
      </c>
      <c r="AB92" s="8">
        <f t="shared" ca="1" si="6"/>
        <v>0</v>
      </c>
      <c r="AC92" s="8" cm="1">
        <f t="array" aca="1" ref="AC92" ca="1">IF(MOD(ROW()-36, 6) = 0, INDEX(AA:AA, ROW()), INDEX(AE:AE,ROW() - 1))</f>
        <v>6573.2104229559218</v>
      </c>
      <c r="AD92" s="8" cm="1">
        <f t="array" aca="1" ref="AD92" ca="1">_xll.RiskUniform($B$22,$C$22)</f>
        <v>25</v>
      </c>
      <c r="AE92" s="8">
        <f t="shared" ca="1" si="27"/>
        <v>6598.2104229559218</v>
      </c>
      <c r="AF92" s="19">
        <f t="shared" ca="1" si="7"/>
        <v>149.66666666666697</v>
      </c>
      <c r="AG92" s="19">
        <f t="shared" ca="1" si="28"/>
        <v>898.21042295592179</v>
      </c>
      <c r="AH92" s="8" t="str">
        <f t="shared" ca="1" si="8"/>
        <v>NO</v>
      </c>
      <c r="AI92" s="8">
        <f t="shared" ca="1" si="9"/>
        <v>50</v>
      </c>
      <c r="AJ92" s="8">
        <f t="shared" ca="1" si="10"/>
        <v>100</v>
      </c>
      <c r="AK92" s="8">
        <f t="shared" ca="1" si="11"/>
        <v>300</v>
      </c>
      <c r="AL92" s="19">
        <f t="shared" ca="1" si="12"/>
        <v>149.66666666666697</v>
      </c>
      <c r="AM92" s="19">
        <f t="shared" ca="1" si="13"/>
        <v>898.21042295592179</v>
      </c>
      <c r="AN92" s="8" t="str">
        <f t="shared" ca="1" si="14"/>
        <v>YES</v>
      </c>
    </row>
    <row r="93" spans="1:40">
      <c r="A93" s="8">
        <v>58</v>
      </c>
      <c r="B93" s="8" cm="1">
        <f t="array" aca="1" ref="B93" ca="1">_xll.RiskGamma(1,1/$B$6)</f>
        <v>100</v>
      </c>
      <c r="C93" s="8">
        <f t="shared" ca="1" si="15"/>
        <v>5800</v>
      </c>
      <c r="D93" s="8">
        <f t="shared" ca="1" si="16"/>
        <v>5800</v>
      </c>
      <c r="E93" s="8" cm="1">
        <f t="array" aca="1" ref="E93" ca="1">_xll.RiskPert($B$8,$D$8,$E$8)</f>
        <v>50</v>
      </c>
      <c r="F93" s="8">
        <f t="shared" ca="1" si="17"/>
        <v>5850</v>
      </c>
      <c r="G93" s="8">
        <f t="shared" ca="1" si="18"/>
        <v>50</v>
      </c>
      <c r="H93" s="8">
        <f t="shared" ca="1" si="19"/>
        <v>5850</v>
      </c>
      <c r="I93" s="8" cm="1">
        <f t="array" aca="1" ref="I93" ca="1">_xll.RiskUniform($B$10,$C$10)</f>
        <v>40</v>
      </c>
      <c r="J93" s="8">
        <f t="shared" ca="1" si="20"/>
        <v>5890</v>
      </c>
      <c r="K93" s="8">
        <f t="shared" ca="1" si="21"/>
        <v>0</v>
      </c>
      <c r="L93" s="8">
        <f t="shared" ca="1" si="22"/>
        <v>5890</v>
      </c>
      <c r="M93" s="19" cm="1">
        <f t="array" aca="1" ref="M93" ca="1">_xll.RiskWeibull($B$12,$C$12)</f>
        <v>93.543756289254645</v>
      </c>
      <c r="N93" s="19">
        <f t="shared" ca="1" si="23"/>
        <v>5983.5437562892548</v>
      </c>
      <c r="O93" s="8">
        <f t="shared" ca="1" si="24"/>
        <v>0</v>
      </c>
      <c r="P93" s="19">
        <f t="shared" ca="1" si="25"/>
        <v>5983.5437562892548</v>
      </c>
      <c r="Q93" s="8" cm="1">
        <f t="array" aca="1" ref="Q93" ca="1">_xll.RiskGamma($B$14,1/$C$14)</f>
        <v>100</v>
      </c>
      <c r="R93" s="8" cm="1">
        <f t="array" aca="1" ref="R93" ca="1">_xll.RiskUniform($B$16,$C$16)</f>
        <v>20</v>
      </c>
      <c r="S93" s="19">
        <f t="shared" ca="1" si="26"/>
        <v>6103.5437562892548</v>
      </c>
      <c r="T93" s="9">
        <f t="shared" ca="1" si="0"/>
        <v>100</v>
      </c>
      <c r="U93" s="19" cm="1">
        <f t="array" aca="1" ref="U93" ca="1">INDEX(S:S, 41 + (INT((ROW(A58)-1)/6)*6))</f>
        <v>6303.5437562892548</v>
      </c>
      <c r="V93" s="8">
        <f t="shared" si="1"/>
        <v>120</v>
      </c>
      <c r="W93" s="19">
        <f t="shared" ca="1" si="2"/>
        <v>6423.5437562892548</v>
      </c>
      <c r="X93" s="8">
        <f t="shared" ca="1" si="3"/>
        <v>200</v>
      </c>
      <c r="Y93" s="19">
        <f t="shared" ca="1" si="4"/>
        <v>6423.5437562892548</v>
      </c>
      <c r="Z93" s="19" cm="1">
        <f t="array" aca="1" ref="Z93" ca="1">_xll.RiskPert($B$20,$C$20,$D$20)</f>
        <v>99.666666666666671</v>
      </c>
      <c r="AA93" s="8">
        <f t="shared" ca="1" si="5"/>
        <v>6523.2104229559218</v>
      </c>
      <c r="AB93" s="8">
        <f t="shared" ca="1" si="6"/>
        <v>0</v>
      </c>
      <c r="AC93" s="8" cm="1">
        <f t="array" aca="1" ref="AC93" ca="1">IF(MOD(ROW()-36, 6) = 0, INDEX(AA:AA, ROW()), INDEX(AE:AE,ROW() - 1))</f>
        <v>6598.2104229559218</v>
      </c>
      <c r="AD93" s="8" cm="1">
        <f t="array" aca="1" ref="AD93" ca="1">_xll.RiskUniform($B$22,$C$22)</f>
        <v>25</v>
      </c>
      <c r="AE93" s="8">
        <f t="shared" ca="1" si="27"/>
        <v>6623.2104229559218</v>
      </c>
      <c r="AF93" s="19">
        <f t="shared" ca="1" si="7"/>
        <v>174.66666666666697</v>
      </c>
      <c r="AG93" s="19">
        <f t="shared" ca="1" si="28"/>
        <v>823.21042295592179</v>
      </c>
      <c r="AH93" s="8" t="str">
        <f t="shared" ca="1" si="8"/>
        <v>NO</v>
      </c>
      <c r="AI93" s="8">
        <f t="shared" ca="1" si="9"/>
        <v>50</v>
      </c>
      <c r="AJ93" s="8">
        <f t="shared" ca="1" si="10"/>
        <v>100</v>
      </c>
      <c r="AK93" s="8">
        <f t="shared" ca="1" si="11"/>
        <v>200</v>
      </c>
      <c r="AL93" s="19">
        <f t="shared" ca="1" si="12"/>
        <v>174.66666666666697</v>
      </c>
      <c r="AM93" s="19">
        <f t="shared" ca="1" si="13"/>
        <v>823.21042295592179</v>
      </c>
      <c r="AN93" s="8" t="str">
        <f t="shared" ca="1" si="14"/>
        <v>YES</v>
      </c>
    </row>
    <row r="94" spans="1:40">
      <c r="A94" s="8">
        <v>59</v>
      </c>
      <c r="B94" s="8" cm="1">
        <f t="array" aca="1" ref="B94" ca="1">_xll.RiskGamma(1,1/$B$6)</f>
        <v>100</v>
      </c>
      <c r="C94" s="8">
        <f t="shared" ca="1" si="15"/>
        <v>5900</v>
      </c>
      <c r="D94" s="8">
        <f t="shared" ca="1" si="16"/>
        <v>5900</v>
      </c>
      <c r="E94" s="8" cm="1">
        <f t="array" aca="1" ref="E94" ca="1">_xll.RiskPert($B$8,$D$8,$E$8)</f>
        <v>50</v>
      </c>
      <c r="F94" s="8">
        <f t="shared" ca="1" si="17"/>
        <v>5950</v>
      </c>
      <c r="G94" s="8">
        <f t="shared" ca="1" si="18"/>
        <v>50</v>
      </c>
      <c r="H94" s="8">
        <f t="shared" ca="1" si="19"/>
        <v>5950</v>
      </c>
      <c r="I94" s="8" cm="1">
        <f t="array" aca="1" ref="I94" ca="1">_xll.RiskUniform($B$10,$C$10)</f>
        <v>40</v>
      </c>
      <c r="J94" s="8">
        <f t="shared" ca="1" si="20"/>
        <v>5990</v>
      </c>
      <c r="K94" s="8">
        <f t="shared" ca="1" si="21"/>
        <v>0</v>
      </c>
      <c r="L94" s="8">
        <f t="shared" ca="1" si="22"/>
        <v>5990</v>
      </c>
      <c r="M94" s="19" cm="1">
        <f t="array" aca="1" ref="M94" ca="1">_xll.RiskWeibull($B$12,$C$12)</f>
        <v>93.543756289254645</v>
      </c>
      <c r="N94" s="19">
        <f t="shared" ca="1" si="23"/>
        <v>6083.5437562892548</v>
      </c>
      <c r="O94" s="8">
        <f t="shared" ca="1" si="24"/>
        <v>0</v>
      </c>
      <c r="P94" s="19">
        <f t="shared" ca="1" si="25"/>
        <v>6083.5437562892548</v>
      </c>
      <c r="Q94" s="8" cm="1">
        <f t="array" aca="1" ref="Q94" ca="1">_xll.RiskGamma($B$14,1/$C$14)</f>
        <v>100</v>
      </c>
      <c r="R94" s="8" cm="1">
        <f t="array" aca="1" ref="R94" ca="1">_xll.RiskUniform($B$16,$C$16)</f>
        <v>20</v>
      </c>
      <c r="S94" s="19">
        <f t="shared" ca="1" si="26"/>
        <v>6203.5437562892548</v>
      </c>
      <c r="T94" s="9">
        <f t="shared" ca="1" si="0"/>
        <v>100</v>
      </c>
      <c r="U94" s="19" cm="1">
        <f t="array" aca="1" ref="U94" ca="1">INDEX(S:S, 41 + (INT((ROW(A59)-1)/6)*6))</f>
        <v>6303.5437562892548</v>
      </c>
      <c r="V94" s="8">
        <f t="shared" si="1"/>
        <v>120</v>
      </c>
      <c r="W94" s="19">
        <f t="shared" ca="1" si="2"/>
        <v>6423.5437562892548</v>
      </c>
      <c r="X94" s="8">
        <f t="shared" ca="1" si="3"/>
        <v>100</v>
      </c>
      <c r="Y94" s="19">
        <f t="shared" ca="1" si="4"/>
        <v>6423.5437562892548</v>
      </c>
      <c r="Z94" s="19" cm="1">
        <f t="array" aca="1" ref="Z94" ca="1">_xll.RiskPert($B$20,$C$20,$D$20)</f>
        <v>99.666666666666671</v>
      </c>
      <c r="AA94" s="8">
        <f t="shared" ca="1" si="5"/>
        <v>6523.2104229559218</v>
      </c>
      <c r="AB94" s="8">
        <f t="shared" ca="1" si="6"/>
        <v>0</v>
      </c>
      <c r="AC94" s="8" cm="1">
        <f t="array" aca="1" ref="AC94" ca="1">IF(MOD(ROW()-36, 6) = 0, INDEX(AA:AA, ROW()), INDEX(AE:AE,ROW() - 1))</f>
        <v>6623.2104229559218</v>
      </c>
      <c r="AD94" s="8" cm="1">
        <f t="array" aca="1" ref="AD94" ca="1">_xll.RiskUniform($B$22,$C$22)</f>
        <v>25</v>
      </c>
      <c r="AE94" s="8">
        <f t="shared" ca="1" si="27"/>
        <v>6648.2104229559218</v>
      </c>
      <c r="AF94" s="19">
        <f t="shared" ca="1" si="7"/>
        <v>199.66666666666697</v>
      </c>
      <c r="AG94" s="19">
        <f t="shared" ca="1" si="28"/>
        <v>748.21042295592179</v>
      </c>
      <c r="AH94" s="8" t="str">
        <f t="shared" ca="1" si="8"/>
        <v>NO</v>
      </c>
      <c r="AI94" s="8">
        <f t="shared" ca="1" si="9"/>
        <v>50</v>
      </c>
      <c r="AJ94" s="8">
        <f t="shared" ca="1" si="10"/>
        <v>100</v>
      </c>
      <c r="AK94" s="8">
        <f t="shared" ca="1" si="11"/>
        <v>100</v>
      </c>
      <c r="AL94" s="19">
        <f t="shared" ca="1" si="12"/>
        <v>199.66666666666697</v>
      </c>
      <c r="AM94" s="19">
        <f t="shared" ca="1" si="13"/>
        <v>748.21042295592179</v>
      </c>
      <c r="AN94" s="8" t="str">
        <f t="shared" ca="1" si="14"/>
        <v>YES</v>
      </c>
    </row>
    <row r="95" spans="1:40">
      <c r="A95" s="8">
        <v>60</v>
      </c>
      <c r="B95" s="8" cm="1">
        <f t="array" aca="1" ref="B95" ca="1">_xll.RiskGamma(1,1/$B$6)</f>
        <v>100</v>
      </c>
      <c r="C95" s="8">
        <f t="shared" ca="1" si="15"/>
        <v>6000</v>
      </c>
      <c r="D95" s="8">
        <f t="shared" ca="1" si="16"/>
        <v>6000</v>
      </c>
      <c r="E95" s="8" cm="1">
        <f t="array" aca="1" ref="E95" ca="1">_xll.RiskPert($B$8,$D$8,$E$8)</f>
        <v>50</v>
      </c>
      <c r="F95" s="8">
        <f t="shared" ca="1" si="17"/>
        <v>6050</v>
      </c>
      <c r="G95" s="8">
        <f t="shared" ca="1" si="18"/>
        <v>50</v>
      </c>
      <c r="H95" s="8">
        <f t="shared" ca="1" si="19"/>
        <v>6050</v>
      </c>
      <c r="I95" s="8" cm="1">
        <f t="array" aca="1" ref="I95" ca="1">_xll.RiskUniform($B$10,$C$10)</f>
        <v>40</v>
      </c>
      <c r="J95" s="8">
        <f t="shared" ca="1" si="20"/>
        <v>6090</v>
      </c>
      <c r="K95" s="8">
        <f t="shared" ca="1" si="21"/>
        <v>0</v>
      </c>
      <c r="L95" s="8">
        <f t="shared" ca="1" si="22"/>
        <v>6090</v>
      </c>
      <c r="M95" s="19" cm="1">
        <f t="array" aca="1" ref="M95" ca="1">_xll.RiskWeibull($B$12,$C$12)</f>
        <v>93.543756289254645</v>
      </c>
      <c r="N95" s="19">
        <f t="shared" ca="1" si="23"/>
        <v>6183.5437562892548</v>
      </c>
      <c r="O95" s="8">
        <f t="shared" ca="1" si="24"/>
        <v>0</v>
      </c>
      <c r="P95" s="19">
        <f t="shared" ca="1" si="25"/>
        <v>6183.5437562892548</v>
      </c>
      <c r="Q95" s="8" cm="1">
        <f t="array" aca="1" ref="Q95" ca="1">_xll.RiskGamma($B$14,1/$C$14)</f>
        <v>100</v>
      </c>
      <c r="R95" s="8" cm="1">
        <f t="array" aca="1" ref="R95" ca="1">_xll.RiskUniform($B$16,$C$16)</f>
        <v>20</v>
      </c>
      <c r="S95" s="19">
        <f t="shared" ca="1" si="26"/>
        <v>6303.5437562892548</v>
      </c>
      <c r="T95" s="9">
        <f t="shared" ca="1" si="0"/>
        <v>100</v>
      </c>
      <c r="U95" s="19" cm="1">
        <f t="array" aca="1" ref="U95" ca="1">INDEX(S:S, 41 + (INT((ROW(A60)-1)/6)*6))</f>
        <v>6303.5437562892548</v>
      </c>
      <c r="V95" s="8">
        <f t="shared" si="1"/>
        <v>120</v>
      </c>
      <c r="W95" s="19">
        <f t="shared" ca="1" si="2"/>
        <v>6423.5437562892548</v>
      </c>
      <c r="X95" s="8">
        <f t="shared" ca="1" si="3"/>
        <v>0</v>
      </c>
      <c r="Y95" s="19">
        <f t="shared" ca="1" si="4"/>
        <v>6423.5437562892548</v>
      </c>
      <c r="Z95" s="19" cm="1">
        <f t="array" aca="1" ref="Z95" ca="1">_xll.RiskPert($B$20,$C$20,$D$20)</f>
        <v>99.666666666666671</v>
      </c>
      <c r="AA95" s="8">
        <f t="shared" ca="1" si="5"/>
        <v>6523.2104229559218</v>
      </c>
      <c r="AB95" s="8">
        <f t="shared" ca="1" si="6"/>
        <v>0</v>
      </c>
      <c r="AC95" s="8" cm="1">
        <f t="array" aca="1" ref="AC95" ca="1">IF(MOD(ROW()-36, 6) = 0, INDEX(AA:AA, ROW()), INDEX(AE:AE,ROW() - 1))</f>
        <v>6648.2104229559218</v>
      </c>
      <c r="AD95" s="8" cm="1">
        <f t="array" aca="1" ref="AD95" ca="1">_xll.RiskUniform($B$22,$C$22)</f>
        <v>25</v>
      </c>
      <c r="AE95" s="8">
        <f t="shared" ca="1" si="27"/>
        <v>6673.2104229559218</v>
      </c>
      <c r="AF95" s="19">
        <f t="shared" ca="1" si="7"/>
        <v>224.66666666666697</v>
      </c>
      <c r="AG95" s="19">
        <f t="shared" ca="1" si="28"/>
        <v>673.21042295592179</v>
      </c>
      <c r="AH95" s="8" t="str">
        <f t="shared" ca="1" si="8"/>
        <v>NO</v>
      </c>
      <c r="AI95" s="8">
        <f t="shared" ca="1" si="9"/>
        <v>50</v>
      </c>
      <c r="AJ95" s="8">
        <f t="shared" ca="1" si="10"/>
        <v>100</v>
      </c>
      <c r="AK95" s="8">
        <f t="shared" ca="1" si="11"/>
        <v>0</v>
      </c>
      <c r="AL95" s="19">
        <f t="shared" ca="1" si="12"/>
        <v>224.66666666666697</v>
      </c>
      <c r="AM95" s="19">
        <f t="shared" ca="1" si="13"/>
        <v>673.21042295592179</v>
      </c>
      <c r="AN95" s="8" t="str">
        <f t="shared" ca="1" si="14"/>
        <v>YES</v>
      </c>
    </row>
    <row r="96" spans="1:40">
      <c r="A96" s="8">
        <v>61</v>
      </c>
      <c r="B96" s="8" cm="1">
        <f t="array" aca="1" ref="B96" ca="1">_xll.RiskGamma(1,1/$B$6)</f>
        <v>100</v>
      </c>
      <c r="C96" s="8">
        <f t="shared" ca="1" si="15"/>
        <v>6100</v>
      </c>
      <c r="D96" s="8">
        <f t="shared" ca="1" si="16"/>
        <v>6100</v>
      </c>
      <c r="E96" s="8" cm="1">
        <f t="array" aca="1" ref="E96" ca="1">_xll.RiskPert($B$8,$D$8,$E$8)</f>
        <v>50</v>
      </c>
      <c r="F96" s="8">
        <f t="shared" ca="1" si="17"/>
        <v>6150</v>
      </c>
      <c r="G96" s="8">
        <f t="shared" ca="1" si="18"/>
        <v>50</v>
      </c>
      <c r="H96" s="8">
        <f t="shared" ca="1" si="19"/>
        <v>6150</v>
      </c>
      <c r="I96" s="8" cm="1">
        <f t="array" aca="1" ref="I96" ca="1">_xll.RiskUniform($B$10,$C$10)</f>
        <v>40</v>
      </c>
      <c r="J96" s="8">
        <f t="shared" ca="1" si="20"/>
        <v>6190</v>
      </c>
      <c r="K96" s="8">
        <f t="shared" ca="1" si="21"/>
        <v>0</v>
      </c>
      <c r="L96" s="8">
        <f t="shared" ca="1" si="22"/>
        <v>6190</v>
      </c>
      <c r="M96" s="19" cm="1">
        <f t="array" aca="1" ref="M96" ca="1">_xll.RiskWeibull($B$12,$C$12)</f>
        <v>93.543756289254645</v>
      </c>
      <c r="N96" s="19">
        <f t="shared" ca="1" si="23"/>
        <v>6283.5437562892548</v>
      </c>
      <c r="O96" s="8">
        <f t="shared" ca="1" si="24"/>
        <v>0</v>
      </c>
      <c r="P96" s="19">
        <f t="shared" ca="1" si="25"/>
        <v>6283.5437562892548</v>
      </c>
      <c r="Q96" s="8" cm="1">
        <f t="array" aca="1" ref="Q96" ca="1">_xll.RiskGamma($B$14,1/$C$14)</f>
        <v>100</v>
      </c>
      <c r="R96" s="8" cm="1">
        <f t="array" aca="1" ref="R96" ca="1">_xll.RiskUniform($B$16,$C$16)</f>
        <v>20</v>
      </c>
      <c r="S96" s="19">
        <f t="shared" ca="1" si="26"/>
        <v>6403.5437562892548</v>
      </c>
      <c r="T96" s="9">
        <f t="shared" ca="1" si="0"/>
        <v>100</v>
      </c>
      <c r="U96" s="19" cm="1">
        <f t="array" aca="1" ref="U96" ca="1">INDEX(S:S, 41 + (INT((ROW(A61)-1)/6)*6))</f>
        <v>6903.5437562892548</v>
      </c>
      <c r="V96" s="8">
        <f t="shared" si="1"/>
        <v>120</v>
      </c>
      <c r="W96" s="19">
        <f t="shared" ca="1" si="2"/>
        <v>7023.5437562892548</v>
      </c>
      <c r="X96" s="8">
        <f t="shared" ca="1" si="3"/>
        <v>500</v>
      </c>
      <c r="Y96" s="19">
        <f t="shared" ca="1" si="4"/>
        <v>7023.5437562892548</v>
      </c>
      <c r="Z96" s="19" cm="1">
        <f t="array" aca="1" ref="Z96" ca="1">_xll.RiskPert($B$20,$C$20,$D$20)</f>
        <v>99.666666666666671</v>
      </c>
      <c r="AA96" s="8">
        <f t="shared" ca="1" si="5"/>
        <v>7123.2104229559218</v>
      </c>
      <c r="AB96" s="8">
        <f t="shared" ca="1" si="6"/>
        <v>0</v>
      </c>
      <c r="AC96" s="8" cm="1">
        <f t="array" aca="1" ref="AC96" ca="1">IF(MOD(ROW()-36, 6) = 0, INDEX(AA:AA, ROW()), INDEX(AE:AE,ROW() - 1))</f>
        <v>7123.2104229559218</v>
      </c>
      <c r="AD96" s="8" cm="1">
        <f t="array" aca="1" ref="AD96" ca="1">_xll.RiskUniform($B$22,$C$22)</f>
        <v>25</v>
      </c>
      <c r="AE96" s="8">
        <f t="shared" ca="1" si="27"/>
        <v>7148.2104229559218</v>
      </c>
      <c r="AF96" s="19">
        <f t="shared" ca="1" si="7"/>
        <v>99.66666666666697</v>
      </c>
      <c r="AG96" s="19">
        <f t="shared" ca="1" si="28"/>
        <v>1048.2104229559218</v>
      </c>
      <c r="AH96" s="8" t="str">
        <f t="shared" ca="1" si="8"/>
        <v>NO</v>
      </c>
      <c r="AI96" s="8">
        <f t="shared" ca="1" si="9"/>
        <v>50</v>
      </c>
      <c r="AJ96" s="8">
        <f t="shared" ca="1" si="10"/>
        <v>100</v>
      </c>
      <c r="AK96" s="8">
        <f t="shared" ca="1" si="11"/>
        <v>500</v>
      </c>
      <c r="AL96" s="19">
        <f t="shared" ca="1" si="12"/>
        <v>99.66666666666697</v>
      </c>
      <c r="AM96" s="19">
        <f t="shared" ca="1" si="13"/>
        <v>1048.2104229559218</v>
      </c>
      <c r="AN96" s="8" t="str">
        <f t="shared" ca="1" si="14"/>
        <v>YES</v>
      </c>
    </row>
    <row r="97" spans="1:40">
      <c r="A97" s="8">
        <v>62</v>
      </c>
      <c r="B97" s="8" cm="1">
        <f t="array" aca="1" ref="B97" ca="1">_xll.RiskGamma(1,1/$B$6)</f>
        <v>100</v>
      </c>
      <c r="C97" s="8">
        <f t="shared" ca="1" si="15"/>
        <v>6200</v>
      </c>
      <c r="D97" s="8">
        <f t="shared" ca="1" si="16"/>
        <v>6200</v>
      </c>
      <c r="E97" s="8" cm="1">
        <f t="array" aca="1" ref="E97" ca="1">_xll.RiskPert($B$8,$D$8,$E$8)</f>
        <v>50</v>
      </c>
      <c r="F97" s="8">
        <f t="shared" ca="1" si="17"/>
        <v>6250</v>
      </c>
      <c r="G97" s="8">
        <f t="shared" ca="1" si="18"/>
        <v>50</v>
      </c>
      <c r="H97" s="8">
        <f t="shared" ca="1" si="19"/>
        <v>6250</v>
      </c>
      <c r="I97" s="8" cm="1">
        <f t="array" aca="1" ref="I97" ca="1">_xll.RiskUniform($B$10,$C$10)</f>
        <v>40</v>
      </c>
      <c r="J97" s="8">
        <f t="shared" ca="1" si="20"/>
        <v>6290</v>
      </c>
      <c r="K97" s="8">
        <f t="shared" ca="1" si="21"/>
        <v>0</v>
      </c>
      <c r="L97" s="8">
        <f t="shared" ca="1" si="22"/>
        <v>6290</v>
      </c>
      <c r="M97" s="19" cm="1">
        <f t="array" aca="1" ref="M97" ca="1">_xll.RiskWeibull($B$12,$C$12)</f>
        <v>93.543756289254645</v>
      </c>
      <c r="N97" s="19">
        <f t="shared" ca="1" si="23"/>
        <v>6383.5437562892548</v>
      </c>
      <c r="O97" s="8">
        <f t="shared" ca="1" si="24"/>
        <v>0</v>
      </c>
      <c r="P97" s="19">
        <f t="shared" ca="1" si="25"/>
        <v>6383.5437562892548</v>
      </c>
      <c r="Q97" s="8" cm="1">
        <f t="array" aca="1" ref="Q97" ca="1">_xll.RiskGamma($B$14,1/$C$14)</f>
        <v>100</v>
      </c>
      <c r="R97" s="8" cm="1">
        <f t="array" aca="1" ref="R97" ca="1">_xll.RiskUniform($B$16,$C$16)</f>
        <v>20</v>
      </c>
      <c r="S97" s="19">
        <f t="shared" ca="1" si="26"/>
        <v>6503.5437562892548</v>
      </c>
      <c r="T97" s="9">
        <f t="shared" ca="1" si="0"/>
        <v>100</v>
      </c>
      <c r="U97" s="19" cm="1">
        <f t="array" aca="1" ref="U97" ca="1">INDEX(S:S, 41 + (INT((ROW(A62)-1)/6)*6))</f>
        <v>6903.5437562892548</v>
      </c>
      <c r="V97" s="8">
        <f t="shared" si="1"/>
        <v>120</v>
      </c>
      <c r="W97" s="19">
        <f t="shared" ca="1" si="2"/>
        <v>7023.5437562892548</v>
      </c>
      <c r="X97" s="8">
        <f t="shared" ca="1" si="3"/>
        <v>400</v>
      </c>
      <c r="Y97" s="19">
        <f t="shared" ca="1" si="4"/>
        <v>7023.5437562892548</v>
      </c>
      <c r="Z97" s="19" cm="1">
        <f t="array" aca="1" ref="Z97" ca="1">_xll.RiskPert($B$20,$C$20,$D$20)</f>
        <v>99.666666666666671</v>
      </c>
      <c r="AA97" s="8">
        <f t="shared" ca="1" si="5"/>
        <v>7123.2104229559218</v>
      </c>
      <c r="AB97" s="8">
        <f t="shared" ca="1" si="6"/>
        <v>0</v>
      </c>
      <c r="AC97" s="8" cm="1">
        <f t="array" aca="1" ref="AC97" ca="1">IF(MOD(ROW()-36, 6) = 0, INDEX(AA:AA, ROW()), INDEX(AE:AE,ROW() - 1))</f>
        <v>7148.2104229559218</v>
      </c>
      <c r="AD97" s="8" cm="1">
        <f t="array" aca="1" ref="AD97" ca="1">_xll.RiskUniform($B$22,$C$22)</f>
        <v>25</v>
      </c>
      <c r="AE97" s="8">
        <f t="shared" ca="1" si="27"/>
        <v>7173.2104229559218</v>
      </c>
      <c r="AF97" s="19">
        <f t="shared" ca="1" si="7"/>
        <v>124.66666666666697</v>
      </c>
      <c r="AG97" s="19">
        <f t="shared" ca="1" si="28"/>
        <v>973.21042295592179</v>
      </c>
      <c r="AH97" s="8" t="str">
        <f t="shared" ca="1" si="8"/>
        <v>NO</v>
      </c>
      <c r="AI97" s="8">
        <f t="shared" ca="1" si="9"/>
        <v>50</v>
      </c>
      <c r="AJ97" s="8">
        <f t="shared" ca="1" si="10"/>
        <v>100</v>
      </c>
      <c r="AK97" s="8">
        <f t="shared" ca="1" si="11"/>
        <v>400</v>
      </c>
      <c r="AL97" s="19">
        <f t="shared" ca="1" si="12"/>
        <v>124.66666666666697</v>
      </c>
      <c r="AM97" s="19">
        <f t="shared" ca="1" si="13"/>
        <v>973.21042295592179</v>
      </c>
      <c r="AN97" s="8" t="str">
        <f t="shared" ca="1" si="14"/>
        <v>YES</v>
      </c>
    </row>
    <row r="98" spans="1:40">
      <c r="A98" s="8">
        <v>63</v>
      </c>
      <c r="B98" s="8" cm="1">
        <f t="array" aca="1" ref="B98" ca="1">_xll.RiskGamma(1,1/$B$6)</f>
        <v>100</v>
      </c>
      <c r="C98" s="8">
        <f t="shared" ca="1" si="15"/>
        <v>6300</v>
      </c>
      <c r="D98" s="8">
        <f t="shared" ca="1" si="16"/>
        <v>6300</v>
      </c>
      <c r="E98" s="8" cm="1">
        <f t="array" aca="1" ref="E98" ca="1">_xll.RiskPert($B$8,$D$8,$E$8)</f>
        <v>50</v>
      </c>
      <c r="F98" s="8">
        <f t="shared" ca="1" si="17"/>
        <v>6350</v>
      </c>
      <c r="G98" s="8">
        <f t="shared" ca="1" si="18"/>
        <v>50</v>
      </c>
      <c r="H98" s="8">
        <f t="shared" ca="1" si="19"/>
        <v>6350</v>
      </c>
      <c r="I98" s="8" cm="1">
        <f t="array" aca="1" ref="I98" ca="1">_xll.RiskUniform($B$10,$C$10)</f>
        <v>40</v>
      </c>
      <c r="J98" s="8">
        <f t="shared" ca="1" si="20"/>
        <v>6390</v>
      </c>
      <c r="K98" s="8">
        <f t="shared" ca="1" si="21"/>
        <v>0</v>
      </c>
      <c r="L98" s="8">
        <f t="shared" ca="1" si="22"/>
        <v>6390</v>
      </c>
      <c r="M98" s="19" cm="1">
        <f t="array" aca="1" ref="M98" ca="1">_xll.RiskWeibull($B$12,$C$12)</f>
        <v>93.543756289254645</v>
      </c>
      <c r="N98" s="19">
        <f t="shared" ca="1" si="23"/>
        <v>6483.5437562892548</v>
      </c>
      <c r="O98" s="8">
        <f t="shared" ca="1" si="24"/>
        <v>0</v>
      </c>
      <c r="P98" s="19">
        <f t="shared" ca="1" si="25"/>
        <v>6483.5437562892548</v>
      </c>
      <c r="Q98" s="8" cm="1">
        <f t="array" aca="1" ref="Q98" ca="1">_xll.RiskGamma($B$14,1/$C$14)</f>
        <v>100</v>
      </c>
      <c r="R98" s="8" cm="1">
        <f t="array" aca="1" ref="R98" ca="1">_xll.RiskUniform($B$16,$C$16)</f>
        <v>20</v>
      </c>
      <c r="S98" s="19">
        <f t="shared" ca="1" si="26"/>
        <v>6603.5437562892548</v>
      </c>
      <c r="T98" s="9">
        <f t="shared" ca="1" si="0"/>
        <v>100</v>
      </c>
      <c r="U98" s="19" cm="1">
        <f t="array" aca="1" ref="U98" ca="1">INDEX(S:S, 41 + (INT((ROW(A63)-1)/6)*6))</f>
        <v>6903.5437562892548</v>
      </c>
      <c r="V98" s="8">
        <f t="shared" si="1"/>
        <v>120</v>
      </c>
      <c r="W98" s="19">
        <f t="shared" ca="1" si="2"/>
        <v>7023.5437562892548</v>
      </c>
      <c r="X98" s="8">
        <f t="shared" ca="1" si="3"/>
        <v>300</v>
      </c>
      <c r="Y98" s="19">
        <f t="shared" ca="1" si="4"/>
        <v>7023.5437562892548</v>
      </c>
      <c r="Z98" s="19" cm="1">
        <f t="array" aca="1" ref="Z98" ca="1">_xll.RiskPert($B$20,$C$20,$D$20)</f>
        <v>99.666666666666671</v>
      </c>
      <c r="AA98" s="8">
        <f t="shared" ca="1" si="5"/>
        <v>7123.2104229559218</v>
      </c>
      <c r="AB98" s="8">
        <f t="shared" ca="1" si="6"/>
        <v>0</v>
      </c>
      <c r="AC98" s="8" cm="1">
        <f t="array" aca="1" ref="AC98" ca="1">IF(MOD(ROW()-36, 6) = 0, INDEX(AA:AA, ROW()), INDEX(AE:AE,ROW() - 1))</f>
        <v>7173.2104229559218</v>
      </c>
      <c r="AD98" s="8" cm="1">
        <f t="array" aca="1" ref="AD98" ca="1">_xll.RiskUniform($B$22,$C$22)</f>
        <v>25</v>
      </c>
      <c r="AE98" s="8">
        <f t="shared" ca="1" si="27"/>
        <v>7198.2104229559218</v>
      </c>
      <c r="AF98" s="19">
        <f t="shared" ca="1" si="7"/>
        <v>149.66666666666697</v>
      </c>
      <c r="AG98" s="19">
        <f t="shared" ca="1" si="28"/>
        <v>898.21042295592179</v>
      </c>
      <c r="AH98" s="8" t="str">
        <f t="shared" ca="1" si="8"/>
        <v>NO</v>
      </c>
      <c r="AI98" s="8">
        <f t="shared" ca="1" si="9"/>
        <v>50</v>
      </c>
      <c r="AJ98" s="8">
        <f t="shared" ca="1" si="10"/>
        <v>100</v>
      </c>
      <c r="AK98" s="8">
        <f t="shared" ca="1" si="11"/>
        <v>300</v>
      </c>
      <c r="AL98" s="19">
        <f t="shared" ca="1" si="12"/>
        <v>149.66666666666697</v>
      </c>
      <c r="AM98" s="19">
        <f t="shared" ca="1" si="13"/>
        <v>898.21042295592179</v>
      </c>
      <c r="AN98" s="8" t="str">
        <f t="shared" ca="1" si="14"/>
        <v>YES</v>
      </c>
    </row>
    <row r="99" spans="1:40">
      <c r="A99" s="8">
        <v>64</v>
      </c>
      <c r="B99" s="8" cm="1">
        <f t="array" aca="1" ref="B99" ca="1">_xll.RiskGamma(1,1/$B$6)</f>
        <v>100</v>
      </c>
      <c r="C99" s="8">
        <f t="shared" ca="1" si="15"/>
        <v>6400</v>
      </c>
      <c r="D99" s="8">
        <f t="shared" ca="1" si="16"/>
        <v>6400</v>
      </c>
      <c r="E99" s="8" cm="1">
        <f t="array" aca="1" ref="E99" ca="1">_xll.RiskPert($B$8,$D$8,$E$8)</f>
        <v>50</v>
      </c>
      <c r="F99" s="8">
        <f t="shared" ca="1" si="17"/>
        <v>6450</v>
      </c>
      <c r="G99" s="8">
        <f t="shared" ca="1" si="18"/>
        <v>50</v>
      </c>
      <c r="H99" s="8">
        <f t="shared" ca="1" si="19"/>
        <v>6450</v>
      </c>
      <c r="I99" s="8" cm="1">
        <f t="array" aca="1" ref="I99" ca="1">_xll.RiskUniform($B$10,$C$10)</f>
        <v>40</v>
      </c>
      <c r="J99" s="8">
        <f t="shared" ca="1" si="20"/>
        <v>6490</v>
      </c>
      <c r="K99" s="8">
        <f t="shared" ca="1" si="21"/>
        <v>0</v>
      </c>
      <c r="L99" s="8">
        <f t="shared" ca="1" si="22"/>
        <v>6490</v>
      </c>
      <c r="M99" s="19" cm="1">
        <f t="array" aca="1" ref="M99" ca="1">_xll.RiskWeibull($B$12,$C$12)</f>
        <v>93.543756289254645</v>
      </c>
      <c r="N99" s="19">
        <f t="shared" ca="1" si="23"/>
        <v>6583.5437562892548</v>
      </c>
      <c r="O99" s="8">
        <f t="shared" ca="1" si="24"/>
        <v>0</v>
      </c>
      <c r="P99" s="19">
        <f t="shared" ca="1" si="25"/>
        <v>6583.5437562892548</v>
      </c>
      <c r="Q99" s="8" cm="1">
        <f t="array" aca="1" ref="Q99" ca="1">_xll.RiskGamma($B$14,1/$C$14)</f>
        <v>100</v>
      </c>
      <c r="R99" s="8" cm="1">
        <f t="array" aca="1" ref="R99" ca="1">_xll.RiskUniform($B$16,$C$16)</f>
        <v>20</v>
      </c>
      <c r="S99" s="19">
        <f t="shared" ca="1" si="26"/>
        <v>6703.5437562892548</v>
      </c>
      <c r="T99" s="9">
        <f t="shared" ca="1" si="0"/>
        <v>100</v>
      </c>
      <c r="U99" s="19" cm="1">
        <f t="array" aca="1" ref="U99" ca="1">INDEX(S:S, 41 + (INT((ROW(A64)-1)/6)*6))</f>
        <v>6903.5437562892548</v>
      </c>
      <c r="V99" s="8">
        <f t="shared" si="1"/>
        <v>120</v>
      </c>
      <c r="W99" s="19">
        <f t="shared" ca="1" si="2"/>
        <v>7023.5437562892548</v>
      </c>
      <c r="X99" s="8">
        <f t="shared" ca="1" si="3"/>
        <v>200</v>
      </c>
      <c r="Y99" s="19">
        <f t="shared" ca="1" si="4"/>
        <v>7023.5437562892548</v>
      </c>
      <c r="Z99" s="19" cm="1">
        <f t="array" aca="1" ref="Z99" ca="1">_xll.RiskPert($B$20,$C$20,$D$20)</f>
        <v>99.666666666666671</v>
      </c>
      <c r="AA99" s="8">
        <f t="shared" ca="1" si="5"/>
        <v>7123.2104229559218</v>
      </c>
      <c r="AB99" s="8">
        <f t="shared" ca="1" si="6"/>
        <v>0</v>
      </c>
      <c r="AC99" s="8" cm="1">
        <f t="array" aca="1" ref="AC99" ca="1">IF(MOD(ROW()-36, 6) = 0, INDEX(AA:AA, ROW()), INDEX(AE:AE,ROW() - 1))</f>
        <v>7198.2104229559218</v>
      </c>
      <c r="AD99" s="8" cm="1">
        <f t="array" aca="1" ref="AD99" ca="1">_xll.RiskUniform($B$22,$C$22)</f>
        <v>25</v>
      </c>
      <c r="AE99" s="8">
        <f t="shared" ca="1" si="27"/>
        <v>7223.2104229559218</v>
      </c>
      <c r="AF99" s="19">
        <f t="shared" ca="1" si="7"/>
        <v>174.66666666666697</v>
      </c>
      <c r="AG99" s="19">
        <f t="shared" ca="1" si="28"/>
        <v>823.21042295592179</v>
      </c>
      <c r="AH99" s="8" t="str">
        <f t="shared" ca="1" si="8"/>
        <v>NO</v>
      </c>
      <c r="AI99" s="8">
        <f t="shared" ca="1" si="9"/>
        <v>50</v>
      </c>
      <c r="AJ99" s="8">
        <f t="shared" ca="1" si="10"/>
        <v>100</v>
      </c>
      <c r="AK99" s="8">
        <f t="shared" ca="1" si="11"/>
        <v>200</v>
      </c>
      <c r="AL99" s="19">
        <f t="shared" ca="1" si="12"/>
        <v>174.66666666666697</v>
      </c>
      <c r="AM99" s="19">
        <f t="shared" ca="1" si="13"/>
        <v>823.21042295592179</v>
      </c>
      <c r="AN99" s="8" t="str">
        <f t="shared" ca="1" si="14"/>
        <v>YES</v>
      </c>
    </row>
    <row r="100" spans="1:40">
      <c r="A100" s="8">
        <v>65</v>
      </c>
      <c r="B100" s="8" cm="1">
        <f t="array" aca="1" ref="B100" ca="1">_xll.RiskGamma(1,1/$B$6)</f>
        <v>100</v>
      </c>
      <c r="C100" s="8">
        <f t="shared" ca="1" si="15"/>
        <v>6500</v>
      </c>
      <c r="D100" s="8">
        <f t="shared" ca="1" si="16"/>
        <v>6500</v>
      </c>
      <c r="E100" s="8" cm="1">
        <f t="array" aca="1" ref="E100" ca="1">_xll.RiskPert($B$8,$D$8,$E$8)</f>
        <v>50</v>
      </c>
      <c r="F100" s="8">
        <f t="shared" ca="1" si="17"/>
        <v>6550</v>
      </c>
      <c r="G100" s="8">
        <f t="shared" ca="1" si="18"/>
        <v>50</v>
      </c>
      <c r="H100" s="8">
        <f t="shared" ca="1" si="19"/>
        <v>6550</v>
      </c>
      <c r="I100" s="8" cm="1">
        <f t="array" aca="1" ref="I100" ca="1">_xll.RiskUniform($B$10,$C$10)</f>
        <v>40</v>
      </c>
      <c r="J100" s="8">
        <f t="shared" ca="1" si="20"/>
        <v>6590</v>
      </c>
      <c r="K100" s="8">
        <f t="shared" ca="1" si="21"/>
        <v>0</v>
      </c>
      <c r="L100" s="8">
        <f t="shared" ca="1" si="22"/>
        <v>6590</v>
      </c>
      <c r="M100" s="19" cm="1">
        <f t="array" aca="1" ref="M100" ca="1">_xll.RiskWeibull($B$12,$C$12)</f>
        <v>93.543756289254645</v>
      </c>
      <c r="N100" s="19">
        <f t="shared" ca="1" si="23"/>
        <v>6683.5437562892548</v>
      </c>
      <c r="O100" s="8">
        <f t="shared" ca="1" si="24"/>
        <v>0</v>
      </c>
      <c r="P100" s="19">
        <f t="shared" ca="1" si="25"/>
        <v>6683.5437562892548</v>
      </c>
      <c r="Q100" s="8" cm="1">
        <f t="array" aca="1" ref="Q100" ca="1">_xll.RiskGamma($B$14,1/$C$14)</f>
        <v>100</v>
      </c>
      <c r="R100" s="8" cm="1">
        <f t="array" aca="1" ref="R100" ca="1">_xll.RiskUniform($B$16,$C$16)</f>
        <v>20</v>
      </c>
      <c r="S100" s="19">
        <f t="shared" ca="1" si="26"/>
        <v>6803.5437562892548</v>
      </c>
      <c r="T100" s="9">
        <f t="shared" ca="1" si="0"/>
        <v>100</v>
      </c>
      <c r="U100" s="19" cm="1">
        <f t="array" aca="1" ref="U100" ca="1">INDEX(S:S, 41 + (INT((ROW(A65)-1)/6)*6))</f>
        <v>6903.5437562892548</v>
      </c>
      <c r="V100" s="8">
        <f t="shared" si="1"/>
        <v>120</v>
      </c>
      <c r="W100" s="19">
        <f t="shared" ca="1" si="2"/>
        <v>7023.5437562892548</v>
      </c>
      <c r="X100" s="8">
        <f t="shared" ca="1" si="3"/>
        <v>100</v>
      </c>
      <c r="Y100" s="19">
        <f t="shared" ca="1" si="4"/>
        <v>7023.5437562892548</v>
      </c>
      <c r="Z100" s="19" cm="1">
        <f t="array" aca="1" ref="Z100" ca="1">_xll.RiskPert($B$20,$C$20,$D$20)</f>
        <v>99.666666666666671</v>
      </c>
      <c r="AA100" s="8">
        <f t="shared" ca="1" si="5"/>
        <v>7123.2104229559218</v>
      </c>
      <c r="AB100" s="8">
        <f t="shared" ca="1" si="6"/>
        <v>0</v>
      </c>
      <c r="AC100" s="8" cm="1">
        <f t="array" aca="1" ref="AC100" ca="1">IF(MOD(ROW()-36, 6) = 0, INDEX(AA:AA, ROW()), INDEX(AE:AE,ROW() - 1))</f>
        <v>7223.2104229559218</v>
      </c>
      <c r="AD100" s="8" cm="1">
        <f t="array" aca="1" ref="AD100" ca="1">_xll.RiskUniform($B$22,$C$22)</f>
        <v>25</v>
      </c>
      <c r="AE100" s="8">
        <f t="shared" ca="1" si="27"/>
        <v>7248.2104229559218</v>
      </c>
      <c r="AF100" s="19">
        <f t="shared" ca="1" si="7"/>
        <v>199.66666666666697</v>
      </c>
      <c r="AG100" s="19">
        <f t="shared" ca="1" si="28"/>
        <v>748.21042295592179</v>
      </c>
      <c r="AH100" s="8" t="str">
        <f t="shared" ca="1" si="8"/>
        <v>NO</v>
      </c>
      <c r="AI100" s="8">
        <f t="shared" ca="1" si="9"/>
        <v>50</v>
      </c>
      <c r="AJ100" s="8">
        <f t="shared" ca="1" si="10"/>
        <v>100</v>
      </c>
      <c r="AK100" s="8">
        <f t="shared" ca="1" si="11"/>
        <v>100</v>
      </c>
      <c r="AL100" s="19">
        <f t="shared" ca="1" si="12"/>
        <v>199.66666666666697</v>
      </c>
      <c r="AM100" s="19">
        <f t="shared" ca="1" si="13"/>
        <v>748.21042295592179</v>
      </c>
      <c r="AN100" s="8" t="str">
        <f t="shared" ca="1" si="14"/>
        <v>YES</v>
      </c>
    </row>
    <row r="101" spans="1:40">
      <c r="A101" s="8">
        <v>66</v>
      </c>
      <c r="B101" s="8" cm="1">
        <f t="array" aca="1" ref="B101" ca="1">_xll.RiskGamma(1,1/$B$6)</f>
        <v>100</v>
      </c>
      <c r="C101" s="8">
        <f t="shared" ca="1" si="15"/>
        <v>6600</v>
      </c>
      <c r="D101" s="8">
        <f t="shared" ca="1" si="16"/>
        <v>6600</v>
      </c>
      <c r="E101" s="8" cm="1">
        <f t="array" aca="1" ref="E101" ca="1">_xll.RiskPert($B$8,$D$8,$E$8)</f>
        <v>50</v>
      </c>
      <c r="F101" s="8">
        <f t="shared" ca="1" si="17"/>
        <v>6650</v>
      </c>
      <c r="G101" s="8">
        <f t="shared" ca="1" si="18"/>
        <v>50</v>
      </c>
      <c r="H101" s="8">
        <f t="shared" ca="1" si="19"/>
        <v>6650</v>
      </c>
      <c r="I101" s="8" cm="1">
        <f t="array" aca="1" ref="I101" ca="1">_xll.RiskUniform($B$10,$C$10)</f>
        <v>40</v>
      </c>
      <c r="J101" s="8">
        <f t="shared" ca="1" si="20"/>
        <v>6690</v>
      </c>
      <c r="K101" s="8">
        <f t="shared" ca="1" si="21"/>
        <v>0</v>
      </c>
      <c r="L101" s="8">
        <f t="shared" ca="1" si="22"/>
        <v>6690</v>
      </c>
      <c r="M101" s="19" cm="1">
        <f t="array" aca="1" ref="M101" ca="1">_xll.RiskWeibull($B$12,$C$12)</f>
        <v>93.543756289254645</v>
      </c>
      <c r="N101" s="19">
        <f t="shared" ca="1" si="23"/>
        <v>6783.5437562892548</v>
      </c>
      <c r="O101" s="8">
        <f t="shared" ca="1" si="24"/>
        <v>0</v>
      </c>
      <c r="P101" s="19">
        <f t="shared" ca="1" si="25"/>
        <v>6783.5437562892548</v>
      </c>
      <c r="Q101" s="8" cm="1">
        <f t="array" aca="1" ref="Q101" ca="1">_xll.RiskGamma($B$14,1/$C$14)</f>
        <v>100</v>
      </c>
      <c r="R101" s="8" cm="1">
        <f t="array" aca="1" ref="R101" ca="1">_xll.RiskUniform($B$16,$C$16)</f>
        <v>20</v>
      </c>
      <c r="S101" s="19">
        <f t="shared" ca="1" si="26"/>
        <v>6903.5437562892548</v>
      </c>
      <c r="T101" s="9">
        <f t="shared" ref="T101:T155" ca="1" si="29">P101+Q101-N101</f>
        <v>100</v>
      </c>
      <c r="U101" s="19" cm="1">
        <f t="array" aca="1" ref="U101" ca="1">INDEX(S:S, 41 + (INT((ROW(A66)-1)/6)*6))</f>
        <v>6903.5437562892548</v>
      </c>
      <c r="V101" s="8">
        <f t="shared" si="1"/>
        <v>120</v>
      </c>
      <c r="W101" s="19">
        <f t="shared" ref="W101:W155" ca="1" si="30">U101+V101</f>
        <v>7023.5437562892548</v>
      </c>
      <c r="X101" s="8">
        <f t="shared" ref="X101:X155" ca="1" si="31">U101-S101</f>
        <v>0</v>
      </c>
      <c r="Y101" s="19">
        <f t="shared" ref="Y101:Y155" ca="1" si="32">W101</f>
        <v>7023.5437562892548</v>
      </c>
      <c r="Z101" s="19" cm="1">
        <f t="array" aca="1" ref="Z101" ca="1">_xll.RiskPert($B$20,$C$20,$D$20)</f>
        <v>99.666666666666671</v>
      </c>
      <c r="AA101" s="8">
        <f t="shared" ref="AA101:AA155" ca="1" si="33">Y101+Z101</f>
        <v>7123.2104229559218</v>
      </c>
      <c r="AB101" s="8">
        <f t="shared" ref="AB101:AB155" ca="1" si="34">Y101-W101</f>
        <v>0</v>
      </c>
      <c r="AC101" s="8" cm="1">
        <f t="array" aca="1" ref="AC101" ca="1">IF(MOD(ROW()-36, 6) = 0, INDEX(AA:AA, ROW()), INDEX(AE:AE,ROW() - 1))</f>
        <v>7248.2104229559218</v>
      </c>
      <c r="AD101" s="8" cm="1">
        <f t="array" aca="1" ref="AD101" ca="1">_xll.RiskUniform($B$22,$C$22)</f>
        <v>25</v>
      </c>
      <c r="AE101" s="8">
        <f t="shared" ca="1" si="27"/>
        <v>7273.2104229559218</v>
      </c>
      <c r="AF101" s="19">
        <f t="shared" ref="AF101:AF155" ca="1" si="35">AC101-W101</f>
        <v>224.66666666666697</v>
      </c>
      <c r="AG101" s="19">
        <f t="shared" ca="1" si="28"/>
        <v>673.21042295592179</v>
      </c>
      <c r="AH101" s="8" t="str">
        <f t="shared" ref="AH101:AH155" ca="1" si="36">IF(AE101&gt;$B$26,"ONE WEEK REACHED","NO")</f>
        <v>NO</v>
      </c>
      <c r="AI101" s="8">
        <f t="shared" ref="AI101:AI155" ca="1" si="37">IF(AH101="NO",G101,0)</f>
        <v>50</v>
      </c>
      <c r="AJ101" s="8">
        <f t="shared" ref="AJ101:AJ155" ca="1" si="38">IF(AH101="NO",T101,0)</f>
        <v>100</v>
      </c>
      <c r="AK101" s="8">
        <f t="shared" ref="AK101:AK155" ca="1" si="39">IF(AH101="NO",X101,0)</f>
        <v>0</v>
      </c>
      <c r="AL101" s="19">
        <f t="shared" ref="AL101:AL155" ca="1" si="40">IF(AH101="NO",AF101,0)</f>
        <v>224.66666666666697</v>
      </c>
      <c r="AM101" s="19">
        <f t="shared" ref="AM101:AM155" ca="1" si="41">IF(AH101="NO",AG101,0)</f>
        <v>673.21042295592179</v>
      </c>
      <c r="AN101" s="8" t="str">
        <f t="shared" ref="AN101:AN155" ca="1" si="42">IF(AND(AG101&lt;$B$27,AH101="NO"),"YES","NO")</f>
        <v>YES</v>
      </c>
    </row>
    <row r="102" spans="1:40">
      <c r="A102" s="8">
        <v>67</v>
      </c>
      <c r="B102" s="8" cm="1">
        <f t="array" aca="1" ref="B102" ca="1">_xll.RiskGamma(1,1/$B$6)</f>
        <v>100</v>
      </c>
      <c r="C102" s="8">
        <f t="shared" ref="C102:C155" ca="1" si="43">C101+B102</f>
        <v>6700</v>
      </c>
      <c r="D102" s="8">
        <f t="shared" ref="D102:D155" ca="1" si="44">MAX(J101,C102)</f>
        <v>6700</v>
      </c>
      <c r="E102" s="8" cm="1">
        <f t="array" aca="1" ref="E102" ca="1">_xll.RiskPert($B$8,$D$8,$E$8)</f>
        <v>50</v>
      </c>
      <c r="F102" s="8">
        <f t="shared" ref="F102:F155" ca="1" si="45">D102+E102</f>
        <v>6750</v>
      </c>
      <c r="G102" s="8">
        <f t="shared" ref="G102:G155" ca="1" si="46">F102-C102</f>
        <v>50</v>
      </c>
      <c r="H102" s="8">
        <f t="shared" ref="H102:H155" ca="1" si="47">F102</f>
        <v>6750</v>
      </c>
      <c r="I102" s="8" cm="1">
        <f t="array" aca="1" ref="I102" ca="1">_xll.RiskUniform($B$10,$C$10)</f>
        <v>40</v>
      </c>
      <c r="J102" s="8">
        <f t="shared" ref="J102:J155" ca="1" si="48">H102+I102</f>
        <v>6790</v>
      </c>
      <c r="K102" s="8">
        <f t="shared" ref="K102:K155" ca="1" si="49">H102-F102</f>
        <v>0</v>
      </c>
      <c r="L102" s="8">
        <f t="shared" ref="L102:L155" ca="1" si="50">J102</f>
        <v>6790</v>
      </c>
      <c r="M102" s="19" cm="1">
        <f t="array" aca="1" ref="M102" ca="1">_xll.RiskWeibull($B$12,$C$12)</f>
        <v>93.543756289254645</v>
      </c>
      <c r="N102" s="19">
        <f t="shared" ref="N102:N155" ca="1" si="51">L102+M102</f>
        <v>6883.5437562892548</v>
      </c>
      <c r="O102" s="8">
        <f t="shared" ref="O102:O155" ca="1" si="52">L102-J102</f>
        <v>0</v>
      </c>
      <c r="P102" s="19">
        <f t="shared" ref="P102:P155" ca="1" si="53">N102</f>
        <v>6883.5437562892548</v>
      </c>
      <c r="Q102" s="8" cm="1">
        <f t="array" aca="1" ref="Q102" ca="1">_xll.RiskGamma($B$14,1/$C$14)</f>
        <v>100</v>
      </c>
      <c r="R102" s="8" cm="1">
        <f t="array" aca="1" ref="R102" ca="1">_xll.RiskUniform($B$16,$C$16)</f>
        <v>20</v>
      </c>
      <c r="S102" s="19">
        <f t="shared" ref="S102:S155" ca="1" si="54">P102+Q102+R102</f>
        <v>7003.5437562892548</v>
      </c>
      <c r="T102" s="9">
        <f t="shared" ca="1" si="29"/>
        <v>100</v>
      </c>
      <c r="U102" s="19" cm="1">
        <f t="array" aca="1" ref="U102" ca="1">INDEX(S:S, 41 + (INT((ROW(A67)-1)/6)*6))</f>
        <v>7503.5437562892548</v>
      </c>
      <c r="V102" s="8">
        <f t="shared" si="1"/>
        <v>120</v>
      </c>
      <c r="W102" s="19">
        <f t="shared" ca="1" si="30"/>
        <v>7623.5437562892548</v>
      </c>
      <c r="X102" s="8">
        <f t="shared" ca="1" si="31"/>
        <v>500</v>
      </c>
      <c r="Y102" s="19">
        <f t="shared" ca="1" si="32"/>
        <v>7623.5437562892548</v>
      </c>
      <c r="Z102" s="19" cm="1">
        <f t="array" aca="1" ref="Z102" ca="1">_xll.RiskPert($B$20,$C$20,$D$20)</f>
        <v>99.666666666666671</v>
      </c>
      <c r="AA102" s="8">
        <f t="shared" ca="1" si="33"/>
        <v>7723.2104229559218</v>
      </c>
      <c r="AB102" s="8">
        <f t="shared" ca="1" si="34"/>
        <v>0</v>
      </c>
      <c r="AC102" s="8" cm="1">
        <f t="array" aca="1" ref="AC102" ca="1">IF(MOD(ROW()-36, 6) = 0, INDEX(AA:AA, ROW()), INDEX(AE:AE,ROW() - 1))</f>
        <v>7723.2104229559218</v>
      </c>
      <c r="AD102" s="8" cm="1">
        <f t="array" aca="1" ref="AD102" ca="1">_xll.RiskUniform($B$22,$C$22)</f>
        <v>25</v>
      </c>
      <c r="AE102" s="8">
        <f t="shared" ref="AE102:AE155" ca="1" si="55">AC102+AD102</f>
        <v>7748.2104229559218</v>
      </c>
      <c r="AF102" s="19">
        <f t="shared" ca="1" si="35"/>
        <v>99.66666666666697</v>
      </c>
      <c r="AG102" s="19">
        <f t="shared" ref="AG102:AG155" ca="1" si="56">AE102-C102</f>
        <v>1048.2104229559218</v>
      </c>
      <c r="AH102" s="8" t="str">
        <f t="shared" ca="1" si="36"/>
        <v>NO</v>
      </c>
      <c r="AI102" s="8">
        <f t="shared" ca="1" si="37"/>
        <v>50</v>
      </c>
      <c r="AJ102" s="8">
        <f t="shared" ca="1" si="38"/>
        <v>100</v>
      </c>
      <c r="AK102" s="8">
        <f t="shared" ca="1" si="39"/>
        <v>500</v>
      </c>
      <c r="AL102" s="19">
        <f t="shared" ca="1" si="40"/>
        <v>99.66666666666697</v>
      </c>
      <c r="AM102" s="19">
        <f t="shared" ca="1" si="41"/>
        <v>1048.2104229559218</v>
      </c>
      <c r="AN102" s="8" t="str">
        <f t="shared" ca="1" si="42"/>
        <v>YES</v>
      </c>
    </row>
    <row r="103" spans="1:40">
      <c r="A103" s="8">
        <v>68</v>
      </c>
      <c r="B103" s="8" cm="1">
        <f t="array" aca="1" ref="B103" ca="1">_xll.RiskGamma(1,1/$B$6)</f>
        <v>100</v>
      </c>
      <c r="C103" s="8">
        <f t="shared" ca="1" si="43"/>
        <v>6800</v>
      </c>
      <c r="D103" s="8">
        <f t="shared" ca="1" si="44"/>
        <v>6800</v>
      </c>
      <c r="E103" s="8" cm="1">
        <f t="array" aca="1" ref="E103" ca="1">_xll.RiskPert($B$8,$D$8,$E$8)</f>
        <v>50</v>
      </c>
      <c r="F103" s="8">
        <f t="shared" ca="1" si="45"/>
        <v>6850</v>
      </c>
      <c r="G103" s="8">
        <f t="shared" ca="1" si="46"/>
        <v>50</v>
      </c>
      <c r="H103" s="8">
        <f t="shared" ca="1" si="47"/>
        <v>6850</v>
      </c>
      <c r="I103" s="8" cm="1">
        <f t="array" aca="1" ref="I103" ca="1">_xll.RiskUniform($B$10,$C$10)</f>
        <v>40</v>
      </c>
      <c r="J103" s="8">
        <f t="shared" ca="1" si="48"/>
        <v>6890</v>
      </c>
      <c r="K103" s="8">
        <f t="shared" ca="1" si="49"/>
        <v>0</v>
      </c>
      <c r="L103" s="8">
        <f t="shared" ca="1" si="50"/>
        <v>6890</v>
      </c>
      <c r="M103" s="19" cm="1">
        <f t="array" aca="1" ref="M103" ca="1">_xll.RiskWeibull($B$12,$C$12)</f>
        <v>93.543756289254645</v>
      </c>
      <c r="N103" s="19">
        <f t="shared" ca="1" si="51"/>
        <v>6983.5437562892548</v>
      </c>
      <c r="O103" s="8">
        <f t="shared" ca="1" si="52"/>
        <v>0</v>
      </c>
      <c r="P103" s="19">
        <f t="shared" ca="1" si="53"/>
        <v>6983.5437562892548</v>
      </c>
      <c r="Q103" s="8" cm="1">
        <f t="array" aca="1" ref="Q103" ca="1">_xll.RiskGamma($B$14,1/$C$14)</f>
        <v>100</v>
      </c>
      <c r="R103" s="8" cm="1">
        <f t="array" aca="1" ref="R103" ca="1">_xll.RiskUniform($B$16,$C$16)</f>
        <v>20</v>
      </c>
      <c r="S103" s="19">
        <f t="shared" ca="1" si="54"/>
        <v>7103.5437562892548</v>
      </c>
      <c r="T103" s="9">
        <f t="shared" ca="1" si="29"/>
        <v>100</v>
      </c>
      <c r="U103" s="19" cm="1">
        <f t="array" aca="1" ref="U103" ca="1">INDEX(S:S, 41 + (INT((ROW(A68)-1)/6)*6))</f>
        <v>7503.5437562892548</v>
      </c>
      <c r="V103" s="8">
        <f t="shared" si="1"/>
        <v>120</v>
      </c>
      <c r="W103" s="19">
        <f t="shared" ca="1" si="30"/>
        <v>7623.5437562892548</v>
      </c>
      <c r="X103" s="8">
        <f t="shared" ca="1" si="31"/>
        <v>400</v>
      </c>
      <c r="Y103" s="19">
        <f t="shared" ca="1" si="32"/>
        <v>7623.5437562892548</v>
      </c>
      <c r="Z103" s="19" cm="1">
        <f t="array" aca="1" ref="Z103" ca="1">_xll.RiskPert($B$20,$C$20,$D$20)</f>
        <v>99.666666666666671</v>
      </c>
      <c r="AA103" s="8">
        <f t="shared" ca="1" si="33"/>
        <v>7723.2104229559218</v>
      </c>
      <c r="AB103" s="8">
        <f t="shared" ca="1" si="34"/>
        <v>0</v>
      </c>
      <c r="AC103" s="8" cm="1">
        <f t="array" aca="1" ref="AC103" ca="1">IF(MOD(ROW()-36, 6) = 0, INDEX(AA:AA, ROW()), INDEX(AE:AE,ROW() - 1))</f>
        <v>7748.2104229559218</v>
      </c>
      <c r="AD103" s="8" cm="1">
        <f t="array" aca="1" ref="AD103" ca="1">_xll.RiskUniform($B$22,$C$22)</f>
        <v>25</v>
      </c>
      <c r="AE103" s="8">
        <f t="shared" ca="1" si="55"/>
        <v>7773.2104229559218</v>
      </c>
      <c r="AF103" s="19">
        <f t="shared" ca="1" si="35"/>
        <v>124.66666666666697</v>
      </c>
      <c r="AG103" s="19">
        <f t="shared" ca="1" si="56"/>
        <v>973.21042295592179</v>
      </c>
      <c r="AH103" s="8" t="str">
        <f t="shared" ca="1" si="36"/>
        <v>NO</v>
      </c>
      <c r="AI103" s="8">
        <f t="shared" ca="1" si="37"/>
        <v>50</v>
      </c>
      <c r="AJ103" s="8">
        <f t="shared" ca="1" si="38"/>
        <v>100</v>
      </c>
      <c r="AK103" s="8">
        <f t="shared" ca="1" si="39"/>
        <v>400</v>
      </c>
      <c r="AL103" s="19">
        <f t="shared" ca="1" si="40"/>
        <v>124.66666666666697</v>
      </c>
      <c r="AM103" s="19">
        <f t="shared" ca="1" si="41"/>
        <v>973.21042295592179</v>
      </c>
      <c r="AN103" s="8" t="str">
        <f t="shared" ca="1" si="42"/>
        <v>YES</v>
      </c>
    </row>
    <row r="104" spans="1:40">
      <c r="A104" s="8">
        <v>69</v>
      </c>
      <c r="B104" s="8" cm="1">
        <f t="array" aca="1" ref="B104" ca="1">_xll.RiskGamma(1,1/$B$6)</f>
        <v>100</v>
      </c>
      <c r="C104" s="8">
        <f t="shared" ca="1" si="43"/>
        <v>6900</v>
      </c>
      <c r="D104" s="8">
        <f t="shared" ca="1" si="44"/>
        <v>6900</v>
      </c>
      <c r="E104" s="8" cm="1">
        <f t="array" aca="1" ref="E104" ca="1">_xll.RiskPert($B$8,$D$8,$E$8)</f>
        <v>50</v>
      </c>
      <c r="F104" s="8">
        <f t="shared" ca="1" si="45"/>
        <v>6950</v>
      </c>
      <c r="G104" s="8">
        <f t="shared" ca="1" si="46"/>
        <v>50</v>
      </c>
      <c r="H104" s="8">
        <f t="shared" ca="1" si="47"/>
        <v>6950</v>
      </c>
      <c r="I104" s="8" cm="1">
        <f t="array" aca="1" ref="I104" ca="1">_xll.RiskUniform($B$10,$C$10)</f>
        <v>40</v>
      </c>
      <c r="J104" s="8">
        <f t="shared" ca="1" si="48"/>
        <v>6990</v>
      </c>
      <c r="K104" s="8">
        <f t="shared" ca="1" si="49"/>
        <v>0</v>
      </c>
      <c r="L104" s="8">
        <f t="shared" ca="1" si="50"/>
        <v>6990</v>
      </c>
      <c r="M104" s="19" cm="1">
        <f t="array" aca="1" ref="M104" ca="1">_xll.RiskWeibull($B$12,$C$12)</f>
        <v>93.543756289254645</v>
      </c>
      <c r="N104" s="19">
        <f t="shared" ca="1" si="51"/>
        <v>7083.5437562892548</v>
      </c>
      <c r="O104" s="8">
        <f t="shared" ca="1" si="52"/>
        <v>0</v>
      </c>
      <c r="P104" s="19">
        <f t="shared" ca="1" si="53"/>
        <v>7083.5437562892548</v>
      </c>
      <c r="Q104" s="8" cm="1">
        <f t="array" aca="1" ref="Q104" ca="1">_xll.RiskGamma($B$14,1/$C$14)</f>
        <v>100</v>
      </c>
      <c r="R104" s="8" cm="1">
        <f t="array" aca="1" ref="R104" ca="1">_xll.RiskUniform($B$16,$C$16)</f>
        <v>20</v>
      </c>
      <c r="S104" s="19">
        <f t="shared" ca="1" si="54"/>
        <v>7203.5437562892548</v>
      </c>
      <c r="T104" s="9">
        <f t="shared" ca="1" si="29"/>
        <v>100</v>
      </c>
      <c r="U104" s="19" cm="1">
        <f t="array" aca="1" ref="U104" ca="1">INDEX(S:S, 41 + (INT((ROW(A69)-1)/6)*6))</f>
        <v>7503.5437562892548</v>
      </c>
      <c r="V104" s="8">
        <f t="shared" si="1"/>
        <v>120</v>
      </c>
      <c r="W104" s="19">
        <f t="shared" ca="1" si="30"/>
        <v>7623.5437562892548</v>
      </c>
      <c r="X104" s="8">
        <f t="shared" ca="1" si="31"/>
        <v>300</v>
      </c>
      <c r="Y104" s="19">
        <f t="shared" ca="1" si="32"/>
        <v>7623.5437562892548</v>
      </c>
      <c r="Z104" s="19" cm="1">
        <f t="array" aca="1" ref="Z104" ca="1">_xll.RiskPert($B$20,$C$20,$D$20)</f>
        <v>99.666666666666671</v>
      </c>
      <c r="AA104" s="8">
        <f t="shared" ca="1" si="33"/>
        <v>7723.2104229559218</v>
      </c>
      <c r="AB104" s="8">
        <f t="shared" ca="1" si="34"/>
        <v>0</v>
      </c>
      <c r="AC104" s="8" cm="1">
        <f t="array" aca="1" ref="AC104" ca="1">IF(MOD(ROW()-36, 6) = 0, INDEX(AA:AA, ROW()), INDEX(AE:AE,ROW() - 1))</f>
        <v>7773.2104229559218</v>
      </c>
      <c r="AD104" s="8" cm="1">
        <f t="array" aca="1" ref="AD104" ca="1">_xll.RiskUniform($B$22,$C$22)</f>
        <v>25</v>
      </c>
      <c r="AE104" s="8">
        <f t="shared" ca="1" si="55"/>
        <v>7798.2104229559218</v>
      </c>
      <c r="AF104" s="19">
        <f t="shared" ca="1" si="35"/>
        <v>149.66666666666697</v>
      </c>
      <c r="AG104" s="19">
        <f t="shared" ca="1" si="56"/>
        <v>898.21042295592179</v>
      </c>
      <c r="AH104" s="8" t="str">
        <f t="shared" ca="1" si="36"/>
        <v>NO</v>
      </c>
      <c r="AI104" s="8">
        <f t="shared" ca="1" si="37"/>
        <v>50</v>
      </c>
      <c r="AJ104" s="8">
        <f t="shared" ca="1" si="38"/>
        <v>100</v>
      </c>
      <c r="AK104" s="8">
        <f t="shared" ca="1" si="39"/>
        <v>300</v>
      </c>
      <c r="AL104" s="19">
        <f t="shared" ca="1" si="40"/>
        <v>149.66666666666697</v>
      </c>
      <c r="AM104" s="19">
        <f t="shared" ca="1" si="41"/>
        <v>898.21042295592179</v>
      </c>
      <c r="AN104" s="8" t="str">
        <f t="shared" ca="1" si="42"/>
        <v>YES</v>
      </c>
    </row>
    <row r="105" spans="1:40">
      <c r="A105" s="8">
        <v>70</v>
      </c>
      <c r="B105" s="8" cm="1">
        <f t="array" aca="1" ref="B105" ca="1">_xll.RiskGamma(1,1/$B$6)</f>
        <v>100</v>
      </c>
      <c r="C105" s="8">
        <f t="shared" ca="1" si="43"/>
        <v>7000</v>
      </c>
      <c r="D105" s="8">
        <f t="shared" ca="1" si="44"/>
        <v>7000</v>
      </c>
      <c r="E105" s="8" cm="1">
        <f t="array" aca="1" ref="E105" ca="1">_xll.RiskPert($B$8,$D$8,$E$8)</f>
        <v>50</v>
      </c>
      <c r="F105" s="8">
        <f t="shared" ca="1" si="45"/>
        <v>7050</v>
      </c>
      <c r="G105" s="8">
        <f t="shared" ca="1" si="46"/>
        <v>50</v>
      </c>
      <c r="H105" s="8">
        <f t="shared" ca="1" si="47"/>
        <v>7050</v>
      </c>
      <c r="I105" s="8" cm="1">
        <f t="array" aca="1" ref="I105" ca="1">_xll.RiskUniform($B$10,$C$10)</f>
        <v>40</v>
      </c>
      <c r="J105" s="8">
        <f t="shared" ca="1" si="48"/>
        <v>7090</v>
      </c>
      <c r="K105" s="8">
        <f t="shared" ca="1" si="49"/>
        <v>0</v>
      </c>
      <c r="L105" s="8">
        <f t="shared" ca="1" si="50"/>
        <v>7090</v>
      </c>
      <c r="M105" s="19" cm="1">
        <f t="array" aca="1" ref="M105" ca="1">_xll.RiskWeibull($B$12,$C$12)</f>
        <v>93.543756289254645</v>
      </c>
      <c r="N105" s="19">
        <f t="shared" ca="1" si="51"/>
        <v>7183.5437562892548</v>
      </c>
      <c r="O105" s="8">
        <f t="shared" ca="1" si="52"/>
        <v>0</v>
      </c>
      <c r="P105" s="19">
        <f t="shared" ca="1" si="53"/>
        <v>7183.5437562892548</v>
      </c>
      <c r="Q105" s="8" cm="1">
        <f t="array" aca="1" ref="Q105" ca="1">_xll.RiskGamma($B$14,1/$C$14)</f>
        <v>100</v>
      </c>
      <c r="R105" s="8" cm="1">
        <f t="array" aca="1" ref="R105" ca="1">_xll.RiskUniform($B$16,$C$16)</f>
        <v>20</v>
      </c>
      <c r="S105" s="19">
        <f t="shared" ca="1" si="54"/>
        <v>7303.5437562892548</v>
      </c>
      <c r="T105" s="9">
        <f t="shared" ca="1" si="29"/>
        <v>100</v>
      </c>
      <c r="U105" s="19" cm="1">
        <f t="array" aca="1" ref="U105" ca="1">INDEX(S:S, 41 + (INT((ROW(A70)-1)/6)*6))</f>
        <v>7503.5437562892548</v>
      </c>
      <c r="V105" s="8">
        <f t="shared" si="1"/>
        <v>120</v>
      </c>
      <c r="W105" s="19">
        <f t="shared" ca="1" si="30"/>
        <v>7623.5437562892548</v>
      </c>
      <c r="X105" s="8">
        <f t="shared" ca="1" si="31"/>
        <v>200</v>
      </c>
      <c r="Y105" s="19">
        <f t="shared" ca="1" si="32"/>
        <v>7623.5437562892548</v>
      </c>
      <c r="Z105" s="19" cm="1">
        <f t="array" aca="1" ref="Z105" ca="1">_xll.RiskPert($B$20,$C$20,$D$20)</f>
        <v>99.666666666666671</v>
      </c>
      <c r="AA105" s="8">
        <f t="shared" ca="1" si="33"/>
        <v>7723.2104229559218</v>
      </c>
      <c r="AB105" s="8">
        <f t="shared" ca="1" si="34"/>
        <v>0</v>
      </c>
      <c r="AC105" s="8" cm="1">
        <f t="array" aca="1" ref="AC105" ca="1">IF(MOD(ROW()-36, 6) = 0, INDEX(AA:AA, ROW()), INDEX(AE:AE,ROW() - 1))</f>
        <v>7798.2104229559218</v>
      </c>
      <c r="AD105" s="8" cm="1">
        <f t="array" aca="1" ref="AD105" ca="1">_xll.RiskUniform($B$22,$C$22)</f>
        <v>25</v>
      </c>
      <c r="AE105" s="8">
        <f t="shared" ca="1" si="55"/>
        <v>7823.2104229559218</v>
      </c>
      <c r="AF105" s="19">
        <f t="shared" ca="1" si="35"/>
        <v>174.66666666666697</v>
      </c>
      <c r="AG105" s="19">
        <f t="shared" ca="1" si="56"/>
        <v>823.21042295592179</v>
      </c>
      <c r="AH105" s="8" t="str">
        <f t="shared" ca="1" si="36"/>
        <v>NO</v>
      </c>
      <c r="AI105" s="8">
        <f t="shared" ca="1" si="37"/>
        <v>50</v>
      </c>
      <c r="AJ105" s="8">
        <f t="shared" ca="1" si="38"/>
        <v>100</v>
      </c>
      <c r="AK105" s="8">
        <f t="shared" ca="1" si="39"/>
        <v>200</v>
      </c>
      <c r="AL105" s="19">
        <f t="shared" ca="1" si="40"/>
        <v>174.66666666666697</v>
      </c>
      <c r="AM105" s="19">
        <f t="shared" ca="1" si="41"/>
        <v>823.21042295592179</v>
      </c>
      <c r="AN105" s="8" t="str">
        <f t="shared" ca="1" si="42"/>
        <v>YES</v>
      </c>
    </row>
    <row r="106" spans="1:40">
      <c r="A106" s="8">
        <v>71</v>
      </c>
      <c r="B106" s="8" cm="1">
        <f t="array" aca="1" ref="B106" ca="1">_xll.RiskGamma(1,1/$B$6)</f>
        <v>100</v>
      </c>
      <c r="C106" s="8">
        <f t="shared" ca="1" si="43"/>
        <v>7100</v>
      </c>
      <c r="D106" s="8">
        <f t="shared" ca="1" si="44"/>
        <v>7100</v>
      </c>
      <c r="E106" s="8" cm="1">
        <f t="array" aca="1" ref="E106" ca="1">_xll.RiskPert($B$8,$D$8,$E$8)</f>
        <v>50</v>
      </c>
      <c r="F106" s="8">
        <f t="shared" ca="1" si="45"/>
        <v>7150</v>
      </c>
      <c r="G106" s="8">
        <f t="shared" ca="1" si="46"/>
        <v>50</v>
      </c>
      <c r="H106" s="8">
        <f t="shared" ca="1" si="47"/>
        <v>7150</v>
      </c>
      <c r="I106" s="8" cm="1">
        <f t="array" aca="1" ref="I106" ca="1">_xll.RiskUniform($B$10,$C$10)</f>
        <v>40</v>
      </c>
      <c r="J106" s="8">
        <f t="shared" ca="1" si="48"/>
        <v>7190</v>
      </c>
      <c r="K106" s="8">
        <f t="shared" ca="1" si="49"/>
        <v>0</v>
      </c>
      <c r="L106" s="8">
        <f t="shared" ca="1" si="50"/>
        <v>7190</v>
      </c>
      <c r="M106" s="19" cm="1">
        <f t="array" aca="1" ref="M106" ca="1">_xll.RiskWeibull($B$12,$C$12)</f>
        <v>93.543756289254645</v>
      </c>
      <c r="N106" s="19">
        <f t="shared" ca="1" si="51"/>
        <v>7283.5437562892548</v>
      </c>
      <c r="O106" s="8">
        <f t="shared" ca="1" si="52"/>
        <v>0</v>
      </c>
      <c r="P106" s="19">
        <f t="shared" ca="1" si="53"/>
        <v>7283.5437562892548</v>
      </c>
      <c r="Q106" s="8" cm="1">
        <f t="array" aca="1" ref="Q106" ca="1">_xll.RiskGamma($B$14,1/$C$14)</f>
        <v>100</v>
      </c>
      <c r="R106" s="8" cm="1">
        <f t="array" aca="1" ref="R106" ca="1">_xll.RiskUniform($B$16,$C$16)</f>
        <v>20</v>
      </c>
      <c r="S106" s="19">
        <f t="shared" ca="1" si="54"/>
        <v>7403.5437562892548</v>
      </c>
      <c r="T106" s="9">
        <f t="shared" ca="1" si="29"/>
        <v>100</v>
      </c>
      <c r="U106" s="19" cm="1">
        <f t="array" aca="1" ref="U106" ca="1">INDEX(S:S, 41 + (INT((ROW(A71)-1)/6)*6))</f>
        <v>7503.5437562892548</v>
      </c>
      <c r="V106" s="8">
        <f t="shared" si="1"/>
        <v>120</v>
      </c>
      <c r="W106" s="19">
        <f t="shared" ca="1" si="30"/>
        <v>7623.5437562892548</v>
      </c>
      <c r="X106" s="8">
        <f t="shared" ca="1" si="31"/>
        <v>100</v>
      </c>
      <c r="Y106" s="19">
        <f t="shared" ca="1" si="32"/>
        <v>7623.5437562892548</v>
      </c>
      <c r="Z106" s="19" cm="1">
        <f t="array" aca="1" ref="Z106" ca="1">_xll.RiskPert($B$20,$C$20,$D$20)</f>
        <v>99.666666666666671</v>
      </c>
      <c r="AA106" s="8">
        <f t="shared" ca="1" si="33"/>
        <v>7723.2104229559218</v>
      </c>
      <c r="AB106" s="8">
        <f t="shared" ca="1" si="34"/>
        <v>0</v>
      </c>
      <c r="AC106" s="8" cm="1">
        <f t="array" aca="1" ref="AC106" ca="1">IF(MOD(ROW()-36, 6) = 0, INDEX(AA:AA, ROW()), INDEX(AE:AE,ROW() - 1))</f>
        <v>7823.2104229559218</v>
      </c>
      <c r="AD106" s="8" cm="1">
        <f t="array" aca="1" ref="AD106" ca="1">_xll.RiskUniform($B$22,$C$22)</f>
        <v>25</v>
      </c>
      <c r="AE106" s="8">
        <f t="shared" ca="1" si="55"/>
        <v>7848.2104229559218</v>
      </c>
      <c r="AF106" s="19">
        <f t="shared" ca="1" si="35"/>
        <v>199.66666666666697</v>
      </c>
      <c r="AG106" s="19">
        <f t="shared" ca="1" si="56"/>
        <v>748.21042295592179</v>
      </c>
      <c r="AH106" s="8" t="str">
        <f t="shared" ca="1" si="36"/>
        <v>NO</v>
      </c>
      <c r="AI106" s="8">
        <f t="shared" ca="1" si="37"/>
        <v>50</v>
      </c>
      <c r="AJ106" s="8">
        <f t="shared" ca="1" si="38"/>
        <v>100</v>
      </c>
      <c r="AK106" s="8">
        <f t="shared" ca="1" si="39"/>
        <v>100</v>
      </c>
      <c r="AL106" s="19">
        <f t="shared" ca="1" si="40"/>
        <v>199.66666666666697</v>
      </c>
      <c r="AM106" s="19">
        <f t="shared" ca="1" si="41"/>
        <v>748.21042295592179</v>
      </c>
      <c r="AN106" s="8" t="str">
        <f t="shared" ca="1" si="42"/>
        <v>YES</v>
      </c>
    </row>
    <row r="107" spans="1:40">
      <c r="A107" s="8">
        <v>72</v>
      </c>
      <c r="B107" s="8" cm="1">
        <f t="array" aca="1" ref="B107" ca="1">_xll.RiskGamma(1,1/$B$6)</f>
        <v>100</v>
      </c>
      <c r="C107" s="8">
        <f t="shared" ca="1" si="43"/>
        <v>7200</v>
      </c>
      <c r="D107" s="8">
        <f t="shared" ca="1" si="44"/>
        <v>7200</v>
      </c>
      <c r="E107" s="8" cm="1">
        <f t="array" aca="1" ref="E107" ca="1">_xll.RiskPert($B$8,$D$8,$E$8)</f>
        <v>50</v>
      </c>
      <c r="F107" s="8">
        <f t="shared" ca="1" si="45"/>
        <v>7250</v>
      </c>
      <c r="G107" s="8">
        <f t="shared" ca="1" si="46"/>
        <v>50</v>
      </c>
      <c r="H107" s="8">
        <f t="shared" ca="1" si="47"/>
        <v>7250</v>
      </c>
      <c r="I107" s="8" cm="1">
        <f t="array" aca="1" ref="I107" ca="1">_xll.RiskUniform($B$10,$C$10)</f>
        <v>40</v>
      </c>
      <c r="J107" s="8">
        <f t="shared" ca="1" si="48"/>
        <v>7290</v>
      </c>
      <c r="K107" s="8">
        <f t="shared" ca="1" si="49"/>
        <v>0</v>
      </c>
      <c r="L107" s="8">
        <f t="shared" ca="1" si="50"/>
        <v>7290</v>
      </c>
      <c r="M107" s="19" cm="1">
        <f t="array" aca="1" ref="M107" ca="1">_xll.RiskWeibull($B$12,$C$12)</f>
        <v>93.543756289254645</v>
      </c>
      <c r="N107" s="19">
        <f t="shared" ca="1" si="51"/>
        <v>7383.5437562892548</v>
      </c>
      <c r="O107" s="8">
        <f t="shared" ca="1" si="52"/>
        <v>0</v>
      </c>
      <c r="P107" s="19">
        <f t="shared" ca="1" si="53"/>
        <v>7383.5437562892548</v>
      </c>
      <c r="Q107" s="8" cm="1">
        <f t="array" aca="1" ref="Q107" ca="1">_xll.RiskGamma($B$14,1/$C$14)</f>
        <v>100</v>
      </c>
      <c r="R107" s="8" cm="1">
        <f t="array" aca="1" ref="R107" ca="1">_xll.RiskUniform($B$16,$C$16)</f>
        <v>20</v>
      </c>
      <c r="S107" s="19">
        <f t="shared" ca="1" si="54"/>
        <v>7503.5437562892548</v>
      </c>
      <c r="T107" s="9">
        <f t="shared" ca="1" si="29"/>
        <v>100</v>
      </c>
      <c r="U107" s="19" cm="1">
        <f t="array" aca="1" ref="U107" ca="1">INDEX(S:S, 41 + (INT((ROW(A72)-1)/6)*6))</f>
        <v>7503.5437562892548</v>
      </c>
      <c r="V107" s="8">
        <f t="shared" si="1"/>
        <v>120</v>
      </c>
      <c r="W107" s="19">
        <f t="shared" ca="1" si="30"/>
        <v>7623.5437562892548</v>
      </c>
      <c r="X107" s="8">
        <f t="shared" ca="1" si="31"/>
        <v>0</v>
      </c>
      <c r="Y107" s="19">
        <f t="shared" ca="1" si="32"/>
        <v>7623.5437562892548</v>
      </c>
      <c r="Z107" s="19" cm="1">
        <f t="array" aca="1" ref="Z107" ca="1">_xll.RiskPert($B$20,$C$20,$D$20)</f>
        <v>99.666666666666671</v>
      </c>
      <c r="AA107" s="8">
        <f t="shared" ca="1" si="33"/>
        <v>7723.2104229559218</v>
      </c>
      <c r="AB107" s="8">
        <f t="shared" ca="1" si="34"/>
        <v>0</v>
      </c>
      <c r="AC107" s="8" cm="1">
        <f t="array" aca="1" ref="AC107" ca="1">IF(MOD(ROW()-36, 6) = 0, INDEX(AA:AA, ROW()), INDEX(AE:AE,ROW() - 1))</f>
        <v>7848.2104229559218</v>
      </c>
      <c r="AD107" s="8" cm="1">
        <f t="array" aca="1" ref="AD107" ca="1">_xll.RiskUniform($B$22,$C$22)</f>
        <v>25</v>
      </c>
      <c r="AE107" s="8">
        <f t="shared" ca="1" si="55"/>
        <v>7873.2104229559218</v>
      </c>
      <c r="AF107" s="19">
        <f t="shared" ca="1" si="35"/>
        <v>224.66666666666697</v>
      </c>
      <c r="AG107" s="19">
        <f t="shared" ca="1" si="56"/>
        <v>673.21042295592179</v>
      </c>
      <c r="AH107" s="8" t="str">
        <f t="shared" ca="1" si="36"/>
        <v>NO</v>
      </c>
      <c r="AI107" s="8">
        <f t="shared" ca="1" si="37"/>
        <v>50</v>
      </c>
      <c r="AJ107" s="8">
        <f t="shared" ca="1" si="38"/>
        <v>100</v>
      </c>
      <c r="AK107" s="8">
        <f t="shared" ca="1" si="39"/>
        <v>0</v>
      </c>
      <c r="AL107" s="19">
        <f t="shared" ca="1" si="40"/>
        <v>224.66666666666697</v>
      </c>
      <c r="AM107" s="19">
        <f t="shared" ca="1" si="41"/>
        <v>673.21042295592179</v>
      </c>
      <c r="AN107" s="8" t="str">
        <f t="shared" ca="1" si="42"/>
        <v>YES</v>
      </c>
    </row>
    <row r="108" spans="1:40">
      <c r="A108" s="8">
        <v>73</v>
      </c>
      <c r="B108" s="8" cm="1">
        <f t="array" aca="1" ref="B108" ca="1">_xll.RiskGamma(1,1/$B$6)</f>
        <v>100</v>
      </c>
      <c r="C108" s="8">
        <f t="shared" ca="1" si="43"/>
        <v>7300</v>
      </c>
      <c r="D108" s="8">
        <f t="shared" ca="1" si="44"/>
        <v>7300</v>
      </c>
      <c r="E108" s="8" cm="1">
        <f t="array" aca="1" ref="E108" ca="1">_xll.RiskPert($B$8,$D$8,$E$8)</f>
        <v>50</v>
      </c>
      <c r="F108" s="8">
        <f t="shared" ca="1" si="45"/>
        <v>7350</v>
      </c>
      <c r="G108" s="8">
        <f t="shared" ca="1" si="46"/>
        <v>50</v>
      </c>
      <c r="H108" s="8">
        <f t="shared" ca="1" si="47"/>
        <v>7350</v>
      </c>
      <c r="I108" s="8" cm="1">
        <f t="array" aca="1" ref="I108" ca="1">_xll.RiskUniform($B$10,$C$10)</f>
        <v>40</v>
      </c>
      <c r="J108" s="8">
        <f t="shared" ca="1" si="48"/>
        <v>7390</v>
      </c>
      <c r="K108" s="8">
        <f t="shared" ca="1" si="49"/>
        <v>0</v>
      </c>
      <c r="L108" s="8">
        <f t="shared" ca="1" si="50"/>
        <v>7390</v>
      </c>
      <c r="M108" s="19" cm="1">
        <f t="array" aca="1" ref="M108" ca="1">_xll.RiskWeibull($B$12,$C$12)</f>
        <v>93.543756289254645</v>
      </c>
      <c r="N108" s="19">
        <f t="shared" ca="1" si="51"/>
        <v>7483.5437562892548</v>
      </c>
      <c r="O108" s="8">
        <f t="shared" ca="1" si="52"/>
        <v>0</v>
      </c>
      <c r="P108" s="19">
        <f t="shared" ca="1" si="53"/>
        <v>7483.5437562892548</v>
      </c>
      <c r="Q108" s="8" cm="1">
        <f t="array" aca="1" ref="Q108" ca="1">_xll.RiskGamma($B$14,1/$C$14)</f>
        <v>100</v>
      </c>
      <c r="R108" s="8" cm="1">
        <f t="array" aca="1" ref="R108" ca="1">_xll.RiskUniform($B$16,$C$16)</f>
        <v>20</v>
      </c>
      <c r="S108" s="19">
        <f t="shared" ca="1" si="54"/>
        <v>7603.5437562892548</v>
      </c>
      <c r="T108" s="9">
        <f t="shared" ca="1" si="29"/>
        <v>100</v>
      </c>
      <c r="U108" s="19" cm="1">
        <f t="array" aca="1" ref="U108" ca="1">INDEX(S:S, 41 + (INT((ROW(A73)-1)/6)*6))</f>
        <v>8103.5437562892548</v>
      </c>
      <c r="V108" s="8">
        <f t="shared" si="1"/>
        <v>120</v>
      </c>
      <c r="W108" s="19">
        <f t="shared" ca="1" si="30"/>
        <v>8223.5437562892548</v>
      </c>
      <c r="X108" s="8">
        <f t="shared" ca="1" si="31"/>
        <v>500</v>
      </c>
      <c r="Y108" s="19">
        <f t="shared" ca="1" si="32"/>
        <v>8223.5437562892548</v>
      </c>
      <c r="Z108" s="19" cm="1">
        <f t="array" aca="1" ref="Z108" ca="1">_xll.RiskPert($B$20,$C$20,$D$20)</f>
        <v>99.666666666666671</v>
      </c>
      <c r="AA108" s="8">
        <f t="shared" ca="1" si="33"/>
        <v>8323.2104229559209</v>
      </c>
      <c r="AB108" s="8">
        <f t="shared" ca="1" si="34"/>
        <v>0</v>
      </c>
      <c r="AC108" s="8" cm="1">
        <f t="array" aca="1" ref="AC108" ca="1">IF(MOD(ROW()-36, 6) = 0, INDEX(AA:AA, ROW()), INDEX(AE:AE,ROW() - 1))</f>
        <v>8323.2104229559209</v>
      </c>
      <c r="AD108" s="8" cm="1">
        <f t="array" aca="1" ref="AD108" ca="1">_xll.RiskUniform($B$22,$C$22)</f>
        <v>25</v>
      </c>
      <c r="AE108" s="8">
        <f t="shared" ca="1" si="55"/>
        <v>8348.2104229559209</v>
      </c>
      <c r="AF108" s="19">
        <f t="shared" ca="1" si="35"/>
        <v>99.66666666666606</v>
      </c>
      <c r="AG108" s="19">
        <f t="shared" ca="1" si="56"/>
        <v>1048.2104229559209</v>
      </c>
      <c r="AH108" s="8" t="str">
        <f t="shared" ca="1" si="36"/>
        <v>NO</v>
      </c>
      <c r="AI108" s="8">
        <f t="shared" ca="1" si="37"/>
        <v>50</v>
      </c>
      <c r="AJ108" s="8">
        <f t="shared" ca="1" si="38"/>
        <v>100</v>
      </c>
      <c r="AK108" s="8">
        <f t="shared" ca="1" si="39"/>
        <v>500</v>
      </c>
      <c r="AL108" s="19">
        <f t="shared" ca="1" si="40"/>
        <v>99.66666666666606</v>
      </c>
      <c r="AM108" s="19">
        <f t="shared" ca="1" si="41"/>
        <v>1048.2104229559209</v>
      </c>
      <c r="AN108" s="8" t="str">
        <f t="shared" ca="1" si="42"/>
        <v>YES</v>
      </c>
    </row>
    <row r="109" spans="1:40">
      <c r="A109" s="8">
        <v>74</v>
      </c>
      <c r="B109" s="8" cm="1">
        <f t="array" aca="1" ref="B109" ca="1">_xll.RiskGamma(1,1/$B$6)</f>
        <v>100</v>
      </c>
      <c r="C109" s="8">
        <f t="shared" ca="1" si="43"/>
        <v>7400</v>
      </c>
      <c r="D109" s="8">
        <f t="shared" ca="1" si="44"/>
        <v>7400</v>
      </c>
      <c r="E109" s="8" cm="1">
        <f t="array" aca="1" ref="E109" ca="1">_xll.RiskPert($B$8,$D$8,$E$8)</f>
        <v>50</v>
      </c>
      <c r="F109" s="8">
        <f t="shared" ca="1" si="45"/>
        <v>7450</v>
      </c>
      <c r="G109" s="8">
        <f t="shared" ca="1" si="46"/>
        <v>50</v>
      </c>
      <c r="H109" s="8">
        <f t="shared" ca="1" si="47"/>
        <v>7450</v>
      </c>
      <c r="I109" s="8" cm="1">
        <f t="array" aca="1" ref="I109" ca="1">_xll.RiskUniform($B$10,$C$10)</f>
        <v>40</v>
      </c>
      <c r="J109" s="8">
        <f t="shared" ca="1" si="48"/>
        <v>7490</v>
      </c>
      <c r="K109" s="8">
        <f t="shared" ca="1" si="49"/>
        <v>0</v>
      </c>
      <c r="L109" s="8">
        <f t="shared" ca="1" si="50"/>
        <v>7490</v>
      </c>
      <c r="M109" s="19" cm="1">
        <f t="array" aca="1" ref="M109" ca="1">_xll.RiskWeibull($B$12,$C$12)</f>
        <v>93.543756289254645</v>
      </c>
      <c r="N109" s="19">
        <f t="shared" ca="1" si="51"/>
        <v>7583.5437562892548</v>
      </c>
      <c r="O109" s="8">
        <f t="shared" ca="1" si="52"/>
        <v>0</v>
      </c>
      <c r="P109" s="19">
        <f t="shared" ca="1" si="53"/>
        <v>7583.5437562892548</v>
      </c>
      <c r="Q109" s="8" cm="1">
        <f t="array" aca="1" ref="Q109" ca="1">_xll.RiskGamma($B$14,1/$C$14)</f>
        <v>100</v>
      </c>
      <c r="R109" s="8" cm="1">
        <f t="array" aca="1" ref="R109" ca="1">_xll.RiskUniform($B$16,$C$16)</f>
        <v>20</v>
      </c>
      <c r="S109" s="19">
        <f t="shared" ca="1" si="54"/>
        <v>7703.5437562892548</v>
      </c>
      <c r="T109" s="9">
        <f t="shared" ca="1" si="29"/>
        <v>100</v>
      </c>
      <c r="U109" s="19" cm="1">
        <f t="array" aca="1" ref="U109" ca="1">INDEX(S:S, 41 + (INT((ROW(A74)-1)/6)*6))</f>
        <v>8103.5437562892548</v>
      </c>
      <c r="V109" s="8">
        <f t="shared" si="1"/>
        <v>120</v>
      </c>
      <c r="W109" s="19">
        <f t="shared" ca="1" si="30"/>
        <v>8223.5437562892548</v>
      </c>
      <c r="X109" s="8">
        <f t="shared" ca="1" si="31"/>
        <v>400</v>
      </c>
      <c r="Y109" s="19">
        <f t="shared" ca="1" si="32"/>
        <v>8223.5437562892548</v>
      </c>
      <c r="Z109" s="19" cm="1">
        <f t="array" aca="1" ref="Z109" ca="1">_xll.RiskPert($B$20,$C$20,$D$20)</f>
        <v>99.666666666666671</v>
      </c>
      <c r="AA109" s="8">
        <f t="shared" ca="1" si="33"/>
        <v>8323.2104229559209</v>
      </c>
      <c r="AB109" s="8">
        <f t="shared" ca="1" si="34"/>
        <v>0</v>
      </c>
      <c r="AC109" s="8" cm="1">
        <f t="array" aca="1" ref="AC109" ca="1">IF(MOD(ROW()-36, 6) = 0, INDEX(AA:AA, ROW()), INDEX(AE:AE,ROW() - 1))</f>
        <v>8348.2104229559209</v>
      </c>
      <c r="AD109" s="8" cm="1">
        <f t="array" aca="1" ref="AD109" ca="1">_xll.RiskUniform($B$22,$C$22)</f>
        <v>25</v>
      </c>
      <c r="AE109" s="8">
        <f t="shared" ca="1" si="55"/>
        <v>8373.2104229559209</v>
      </c>
      <c r="AF109" s="19">
        <f t="shared" ca="1" si="35"/>
        <v>124.66666666666606</v>
      </c>
      <c r="AG109" s="19">
        <f t="shared" ca="1" si="56"/>
        <v>973.21042295592088</v>
      </c>
      <c r="AH109" s="8" t="str">
        <f t="shared" ca="1" si="36"/>
        <v>NO</v>
      </c>
      <c r="AI109" s="8">
        <f t="shared" ca="1" si="37"/>
        <v>50</v>
      </c>
      <c r="AJ109" s="8">
        <f t="shared" ca="1" si="38"/>
        <v>100</v>
      </c>
      <c r="AK109" s="8">
        <f t="shared" ca="1" si="39"/>
        <v>400</v>
      </c>
      <c r="AL109" s="19">
        <f t="shared" ca="1" si="40"/>
        <v>124.66666666666606</v>
      </c>
      <c r="AM109" s="19">
        <f t="shared" ca="1" si="41"/>
        <v>973.21042295592088</v>
      </c>
      <c r="AN109" s="8" t="str">
        <f t="shared" ca="1" si="42"/>
        <v>YES</v>
      </c>
    </row>
    <row r="110" spans="1:40">
      <c r="A110" s="8">
        <v>75</v>
      </c>
      <c r="B110" s="8" cm="1">
        <f t="array" aca="1" ref="B110" ca="1">_xll.RiskGamma(1,1/$B$6)</f>
        <v>100</v>
      </c>
      <c r="C110" s="8">
        <f t="shared" ca="1" si="43"/>
        <v>7500</v>
      </c>
      <c r="D110" s="8">
        <f t="shared" ca="1" si="44"/>
        <v>7500</v>
      </c>
      <c r="E110" s="8" cm="1">
        <f t="array" aca="1" ref="E110" ca="1">_xll.RiskPert($B$8,$D$8,$E$8)</f>
        <v>50</v>
      </c>
      <c r="F110" s="8">
        <f t="shared" ca="1" si="45"/>
        <v>7550</v>
      </c>
      <c r="G110" s="8">
        <f t="shared" ca="1" si="46"/>
        <v>50</v>
      </c>
      <c r="H110" s="8">
        <f t="shared" ca="1" si="47"/>
        <v>7550</v>
      </c>
      <c r="I110" s="8" cm="1">
        <f t="array" aca="1" ref="I110" ca="1">_xll.RiskUniform($B$10,$C$10)</f>
        <v>40</v>
      </c>
      <c r="J110" s="8">
        <f t="shared" ca="1" si="48"/>
        <v>7590</v>
      </c>
      <c r="K110" s="8">
        <f t="shared" ca="1" si="49"/>
        <v>0</v>
      </c>
      <c r="L110" s="8">
        <f t="shared" ca="1" si="50"/>
        <v>7590</v>
      </c>
      <c r="M110" s="19" cm="1">
        <f t="array" aca="1" ref="M110" ca="1">_xll.RiskWeibull($B$12,$C$12)</f>
        <v>93.543756289254645</v>
      </c>
      <c r="N110" s="19">
        <f t="shared" ca="1" si="51"/>
        <v>7683.5437562892548</v>
      </c>
      <c r="O110" s="8">
        <f t="shared" ca="1" si="52"/>
        <v>0</v>
      </c>
      <c r="P110" s="19">
        <f t="shared" ca="1" si="53"/>
        <v>7683.5437562892548</v>
      </c>
      <c r="Q110" s="8" cm="1">
        <f t="array" aca="1" ref="Q110" ca="1">_xll.RiskGamma($B$14,1/$C$14)</f>
        <v>100</v>
      </c>
      <c r="R110" s="8" cm="1">
        <f t="array" aca="1" ref="R110" ca="1">_xll.RiskUniform($B$16,$C$16)</f>
        <v>20</v>
      </c>
      <c r="S110" s="19">
        <f t="shared" ca="1" si="54"/>
        <v>7803.5437562892548</v>
      </c>
      <c r="T110" s="9">
        <f t="shared" ca="1" si="29"/>
        <v>100</v>
      </c>
      <c r="U110" s="19" cm="1">
        <f t="array" aca="1" ref="U110" ca="1">INDEX(S:S, 41 + (INT((ROW(A75)-1)/6)*6))</f>
        <v>8103.5437562892548</v>
      </c>
      <c r="V110" s="8">
        <f t="shared" si="1"/>
        <v>120</v>
      </c>
      <c r="W110" s="19">
        <f t="shared" ca="1" si="30"/>
        <v>8223.5437562892548</v>
      </c>
      <c r="X110" s="8">
        <f t="shared" ca="1" si="31"/>
        <v>300</v>
      </c>
      <c r="Y110" s="19">
        <f t="shared" ca="1" si="32"/>
        <v>8223.5437562892548</v>
      </c>
      <c r="Z110" s="19" cm="1">
        <f t="array" aca="1" ref="Z110" ca="1">_xll.RiskPert($B$20,$C$20,$D$20)</f>
        <v>99.666666666666671</v>
      </c>
      <c r="AA110" s="8">
        <f t="shared" ca="1" si="33"/>
        <v>8323.2104229559209</v>
      </c>
      <c r="AB110" s="8">
        <f t="shared" ca="1" si="34"/>
        <v>0</v>
      </c>
      <c r="AC110" s="8" cm="1">
        <f t="array" aca="1" ref="AC110" ca="1">IF(MOD(ROW()-36, 6) = 0, INDEX(AA:AA, ROW()), INDEX(AE:AE,ROW() - 1))</f>
        <v>8373.2104229559209</v>
      </c>
      <c r="AD110" s="8" cm="1">
        <f t="array" aca="1" ref="AD110" ca="1">_xll.RiskUniform($B$22,$C$22)</f>
        <v>25</v>
      </c>
      <c r="AE110" s="8">
        <f t="shared" ca="1" si="55"/>
        <v>8398.2104229559209</v>
      </c>
      <c r="AF110" s="19">
        <f t="shared" ca="1" si="35"/>
        <v>149.66666666666606</v>
      </c>
      <c r="AG110" s="19">
        <f t="shared" ca="1" si="56"/>
        <v>898.21042295592088</v>
      </c>
      <c r="AH110" s="8" t="str">
        <f t="shared" ca="1" si="36"/>
        <v>NO</v>
      </c>
      <c r="AI110" s="8">
        <f t="shared" ca="1" si="37"/>
        <v>50</v>
      </c>
      <c r="AJ110" s="8">
        <f t="shared" ca="1" si="38"/>
        <v>100</v>
      </c>
      <c r="AK110" s="8">
        <f t="shared" ca="1" si="39"/>
        <v>300</v>
      </c>
      <c r="AL110" s="19">
        <f t="shared" ca="1" si="40"/>
        <v>149.66666666666606</v>
      </c>
      <c r="AM110" s="19">
        <f t="shared" ca="1" si="41"/>
        <v>898.21042295592088</v>
      </c>
      <c r="AN110" s="8" t="str">
        <f t="shared" ca="1" si="42"/>
        <v>YES</v>
      </c>
    </row>
    <row r="111" spans="1:40">
      <c r="A111" s="8">
        <v>76</v>
      </c>
      <c r="B111" s="8" cm="1">
        <f t="array" aca="1" ref="B111" ca="1">_xll.RiskGamma(1,1/$B$6)</f>
        <v>100</v>
      </c>
      <c r="C111" s="8">
        <f t="shared" ca="1" si="43"/>
        <v>7600</v>
      </c>
      <c r="D111" s="8">
        <f t="shared" ca="1" si="44"/>
        <v>7600</v>
      </c>
      <c r="E111" s="8" cm="1">
        <f t="array" aca="1" ref="E111" ca="1">_xll.RiskPert($B$8,$D$8,$E$8)</f>
        <v>50</v>
      </c>
      <c r="F111" s="8">
        <f t="shared" ca="1" si="45"/>
        <v>7650</v>
      </c>
      <c r="G111" s="8">
        <f t="shared" ca="1" si="46"/>
        <v>50</v>
      </c>
      <c r="H111" s="8">
        <f t="shared" ca="1" si="47"/>
        <v>7650</v>
      </c>
      <c r="I111" s="8" cm="1">
        <f t="array" aca="1" ref="I111" ca="1">_xll.RiskUniform($B$10,$C$10)</f>
        <v>40</v>
      </c>
      <c r="J111" s="8">
        <f t="shared" ca="1" si="48"/>
        <v>7690</v>
      </c>
      <c r="K111" s="8">
        <f t="shared" ca="1" si="49"/>
        <v>0</v>
      </c>
      <c r="L111" s="8">
        <f t="shared" ca="1" si="50"/>
        <v>7690</v>
      </c>
      <c r="M111" s="19" cm="1">
        <f t="array" aca="1" ref="M111" ca="1">_xll.RiskWeibull($B$12,$C$12)</f>
        <v>93.543756289254645</v>
      </c>
      <c r="N111" s="19">
        <f t="shared" ca="1" si="51"/>
        <v>7783.5437562892548</v>
      </c>
      <c r="O111" s="8">
        <f t="shared" ca="1" si="52"/>
        <v>0</v>
      </c>
      <c r="P111" s="19">
        <f t="shared" ca="1" si="53"/>
        <v>7783.5437562892548</v>
      </c>
      <c r="Q111" s="8" cm="1">
        <f t="array" aca="1" ref="Q111" ca="1">_xll.RiskGamma($B$14,1/$C$14)</f>
        <v>100</v>
      </c>
      <c r="R111" s="8" cm="1">
        <f t="array" aca="1" ref="R111" ca="1">_xll.RiskUniform($B$16,$C$16)</f>
        <v>20</v>
      </c>
      <c r="S111" s="19">
        <f t="shared" ca="1" si="54"/>
        <v>7903.5437562892548</v>
      </c>
      <c r="T111" s="9">
        <f t="shared" ca="1" si="29"/>
        <v>100</v>
      </c>
      <c r="U111" s="19" cm="1">
        <f t="array" aca="1" ref="U111" ca="1">INDEX(S:S, 41 + (INT((ROW(A76)-1)/6)*6))</f>
        <v>8103.5437562892548</v>
      </c>
      <c r="V111" s="8">
        <f t="shared" si="1"/>
        <v>120</v>
      </c>
      <c r="W111" s="19">
        <f t="shared" ca="1" si="30"/>
        <v>8223.5437562892548</v>
      </c>
      <c r="X111" s="8">
        <f t="shared" ca="1" si="31"/>
        <v>200</v>
      </c>
      <c r="Y111" s="19">
        <f t="shared" ca="1" si="32"/>
        <v>8223.5437562892548</v>
      </c>
      <c r="Z111" s="19" cm="1">
        <f t="array" aca="1" ref="Z111" ca="1">_xll.RiskPert($B$20,$C$20,$D$20)</f>
        <v>99.666666666666671</v>
      </c>
      <c r="AA111" s="8">
        <f t="shared" ca="1" si="33"/>
        <v>8323.2104229559209</v>
      </c>
      <c r="AB111" s="8">
        <f t="shared" ca="1" si="34"/>
        <v>0</v>
      </c>
      <c r="AC111" s="8" cm="1">
        <f t="array" aca="1" ref="AC111" ca="1">IF(MOD(ROW()-36, 6) = 0, INDEX(AA:AA, ROW()), INDEX(AE:AE,ROW() - 1))</f>
        <v>8398.2104229559209</v>
      </c>
      <c r="AD111" s="8" cm="1">
        <f t="array" aca="1" ref="AD111" ca="1">_xll.RiskUniform($B$22,$C$22)</f>
        <v>25</v>
      </c>
      <c r="AE111" s="8">
        <f t="shared" ca="1" si="55"/>
        <v>8423.2104229559209</v>
      </c>
      <c r="AF111" s="19">
        <f t="shared" ca="1" si="35"/>
        <v>174.66666666666606</v>
      </c>
      <c r="AG111" s="19">
        <f t="shared" ca="1" si="56"/>
        <v>823.21042295592088</v>
      </c>
      <c r="AH111" s="8" t="str">
        <f t="shared" ca="1" si="36"/>
        <v>NO</v>
      </c>
      <c r="AI111" s="8">
        <f t="shared" ca="1" si="37"/>
        <v>50</v>
      </c>
      <c r="AJ111" s="8">
        <f t="shared" ca="1" si="38"/>
        <v>100</v>
      </c>
      <c r="AK111" s="8">
        <f t="shared" ca="1" si="39"/>
        <v>200</v>
      </c>
      <c r="AL111" s="19">
        <f t="shared" ca="1" si="40"/>
        <v>174.66666666666606</v>
      </c>
      <c r="AM111" s="19">
        <f t="shared" ca="1" si="41"/>
        <v>823.21042295592088</v>
      </c>
      <c r="AN111" s="8" t="str">
        <f t="shared" ca="1" si="42"/>
        <v>YES</v>
      </c>
    </row>
    <row r="112" spans="1:40">
      <c r="A112" s="8">
        <v>77</v>
      </c>
      <c r="B112" s="8" cm="1">
        <f t="array" aca="1" ref="B112" ca="1">_xll.RiskGamma(1,1/$B$6)</f>
        <v>100</v>
      </c>
      <c r="C112" s="8">
        <f t="shared" ca="1" si="43"/>
        <v>7700</v>
      </c>
      <c r="D112" s="8">
        <f t="shared" ca="1" si="44"/>
        <v>7700</v>
      </c>
      <c r="E112" s="8" cm="1">
        <f t="array" aca="1" ref="E112" ca="1">_xll.RiskPert($B$8,$D$8,$E$8)</f>
        <v>50</v>
      </c>
      <c r="F112" s="8">
        <f t="shared" ca="1" si="45"/>
        <v>7750</v>
      </c>
      <c r="G112" s="8">
        <f t="shared" ca="1" si="46"/>
        <v>50</v>
      </c>
      <c r="H112" s="8">
        <f t="shared" ca="1" si="47"/>
        <v>7750</v>
      </c>
      <c r="I112" s="8" cm="1">
        <f t="array" aca="1" ref="I112" ca="1">_xll.RiskUniform($B$10,$C$10)</f>
        <v>40</v>
      </c>
      <c r="J112" s="8">
        <f t="shared" ca="1" si="48"/>
        <v>7790</v>
      </c>
      <c r="K112" s="8">
        <f t="shared" ca="1" si="49"/>
        <v>0</v>
      </c>
      <c r="L112" s="8">
        <f t="shared" ca="1" si="50"/>
        <v>7790</v>
      </c>
      <c r="M112" s="19" cm="1">
        <f t="array" aca="1" ref="M112" ca="1">_xll.RiskWeibull($B$12,$C$12)</f>
        <v>93.543756289254645</v>
      </c>
      <c r="N112" s="19">
        <f t="shared" ca="1" si="51"/>
        <v>7883.5437562892548</v>
      </c>
      <c r="O112" s="8">
        <f t="shared" ca="1" si="52"/>
        <v>0</v>
      </c>
      <c r="P112" s="19">
        <f t="shared" ca="1" si="53"/>
        <v>7883.5437562892548</v>
      </c>
      <c r="Q112" s="8" cm="1">
        <f t="array" aca="1" ref="Q112" ca="1">_xll.RiskGamma($B$14,1/$C$14)</f>
        <v>100</v>
      </c>
      <c r="R112" s="8" cm="1">
        <f t="array" aca="1" ref="R112" ca="1">_xll.RiskUniform($B$16,$C$16)</f>
        <v>20</v>
      </c>
      <c r="S112" s="19">
        <f t="shared" ca="1" si="54"/>
        <v>8003.5437562892548</v>
      </c>
      <c r="T112" s="9">
        <f t="shared" ca="1" si="29"/>
        <v>100</v>
      </c>
      <c r="U112" s="19" cm="1">
        <f t="array" aca="1" ref="U112" ca="1">INDEX(S:S, 41 + (INT((ROW(A77)-1)/6)*6))</f>
        <v>8103.5437562892548</v>
      </c>
      <c r="V112" s="8">
        <f t="shared" si="1"/>
        <v>120</v>
      </c>
      <c r="W112" s="19">
        <f t="shared" ca="1" si="30"/>
        <v>8223.5437562892548</v>
      </c>
      <c r="X112" s="8">
        <f t="shared" ca="1" si="31"/>
        <v>100</v>
      </c>
      <c r="Y112" s="19">
        <f t="shared" ca="1" si="32"/>
        <v>8223.5437562892548</v>
      </c>
      <c r="Z112" s="19" cm="1">
        <f t="array" aca="1" ref="Z112" ca="1">_xll.RiskPert($B$20,$C$20,$D$20)</f>
        <v>99.666666666666671</v>
      </c>
      <c r="AA112" s="8">
        <f t="shared" ca="1" si="33"/>
        <v>8323.2104229559209</v>
      </c>
      <c r="AB112" s="8">
        <f t="shared" ca="1" si="34"/>
        <v>0</v>
      </c>
      <c r="AC112" s="8" cm="1">
        <f t="array" aca="1" ref="AC112" ca="1">IF(MOD(ROW()-36, 6) = 0, INDEX(AA:AA, ROW()), INDEX(AE:AE,ROW() - 1))</f>
        <v>8423.2104229559209</v>
      </c>
      <c r="AD112" s="8" cm="1">
        <f t="array" aca="1" ref="AD112" ca="1">_xll.RiskUniform($B$22,$C$22)</f>
        <v>25</v>
      </c>
      <c r="AE112" s="8">
        <f t="shared" ca="1" si="55"/>
        <v>8448.2104229559209</v>
      </c>
      <c r="AF112" s="19">
        <f t="shared" ca="1" si="35"/>
        <v>199.66666666666606</v>
      </c>
      <c r="AG112" s="19">
        <f t="shared" ca="1" si="56"/>
        <v>748.21042295592088</v>
      </c>
      <c r="AH112" s="8" t="str">
        <f t="shared" ca="1" si="36"/>
        <v>NO</v>
      </c>
      <c r="AI112" s="8">
        <f t="shared" ca="1" si="37"/>
        <v>50</v>
      </c>
      <c r="AJ112" s="8">
        <f t="shared" ca="1" si="38"/>
        <v>100</v>
      </c>
      <c r="AK112" s="8">
        <f t="shared" ca="1" si="39"/>
        <v>100</v>
      </c>
      <c r="AL112" s="19">
        <f t="shared" ca="1" si="40"/>
        <v>199.66666666666606</v>
      </c>
      <c r="AM112" s="19">
        <f t="shared" ca="1" si="41"/>
        <v>748.21042295592088</v>
      </c>
      <c r="AN112" s="8" t="str">
        <f t="shared" ca="1" si="42"/>
        <v>YES</v>
      </c>
    </row>
    <row r="113" spans="1:40">
      <c r="A113" s="8">
        <v>78</v>
      </c>
      <c r="B113" s="8" cm="1">
        <f t="array" aca="1" ref="B113" ca="1">_xll.RiskGamma(1,1/$B$6)</f>
        <v>100</v>
      </c>
      <c r="C113" s="8">
        <f t="shared" ca="1" si="43"/>
        <v>7800</v>
      </c>
      <c r="D113" s="8">
        <f t="shared" ca="1" si="44"/>
        <v>7800</v>
      </c>
      <c r="E113" s="8" cm="1">
        <f t="array" aca="1" ref="E113" ca="1">_xll.RiskPert($B$8,$D$8,$E$8)</f>
        <v>50</v>
      </c>
      <c r="F113" s="8">
        <f t="shared" ca="1" si="45"/>
        <v>7850</v>
      </c>
      <c r="G113" s="8">
        <f t="shared" ca="1" si="46"/>
        <v>50</v>
      </c>
      <c r="H113" s="8">
        <f t="shared" ca="1" si="47"/>
        <v>7850</v>
      </c>
      <c r="I113" s="8" cm="1">
        <f t="array" aca="1" ref="I113" ca="1">_xll.RiskUniform($B$10,$C$10)</f>
        <v>40</v>
      </c>
      <c r="J113" s="8">
        <f t="shared" ca="1" si="48"/>
        <v>7890</v>
      </c>
      <c r="K113" s="8">
        <f t="shared" ca="1" si="49"/>
        <v>0</v>
      </c>
      <c r="L113" s="8">
        <f t="shared" ca="1" si="50"/>
        <v>7890</v>
      </c>
      <c r="M113" s="19" cm="1">
        <f t="array" aca="1" ref="M113" ca="1">_xll.RiskWeibull($B$12,$C$12)</f>
        <v>93.543756289254645</v>
      </c>
      <c r="N113" s="19">
        <f t="shared" ca="1" si="51"/>
        <v>7983.5437562892548</v>
      </c>
      <c r="O113" s="8">
        <f t="shared" ca="1" si="52"/>
        <v>0</v>
      </c>
      <c r="P113" s="19">
        <f t="shared" ca="1" si="53"/>
        <v>7983.5437562892548</v>
      </c>
      <c r="Q113" s="8" cm="1">
        <f t="array" aca="1" ref="Q113" ca="1">_xll.RiskGamma($B$14,1/$C$14)</f>
        <v>100</v>
      </c>
      <c r="R113" s="8" cm="1">
        <f t="array" aca="1" ref="R113" ca="1">_xll.RiskUniform($B$16,$C$16)</f>
        <v>20</v>
      </c>
      <c r="S113" s="19">
        <f t="shared" ca="1" si="54"/>
        <v>8103.5437562892548</v>
      </c>
      <c r="T113" s="9">
        <f t="shared" ca="1" si="29"/>
        <v>100</v>
      </c>
      <c r="U113" s="19" cm="1">
        <f t="array" aca="1" ref="U113" ca="1">INDEX(S:S, 41 + (INT((ROW(A78)-1)/6)*6))</f>
        <v>8103.5437562892548</v>
      </c>
      <c r="V113" s="8">
        <f t="shared" si="1"/>
        <v>120</v>
      </c>
      <c r="W113" s="19">
        <f t="shared" ca="1" si="30"/>
        <v>8223.5437562892548</v>
      </c>
      <c r="X113" s="8">
        <f t="shared" ca="1" si="31"/>
        <v>0</v>
      </c>
      <c r="Y113" s="19">
        <f t="shared" ca="1" si="32"/>
        <v>8223.5437562892548</v>
      </c>
      <c r="Z113" s="19" cm="1">
        <f t="array" aca="1" ref="Z113" ca="1">_xll.RiskPert($B$20,$C$20,$D$20)</f>
        <v>99.666666666666671</v>
      </c>
      <c r="AA113" s="8">
        <f t="shared" ca="1" si="33"/>
        <v>8323.2104229559209</v>
      </c>
      <c r="AB113" s="8">
        <f t="shared" ca="1" si="34"/>
        <v>0</v>
      </c>
      <c r="AC113" s="8" cm="1">
        <f t="array" aca="1" ref="AC113" ca="1">IF(MOD(ROW()-36, 6) = 0, INDEX(AA:AA, ROW()), INDEX(AE:AE,ROW() - 1))</f>
        <v>8448.2104229559209</v>
      </c>
      <c r="AD113" s="8" cm="1">
        <f t="array" aca="1" ref="AD113" ca="1">_xll.RiskUniform($B$22,$C$22)</f>
        <v>25</v>
      </c>
      <c r="AE113" s="8">
        <f t="shared" ca="1" si="55"/>
        <v>8473.2104229559209</v>
      </c>
      <c r="AF113" s="19">
        <f t="shared" ca="1" si="35"/>
        <v>224.66666666666606</v>
      </c>
      <c r="AG113" s="19">
        <f t="shared" ca="1" si="56"/>
        <v>673.21042295592088</v>
      </c>
      <c r="AH113" s="8" t="str">
        <f t="shared" ca="1" si="36"/>
        <v>NO</v>
      </c>
      <c r="AI113" s="8">
        <f t="shared" ca="1" si="37"/>
        <v>50</v>
      </c>
      <c r="AJ113" s="8">
        <f t="shared" ca="1" si="38"/>
        <v>100</v>
      </c>
      <c r="AK113" s="8">
        <f t="shared" ca="1" si="39"/>
        <v>0</v>
      </c>
      <c r="AL113" s="19">
        <f t="shared" ca="1" si="40"/>
        <v>224.66666666666606</v>
      </c>
      <c r="AM113" s="19">
        <f t="shared" ca="1" si="41"/>
        <v>673.21042295592088</v>
      </c>
      <c r="AN113" s="8" t="str">
        <f t="shared" ca="1" si="42"/>
        <v>YES</v>
      </c>
    </row>
    <row r="114" spans="1:40">
      <c r="A114" s="8">
        <v>79</v>
      </c>
      <c r="B114" s="8" cm="1">
        <f t="array" aca="1" ref="B114" ca="1">_xll.RiskGamma(1,1/$B$6)</f>
        <v>100</v>
      </c>
      <c r="C114" s="8">
        <f t="shared" ca="1" si="43"/>
        <v>7900</v>
      </c>
      <c r="D114" s="8">
        <f t="shared" ca="1" si="44"/>
        <v>7900</v>
      </c>
      <c r="E114" s="8" cm="1">
        <f t="array" aca="1" ref="E114" ca="1">_xll.RiskPert($B$8,$D$8,$E$8)</f>
        <v>50</v>
      </c>
      <c r="F114" s="8">
        <f t="shared" ca="1" si="45"/>
        <v>7950</v>
      </c>
      <c r="G114" s="8">
        <f t="shared" ca="1" si="46"/>
        <v>50</v>
      </c>
      <c r="H114" s="8">
        <f t="shared" ca="1" si="47"/>
        <v>7950</v>
      </c>
      <c r="I114" s="8" cm="1">
        <f t="array" aca="1" ref="I114" ca="1">_xll.RiskUniform($B$10,$C$10)</f>
        <v>40</v>
      </c>
      <c r="J114" s="8">
        <f t="shared" ca="1" si="48"/>
        <v>7990</v>
      </c>
      <c r="K114" s="8">
        <f t="shared" ca="1" si="49"/>
        <v>0</v>
      </c>
      <c r="L114" s="8">
        <f t="shared" ca="1" si="50"/>
        <v>7990</v>
      </c>
      <c r="M114" s="19" cm="1">
        <f t="array" aca="1" ref="M114" ca="1">_xll.RiskWeibull($B$12,$C$12)</f>
        <v>93.543756289254645</v>
      </c>
      <c r="N114" s="19">
        <f t="shared" ca="1" si="51"/>
        <v>8083.5437562892548</v>
      </c>
      <c r="O114" s="8">
        <f t="shared" ca="1" si="52"/>
        <v>0</v>
      </c>
      <c r="P114" s="19">
        <f t="shared" ca="1" si="53"/>
        <v>8083.5437562892548</v>
      </c>
      <c r="Q114" s="8" cm="1">
        <f t="array" aca="1" ref="Q114" ca="1">_xll.RiskGamma($B$14,1/$C$14)</f>
        <v>100</v>
      </c>
      <c r="R114" s="8" cm="1">
        <f t="array" aca="1" ref="R114" ca="1">_xll.RiskUniform($B$16,$C$16)</f>
        <v>20</v>
      </c>
      <c r="S114" s="19">
        <f t="shared" ca="1" si="54"/>
        <v>8203.5437562892548</v>
      </c>
      <c r="T114" s="9">
        <f t="shared" ca="1" si="29"/>
        <v>100</v>
      </c>
      <c r="U114" s="19" cm="1">
        <f t="array" aca="1" ref="U114" ca="1">INDEX(S:S, 41 + (INT((ROW(A79)-1)/6)*6))</f>
        <v>8703.5437562892548</v>
      </c>
      <c r="V114" s="8">
        <f t="shared" si="1"/>
        <v>120</v>
      </c>
      <c r="W114" s="19">
        <f t="shared" ca="1" si="30"/>
        <v>8823.5437562892548</v>
      </c>
      <c r="X114" s="8">
        <f t="shared" ca="1" si="31"/>
        <v>500</v>
      </c>
      <c r="Y114" s="19">
        <f t="shared" ca="1" si="32"/>
        <v>8823.5437562892548</v>
      </c>
      <c r="Z114" s="19" cm="1">
        <f t="array" aca="1" ref="Z114" ca="1">_xll.RiskPert($B$20,$C$20,$D$20)</f>
        <v>99.666666666666671</v>
      </c>
      <c r="AA114" s="8">
        <f t="shared" ca="1" si="33"/>
        <v>8923.2104229559209</v>
      </c>
      <c r="AB114" s="8">
        <f t="shared" ca="1" si="34"/>
        <v>0</v>
      </c>
      <c r="AC114" s="8" cm="1">
        <f t="array" aca="1" ref="AC114" ca="1">IF(MOD(ROW()-36, 6) = 0, INDEX(AA:AA, ROW()), INDEX(AE:AE,ROW() - 1))</f>
        <v>8923.2104229559209</v>
      </c>
      <c r="AD114" s="8" cm="1">
        <f t="array" aca="1" ref="AD114" ca="1">_xll.RiskUniform($B$22,$C$22)</f>
        <v>25</v>
      </c>
      <c r="AE114" s="8">
        <f t="shared" ca="1" si="55"/>
        <v>8948.2104229559209</v>
      </c>
      <c r="AF114" s="19">
        <f t="shared" ca="1" si="35"/>
        <v>99.66666666666606</v>
      </c>
      <c r="AG114" s="19">
        <f t="shared" ca="1" si="56"/>
        <v>1048.2104229559209</v>
      </c>
      <c r="AH114" s="8" t="str">
        <f t="shared" ca="1" si="36"/>
        <v>NO</v>
      </c>
      <c r="AI114" s="8">
        <f t="shared" ca="1" si="37"/>
        <v>50</v>
      </c>
      <c r="AJ114" s="8">
        <f t="shared" ca="1" si="38"/>
        <v>100</v>
      </c>
      <c r="AK114" s="8">
        <f t="shared" ca="1" si="39"/>
        <v>500</v>
      </c>
      <c r="AL114" s="19">
        <f t="shared" ca="1" si="40"/>
        <v>99.66666666666606</v>
      </c>
      <c r="AM114" s="19">
        <f t="shared" ca="1" si="41"/>
        <v>1048.2104229559209</v>
      </c>
      <c r="AN114" s="8" t="str">
        <f t="shared" ca="1" si="42"/>
        <v>YES</v>
      </c>
    </row>
    <row r="115" spans="1:40">
      <c r="A115" s="8">
        <v>80</v>
      </c>
      <c r="B115" s="8" cm="1">
        <f t="array" aca="1" ref="B115" ca="1">_xll.RiskGamma(1,1/$B$6)</f>
        <v>100</v>
      </c>
      <c r="C115" s="8">
        <f t="shared" ca="1" si="43"/>
        <v>8000</v>
      </c>
      <c r="D115" s="8">
        <f t="shared" ca="1" si="44"/>
        <v>8000</v>
      </c>
      <c r="E115" s="8" cm="1">
        <f t="array" aca="1" ref="E115" ca="1">_xll.RiskPert($B$8,$D$8,$E$8)</f>
        <v>50</v>
      </c>
      <c r="F115" s="8">
        <f t="shared" ca="1" si="45"/>
        <v>8050</v>
      </c>
      <c r="G115" s="8">
        <f t="shared" ca="1" si="46"/>
        <v>50</v>
      </c>
      <c r="H115" s="8">
        <f t="shared" ca="1" si="47"/>
        <v>8050</v>
      </c>
      <c r="I115" s="8" cm="1">
        <f t="array" aca="1" ref="I115" ca="1">_xll.RiskUniform($B$10,$C$10)</f>
        <v>40</v>
      </c>
      <c r="J115" s="8">
        <f t="shared" ca="1" si="48"/>
        <v>8090</v>
      </c>
      <c r="K115" s="8">
        <f t="shared" ca="1" si="49"/>
        <v>0</v>
      </c>
      <c r="L115" s="8">
        <f t="shared" ca="1" si="50"/>
        <v>8090</v>
      </c>
      <c r="M115" s="19" cm="1">
        <f t="array" aca="1" ref="M115" ca="1">_xll.RiskWeibull($B$12,$C$12)</f>
        <v>93.543756289254645</v>
      </c>
      <c r="N115" s="19">
        <f t="shared" ca="1" si="51"/>
        <v>8183.5437562892548</v>
      </c>
      <c r="O115" s="8">
        <f t="shared" ca="1" si="52"/>
        <v>0</v>
      </c>
      <c r="P115" s="19">
        <f t="shared" ca="1" si="53"/>
        <v>8183.5437562892548</v>
      </c>
      <c r="Q115" s="8" cm="1">
        <f t="array" aca="1" ref="Q115" ca="1">_xll.RiskGamma($B$14,1/$C$14)</f>
        <v>100</v>
      </c>
      <c r="R115" s="8" cm="1">
        <f t="array" aca="1" ref="R115" ca="1">_xll.RiskUniform($B$16,$C$16)</f>
        <v>20</v>
      </c>
      <c r="S115" s="19">
        <f t="shared" ca="1" si="54"/>
        <v>8303.5437562892548</v>
      </c>
      <c r="T115" s="9">
        <f t="shared" ca="1" si="29"/>
        <v>100</v>
      </c>
      <c r="U115" s="19" cm="1">
        <f t="array" aca="1" ref="U115" ca="1">INDEX(S:S, 41 + (INT((ROW(A80)-1)/6)*6))</f>
        <v>8703.5437562892548</v>
      </c>
      <c r="V115" s="8">
        <f t="shared" si="1"/>
        <v>120</v>
      </c>
      <c r="W115" s="19">
        <f t="shared" ca="1" si="30"/>
        <v>8823.5437562892548</v>
      </c>
      <c r="X115" s="8">
        <f t="shared" ca="1" si="31"/>
        <v>400</v>
      </c>
      <c r="Y115" s="19">
        <f t="shared" ca="1" si="32"/>
        <v>8823.5437562892548</v>
      </c>
      <c r="Z115" s="19" cm="1">
        <f t="array" aca="1" ref="Z115" ca="1">_xll.RiskPert($B$20,$C$20,$D$20)</f>
        <v>99.666666666666671</v>
      </c>
      <c r="AA115" s="8">
        <f t="shared" ca="1" si="33"/>
        <v>8923.2104229559209</v>
      </c>
      <c r="AB115" s="8">
        <f t="shared" ca="1" si="34"/>
        <v>0</v>
      </c>
      <c r="AC115" s="8" cm="1">
        <f t="array" aca="1" ref="AC115" ca="1">IF(MOD(ROW()-36, 6) = 0, INDEX(AA:AA, ROW()), INDEX(AE:AE,ROW() - 1))</f>
        <v>8948.2104229559209</v>
      </c>
      <c r="AD115" s="8" cm="1">
        <f t="array" aca="1" ref="AD115" ca="1">_xll.RiskUniform($B$22,$C$22)</f>
        <v>25</v>
      </c>
      <c r="AE115" s="8">
        <f t="shared" ca="1" si="55"/>
        <v>8973.2104229559209</v>
      </c>
      <c r="AF115" s="19">
        <f t="shared" ca="1" si="35"/>
        <v>124.66666666666606</v>
      </c>
      <c r="AG115" s="19">
        <f t="shared" ca="1" si="56"/>
        <v>973.21042295592088</v>
      </c>
      <c r="AH115" s="8" t="str">
        <f t="shared" ca="1" si="36"/>
        <v>NO</v>
      </c>
      <c r="AI115" s="8">
        <f t="shared" ca="1" si="37"/>
        <v>50</v>
      </c>
      <c r="AJ115" s="8">
        <f t="shared" ca="1" si="38"/>
        <v>100</v>
      </c>
      <c r="AK115" s="8">
        <f t="shared" ca="1" si="39"/>
        <v>400</v>
      </c>
      <c r="AL115" s="19">
        <f t="shared" ca="1" si="40"/>
        <v>124.66666666666606</v>
      </c>
      <c r="AM115" s="19">
        <f t="shared" ca="1" si="41"/>
        <v>973.21042295592088</v>
      </c>
      <c r="AN115" s="8" t="str">
        <f t="shared" ca="1" si="42"/>
        <v>YES</v>
      </c>
    </row>
    <row r="116" spans="1:40">
      <c r="A116" s="8">
        <v>81</v>
      </c>
      <c r="B116" s="8" cm="1">
        <f t="array" aca="1" ref="B116" ca="1">_xll.RiskGamma(1,1/$B$6)</f>
        <v>100</v>
      </c>
      <c r="C116" s="8">
        <f t="shared" ca="1" si="43"/>
        <v>8100</v>
      </c>
      <c r="D116" s="8">
        <f t="shared" ca="1" si="44"/>
        <v>8100</v>
      </c>
      <c r="E116" s="8" cm="1">
        <f t="array" aca="1" ref="E116" ca="1">_xll.RiskPert($B$8,$D$8,$E$8)</f>
        <v>50</v>
      </c>
      <c r="F116" s="8">
        <f t="shared" ca="1" si="45"/>
        <v>8150</v>
      </c>
      <c r="G116" s="8">
        <f t="shared" ca="1" si="46"/>
        <v>50</v>
      </c>
      <c r="H116" s="8">
        <f t="shared" ca="1" si="47"/>
        <v>8150</v>
      </c>
      <c r="I116" s="8" cm="1">
        <f t="array" aca="1" ref="I116" ca="1">_xll.RiskUniform($B$10,$C$10)</f>
        <v>40</v>
      </c>
      <c r="J116" s="8">
        <f t="shared" ca="1" si="48"/>
        <v>8190</v>
      </c>
      <c r="K116" s="8">
        <f t="shared" ca="1" si="49"/>
        <v>0</v>
      </c>
      <c r="L116" s="8">
        <f t="shared" ca="1" si="50"/>
        <v>8190</v>
      </c>
      <c r="M116" s="19" cm="1">
        <f t="array" aca="1" ref="M116" ca="1">_xll.RiskWeibull($B$12,$C$12)</f>
        <v>93.543756289254645</v>
      </c>
      <c r="N116" s="19">
        <f t="shared" ca="1" si="51"/>
        <v>8283.5437562892548</v>
      </c>
      <c r="O116" s="8">
        <f t="shared" ca="1" si="52"/>
        <v>0</v>
      </c>
      <c r="P116" s="19">
        <f t="shared" ca="1" si="53"/>
        <v>8283.5437562892548</v>
      </c>
      <c r="Q116" s="8" cm="1">
        <f t="array" aca="1" ref="Q116" ca="1">_xll.RiskGamma($B$14,1/$C$14)</f>
        <v>100</v>
      </c>
      <c r="R116" s="8" cm="1">
        <f t="array" aca="1" ref="R116" ca="1">_xll.RiskUniform($B$16,$C$16)</f>
        <v>20</v>
      </c>
      <c r="S116" s="19">
        <f t="shared" ca="1" si="54"/>
        <v>8403.5437562892548</v>
      </c>
      <c r="T116" s="9">
        <f t="shared" ca="1" si="29"/>
        <v>100</v>
      </c>
      <c r="U116" s="19" cm="1">
        <f t="array" aca="1" ref="U116" ca="1">INDEX(S:S, 41 + (INT((ROW(A81)-1)/6)*6))</f>
        <v>8703.5437562892548</v>
      </c>
      <c r="V116" s="8">
        <f t="shared" si="1"/>
        <v>120</v>
      </c>
      <c r="W116" s="19">
        <f t="shared" ca="1" si="30"/>
        <v>8823.5437562892548</v>
      </c>
      <c r="X116" s="8">
        <f t="shared" ca="1" si="31"/>
        <v>300</v>
      </c>
      <c r="Y116" s="19">
        <f t="shared" ca="1" si="32"/>
        <v>8823.5437562892548</v>
      </c>
      <c r="Z116" s="19" cm="1">
        <f t="array" aca="1" ref="Z116" ca="1">_xll.RiskPert($B$20,$C$20,$D$20)</f>
        <v>99.666666666666671</v>
      </c>
      <c r="AA116" s="8">
        <f t="shared" ca="1" si="33"/>
        <v>8923.2104229559209</v>
      </c>
      <c r="AB116" s="8">
        <f t="shared" ca="1" si="34"/>
        <v>0</v>
      </c>
      <c r="AC116" s="8" cm="1">
        <f t="array" aca="1" ref="AC116" ca="1">IF(MOD(ROW()-36, 6) = 0, INDEX(AA:AA, ROW()), INDEX(AE:AE,ROW() - 1))</f>
        <v>8973.2104229559209</v>
      </c>
      <c r="AD116" s="8" cm="1">
        <f t="array" aca="1" ref="AD116" ca="1">_xll.RiskUniform($B$22,$C$22)</f>
        <v>25</v>
      </c>
      <c r="AE116" s="8">
        <f t="shared" ca="1" si="55"/>
        <v>8998.2104229559209</v>
      </c>
      <c r="AF116" s="19">
        <f t="shared" ca="1" si="35"/>
        <v>149.66666666666606</v>
      </c>
      <c r="AG116" s="19">
        <f t="shared" ca="1" si="56"/>
        <v>898.21042295592088</v>
      </c>
      <c r="AH116" s="8" t="str">
        <f t="shared" ca="1" si="36"/>
        <v>NO</v>
      </c>
      <c r="AI116" s="8">
        <f t="shared" ca="1" si="37"/>
        <v>50</v>
      </c>
      <c r="AJ116" s="8">
        <f t="shared" ca="1" si="38"/>
        <v>100</v>
      </c>
      <c r="AK116" s="8">
        <f t="shared" ca="1" si="39"/>
        <v>300</v>
      </c>
      <c r="AL116" s="19">
        <f t="shared" ca="1" si="40"/>
        <v>149.66666666666606</v>
      </c>
      <c r="AM116" s="19">
        <f t="shared" ca="1" si="41"/>
        <v>898.21042295592088</v>
      </c>
      <c r="AN116" s="8" t="str">
        <f t="shared" ca="1" si="42"/>
        <v>YES</v>
      </c>
    </row>
    <row r="117" spans="1:40">
      <c r="A117" s="8">
        <v>82</v>
      </c>
      <c r="B117" s="8" cm="1">
        <f t="array" aca="1" ref="B117" ca="1">_xll.RiskGamma(1,1/$B$6)</f>
        <v>100</v>
      </c>
      <c r="C117" s="8">
        <f t="shared" ca="1" si="43"/>
        <v>8200</v>
      </c>
      <c r="D117" s="8">
        <f t="shared" ca="1" si="44"/>
        <v>8200</v>
      </c>
      <c r="E117" s="8" cm="1">
        <f t="array" aca="1" ref="E117" ca="1">_xll.RiskPert($B$8,$D$8,$E$8)</f>
        <v>50</v>
      </c>
      <c r="F117" s="8">
        <f t="shared" ca="1" si="45"/>
        <v>8250</v>
      </c>
      <c r="G117" s="8">
        <f t="shared" ca="1" si="46"/>
        <v>50</v>
      </c>
      <c r="H117" s="8">
        <f t="shared" ca="1" si="47"/>
        <v>8250</v>
      </c>
      <c r="I117" s="8" cm="1">
        <f t="array" aca="1" ref="I117" ca="1">_xll.RiskUniform($B$10,$C$10)</f>
        <v>40</v>
      </c>
      <c r="J117" s="8">
        <f t="shared" ca="1" si="48"/>
        <v>8290</v>
      </c>
      <c r="K117" s="8">
        <f t="shared" ca="1" si="49"/>
        <v>0</v>
      </c>
      <c r="L117" s="8">
        <f t="shared" ca="1" si="50"/>
        <v>8290</v>
      </c>
      <c r="M117" s="19" cm="1">
        <f t="array" aca="1" ref="M117" ca="1">_xll.RiskWeibull($B$12,$C$12)</f>
        <v>93.543756289254645</v>
      </c>
      <c r="N117" s="19">
        <f t="shared" ca="1" si="51"/>
        <v>8383.5437562892548</v>
      </c>
      <c r="O117" s="8">
        <f t="shared" ca="1" si="52"/>
        <v>0</v>
      </c>
      <c r="P117" s="19">
        <f t="shared" ca="1" si="53"/>
        <v>8383.5437562892548</v>
      </c>
      <c r="Q117" s="8" cm="1">
        <f t="array" aca="1" ref="Q117" ca="1">_xll.RiskGamma($B$14,1/$C$14)</f>
        <v>100</v>
      </c>
      <c r="R117" s="8" cm="1">
        <f t="array" aca="1" ref="R117" ca="1">_xll.RiskUniform($B$16,$C$16)</f>
        <v>20</v>
      </c>
      <c r="S117" s="19">
        <f t="shared" ca="1" si="54"/>
        <v>8503.5437562892548</v>
      </c>
      <c r="T117" s="9">
        <f t="shared" ca="1" si="29"/>
        <v>100</v>
      </c>
      <c r="U117" s="19" cm="1">
        <f t="array" aca="1" ref="U117" ca="1">INDEX(S:S, 41 + (INT((ROW(A82)-1)/6)*6))</f>
        <v>8703.5437562892548</v>
      </c>
      <c r="V117" s="8">
        <f t="shared" si="1"/>
        <v>120</v>
      </c>
      <c r="W117" s="19">
        <f t="shared" ca="1" si="30"/>
        <v>8823.5437562892548</v>
      </c>
      <c r="X117" s="8">
        <f t="shared" ca="1" si="31"/>
        <v>200</v>
      </c>
      <c r="Y117" s="19">
        <f t="shared" ca="1" si="32"/>
        <v>8823.5437562892548</v>
      </c>
      <c r="Z117" s="19" cm="1">
        <f t="array" aca="1" ref="Z117" ca="1">_xll.RiskPert($B$20,$C$20,$D$20)</f>
        <v>99.666666666666671</v>
      </c>
      <c r="AA117" s="8">
        <f t="shared" ca="1" si="33"/>
        <v>8923.2104229559209</v>
      </c>
      <c r="AB117" s="8">
        <f t="shared" ca="1" si="34"/>
        <v>0</v>
      </c>
      <c r="AC117" s="8" cm="1">
        <f t="array" aca="1" ref="AC117" ca="1">IF(MOD(ROW()-36, 6) = 0, INDEX(AA:AA, ROW()), INDEX(AE:AE,ROW() - 1))</f>
        <v>8998.2104229559209</v>
      </c>
      <c r="AD117" s="8" cm="1">
        <f t="array" aca="1" ref="AD117" ca="1">_xll.RiskUniform($B$22,$C$22)</f>
        <v>25</v>
      </c>
      <c r="AE117" s="8">
        <f t="shared" ca="1" si="55"/>
        <v>9023.2104229559209</v>
      </c>
      <c r="AF117" s="19">
        <f t="shared" ca="1" si="35"/>
        <v>174.66666666666606</v>
      </c>
      <c r="AG117" s="19">
        <f t="shared" ca="1" si="56"/>
        <v>823.21042295592088</v>
      </c>
      <c r="AH117" s="8" t="str">
        <f t="shared" ca="1" si="36"/>
        <v>NO</v>
      </c>
      <c r="AI117" s="8">
        <f t="shared" ca="1" si="37"/>
        <v>50</v>
      </c>
      <c r="AJ117" s="8">
        <f t="shared" ca="1" si="38"/>
        <v>100</v>
      </c>
      <c r="AK117" s="8">
        <f t="shared" ca="1" si="39"/>
        <v>200</v>
      </c>
      <c r="AL117" s="19">
        <f t="shared" ca="1" si="40"/>
        <v>174.66666666666606</v>
      </c>
      <c r="AM117" s="19">
        <f t="shared" ca="1" si="41"/>
        <v>823.21042295592088</v>
      </c>
      <c r="AN117" s="8" t="str">
        <f t="shared" ca="1" si="42"/>
        <v>YES</v>
      </c>
    </row>
    <row r="118" spans="1:40">
      <c r="A118" s="8">
        <v>83</v>
      </c>
      <c r="B118" s="8" cm="1">
        <f t="array" aca="1" ref="B118" ca="1">_xll.RiskGamma(1,1/$B$6)</f>
        <v>100</v>
      </c>
      <c r="C118" s="8">
        <f t="shared" ca="1" si="43"/>
        <v>8300</v>
      </c>
      <c r="D118" s="8">
        <f t="shared" ca="1" si="44"/>
        <v>8300</v>
      </c>
      <c r="E118" s="8" cm="1">
        <f t="array" aca="1" ref="E118" ca="1">_xll.RiskPert($B$8,$D$8,$E$8)</f>
        <v>50</v>
      </c>
      <c r="F118" s="8">
        <f t="shared" ca="1" si="45"/>
        <v>8350</v>
      </c>
      <c r="G118" s="8">
        <f t="shared" ca="1" si="46"/>
        <v>50</v>
      </c>
      <c r="H118" s="8">
        <f t="shared" ca="1" si="47"/>
        <v>8350</v>
      </c>
      <c r="I118" s="8" cm="1">
        <f t="array" aca="1" ref="I118" ca="1">_xll.RiskUniform($B$10,$C$10)</f>
        <v>40</v>
      </c>
      <c r="J118" s="8">
        <f t="shared" ca="1" si="48"/>
        <v>8390</v>
      </c>
      <c r="K118" s="8">
        <f t="shared" ca="1" si="49"/>
        <v>0</v>
      </c>
      <c r="L118" s="8">
        <f t="shared" ca="1" si="50"/>
        <v>8390</v>
      </c>
      <c r="M118" s="19" cm="1">
        <f t="array" aca="1" ref="M118" ca="1">_xll.RiskWeibull($B$12,$C$12)</f>
        <v>93.543756289254645</v>
      </c>
      <c r="N118" s="19">
        <f t="shared" ca="1" si="51"/>
        <v>8483.5437562892548</v>
      </c>
      <c r="O118" s="8">
        <f t="shared" ca="1" si="52"/>
        <v>0</v>
      </c>
      <c r="P118" s="19">
        <f t="shared" ca="1" si="53"/>
        <v>8483.5437562892548</v>
      </c>
      <c r="Q118" s="8" cm="1">
        <f t="array" aca="1" ref="Q118" ca="1">_xll.RiskGamma($B$14,1/$C$14)</f>
        <v>100</v>
      </c>
      <c r="R118" s="8" cm="1">
        <f t="array" aca="1" ref="R118" ca="1">_xll.RiskUniform($B$16,$C$16)</f>
        <v>20</v>
      </c>
      <c r="S118" s="19">
        <f t="shared" ca="1" si="54"/>
        <v>8603.5437562892548</v>
      </c>
      <c r="T118" s="9">
        <f t="shared" ca="1" si="29"/>
        <v>100</v>
      </c>
      <c r="U118" s="19" cm="1">
        <f t="array" aca="1" ref="U118" ca="1">INDEX(S:S, 41 + (INT((ROW(A83)-1)/6)*6))</f>
        <v>8703.5437562892548</v>
      </c>
      <c r="V118" s="8">
        <f t="shared" si="1"/>
        <v>120</v>
      </c>
      <c r="W118" s="19">
        <f t="shared" ca="1" si="30"/>
        <v>8823.5437562892548</v>
      </c>
      <c r="X118" s="8">
        <f t="shared" ca="1" si="31"/>
        <v>100</v>
      </c>
      <c r="Y118" s="19">
        <f t="shared" ca="1" si="32"/>
        <v>8823.5437562892548</v>
      </c>
      <c r="Z118" s="19" cm="1">
        <f t="array" aca="1" ref="Z118" ca="1">_xll.RiskPert($B$20,$C$20,$D$20)</f>
        <v>99.666666666666671</v>
      </c>
      <c r="AA118" s="8">
        <f t="shared" ca="1" si="33"/>
        <v>8923.2104229559209</v>
      </c>
      <c r="AB118" s="8">
        <f t="shared" ca="1" si="34"/>
        <v>0</v>
      </c>
      <c r="AC118" s="8" cm="1">
        <f t="array" aca="1" ref="AC118" ca="1">IF(MOD(ROW()-36, 6) = 0, INDEX(AA:AA, ROW()), INDEX(AE:AE,ROW() - 1))</f>
        <v>9023.2104229559209</v>
      </c>
      <c r="AD118" s="8" cm="1">
        <f t="array" aca="1" ref="AD118" ca="1">_xll.RiskUniform($B$22,$C$22)</f>
        <v>25</v>
      </c>
      <c r="AE118" s="8">
        <f t="shared" ca="1" si="55"/>
        <v>9048.2104229559209</v>
      </c>
      <c r="AF118" s="19">
        <f t="shared" ca="1" si="35"/>
        <v>199.66666666666606</v>
      </c>
      <c r="AG118" s="19">
        <f t="shared" ca="1" si="56"/>
        <v>748.21042295592088</v>
      </c>
      <c r="AH118" s="8" t="str">
        <f t="shared" ca="1" si="36"/>
        <v>NO</v>
      </c>
      <c r="AI118" s="8">
        <f t="shared" ca="1" si="37"/>
        <v>50</v>
      </c>
      <c r="AJ118" s="8">
        <f t="shared" ca="1" si="38"/>
        <v>100</v>
      </c>
      <c r="AK118" s="8">
        <f t="shared" ca="1" si="39"/>
        <v>100</v>
      </c>
      <c r="AL118" s="19">
        <f t="shared" ca="1" si="40"/>
        <v>199.66666666666606</v>
      </c>
      <c r="AM118" s="19">
        <f t="shared" ca="1" si="41"/>
        <v>748.21042295592088</v>
      </c>
      <c r="AN118" s="8" t="str">
        <f t="shared" ca="1" si="42"/>
        <v>YES</v>
      </c>
    </row>
    <row r="119" spans="1:40">
      <c r="A119" s="8">
        <v>84</v>
      </c>
      <c r="B119" s="8" cm="1">
        <f t="array" aca="1" ref="B119" ca="1">_xll.RiskGamma(1,1/$B$6)</f>
        <v>100</v>
      </c>
      <c r="C119" s="8">
        <f t="shared" ca="1" si="43"/>
        <v>8400</v>
      </c>
      <c r="D119" s="8">
        <f t="shared" ca="1" si="44"/>
        <v>8400</v>
      </c>
      <c r="E119" s="8" cm="1">
        <f t="array" aca="1" ref="E119" ca="1">_xll.RiskPert($B$8,$D$8,$E$8)</f>
        <v>50</v>
      </c>
      <c r="F119" s="8">
        <f t="shared" ca="1" si="45"/>
        <v>8450</v>
      </c>
      <c r="G119" s="8">
        <f t="shared" ca="1" si="46"/>
        <v>50</v>
      </c>
      <c r="H119" s="8">
        <f t="shared" ca="1" si="47"/>
        <v>8450</v>
      </c>
      <c r="I119" s="8" cm="1">
        <f t="array" aca="1" ref="I119" ca="1">_xll.RiskUniform($B$10,$C$10)</f>
        <v>40</v>
      </c>
      <c r="J119" s="8">
        <f t="shared" ca="1" si="48"/>
        <v>8490</v>
      </c>
      <c r="K119" s="8">
        <f t="shared" ca="1" si="49"/>
        <v>0</v>
      </c>
      <c r="L119" s="8">
        <f t="shared" ca="1" si="50"/>
        <v>8490</v>
      </c>
      <c r="M119" s="19" cm="1">
        <f t="array" aca="1" ref="M119" ca="1">_xll.RiskWeibull($B$12,$C$12)</f>
        <v>93.543756289254645</v>
      </c>
      <c r="N119" s="19">
        <f t="shared" ca="1" si="51"/>
        <v>8583.5437562892548</v>
      </c>
      <c r="O119" s="8">
        <f t="shared" ca="1" si="52"/>
        <v>0</v>
      </c>
      <c r="P119" s="19">
        <f t="shared" ca="1" si="53"/>
        <v>8583.5437562892548</v>
      </c>
      <c r="Q119" s="8" cm="1">
        <f t="array" aca="1" ref="Q119" ca="1">_xll.RiskGamma($B$14,1/$C$14)</f>
        <v>100</v>
      </c>
      <c r="R119" s="8" cm="1">
        <f t="array" aca="1" ref="R119" ca="1">_xll.RiskUniform($B$16,$C$16)</f>
        <v>20</v>
      </c>
      <c r="S119" s="19">
        <f t="shared" ca="1" si="54"/>
        <v>8703.5437562892548</v>
      </c>
      <c r="T119" s="9">
        <f t="shared" ca="1" si="29"/>
        <v>100</v>
      </c>
      <c r="U119" s="19" cm="1">
        <f t="array" aca="1" ref="U119" ca="1">INDEX(S:S, 41 + (INT((ROW(A84)-1)/6)*6))</f>
        <v>8703.5437562892548</v>
      </c>
      <c r="V119" s="8">
        <f t="shared" si="1"/>
        <v>120</v>
      </c>
      <c r="W119" s="19">
        <f t="shared" ca="1" si="30"/>
        <v>8823.5437562892548</v>
      </c>
      <c r="X119" s="8">
        <f t="shared" ca="1" si="31"/>
        <v>0</v>
      </c>
      <c r="Y119" s="19">
        <f t="shared" ca="1" si="32"/>
        <v>8823.5437562892548</v>
      </c>
      <c r="Z119" s="19" cm="1">
        <f t="array" aca="1" ref="Z119" ca="1">_xll.RiskPert($B$20,$C$20,$D$20)</f>
        <v>99.666666666666671</v>
      </c>
      <c r="AA119" s="8">
        <f t="shared" ca="1" si="33"/>
        <v>8923.2104229559209</v>
      </c>
      <c r="AB119" s="8">
        <f t="shared" ca="1" si="34"/>
        <v>0</v>
      </c>
      <c r="AC119" s="8" cm="1">
        <f t="array" aca="1" ref="AC119" ca="1">IF(MOD(ROW()-36, 6) = 0, INDEX(AA:AA, ROW()), INDEX(AE:AE,ROW() - 1))</f>
        <v>9048.2104229559209</v>
      </c>
      <c r="AD119" s="8" cm="1">
        <f t="array" aca="1" ref="AD119" ca="1">_xll.RiskUniform($B$22,$C$22)</f>
        <v>25</v>
      </c>
      <c r="AE119" s="8">
        <f t="shared" ca="1" si="55"/>
        <v>9073.2104229559209</v>
      </c>
      <c r="AF119" s="19">
        <f t="shared" ca="1" si="35"/>
        <v>224.66666666666606</v>
      </c>
      <c r="AG119" s="19">
        <f t="shared" ca="1" si="56"/>
        <v>673.21042295592088</v>
      </c>
      <c r="AH119" s="8" t="str">
        <f t="shared" ca="1" si="36"/>
        <v>NO</v>
      </c>
      <c r="AI119" s="8">
        <f t="shared" ca="1" si="37"/>
        <v>50</v>
      </c>
      <c r="AJ119" s="8">
        <f t="shared" ca="1" si="38"/>
        <v>100</v>
      </c>
      <c r="AK119" s="8">
        <f t="shared" ca="1" si="39"/>
        <v>0</v>
      </c>
      <c r="AL119" s="19">
        <f t="shared" ca="1" si="40"/>
        <v>224.66666666666606</v>
      </c>
      <c r="AM119" s="19">
        <f t="shared" ca="1" si="41"/>
        <v>673.21042295592088</v>
      </c>
      <c r="AN119" s="8" t="str">
        <f t="shared" ca="1" si="42"/>
        <v>YES</v>
      </c>
    </row>
    <row r="120" spans="1:40">
      <c r="A120" s="8">
        <v>85</v>
      </c>
      <c r="B120" s="8" cm="1">
        <f t="array" aca="1" ref="B120" ca="1">_xll.RiskGamma(1,1/$B$6)</f>
        <v>100</v>
      </c>
      <c r="C120" s="8">
        <f t="shared" ca="1" si="43"/>
        <v>8500</v>
      </c>
      <c r="D120" s="8">
        <f t="shared" ca="1" si="44"/>
        <v>8500</v>
      </c>
      <c r="E120" s="8" cm="1">
        <f t="array" aca="1" ref="E120" ca="1">_xll.RiskPert($B$8,$D$8,$E$8)</f>
        <v>50</v>
      </c>
      <c r="F120" s="8">
        <f t="shared" ca="1" si="45"/>
        <v>8550</v>
      </c>
      <c r="G120" s="8">
        <f t="shared" ca="1" si="46"/>
        <v>50</v>
      </c>
      <c r="H120" s="8">
        <f t="shared" ca="1" si="47"/>
        <v>8550</v>
      </c>
      <c r="I120" s="8" cm="1">
        <f t="array" aca="1" ref="I120" ca="1">_xll.RiskUniform($B$10,$C$10)</f>
        <v>40</v>
      </c>
      <c r="J120" s="8">
        <f t="shared" ca="1" si="48"/>
        <v>8590</v>
      </c>
      <c r="K120" s="8">
        <f t="shared" ca="1" si="49"/>
        <v>0</v>
      </c>
      <c r="L120" s="8">
        <f t="shared" ca="1" si="50"/>
        <v>8590</v>
      </c>
      <c r="M120" s="19" cm="1">
        <f t="array" aca="1" ref="M120" ca="1">_xll.RiskWeibull($B$12,$C$12)</f>
        <v>93.543756289254645</v>
      </c>
      <c r="N120" s="19">
        <f t="shared" ca="1" si="51"/>
        <v>8683.5437562892548</v>
      </c>
      <c r="O120" s="8">
        <f t="shared" ca="1" si="52"/>
        <v>0</v>
      </c>
      <c r="P120" s="19">
        <f t="shared" ca="1" si="53"/>
        <v>8683.5437562892548</v>
      </c>
      <c r="Q120" s="8" cm="1">
        <f t="array" aca="1" ref="Q120" ca="1">_xll.RiskGamma($B$14,1/$C$14)</f>
        <v>100</v>
      </c>
      <c r="R120" s="8" cm="1">
        <f t="array" aca="1" ref="R120" ca="1">_xll.RiskUniform($B$16,$C$16)</f>
        <v>20</v>
      </c>
      <c r="S120" s="19">
        <f t="shared" ca="1" si="54"/>
        <v>8803.5437562892548</v>
      </c>
      <c r="T120" s="9">
        <f t="shared" ca="1" si="29"/>
        <v>100</v>
      </c>
      <c r="U120" s="19" cm="1">
        <f t="array" aca="1" ref="U120" ca="1">INDEX(S:S, 41 + (INT((ROW(A85)-1)/6)*6))</f>
        <v>9303.5437562892548</v>
      </c>
      <c r="V120" s="8">
        <f t="shared" si="1"/>
        <v>120</v>
      </c>
      <c r="W120" s="19">
        <f t="shared" ca="1" si="30"/>
        <v>9423.5437562892548</v>
      </c>
      <c r="X120" s="8">
        <f t="shared" ca="1" si="31"/>
        <v>500</v>
      </c>
      <c r="Y120" s="19">
        <f t="shared" ca="1" si="32"/>
        <v>9423.5437562892548</v>
      </c>
      <c r="Z120" s="19" cm="1">
        <f t="array" aca="1" ref="Z120" ca="1">_xll.RiskPert($B$20,$C$20,$D$20)</f>
        <v>99.666666666666671</v>
      </c>
      <c r="AA120" s="8">
        <f t="shared" ca="1" si="33"/>
        <v>9523.2104229559209</v>
      </c>
      <c r="AB120" s="8">
        <f t="shared" ca="1" si="34"/>
        <v>0</v>
      </c>
      <c r="AC120" s="8" cm="1">
        <f t="array" aca="1" ref="AC120" ca="1">IF(MOD(ROW()-36, 6) = 0, INDEX(AA:AA, ROW()), INDEX(AE:AE,ROW() - 1))</f>
        <v>9523.2104229559209</v>
      </c>
      <c r="AD120" s="8" cm="1">
        <f t="array" aca="1" ref="AD120" ca="1">_xll.RiskUniform($B$22,$C$22)</f>
        <v>25</v>
      </c>
      <c r="AE120" s="8">
        <f t="shared" ca="1" si="55"/>
        <v>9548.2104229559209</v>
      </c>
      <c r="AF120" s="19">
        <f t="shared" ca="1" si="35"/>
        <v>99.66666666666606</v>
      </c>
      <c r="AG120" s="19">
        <f t="shared" ca="1" si="56"/>
        <v>1048.2104229559209</v>
      </c>
      <c r="AH120" s="8" t="str">
        <f t="shared" ca="1" si="36"/>
        <v>NO</v>
      </c>
      <c r="AI120" s="8">
        <f t="shared" ca="1" si="37"/>
        <v>50</v>
      </c>
      <c r="AJ120" s="8">
        <f t="shared" ca="1" si="38"/>
        <v>100</v>
      </c>
      <c r="AK120" s="8">
        <f t="shared" ca="1" si="39"/>
        <v>500</v>
      </c>
      <c r="AL120" s="19">
        <f t="shared" ca="1" si="40"/>
        <v>99.66666666666606</v>
      </c>
      <c r="AM120" s="19">
        <f t="shared" ca="1" si="41"/>
        <v>1048.2104229559209</v>
      </c>
      <c r="AN120" s="8" t="str">
        <f t="shared" ca="1" si="42"/>
        <v>YES</v>
      </c>
    </row>
    <row r="121" spans="1:40">
      <c r="A121" s="8">
        <v>86</v>
      </c>
      <c r="B121" s="8" cm="1">
        <f t="array" aca="1" ref="B121" ca="1">_xll.RiskGamma(1,1/$B$6)</f>
        <v>100</v>
      </c>
      <c r="C121" s="8">
        <f t="shared" ca="1" si="43"/>
        <v>8600</v>
      </c>
      <c r="D121" s="8">
        <f t="shared" ca="1" si="44"/>
        <v>8600</v>
      </c>
      <c r="E121" s="8" cm="1">
        <f t="array" aca="1" ref="E121" ca="1">_xll.RiskPert($B$8,$D$8,$E$8)</f>
        <v>50</v>
      </c>
      <c r="F121" s="8">
        <f t="shared" ca="1" si="45"/>
        <v>8650</v>
      </c>
      <c r="G121" s="8">
        <f t="shared" ca="1" si="46"/>
        <v>50</v>
      </c>
      <c r="H121" s="8">
        <f t="shared" ca="1" si="47"/>
        <v>8650</v>
      </c>
      <c r="I121" s="8" cm="1">
        <f t="array" aca="1" ref="I121" ca="1">_xll.RiskUniform($B$10,$C$10)</f>
        <v>40</v>
      </c>
      <c r="J121" s="8">
        <f t="shared" ca="1" si="48"/>
        <v>8690</v>
      </c>
      <c r="K121" s="8">
        <f t="shared" ca="1" si="49"/>
        <v>0</v>
      </c>
      <c r="L121" s="8">
        <f t="shared" ca="1" si="50"/>
        <v>8690</v>
      </c>
      <c r="M121" s="19" cm="1">
        <f t="array" aca="1" ref="M121" ca="1">_xll.RiskWeibull($B$12,$C$12)</f>
        <v>93.543756289254645</v>
      </c>
      <c r="N121" s="19">
        <f t="shared" ca="1" si="51"/>
        <v>8783.5437562892548</v>
      </c>
      <c r="O121" s="8">
        <f t="shared" ca="1" si="52"/>
        <v>0</v>
      </c>
      <c r="P121" s="19">
        <f t="shared" ca="1" si="53"/>
        <v>8783.5437562892548</v>
      </c>
      <c r="Q121" s="8" cm="1">
        <f t="array" aca="1" ref="Q121" ca="1">_xll.RiskGamma($B$14,1/$C$14)</f>
        <v>100</v>
      </c>
      <c r="R121" s="8" cm="1">
        <f t="array" aca="1" ref="R121" ca="1">_xll.RiskUniform($B$16,$C$16)</f>
        <v>20</v>
      </c>
      <c r="S121" s="19">
        <f t="shared" ca="1" si="54"/>
        <v>8903.5437562892548</v>
      </c>
      <c r="T121" s="9">
        <f t="shared" ca="1" si="29"/>
        <v>100</v>
      </c>
      <c r="U121" s="19" cm="1">
        <f t="array" aca="1" ref="U121" ca="1">INDEX(S:S, 41 + (INT((ROW(A86)-1)/6)*6))</f>
        <v>9303.5437562892548</v>
      </c>
      <c r="V121" s="8">
        <f t="shared" si="1"/>
        <v>120</v>
      </c>
      <c r="W121" s="19">
        <f t="shared" ca="1" si="30"/>
        <v>9423.5437562892548</v>
      </c>
      <c r="X121" s="8">
        <f t="shared" ca="1" si="31"/>
        <v>400</v>
      </c>
      <c r="Y121" s="19">
        <f t="shared" ca="1" si="32"/>
        <v>9423.5437562892548</v>
      </c>
      <c r="Z121" s="19" cm="1">
        <f t="array" aca="1" ref="Z121" ca="1">_xll.RiskPert($B$20,$C$20,$D$20)</f>
        <v>99.666666666666671</v>
      </c>
      <c r="AA121" s="8">
        <f t="shared" ca="1" si="33"/>
        <v>9523.2104229559209</v>
      </c>
      <c r="AB121" s="8">
        <f t="shared" ca="1" si="34"/>
        <v>0</v>
      </c>
      <c r="AC121" s="8" cm="1">
        <f t="array" aca="1" ref="AC121" ca="1">IF(MOD(ROW()-36, 6) = 0, INDEX(AA:AA, ROW()), INDEX(AE:AE,ROW() - 1))</f>
        <v>9548.2104229559209</v>
      </c>
      <c r="AD121" s="8" cm="1">
        <f t="array" aca="1" ref="AD121" ca="1">_xll.RiskUniform($B$22,$C$22)</f>
        <v>25</v>
      </c>
      <c r="AE121" s="8">
        <f t="shared" ca="1" si="55"/>
        <v>9573.2104229559209</v>
      </c>
      <c r="AF121" s="19">
        <f t="shared" ca="1" si="35"/>
        <v>124.66666666666606</v>
      </c>
      <c r="AG121" s="19">
        <f t="shared" ca="1" si="56"/>
        <v>973.21042295592088</v>
      </c>
      <c r="AH121" s="8" t="str">
        <f t="shared" ca="1" si="36"/>
        <v>NO</v>
      </c>
      <c r="AI121" s="8">
        <f t="shared" ca="1" si="37"/>
        <v>50</v>
      </c>
      <c r="AJ121" s="8">
        <f t="shared" ca="1" si="38"/>
        <v>100</v>
      </c>
      <c r="AK121" s="8">
        <f t="shared" ca="1" si="39"/>
        <v>400</v>
      </c>
      <c r="AL121" s="19">
        <f t="shared" ca="1" si="40"/>
        <v>124.66666666666606</v>
      </c>
      <c r="AM121" s="19">
        <f t="shared" ca="1" si="41"/>
        <v>973.21042295592088</v>
      </c>
      <c r="AN121" s="8" t="str">
        <f t="shared" ca="1" si="42"/>
        <v>YES</v>
      </c>
    </row>
    <row r="122" spans="1:40">
      <c r="A122" s="8">
        <v>87</v>
      </c>
      <c r="B122" s="8" cm="1">
        <f t="array" aca="1" ref="B122" ca="1">_xll.RiskGamma(1,1/$B$6)</f>
        <v>100</v>
      </c>
      <c r="C122" s="8">
        <f t="shared" ca="1" si="43"/>
        <v>8700</v>
      </c>
      <c r="D122" s="8">
        <f t="shared" ca="1" si="44"/>
        <v>8700</v>
      </c>
      <c r="E122" s="8" cm="1">
        <f t="array" aca="1" ref="E122" ca="1">_xll.RiskPert($B$8,$D$8,$E$8)</f>
        <v>50</v>
      </c>
      <c r="F122" s="8">
        <f t="shared" ca="1" si="45"/>
        <v>8750</v>
      </c>
      <c r="G122" s="8">
        <f t="shared" ca="1" si="46"/>
        <v>50</v>
      </c>
      <c r="H122" s="8">
        <f t="shared" ca="1" si="47"/>
        <v>8750</v>
      </c>
      <c r="I122" s="8" cm="1">
        <f t="array" aca="1" ref="I122" ca="1">_xll.RiskUniform($B$10,$C$10)</f>
        <v>40</v>
      </c>
      <c r="J122" s="8">
        <f t="shared" ca="1" si="48"/>
        <v>8790</v>
      </c>
      <c r="K122" s="8">
        <f t="shared" ca="1" si="49"/>
        <v>0</v>
      </c>
      <c r="L122" s="8">
        <f t="shared" ca="1" si="50"/>
        <v>8790</v>
      </c>
      <c r="M122" s="19" cm="1">
        <f t="array" aca="1" ref="M122" ca="1">_xll.RiskWeibull($B$12,$C$12)</f>
        <v>93.543756289254645</v>
      </c>
      <c r="N122" s="19">
        <f t="shared" ca="1" si="51"/>
        <v>8883.5437562892548</v>
      </c>
      <c r="O122" s="8">
        <f t="shared" ca="1" si="52"/>
        <v>0</v>
      </c>
      <c r="P122" s="19">
        <f t="shared" ca="1" si="53"/>
        <v>8883.5437562892548</v>
      </c>
      <c r="Q122" s="8" cm="1">
        <f t="array" aca="1" ref="Q122" ca="1">_xll.RiskGamma($B$14,1/$C$14)</f>
        <v>100</v>
      </c>
      <c r="R122" s="8" cm="1">
        <f t="array" aca="1" ref="R122" ca="1">_xll.RiskUniform($B$16,$C$16)</f>
        <v>20</v>
      </c>
      <c r="S122" s="19">
        <f t="shared" ca="1" si="54"/>
        <v>9003.5437562892548</v>
      </c>
      <c r="T122" s="9">
        <f t="shared" ca="1" si="29"/>
        <v>100</v>
      </c>
      <c r="U122" s="19" cm="1">
        <f t="array" aca="1" ref="U122" ca="1">INDEX(S:S, 41 + (INT((ROW(A87)-1)/6)*6))</f>
        <v>9303.5437562892548</v>
      </c>
      <c r="V122" s="8">
        <f t="shared" si="1"/>
        <v>120</v>
      </c>
      <c r="W122" s="19">
        <f t="shared" ca="1" si="30"/>
        <v>9423.5437562892548</v>
      </c>
      <c r="X122" s="8">
        <f t="shared" ca="1" si="31"/>
        <v>300</v>
      </c>
      <c r="Y122" s="19">
        <f t="shared" ca="1" si="32"/>
        <v>9423.5437562892548</v>
      </c>
      <c r="Z122" s="19" cm="1">
        <f t="array" aca="1" ref="Z122" ca="1">_xll.RiskPert($B$20,$C$20,$D$20)</f>
        <v>99.666666666666671</v>
      </c>
      <c r="AA122" s="8">
        <f t="shared" ca="1" si="33"/>
        <v>9523.2104229559209</v>
      </c>
      <c r="AB122" s="8">
        <f t="shared" ca="1" si="34"/>
        <v>0</v>
      </c>
      <c r="AC122" s="8" cm="1">
        <f t="array" aca="1" ref="AC122" ca="1">IF(MOD(ROW()-36, 6) = 0, INDEX(AA:AA, ROW()), INDEX(AE:AE,ROW() - 1))</f>
        <v>9573.2104229559209</v>
      </c>
      <c r="AD122" s="8" cm="1">
        <f t="array" aca="1" ref="AD122" ca="1">_xll.RiskUniform($B$22,$C$22)</f>
        <v>25</v>
      </c>
      <c r="AE122" s="8">
        <f t="shared" ca="1" si="55"/>
        <v>9598.2104229559209</v>
      </c>
      <c r="AF122" s="19">
        <f t="shared" ca="1" si="35"/>
        <v>149.66666666666606</v>
      </c>
      <c r="AG122" s="19">
        <f t="shared" ca="1" si="56"/>
        <v>898.21042295592088</v>
      </c>
      <c r="AH122" s="8" t="str">
        <f t="shared" ca="1" si="36"/>
        <v>NO</v>
      </c>
      <c r="AI122" s="8">
        <f t="shared" ca="1" si="37"/>
        <v>50</v>
      </c>
      <c r="AJ122" s="8">
        <f t="shared" ca="1" si="38"/>
        <v>100</v>
      </c>
      <c r="AK122" s="8">
        <f t="shared" ca="1" si="39"/>
        <v>300</v>
      </c>
      <c r="AL122" s="19">
        <f t="shared" ca="1" si="40"/>
        <v>149.66666666666606</v>
      </c>
      <c r="AM122" s="19">
        <f t="shared" ca="1" si="41"/>
        <v>898.21042295592088</v>
      </c>
      <c r="AN122" s="8" t="str">
        <f t="shared" ca="1" si="42"/>
        <v>YES</v>
      </c>
    </row>
    <row r="123" spans="1:40">
      <c r="A123" s="8">
        <v>88</v>
      </c>
      <c r="B123" s="8" cm="1">
        <f t="array" aca="1" ref="B123" ca="1">_xll.RiskGamma(1,1/$B$6)</f>
        <v>100</v>
      </c>
      <c r="C123" s="8">
        <f t="shared" ca="1" si="43"/>
        <v>8800</v>
      </c>
      <c r="D123" s="8">
        <f t="shared" ca="1" si="44"/>
        <v>8800</v>
      </c>
      <c r="E123" s="8" cm="1">
        <f t="array" aca="1" ref="E123" ca="1">_xll.RiskPert($B$8,$D$8,$E$8)</f>
        <v>50</v>
      </c>
      <c r="F123" s="8">
        <f t="shared" ca="1" si="45"/>
        <v>8850</v>
      </c>
      <c r="G123" s="8">
        <f t="shared" ca="1" si="46"/>
        <v>50</v>
      </c>
      <c r="H123" s="8">
        <f t="shared" ca="1" si="47"/>
        <v>8850</v>
      </c>
      <c r="I123" s="8" cm="1">
        <f t="array" aca="1" ref="I123" ca="1">_xll.RiskUniform($B$10,$C$10)</f>
        <v>40</v>
      </c>
      <c r="J123" s="8">
        <f t="shared" ca="1" si="48"/>
        <v>8890</v>
      </c>
      <c r="K123" s="8">
        <f t="shared" ca="1" si="49"/>
        <v>0</v>
      </c>
      <c r="L123" s="8">
        <f t="shared" ca="1" si="50"/>
        <v>8890</v>
      </c>
      <c r="M123" s="19" cm="1">
        <f t="array" aca="1" ref="M123" ca="1">_xll.RiskWeibull($B$12,$C$12)</f>
        <v>93.543756289254645</v>
      </c>
      <c r="N123" s="19">
        <f t="shared" ca="1" si="51"/>
        <v>8983.5437562892548</v>
      </c>
      <c r="O123" s="8">
        <f t="shared" ca="1" si="52"/>
        <v>0</v>
      </c>
      <c r="P123" s="19">
        <f t="shared" ca="1" si="53"/>
        <v>8983.5437562892548</v>
      </c>
      <c r="Q123" s="8" cm="1">
        <f t="array" aca="1" ref="Q123" ca="1">_xll.RiskGamma($B$14,1/$C$14)</f>
        <v>100</v>
      </c>
      <c r="R123" s="8" cm="1">
        <f t="array" aca="1" ref="R123" ca="1">_xll.RiskUniform($B$16,$C$16)</f>
        <v>20</v>
      </c>
      <c r="S123" s="19">
        <f t="shared" ca="1" si="54"/>
        <v>9103.5437562892548</v>
      </c>
      <c r="T123" s="9">
        <f t="shared" ca="1" si="29"/>
        <v>100</v>
      </c>
      <c r="U123" s="19" cm="1">
        <f t="array" aca="1" ref="U123" ca="1">INDEX(S:S, 41 + (INT((ROW(A88)-1)/6)*6))</f>
        <v>9303.5437562892548</v>
      </c>
      <c r="V123" s="8">
        <f t="shared" si="1"/>
        <v>120</v>
      </c>
      <c r="W123" s="19">
        <f t="shared" ca="1" si="30"/>
        <v>9423.5437562892548</v>
      </c>
      <c r="X123" s="8">
        <f t="shared" ca="1" si="31"/>
        <v>200</v>
      </c>
      <c r="Y123" s="19">
        <f t="shared" ca="1" si="32"/>
        <v>9423.5437562892548</v>
      </c>
      <c r="Z123" s="19" cm="1">
        <f t="array" aca="1" ref="Z123" ca="1">_xll.RiskPert($B$20,$C$20,$D$20)</f>
        <v>99.666666666666671</v>
      </c>
      <c r="AA123" s="8">
        <f t="shared" ca="1" si="33"/>
        <v>9523.2104229559209</v>
      </c>
      <c r="AB123" s="8">
        <f t="shared" ca="1" si="34"/>
        <v>0</v>
      </c>
      <c r="AC123" s="8" cm="1">
        <f t="array" aca="1" ref="AC123" ca="1">IF(MOD(ROW()-36, 6) = 0, INDEX(AA:AA, ROW()), INDEX(AE:AE,ROW() - 1))</f>
        <v>9598.2104229559209</v>
      </c>
      <c r="AD123" s="8" cm="1">
        <f t="array" aca="1" ref="AD123" ca="1">_xll.RiskUniform($B$22,$C$22)</f>
        <v>25</v>
      </c>
      <c r="AE123" s="8">
        <f t="shared" ca="1" si="55"/>
        <v>9623.2104229559209</v>
      </c>
      <c r="AF123" s="19">
        <f t="shared" ca="1" si="35"/>
        <v>174.66666666666606</v>
      </c>
      <c r="AG123" s="19">
        <f t="shared" ca="1" si="56"/>
        <v>823.21042295592088</v>
      </c>
      <c r="AH123" s="8" t="str">
        <f t="shared" ca="1" si="36"/>
        <v>NO</v>
      </c>
      <c r="AI123" s="8">
        <f t="shared" ca="1" si="37"/>
        <v>50</v>
      </c>
      <c r="AJ123" s="8">
        <f t="shared" ca="1" si="38"/>
        <v>100</v>
      </c>
      <c r="AK123" s="8">
        <f t="shared" ca="1" si="39"/>
        <v>200</v>
      </c>
      <c r="AL123" s="19">
        <f t="shared" ca="1" si="40"/>
        <v>174.66666666666606</v>
      </c>
      <c r="AM123" s="19">
        <f t="shared" ca="1" si="41"/>
        <v>823.21042295592088</v>
      </c>
      <c r="AN123" s="8" t="str">
        <f t="shared" ca="1" si="42"/>
        <v>YES</v>
      </c>
    </row>
    <row r="124" spans="1:40">
      <c r="A124" s="8">
        <v>89</v>
      </c>
      <c r="B124" s="8" cm="1">
        <f t="array" aca="1" ref="B124" ca="1">_xll.RiskGamma(1,1/$B$6)</f>
        <v>100</v>
      </c>
      <c r="C124" s="8">
        <f t="shared" ca="1" si="43"/>
        <v>8900</v>
      </c>
      <c r="D124" s="8">
        <f t="shared" ca="1" si="44"/>
        <v>8900</v>
      </c>
      <c r="E124" s="8" cm="1">
        <f t="array" aca="1" ref="E124" ca="1">_xll.RiskPert($B$8,$D$8,$E$8)</f>
        <v>50</v>
      </c>
      <c r="F124" s="8">
        <f t="shared" ca="1" si="45"/>
        <v>8950</v>
      </c>
      <c r="G124" s="8">
        <f t="shared" ca="1" si="46"/>
        <v>50</v>
      </c>
      <c r="H124" s="8">
        <f t="shared" ca="1" si="47"/>
        <v>8950</v>
      </c>
      <c r="I124" s="8" cm="1">
        <f t="array" aca="1" ref="I124" ca="1">_xll.RiskUniform($B$10,$C$10)</f>
        <v>40</v>
      </c>
      <c r="J124" s="8">
        <f t="shared" ca="1" si="48"/>
        <v>8990</v>
      </c>
      <c r="K124" s="8">
        <f t="shared" ca="1" si="49"/>
        <v>0</v>
      </c>
      <c r="L124" s="8">
        <f t="shared" ca="1" si="50"/>
        <v>8990</v>
      </c>
      <c r="M124" s="19" cm="1">
        <f t="array" aca="1" ref="M124" ca="1">_xll.RiskWeibull($B$12,$C$12)</f>
        <v>93.543756289254645</v>
      </c>
      <c r="N124" s="19">
        <f t="shared" ca="1" si="51"/>
        <v>9083.5437562892548</v>
      </c>
      <c r="O124" s="8">
        <f t="shared" ca="1" si="52"/>
        <v>0</v>
      </c>
      <c r="P124" s="19">
        <f t="shared" ca="1" si="53"/>
        <v>9083.5437562892548</v>
      </c>
      <c r="Q124" s="8" cm="1">
        <f t="array" aca="1" ref="Q124" ca="1">_xll.RiskGamma($B$14,1/$C$14)</f>
        <v>100</v>
      </c>
      <c r="R124" s="8" cm="1">
        <f t="array" aca="1" ref="R124" ca="1">_xll.RiskUniform($B$16,$C$16)</f>
        <v>20</v>
      </c>
      <c r="S124" s="19">
        <f t="shared" ca="1" si="54"/>
        <v>9203.5437562892548</v>
      </c>
      <c r="T124" s="9">
        <f t="shared" ca="1" si="29"/>
        <v>100</v>
      </c>
      <c r="U124" s="19" cm="1">
        <f t="array" aca="1" ref="U124" ca="1">INDEX(S:S, 41 + (INT((ROW(A89)-1)/6)*6))</f>
        <v>9303.5437562892548</v>
      </c>
      <c r="V124" s="8">
        <f t="shared" si="1"/>
        <v>120</v>
      </c>
      <c r="W124" s="19">
        <f t="shared" ca="1" si="30"/>
        <v>9423.5437562892548</v>
      </c>
      <c r="X124" s="8">
        <f t="shared" ca="1" si="31"/>
        <v>100</v>
      </c>
      <c r="Y124" s="19">
        <f t="shared" ca="1" si="32"/>
        <v>9423.5437562892548</v>
      </c>
      <c r="Z124" s="19" cm="1">
        <f t="array" aca="1" ref="Z124" ca="1">_xll.RiskPert($B$20,$C$20,$D$20)</f>
        <v>99.666666666666671</v>
      </c>
      <c r="AA124" s="8">
        <f t="shared" ca="1" si="33"/>
        <v>9523.2104229559209</v>
      </c>
      <c r="AB124" s="8">
        <f t="shared" ca="1" si="34"/>
        <v>0</v>
      </c>
      <c r="AC124" s="8" cm="1">
        <f t="array" aca="1" ref="AC124" ca="1">IF(MOD(ROW()-36, 6) = 0, INDEX(AA:AA, ROW()), INDEX(AE:AE,ROW() - 1))</f>
        <v>9623.2104229559209</v>
      </c>
      <c r="AD124" s="8" cm="1">
        <f t="array" aca="1" ref="AD124" ca="1">_xll.RiskUniform($B$22,$C$22)</f>
        <v>25</v>
      </c>
      <c r="AE124" s="8">
        <f t="shared" ca="1" si="55"/>
        <v>9648.2104229559209</v>
      </c>
      <c r="AF124" s="19">
        <f t="shared" ca="1" si="35"/>
        <v>199.66666666666606</v>
      </c>
      <c r="AG124" s="19">
        <f t="shared" ca="1" si="56"/>
        <v>748.21042295592088</v>
      </c>
      <c r="AH124" s="8" t="str">
        <f t="shared" ca="1" si="36"/>
        <v>NO</v>
      </c>
      <c r="AI124" s="8">
        <f t="shared" ca="1" si="37"/>
        <v>50</v>
      </c>
      <c r="AJ124" s="8">
        <f t="shared" ca="1" si="38"/>
        <v>100</v>
      </c>
      <c r="AK124" s="8">
        <f t="shared" ca="1" si="39"/>
        <v>100</v>
      </c>
      <c r="AL124" s="19">
        <f t="shared" ca="1" si="40"/>
        <v>199.66666666666606</v>
      </c>
      <c r="AM124" s="19">
        <f t="shared" ca="1" si="41"/>
        <v>748.21042295592088</v>
      </c>
      <c r="AN124" s="8" t="str">
        <f t="shared" ca="1" si="42"/>
        <v>YES</v>
      </c>
    </row>
    <row r="125" spans="1:40">
      <c r="A125" s="8">
        <v>90</v>
      </c>
      <c r="B125" s="8" cm="1">
        <f t="array" aca="1" ref="B125" ca="1">_xll.RiskGamma(1,1/$B$6)</f>
        <v>100</v>
      </c>
      <c r="C125" s="8">
        <f t="shared" ca="1" si="43"/>
        <v>9000</v>
      </c>
      <c r="D125" s="8">
        <f t="shared" ca="1" si="44"/>
        <v>9000</v>
      </c>
      <c r="E125" s="8" cm="1">
        <f t="array" aca="1" ref="E125" ca="1">_xll.RiskPert($B$8,$D$8,$E$8)</f>
        <v>50</v>
      </c>
      <c r="F125" s="8">
        <f t="shared" ca="1" si="45"/>
        <v>9050</v>
      </c>
      <c r="G125" s="8">
        <f t="shared" ca="1" si="46"/>
        <v>50</v>
      </c>
      <c r="H125" s="8">
        <f t="shared" ca="1" si="47"/>
        <v>9050</v>
      </c>
      <c r="I125" s="8" cm="1">
        <f t="array" aca="1" ref="I125" ca="1">_xll.RiskUniform($B$10,$C$10)</f>
        <v>40</v>
      </c>
      <c r="J125" s="8">
        <f t="shared" ca="1" si="48"/>
        <v>9090</v>
      </c>
      <c r="K125" s="8">
        <f t="shared" ca="1" si="49"/>
        <v>0</v>
      </c>
      <c r="L125" s="8">
        <f t="shared" ca="1" si="50"/>
        <v>9090</v>
      </c>
      <c r="M125" s="19" cm="1">
        <f t="array" aca="1" ref="M125" ca="1">_xll.RiskWeibull($B$12,$C$12)</f>
        <v>93.543756289254645</v>
      </c>
      <c r="N125" s="19">
        <f t="shared" ca="1" si="51"/>
        <v>9183.5437562892548</v>
      </c>
      <c r="O125" s="8">
        <f t="shared" ca="1" si="52"/>
        <v>0</v>
      </c>
      <c r="P125" s="19">
        <f t="shared" ca="1" si="53"/>
        <v>9183.5437562892548</v>
      </c>
      <c r="Q125" s="8" cm="1">
        <f t="array" aca="1" ref="Q125" ca="1">_xll.RiskGamma($B$14,1/$C$14)</f>
        <v>100</v>
      </c>
      <c r="R125" s="8" cm="1">
        <f t="array" aca="1" ref="R125" ca="1">_xll.RiskUniform($B$16,$C$16)</f>
        <v>20</v>
      </c>
      <c r="S125" s="19">
        <f t="shared" ca="1" si="54"/>
        <v>9303.5437562892548</v>
      </c>
      <c r="T125" s="9">
        <f t="shared" ca="1" si="29"/>
        <v>100</v>
      </c>
      <c r="U125" s="19" cm="1">
        <f t="array" aca="1" ref="U125" ca="1">INDEX(S:S, 41 + (INT((ROW(A90)-1)/6)*6))</f>
        <v>9303.5437562892548</v>
      </c>
      <c r="V125" s="8">
        <f t="shared" si="1"/>
        <v>120</v>
      </c>
      <c r="W125" s="19">
        <f t="shared" ca="1" si="30"/>
        <v>9423.5437562892548</v>
      </c>
      <c r="X125" s="8">
        <f t="shared" ca="1" si="31"/>
        <v>0</v>
      </c>
      <c r="Y125" s="19">
        <f t="shared" ca="1" si="32"/>
        <v>9423.5437562892548</v>
      </c>
      <c r="Z125" s="19" cm="1">
        <f t="array" aca="1" ref="Z125" ca="1">_xll.RiskPert($B$20,$C$20,$D$20)</f>
        <v>99.666666666666671</v>
      </c>
      <c r="AA125" s="8">
        <f t="shared" ca="1" si="33"/>
        <v>9523.2104229559209</v>
      </c>
      <c r="AB125" s="8">
        <f t="shared" ca="1" si="34"/>
        <v>0</v>
      </c>
      <c r="AC125" s="8" cm="1">
        <f t="array" aca="1" ref="AC125" ca="1">IF(MOD(ROW()-36, 6) = 0, INDEX(AA:AA, ROW()), INDEX(AE:AE,ROW() - 1))</f>
        <v>9648.2104229559209</v>
      </c>
      <c r="AD125" s="8" cm="1">
        <f t="array" aca="1" ref="AD125" ca="1">_xll.RiskUniform($B$22,$C$22)</f>
        <v>25</v>
      </c>
      <c r="AE125" s="8">
        <f t="shared" ca="1" si="55"/>
        <v>9673.2104229559209</v>
      </c>
      <c r="AF125" s="19">
        <f t="shared" ca="1" si="35"/>
        <v>224.66666666666606</v>
      </c>
      <c r="AG125" s="19">
        <f t="shared" ca="1" si="56"/>
        <v>673.21042295592088</v>
      </c>
      <c r="AH125" s="8" t="str">
        <f t="shared" ca="1" si="36"/>
        <v>NO</v>
      </c>
      <c r="AI125" s="8">
        <f t="shared" ca="1" si="37"/>
        <v>50</v>
      </c>
      <c r="AJ125" s="8">
        <f t="shared" ca="1" si="38"/>
        <v>100</v>
      </c>
      <c r="AK125" s="8">
        <f t="shared" ca="1" si="39"/>
        <v>0</v>
      </c>
      <c r="AL125" s="19">
        <f t="shared" ca="1" si="40"/>
        <v>224.66666666666606</v>
      </c>
      <c r="AM125" s="19">
        <f t="shared" ca="1" si="41"/>
        <v>673.21042295592088</v>
      </c>
      <c r="AN125" s="8" t="str">
        <f t="shared" ca="1" si="42"/>
        <v>YES</v>
      </c>
    </row>
    <row r="126" spans="1:40">
      <c r="A126" s="8">
        <v>91</v>
      </c>
      <c r="B126" s="8" cm="1">
        <f t="array" aca="1" ref="B126" ca="1">_xll.RiskGamma(1,1/$B$6)</f>
        <v>100</v>
      </c>
      <c r="C126" s="8">
        <f t="shared" ca="1" si="43"/>
        <v>9100</v>
      </c>
      <c r="D126" s="8">
        <f t="shared" ca="1" si="44"/>
        <v>9100</v>
      </c>
      <c r="E126" s="8" cm="1">
        <f t="array" aca="1" ref="E126" ca="1">_xll.RiskPert($B$8,$D$8,$E$8)</f>
        <v>50</v>
      </c>
      <c r="F126" s="8">
        <f t="shared" ca="1" si="45"/>
        <v>9150</v>
      </c>
      <c r="G126" s="8">
        <f t="shared" ca="1" si="46"/>
        <v>50</v>
      </c>
      <c r="H126" s="8">
        <f t="shared" ca="1" si="47"/>
        <v>9150</v>
      </c>
      <c r="I126" s="8" cm="1">
        <f t="array" aca="1" ref="I126" ca="1">_xll.RiskUniform($B$10,$C$10)</f>
        <v>40</v>
      </c>
      <c r="J126" s="8">
        <f t="shared" ca="1" si="48"/>
        <v>9190</v>
      </c>
      <c r="K126" s="8">
        <f t="shared" ca="1" si="49"/>
        <v>0</v>
      </c>
      <c r="L126" s="8">
        <f t="shared" ca="1" si="50"/>
        <v>9190</v>
      </c>
      <c r="M126" s="19" cm="1">
        <f t="array" aca="1" ref="M126" ca="1">_xll.RiskWeibull($B$12,$C$12)</f>
        <v>93.543756289254645</v>
      </c>
      <c r="N126" s="19">
        <f t="shared" ca="1" si="51"/>
        <v>9283.5437562892548</v>
      </c>
      <c r="O126" s="8">
        <f t="shared" ca="1" si="52"/>
        <v>0</v>
      </c>
      <c r="P126" s="19">
        <f t="shared" ca="1" si="53"/>
        <v>9283.5437562892548</v>
      </c>
      <c r="Q126" s="8" cm="1">
        <f t="array" aca="1" ref="Q126" ca="1">_xll.RiskGamma($B$14,1/$C$14)</f>
        <v>100</v>
      </c>
      <c r="R126" s="8" cm="1">
        <f t="array" aca="1" ref="R126" ca="1">_xll.RiskUniform($B$16,$C$16)</f>
        <v>20</v>
      </c>
      <c r="S126" s="19">
        <f t="shared" ca="1" si="54"/>
        <v>9403.5437562892548</v>
      </c>
      <c r="T126" s="9">
        <f t="shared" ca="1" si="29"/>
        <v>100</v>
      </c>
      <c r="U126" s="19" cm="1">
        <f t="array" aca="1" ref="U126" ca="1">INDEX(S:S, 41 + (INT((ROW(A91)-1)/6)*6))</f>
        <v>9903.5437562892548</v>
      </c>
      <c r="V126" s="8">
        <f t="shared" si="1"/>
        <v>120</v>
      </c>
      <c r="W126" s="19">
        <f t="shared" ca="1" si="30"/>
        <v>10023.543756289255</v>
      </c>
      <c r="X126" s="8">
        <f t="shared" ca="1" si="31"/>
        <v>500</v>
      </c>
      <c r="Y126" s="19">
        <f t="shared" ca="1" si="32"/>
        <v>10023.543756289255</v>
      </c>
      <c r="Z126" s="19" cm="1">
        <f t="array" aca="1" ref="Z126" ca="1">_xll.RiskPert($B$20,$C$20,$D$20)</f>
        <v>99.666666666666671</v>
      </c>
      <c r="AA126" s="8">
        <f t="shared" ca="1" si="33"/>
        <v>10123.210422955921</v>
      </c>
      <c r="AB126" s="8">
        <f t="shared" ca="1" si="34"/>
        <v>0</v>
      </c>
      <c r="AC126" s="8" cm="1">
        <f t="array" aca="1" ref="AC126" ca="1">IF(MOD(ROW()-36, 6) = 0, INDEX(AA:AA, ROW()), INDEX(AE:AE,ROW() - 1))</f>
        <v>10123.210422955921</v>
      </c>
      <c r="AD126" s="8" cm="1">
        <f t="array" aca="1" ref="AD126" ca="1">_xll.RiskUniform($B$22,$C$22)</f>
        <v>25</v>
      </c>
      <c r="AE126" s="8">
        <f t="shared" ca="1" si="55"/>
        <v>10148.210422955921</v>
      </c>
      <c r="AF126" s="19">
        <f t="shared" ca="1" si="35"/>
        <v>99.66666666666606</v>
      </c>
      <c r="AG126" s="19">
        <f t="shared" ca="1" si="56"/>
        <v>1048.2104229559209</v>
      </c>
      <c r="AH126" s="8" t="str">
        <f t="shared" ca="1" si="36"/>
        <v>ONE WEEK REACHED</v>
      </c>
      <c r="AI126" s="8">
        <f t="shared" ca="1" si="37"/>
        <v>0</v>
      </c>
      <c r="AJ126" s="8">
        <f t="shared" ca="1" si="38"/>
        <v>0</v>
      </c>
      <c r="AK126" s="8">
        <f t="shared" ca="1" si="39"/>
        <v>0</v>
      </c>
      <c r="AL126" s="19">
        <f t="shared" ca="1" si="40"/>
        <v>0</v>
      </c>
      <c r="AM126" s="19">
        <f t="shared" ca="1" si="41"/>
        <v>0</v>
      </c>
      <c r="AN126" s="8" t="str">
        <f t="shared" ca="1" si="42"/>
        <v>NO</v>
      </c>
    </row>
    <row r="127" spans="1:40">
      <c r="A127" s="8">
        <v>92</v>
      </c>
      <c r="B127" s="8" cm="1">
        <f t="array" aca="1" ref="B127" ca="1">_xll.RiskGamma(1,1/$B$6)</f>
        <v>100</v>
      </c>
      <c r="C127" s="8">
        <f t="shared" ca="1" si="43"/>
        <v>9200</v>
      </c>
      <c r="D127" s="8">
        <f t="shared" ca="1" si="44"/>
        <v>9200</v>
      </c>
      <c r="E127" s="8" cm="1">
        <f t="array" aca="1" ref="E127" ca="1">_xll.RiskPert($B$8,$D$8,$E$8)</f>
        <v>50</v>
      </c>
      <c r="F127" s="8">
        <f t="shared" ca="1" si="45"/>
        <v>9250</v>
      </c>
      <c r="G127" s="8">
        <f t="shared" ca="1" si="46"/>
        <v>50</v>
      </c>
      <c r="H127" s="8">
        <f t="shared" ca="1" si="47"/>
        <v>9250</v>
      </c>
      <c r="I127" s="8" cm="1">
        <f t="array" aca="1" ref="I127" ca="1">_xll.RiskUniform($B$10,$C$10)</f>
        <v>40</v>
      </c>
      <c r="J127" s="8">
        <f t="shared" ca="1" si="48"/>
        <v>9290</v>
      </c>
      <c r="K127" s="8">
        <f t="shared" ca="1" si="49"/>
        <v>0</v>
      </c>
      <c r="L127" s="8">
        <f t="shared" ca="1" si="50"/>
        <v>9290</v>
      </c>
      <c r="M127" s="19" cm="1">
        <f t="array" aca="1" ref="M127" ca="1">_xll.RiskWeibull($B$12,$C$12)</f>
        <v>93.543756289254645</v>
      </c>
      <c r="N127" s="19">
        <f t="shared" ca="1" si="51"/>
        <v>9383.5437562892548</v>
      </c>
      <c r="O127" s="8">
        <f t="shared" ca="1" si="52"/>
        <v>0</v>
      </c>
      <c r="P127" s="19">
        <f t="shared" ca="1" si="53"/>
        <v>9383.5437562892548</v>
      </c>
      <c r="Q127" s="8" cm="1">
        <f t="array" aca="1" ref="Q127" ca="1">_xll.RiskGamma($B$14,1/$C$14)</f>
        <v>100</v>
      </c>
      <c r="R127" s="8" cm="1">
        <f t="array" aca="1" ref="R127" ca="1">_xll.RiskUniform($B$16,$C$16)</f>
        <v>20</v>
      </c>
      <c r="S127" s="19">
        <f t="shared" ca="1" si="54"/>
        <v>9503.5437562892548</v>
      </c>
      <c r="T127" s="9">
        <f t="shared" ca="1" si="29"/>
        <v>100</v>
      </c>
      <c r="U127" s="19" cm="1">
        <f t="array" aca="1" ref="U127" ca="1">INDEX(S:S, 41 + (INT((ROW(A92)-1)/6)*6))</f>
        <v>9903.5437562892548</v>
      </c>
      <c r="V127" s="8">
        <f t="shared" si="1"/>
        <v>120</v>
      </c>
      <c r="W127" s="19">
        <f t="shared" ca="1" si="30"/>
        <v>10023.543756289255</v>
      </c>
      <c r="X127" s="8">
        <f t="shared" ca="1" si="31"/>
        <v>400</v>
      </c>
      <c r="Y127" s="19">
        <f t="shared" ca="1" si="32"/>
        <v>10023.543756289255</v>
      </c>
      <c r="Z127" s="19" cm="1">
        <f t="array" aca="1" ref="Z127" ca="1">_xll.RiskPert($B$20,$C$20,$D$20)</f>
        <v>99.666666666666671</v>
      </c>
      <c r="AA127" s="8">
        <f t="shared" ca="1" si="33"/>
        <v>10123.210422955921</v>
      </c>
      <c r="AB127" s="8">
        <f t="shared" ca="1" si="34"/>
        <v>0</v>
      </c>
      <c r="AC127" s="8" cm="1">
        <f t="array" aca="1" ref="AC127" ca="1">IF(MOD(ROW()-36, 6) = 0, INDEX(AA:AA, ROW()), INDEX(AE:AE,ROW() - 1))</f>
        <v>10148.210422955921</v>
      </c>
      <c r="AD127" s="8" cm="1">
        <f t="array" aca="1" ref="AD127" ca="1">_xll.RiskUniform($B$22,$C$22)</f>
        <v>25</v>
      </c>
      <c r="AE127" s="8">
        <f t="shared" ca="1" si="55"/>
        <v>10173.210422955921</v>
      </c>
      <c r="AF127" s="19">
        <f t="shared" ca="1" si="35"/>
        <v>124.66666666666606</v>
      </c>
      <c r="AG127" s="19">
        <f t="shared" ca="1" si="56"/>
        <v>973.21042295592088</v>
      </c>
      <c r="AH127" s="8" t="str">
        <f t="shared" ca="1" si="36"/>
        <v>ONE WEEK REACHED</v>
      </c>
      <c r="AI127" s="8">
        <f t="shared" ca="1" si="37"/>
        <v>0</v>
      </c>
      <c r="AJ127" s="8">
        <f t="shared" ca="1" si="38"/>
        <v>0</v>
      </c>
      <c r="AK127" s="8">
        <f t="shared" ca="1" si="39"/>
        <v>0</v>
      </c>
      <c r="AL127" s="19">
        <f t="shared" ca="1" si="40"/>
        <v>0</v>
      </c>
      <c r="AM127" s="19">
        <f t="shared" ca="1" si="41"/>
        <v>0</v>
      </c>
      <c r="AN127" s="8" t="str">
        <f t="shared" ca="1" si="42"/>
        <v>NO</v>
      </c>
    </row>
    <row r="128" spans="1:40">
      <c r="A128" s="8">
        <v>93</v>
      </c>
      <c r="B128" s="8" cm="1">
        <f t="array" aca="1" ref="B128" ca="1">_xll.RiskGamma(1,1/$B$6)</f>
        <v>100</v>
      </c>
      <c r="C128" s="8">
        <f t="shared" ca="1" si="43"/>
        <v>9300</v>
      </c>
      <c r="D128" s="8">
        <f t="shared" ca="1" si="44"/>
        <v>9300</v>
      </c>
      <c r="E128" s="8" cm="1">
        <f t="array" aca="1" ref="E128" ca="1">_xll.RiskPert($B$8,$D$8,$E$8)</f>
        <v>50</v>
      </c>
      <c r="F128" s="8">
        <f t="shared" ca="1" si="45"/>
        <v>9350</v>
      </c>
      <c r="G128" s="8">
        <f t="shared" ca="1" si="46"/>
        <v>50</v>
      </c>
      <c r="H128" s="8">
        <f t="shared" ca="1" si="47"/>
        <v>9350</v>
      </c>
      <c r="I128" s="8" cm="1">
        <f t="array" aca="1" ref="I128" ca="1">_xll.RiskUniform($B$10,$C$10)</f>
        <v>40</v>
      </c>
      <c r="J128" s="8">
        <f t="shared" ca="1" si="48"/>
        <v>9390</v>
      </c>
      <c r="K128" s="8">
        <f t="shared" ca="1" si="49"/>
        <v>0</v>
      </c>
      <c r="L128" s="8">
        <f t="shared" ca="1" si="50"/>
        <v>9390</v>
      </c>
      <c r="M128" s="19" cm="1">
        <f t="array" aca="1" ref="M128" ca="1">_xll.RiskWeibull($B$12,$C$12)</f>
        <v>93.543756289254645</v>
      </c>
      <c r="N128" s="19">
        <f t="shared" ca="1" si="51"/>
        <v>9483.5437562892548</v>
      </c>
      <c r="O128" s="8">
        <f t="shared" ca="1" si="52"/>
        <v>0</v>
      </c>
      <c r="P128" s="19">
        <f t="shared" ca="1" si="53"/>
        <v>9483.5437562892548</v>
      </c>
      <c r="Q128" s="8" cm="1">
        <f t="array" aca="1" ref="Q128" ca="1">_xll.RiskGamma($B$14,1/$C$14)</f>
        <v>100</v>
      </c>
      <c r="R128" s="8" cm="1">
        <f t="array" aca="1" ref="R128" ca="1">_xll.RiskUniform($B$16,$C$16)</f>
        <v>20</v>
      </c>
      <c r="S128" s="19">
        <f t="shared" ca="1" si="54"/>
        <v>9603.5437562892548</v>
      </c>
      <c r="T128" s="9">
        <f t="shared" ca="1" si="29"/>
        <v>100</v>
      </c>
      <c r="U128" s="19" cm="1">
        <f t="array" aca="1" ref="U128" ca="1">INDEX(S:S, 41 + (INT((ROW(A93)-1)/6)*6))</f>
        <v>9903.5437562892548</v>
      </c>
      <c r="V128" s="8">
        <f t="shared" si="1"/>
        <v>120</v>
      </c>
      <c r="W128" s="19">
        <f t="shared" ca="1" si="30"/>
        <v>10023.543756289255</v>
      </c>
      <c r="X128" s="8">
        <f t="shared" ca="1" si="31"/>
        <v>300</v>
      </c>
      <c r="Y128" s="19">
        <f t="shared" ca="1" si="32"/>
        <v>10023.543756289255</v>
      </c>
      <c r="Z128" s="19" cm="1">
        <f t="array" aca="1" ref="Z128" ca="1">_xll.RiskPert($B$20,$C$20,$D$20)</f>
        <v>99.666666666666671</v>
      </c>
      <c r="AA128" s="8">
        <f t="shared" ca="1" si="33"/>
        <v>10123.210422955921</v>
      </c>
      <c r="AB128" s="8">
        <f t="shared" ca="1" si="34"/>
        <v>0</v>
      </c>
      <c r="AC128" s="8" cm="1">
        <f t="array" aca="1" ref="AC128" ca="1">IF(MOD(ROW()-36, 6) = 0, INDEX(AA:AA, ROW()), INDEX(AE:AE,ROW() - 1))</f>
        <v>10173.210422955921</v>
      </c>
      <c r="AD128" s="8" cm="1">
        <f t="array" aca="1" ref="AD128" ca="1">_xll.RiskUniform($B$22,$C$22)</f>
        <v>25</v>
      </c>
      <c r="AE128" s="8">
        <f t="shared" ca="1" si="55"/>
        <v>10198.210422955921</v>
      </c>
      <c r="AF128" s="19">
        <f t="shared" ca="1" si="35"/>
        <v>149.66666666666606</v>
      </c>
      <c r="AG128" s="19">
        <f t="shared" ca="1" si="56"/>
        <v>898.21042295592088</v>
      </c>
      <c r="AH128" s="8" t="str">
        <f t="shared" ca="1" si="36"/>
        <v>ONE WEEK REACHED</v>
      </c>
      <c r="AI128" s="8">
        <f t="shared" ca="1" si="37"/>
        <v>0</v>
      </c>
      <c r="AJ128" s="8">
        <f t="shared" ca="1" si="38"/>
        <v>0</v>
      </c>
      <c r="AK128" s="8">
        <f t="shared" ca="1" si="39"/>
        <v>0</v>
      </c>
      <c r="AL128" s="19">
        <f t="shared" ca="1" si="40"/>
        <v>0</v>
      </c>
      <c r="AM128" s="19">
        <f t="shared" ca="1" si="41"/>
        <v>0</v>
      </c>
      <c r="AN128" s="8" t="str">
        <f t="shared" ca="1" si="42"/>
        <v>NO</v>
      </c>
    </row>
    <row r="129" spans="1:40">
      <c r="A129" s="8">
        <v>94</v>
      </c>
      <c r="B129" s="8" cm="1">
        <f t="array" aca="1" ref="B129" ca="1">_xll.RiskGamma(1,1/$B$6)</f>
        <v>100</v>
      </c>
      <c r="C129" s="8">
        <f t="shared" ca="1" si="43"/>
        <v>9400</v>
      </c>
      <c r="D129" s="8">
        <f t="shared" ca="1" si="44"/>
        <v>9400</v>
      </c>
      <c r="E129" s="8" cm="1">
        <f t="array" aca="1" ref="E129" ca="1">_xll.RiskPert($B$8,$D$8,$E$8)</f>
        <v>50</v>
      </c>
      <c r="F129" s="8">
        <f t="shared" ca="1" si="45"/>
        <v>9450</v>
      </c>
      <c r="G129" s="8">
        <f t="shared" ca="1" si="46"/>
        <v>50</v>
      </c>
      <c r="H129" s="8">
        <f t="shared" ca="1" si="47"/>
        <v>9450</v>
      </c>
      <c r="I129" s="8" cm="1">
        <f t="array" aca="1" ref="I129" ca="1">_xll.RiskUniform($B$10,$C$10)</f>
        <v>40</v>
      </c>
      <c r="J129" s="8">
        <f t="shared" ca="1" si="48"/>
        <v>9490</v>
      </c>
      <c r="K129" s="8">
        <f t="shared" ca="1" si="49"/>
        <v>0</v>
      </c>
      <c r="L129" s="8">
        <f t="shared" ca="1" si="50"/>
        <v>9490</v>
      </c>
      <c r="M129" s="19" cm="1">
        <f t="array" aca="1" ref="M129" ca="1">_xll.RiskWeibull($B$12,$C$12)</f>
        <v>93.543756289254645</v>
      </c>
      <c r="N129" s="19">
        <f t="shared" ca="1" si="51"/>
        <v>9583.5437562892548</v>
      </c>
      <c r="O129" s="8">
        <f t="shared" ca="1" si="52"/>
        <v>0</v>
      </c>
      <c r="P129" s="19">
        <f t="shared" ca="1" si="53"/>
        <v>9583.5437562892548</v>
      </c>
      <c r="Q129" s="8" cm="1">
        <f t="array" aca="1" ref="Q129" ca="1">_xll.RiskGamma($B$14,1/$C$14)</f>
        <v>100</v>
      </c>
      <c r="R129" s="8" cm="1">
        <f t="array" aca="1" ref="R129" ca="1">_xll.RiskUniform($B$16,$C$16)</f>
        <v>20</v>
      </c>
      <c r="S129" s="19">
        <f t="shared" ca="1" si="54"/>
        <v>9703.5437562892548</v>
      </c>
      <c r="T129" s="9">
        <f t="shared" ca="1" si="29"/>
        <v>100</v>
      </c>
      <c r="U129" s="19" cm="1">
        <f t="array" aca="1" ref="U129" ca="1">INDEX(S:S, 41 + (INT((ROW(A94)-1)/6)*6))</f>
        <v>9903.5437562892548</v>
      </c>
      <c r="V129" s="8">
        <f t="shared" si="1"/>
        <v>120</v>
      </c>
      <c r="W129" s="19">
        <f t="shared" ca="1" si="30"/>
        <v>10023.543756289255</v>
      </c>
      <c r="X129" s="8">
        <f t="shared" ca="1" si="31"/>
        <v>200</v>
      </c>
      <c r="Y129" s="19">
        <f t="shared" ca="1" si="32"/>
        <v>10023.543756289255</v>
      </c>
      <c r="Z129" s="19" cm="1">
        <f t="array" aca="1" ref="Z129" ca="1">_xll.RiskPert($B$20,$C$20,$D$20)</f>
        <v>99.666666666666671</v>
      </c>
      <c r="AA129" s="8">
        <f t="shared" ca="1" si="33"/>
        <v>10123.210422955921</v>
      </c>
      <c r="AB129" s="8">
        <f t="shared" ca="1" si="34"/>
        <v>0</v>
      </c>
      <c r="AC129" s="8" cm="1">
        <f t="array" aca="1" ref="AC129" ca="1">IF(MOD(ROW()-36, 6) = 0, INDEX(AA:AA, ROW()), INDEX(AE:AE,ROW() - 1))</f>
        <v>10198.210422955921</v>
      </c>
      <c r="AD129" s="8" cm="1">
        <f t="array" aca="1" ref="AD129" ca="1">_xll.RiskUniform($B$22,$C$22)</f>
        <v>25</v>
      </c>
      <c r="AE129" s="8">
        <f t="shared" ca="1" si="55"/>
        <v>10223.210422955921</v>
      </c>
      <c r="AF129" s="19">
        <f t="shared" ca="1" si="35"/>
        <v>174.66666666666606</v>
      </c>
      <c r="AG129" s="19">
        <f t="shared" ca="1" si="56"/>
        <v>823.21042295592088</v>
      </c>
      <c r="AH129" s="8" t="str">
        <f t="shared" ca="1" si="36"/>
        <v>ONE WEEK REACHED</v>
      </c>
      <c r="AI129" s="8">
        <f t="shared" ca="1" si="37"/>
        <v>0</v>
      </c>
      <c r="AJ129" s="8">
        <f t="shared" ca="1" si="38"/>
        <v>0</v>
      </c>
      <c r="AK129" s="8">
        <f t="shared" ca="1" si="39"/>
        <v>0</v>
      </c>
      <c r="AL129" s="19">
        <f t="shared" ca="1" si="40"/>
        <v>0</v>
      </c>
      <c r="AM129" s="19">
        <f t="shared" ca="1" si="41"/>
        <v>0</v>
      </c>
      <c r="AN129" s="8" t="str">
        <f t="shared" ca="1" si="42"/>
        <v>NO</v>
      </c>
    </row>
    <row r="130" spans="1:40">
      <c r="A130" s="8">
        <v>95</v>
      </c>
      <c r="B130" s="8" cm="1">
        <f t="array" aca="1" ref="B130" ca="1">_xll.RiskGamma(1,1/$B$6)</f>
        <v>100</v>
      </c>
      <c r="C130" s="8">
        <f t="shared" ca="1" si="43"/>
        <v>9500</v>
      </c>
      <c r="D130" s="8">
        <f t="shared" ca="1" si="44"/>
        <v>9500</v>
      </c>
      <c r="E130" s="8" cm="1">
        <f t="array" aca="1" ref="E130" ca="1">_xll.RiskPert($B$8,$D$8,$E$8)</f>
        <v>50</v>
      </c>
      <c r="F130" s="8">
        <f t="shared" ca="1" si="45"/>
        <v>9550</v>
      </c>
      <c r="G130" s="8">
        <f t="shared" ca="1" si="46"/>
        <v>50</v>
      </c>
      <c r="H130" s="8">
        <f t="shared" ca="1" si="47"/>
        <v>9550</v>
      </c>
      <c r="I130" s="8" cm="1">
        <f t="array" aca="1" ref="I130" ca="1">_xll.RiskUniform($B$10,$C$10)</f>
        <v>40</v>
      </c>
      <c r="J130" s="8">
        <f t="shared" ca="1" si="48"/>
        <v>9590</v>
      </c>
      <c r="K130" s="8">
        <f t="shared" ca="1" si="49"/>
        <v>0</v>
      </c>
      <c r="L130" s="8">
        <f t="shared" ca="1" si="50"/>
        <v>9590</v>
      </c>
      <c r="M130" s="19" cm="1">
        <f t="array" aca="1" ref="M130" ca="1">_xll.RiskWeibull($B$12,$C$12)</f>
        <v>93.543756289254645</v>
      </c>
      <c r="N130" s="19">
        <f t="shared" ca="1" si="51"/>
        <v>9683.5437562892548</v>
      </c>
      <c r="O130" s="8">
        <f t="shared" ca="1" si="52"/>
        <v>0</v>
      </c>
      <c r="P130" s="19">
        <f t="shared" ca="1" si="53"/>
        <v>9683.5437562892548</v>
      </c>
      <c r="Q130" s="8" cm="1">
        <f t="array" aca="1" ref="Q130" ca="1">_xll.RiskGamma($B$14,1/$C$14)</f>
        <v>100</v>
      </c>
      <c r="R130" s="8" cm="1">
        <f t="array" aca="1" ref="R130" ca="1">_xll.RiskUniform($B$16,$C$16)</f>
        <v>20</v>
      </c>
      <c r="S130" s="19">
        <f t="shared" ca="1" si="54"/>
        <v>9803.5437562892548</v>
      </c>
      <c r="T130" s="9">
        <f t="shared" ca="1" si="29"/>
        <v>100</v>
      </c>
      <c r="U130" s="19" cm="1">
        <f t="array" aca="1" ref="U130" ca="1">INDEX(S:S, 41 + (INT((ROW(A95)-1)/6)*6))</f>
        <v>9903.5437562892548</v>
      </c>
      <c r="V130" s="8">
        <f t="shared" si="1"/>
        <v>120</v>
      </c>
      <c r="W130" s="19">
        <f t="shared" ca="1" si="30"/>
        <v>10023.543756289255</v>
      </c>
      <c r="X130" s="8">
        <f t="shared" ca="1" si="31"/>
        <v>100</v>
      </c>
      <c r="Y130" s="19">
        <f t="shared" ca="1" si="32"/>
        <v>10023.543756289255</v>
      </c>
      <c r="Z130" s="19" cm="1">
        <f t="array" aca="1" ref="Z130" ca="1">_xll.RiskPert($B$20,$C$20,$D$20)</f>
        <v>99.666666666666671</v>
      </c>
      <c r="AA130" s="8">
        <f t="shared" ca="1" si="33"/>
        <v>10123.210422955921</v>
      </c>
      <c r="AB130" s="8">
        <f t="shared" ca="1" si="34"/>
        <v>0</v>
      </c>
      <c r="AC130" s="8" cm="1">
        <f t="array" aca="1" ref="AC130" ca="1">IF(MOD(ROW()-36, 6) = 0, INDEX(AA:AA, ROW()), INDEX(AE:AE,ROW() - 1))</f>
        <v>10223.210422955921</v>
      </c>
      <c r="AD130" s="8" cm="1">
        <f t="array" aca="1" ref="AD130" ca="1">_xll.RiskUniform($B$22,$C$22)</f>
        <v>25</v>
      </c>
      <c r="AE130" s="8">
        <f t="shared" ca="1" si="55"/>
        <v>10248.210422955921</v>
      </c>
      <c r="AF130" s="19">
        <f t="shared" ca="1" si="35"/>
        <v>199.66666666666606</v>
      </c>
      <c r="AG130" s="19">
        <f t="shared" ca="1" si="56"/>
        <v>748.21042295592088</v>
      </c>
      <c r="AH130" s="8" t="str">
        <f t="shared" ca="1" si="36"/>
        <v>ONE WEEK REACHED</v>
      </c>
      <c r="AI130" s="8">
        <f t="shared" ca="1" si="37"/>
        <v>0</v>
      </c>
      <c r="AJ130" s="8">
        <f t="shared" ca="1" si="38"/>
        <v>0</v>
      </c>
      <c r="AK130" s="8">
        <f t="shared" ca="1" si="39"/>
        <v>0</v>
      </c>
      <c r="AL130" s="19">
        <f t="shared" ca="1" si="40"/>
        <v>0</v>
      </c>
      <c r="AM130" s="19">
        <f t="shared" ca="1" si="41"/>
        <v>0</v>
      </c>
      <c r="AN130" s="8" t="str">
        <f t="shared" ca="1" si="42"/>
        <v>NO</v>
      </c>
    </row>
    <row r="131" spans="1:40">
      <c r="A131" s="8">
        <v>96</v>
      </c>
      <c r="B131" s="8" cm="1">
        <f t="array" aca="1" ref="B131" ca="1">_xll.RiskGamma(1,1/$B$6)</f>
        <v>100</v>
      </c>
      <c r="C131" s="8">
        <f t="shared" ca="1" si="43"/>
        <v>9600</v>
      </c>
      <c r="D131" s="8">
        <f t="shared" ca="1" si="44"/>
        <v>9600</v>
      </c>
      <c r="E131" s="8" cm="1">
        <f t="array" aca="1" ref="E131" ca="1">_xll.RiskPert($B$8,$D$8,$E$8)</f>
        <v>50</v>
      </c>
      <c r="F131" s="8">
        <f t="shared" ca="1" si="45"/>
        <v>9650</v>
      </c>
      <c r="G131" s="8">
        <f t="shared" ca="1" si="46"/>
        <v>50</v>
      </c>
      <c r="H131" s="8">
        <f t="shared" ca="1" si="47"/>
        <v>9650</v>
      </c>
      <c r="I131" s="8" cm="1">
        <f t="array" aca="1" ref="I131" ca="1">_xll.RiskUniform($B$10,$C$10)</f>
        <v>40</v>
      </c>
      <c r="J131" s="8">
        <f t="shared" ca="1" si="48"/>
        <v>9690</v>
      </c>
      <c r="K131" s="8">
        <f t="shared" ca="1" si="49"/>
        <v>0</v>
      </c>
      <c r="L131" s="8">
        <f t="shared" ca="1" si="50"/>
        <v>9690</v>
      </c>
      <c r="M131" s="19" cm="1">
        <f t="array" aca="1" ref="M131" ca="1">_xll.RiskWeibull($B$12,$C$12)</f>
        <v>93.543756289254645</v>
      </c>
      <c r="N131" s="19">
        <f t="shared" ca="1" si="51"/>
        <v>9783.5437562892548</v>
      </c>
      <c r="O131" s="8">
        <f t="shared" ca="1" si="52"/>
        <v>0</v>
      </c>
      <c r="P131" s="19">
        <f t="shared" ca="1" si="53"/>
        <v>9783.5437562892548</v>
      </c>
      <c r="Q131" s="8" cm="1">
        <f t="array" aca="1" ref="Q131" ca="1">_xll.RiskGamma($B$14,1/$C$14)</f>
        <v>100</v>
      </c>
      <c r="R131" s="8" cm="1">
        <f t="array" aca="1" ref="R131" ca="1">_xll.RiskUniform($B$16,$C$16)</f>
        <v>20</v>
      </c>
      <c r="S131" s="19">
        <f t="shared" ca="1" si="54"/>
        <v>9903.5437562892548</v>
      </c>
      <c r="T131" s="9">
        <f t="shared" ca="1" si="29"/>
        <v>100</v>
      </c>
      <c r="U131" s="19" cm="1">
        <f t="array" aca="1" ref="U131" ca="1">INDEX(S:S, 41 + (INT((ROW(A96)-1)/6)*6))</f>
        <v>9903.5437562892548</v>
      </c>
      <c r="V131" s="8">
        <f t="shared" si="1"/>
        <v>120</v>
      </c>
      <c r="W131" s="19">
        <f t="shared" ca="1" si="30"/>
        <v>10023.543756289255</v>
      </c>
      <c r="X131" s="8">
        <f t="shared" ca="1" si="31"/>
        <v>0</v>
      </c>
      <c r="Y131" s="19">
        <f t="shared" ca="1" si="32"/>
        <v>10023.543756289255</v>
      </c>
      <c r="Z131" s="19" cm="1">
        <f t="array" aca="1" ref="Z131" ca="1">_xll.RiskPert($B$20,$C$20,$D$20)</f>
        <v>99.666666666666671</v>
      </c>
      <c r="AA131" s="8">
        <f t="shared" ca="1" si="33"/>
        <v>10123.210422955921</v>
      </c>
      <c r="AB131" s="8">
        <f t="shared" ca="1" si="34"/>
        <v>0</v>
      </c>
      <c r="AC131" s="8" cm="1">
        <f t="array" aca="1" ref="AC131" ca="1">IF(MOD(ROW()-36, 6) = 0, INDEX(AA:AA, ROW()), INDEX(AE:AE,ROW() - 1))</f>
        <v>10248.210422955921</v>
      </c>
      <c r="AD131" s="8" cm="1">
        <f t="array" aca="1" ref="AD131" ca="1">_xll.RiskUniform($B$22,$C$22)</f>
        <v>25</v>
      </c>
      <c r="AE131" s="8">
        <f t="shared" ca="1" si="55"/>
        <v>10273.210422955921</v>
      </c>
      <c r="AF131" s="19">
        <f t="shared" ca="1" si="35"/>
        <v>224.66666666666606</v>
      </c>
      <c r="AG131" s="19">
        <f t="shared" ca="1" si="56"/>
        <v>673.21042295592088</v>
      </c>
      <c r="AH131" s="8" t="str">
        <f t="shared" ca="1" si="36"/>
        <v>ONE WEEK REACHED</v>
      </c>
      <c r="AI131" s="8">
        <f t="shared" ca="1" si="37"/>
        <v>0</v>
      </c>
      <c r="AJ131" s="8">
        <f t="shared" ca="1" si="38"/>
        <v>0</v>
      </c>
      <c r="AK131" s="8">
        <f t="shared" ca="1" si="39"/>
        <v>0</v>
      </c>
      <c r="AL131" s="19">
        <f t="shared" ca="1" si="40"/>
        <v>0</v>
      </c>
      <c r="AM131" s="19">
        <f t="shared" ca="1" si="41"/>
        <v>0</v>
      </c>
      <c r="AN131" s="8" t="str">
        <f t="shared" ca="1" si="42"/>
        <v>NO</v>
      </c>
    </row>
    <row r="132" spans="1:40">
      <c r="A132" s="8">
        <v>97</v>
      </c>
      <c r="B132" s="8" cm="1">
        <f t="array" aca="1" ref="B132" ca="1">_xll.RiskGamma(1,1/$B$6)</f>
        <v>100</v>
      </c>
      <c r="C132" s="8">
        <f t="shared" ca="1" si="43"/>
        <v>9700</v>
      </c>
      <c r="D132" s="8">
        <f t="shared" ca="1" si="44"/>
        <v>9700</v>
      </c>
      <c r="E132" s="8" cm="1">
        <f t="array" aca="1" ref="E132" ca="1">_xll.RiskPert($B$8,$D$8,$E$8)</f>
        <v>50</v>
      </c>
      <c r="F132" s="8">
        <f t="shared" ca="1" si="45"/>
        <v>9750</v>
      </c>
      <c r="G132" s="8">
        <f t="shared" ca="1" si="46"/>
        <v>50</v>
      </c>
      <c r="H132" s="8">
        <f t="shared" ca="1" si="47"/>
        <v>9750</v>
      </c>
      <c r="I132" s="8" cm="1">
        <f t="array" aca="1" ref="I132" ca="1">_xll.RiskUniform($B$10,$C$10)</f>
        <v>40</v>
      </c>
      <c r="J132" s="8">
        <f t="shared" ca="1" si="48"/>
        <v>9790</v>
      </c>
      <c r="K132" s="8">
        <f t="shared" ca="1" si="49"/>
        <v>0</v>
      </c>
      <c r="L132" s="8">
        <f t="shared" ca="1" si="50"/>
        <v>9790</v>
      </c>
      <c r="M132" s="19" cm="1">
        <f t="array" aca="1" ref="M132" ca="1">_xll.RiskWeibull($B$12,$C$12)</f>
        <v>93.543756289254645</v>
      </c>
      <c r="N132" s="19">
        <f t="shared" ca="1" si="51"/>
        <v>9883.5437562892548</v>
      </c>
      <c r="O132" s="8">
        <f t="shared" ca="1" si="52"/>
        <v>0</v>
      </c>
      <c r="P132" s="19">
        <f t="shared" ca="1" si="53"/>
        <v>9883.5437562892548</v>
      </c>
      <c r="Q132" s="8" cm="1">
        <f t="array" aca="1" ref="Q132" ca="1">_xll.RiskGamma($B$14,1/$C$14)</f>
        <v>100</v>
      </c>
      <c r="R132" s="8" cm="1">
        <f t="array" aca="1" ref="R132" ca="1">_xll.RiskUniform($B$16,$C$16)</f>
        <v>20</v>
      </c>
      <c r="S132" s="19">
        <f t="shared" ca="1" si="54"/>
        <v>10003.543756289255</v>
      </c>
      <c r="T132" s="9">
        <f t="shared" ca="1" si="29"/>
        <v>100</v>
      </c>
      <c r="U132" s="19" cm="1">
        <f t="array" aca="1" ref="U132" ca="1">INDEX(S:S, 41 + (INT((ROW(A97)-1)/6)*6))</f>
        <v>10503.543756289255</v>
      </c>
      <c r="V132" s="8">
        <f t="shared" si="1"/>
        <v>120</v>
      </c>
      <c r="W132" s="19">
        <f t="shared" ca="1" si="30"/>
        <v>10623.543756289255</v>
      </c>
      <c r="X132" s="8">
        <f t="shared" ca="1" si="31"/>
        <v>500</v>
      </c>
      <c r="Y132" s="19">
        <f t="shared" ca="1" si="32"/>
        <v>10623.543756289255</v>
      </c>
      <c r="Z132" s="19" cm="1">
        <f t="array" aca="1" ref="Z132" ca="1">_xll.RiskPert($B$20,$C$20,$D$20)</f>
        <v>99.666666666666671</v>
      </c>
      <c r="AA132" s="8">
        <f t="shared" ca="1" si="33"/>
        <v>10723.210422955921</v>
      </c>
      <c r="AB132" s="8">
        <f t="shared" ca="1" si="34"/>
        <v>0</v>
      </c>
      <c r="AC132" s="8" cm="1">
        <f t="array" aca="1" ref="AC132" ca="1">IF(MOD(ROW()-36, 6) = 0, INDEX(AA:AA, ROW()), INDEX(AE:AE,ROW() - 1))</f>
        <v>10723.210422955921</v>
      </c>
      <c r="AD132" s="8" cm="1">
        <f t="array" aca="1" ref="AD132" ca="1">_xll.RiskUniform($B$22,$C$22)</f>
        <v>25</v>
      </c>
      <c r="AE132" s="8">
        <f t="shared" ca="1" si="55"/>
        <v>10748.210422955921</v>
      </c>
      <c r="AF132" s="19">
        <f t="shared" ca="1" si="35"/>
        <v>99.66666666666606</v>
      </c>
      <c r="AG132" s="19">
        <f t="shared" ca="1" si="56"/>
        <v>1048.2104229559209</v>
      </c>
      <c r="AH132" s="8" t="str">
        <f t="shared" ca="1" si="36"/>
        <v>ONE WEEK REACHED</v>
      </c>
      <c r="AI132" s="8">
        <f t="shared" ca="1" si="37"/>
        <v>0</v>
      </c>
      <c r="AJ132" s="8">
        <f t="shared" ca="1" si="38"/>
        <v>0</v>
      </c>
      <c r="AK132" s="8">
        <f t="shared" ca="1" si="39"/>
        <v>0</v>
      </c>
      <c r="AL132" s="19">
        <f t="shared" ca="1" si="40"/>
        <v>0</v>
      </c>
      <c r="AM132" s="19">
        <f t="shared" ca="1" si="41"/>
        <v>0</v>
      </c>
      <c r="AN132" s="8" t="str">
        <f t="shared" ca="1" si="42"/>
        <v>NO</v>
      </c>
    </row>
    <row r="133" spans="1:40">
      <c r="A133" s="8">
        <v>98</v>
      </c>
      <c r="B133" s="8" cm="1">
        <f t="array" aca="1" ref="B133" ca="1">_xll.RiskGamma(1,1/$B$6)</f>
        <v>100</v>
      </c>
      <c r="C133" s="8">
        <f t="shared" ca="1" si="43"/>
        <v>9800</v>
      </c>
      <c r="D133" s="8">
        <f t="shared" ca="1" si="44"/>
        <v>9800</v>
      </c>
      <c r="E133" s="8" cm="1">
        <f t="array" aca="1" ref="E133" ca="1">_xll.RiskPert($B$8,$D$8,$E$8)</f>
        <v>50</v>
      </c>
      <c r="F133" s="8">
        <f t="shared" ca="1" si="45"/>
        <v>9850</v>
      </c>
      <c r="G133" s="8">
        <f t="shared" ca="1" si="46"/>
        <v>50</v>
      </c>
      <c r="H133" s="8">
        <f t="shared" ca="1" si="47"/>
        <v>9850</v>
      </c>
      <c r="I133" s="8" cm="1">
        <f t="array" aca="1" ref="I133" ca="1">_xll.RiskUniform($B$10,$C$10)</f>
        <v>40</v>
      </c>
      <c r="J133" s="8">
        <f t="shared" ca="1" si="48"/>
        <v>9890</v>
      </c>
      <c r="K133" s="8">
        <f t="shared" ca="1" si="49"/>
        <v>0</v>
      </c>
      <c r="L133" s="8">
        <f t="shared" ca="1" si="50"/>
        <v>9890</v>
      </c>
      <c r="M133" s="19" cm="1">
        <f t="array" aca="1" ref="M133" ca="1">_xll.RiskWeibull($B$12,$C$12)</f>
        <v>93.543756289254645</v>
      </c>
      <c r="N133" s="19">
        <f t="shared" ca="1" si="51"/>
        <v>9983.5437562892548</v>
      </c>
      <c r="O133" s="8">
        <f t="shared" ca="1" si="52"/>
        <v>0</v>
      </c>
      <c r="P133" s="19">
        <f t="shared" ca="1" si="53"/>
        <v>9983.5437562892548</v>
      </c>
      <c r="Q133" s="8" cm="1">
        <f t="array" aca="1" ref="Q133" ca="1">_xll.RiskGamma($B$14,1/$C$14)</f>
        <v>100</v>
      </c>
      <c r="R133" s="8" cm="1">
        <f t="array" aca="1" ref="R133" ca="1">_xll.RiskUniform($B$16,$C$16)</f>
        <v>20</v>
      </c>
      <c r="S133" s="19">
        <f t="shared" ca="1" si="54"/>
        <v>10103.543756289255</v>
      </c>
      <c r="T133" s="9">
        <f t="shared" ca="1" si="29"/>
        <v>100</v>
      </c>
      <c r="U133" s="19" cm="1">
        <f t="array" aca="1" ref="U133" ca="1">INDEX(S:S, 41 + (INT((ROW(A98)-1)/6)*6))</f>
        <v>10503.543756289255</v>
      </c>
      <c r="V133" s="8">
        <f t="shared" si="1"/>
        <v>120</v>
      </c>
      <c r="W133" s="19">
        <f t="shared" ca="1" si="30"/>
        <v>10623.543756289255</v>
      </c>
      <c r="X133" s="8">
        <f t="shared" ca="1" si="31"/>
        <v>400</v>
      </c>
      <c r="Y133" s="19">
        <f t="shared" ca="1" si="32"/>
        <v>10623.543756289255</v>
      </c>
      <c r="Z133" s="19" cm="1">
        <f t="array" aca="1" ref="Z133" ca="1">_xll.RiskPert($B$20,$C$20,$D$20)</f>
        <v>99.666666666666671</v>
      </c>
      <c r="AA133" s="8">
        <f t="shared" ca="1" si="33"/>
        <v>10723.210422955921</v>
      </c>
      <c r="AB133" s="8">
        <f t="shared" ca="1" si="34"/>
        <v>0</v>
      </c>
      <c r="AC133" s="8" cm="1">
        <f t="array" aca="1" ref="AC133" ca="1">IF(MOD(ROW()-36, 6) = 0, INDEX(AA:AA, ROW()), INDEX(AE:AE,ROW() - 1))</f>
        <v>10748.210422955921</v>
      </c>
      <c r="AD133" s="8" cm="1">
        <f t="array" aca="1" ref="AD133" ca="1">_xll.RiskUniform($B$22,$C$22)</f>
        <v>25</v>
      </c>
      <c r="AE133" s="8">
        <f t="shared" ca="1" si="55"/>
        <v>10773.210422955921</v>
      </c>
      <c r="AF133" s="19">
        <f t="shared" ca="1" si="35"/>
        <v>124.66666666666606</v>
      </c>
      <c r="AG133" s="19">
        <f t="shared" ca="1" si="56"/>
        <v>973.21042295592088</v>
      </c>
      <c r="AH133" s="8" t="str">
        <f t="shared" ca="1" si="36"/>
        <v>ONE WEEK REACHED</v>
      </c>
      <c r="AI133" s="8">
        <f t="shared" ca="1" si="37"/>
        <v>0</v>
      </c>
      <c r="AJ133" s="8">
        <f t="shared" ca="1" si="38"/>
        <v>0</v>
      </c>
      <c r="AK133" s="8">
        <f t="shared" ca="1" si="39"/>
        <v>0</v>
      </c>
      <c r="AL133" s="19">
        <f t="shared" ca="1" si="40"/>
        <v>0</v>
      </c>
      <c r="AM133" s="19">
        <f t="shared" ca="1" si="41"/>
        <v>0</v>
      </c>
      <c r="AN133" s="8" t="str">
        <f t="shared" ca="1" si="42"/>
        <v>NO</v>
      </c>
    </row>
    <row r="134" spans="1:40">
      <c r="A134" s="8">
        <v>99</v>
      </c>
      <c r="B134" s="8" cm="1">
        <f t="array" aca="1" ref="B134" ca="1">_xll.RiskGamma(1,1/$B$6)</f>
        <v>100</v>
      </c>
      <c r="C134" s="8">
        <f t="shared" ca="1" si="43"/>
        <v>9900</v>
      </c>
      <c r="D134" s="8">
        <f t="shared" ca="1" si="44"/>
        <v>9900</v>
      </c>
      <c r="E134" s="8" cm="1">
        <f t="array" aca="1" ref="E134" ca="1">_xll.RiskPert($B$8,$D$8,$E$8)</f>
        <v>50</v>
      </c>
      <c r="F134" s="8">
        <f t="shared" ca="1" si="45"/>
        <v>9950</v>
      </c>
      <c r="G134" s="8">
        <f t="shared" ca="1" si="46"/>
        <v>50</v>
      </c>
      <c r="H134" s="8">
        <f t="shared" ca="1" si="47"/>
        <v>9950</v>
      </c>
      <c r="I134" s="8" cm="1">
        <f t="array" aca="1" ref="I134" ca="1">_xll.RiskUniform($B$10,$C$10)</f>
        <v>40</v>
      </c>
      <c r="J134" s="8">
        <f t="shared" ca="1" si="48"/>
        <v>9990</v>
      </c>
      <c r="K134" s="8">
        <f t="shared" ca="1" si="49"/>
        <v>0</v>
      </c>
      <c r="L134" s="8">
        <f t="shared" ca="1" si="50"/>
        <v>9990</v>
      </c>
      <c r="M134" s="19" cm="1">
        <f t="array" aca="1" ref="M134" ca="1">_xll.RiskWeibull($B$12,$C$12)</f>
        <v>93.543756289254645</v>
      </c>
      <c r="N134" s="19">
        <f t="shared" ca="1" si="51"/>
        <v>10083.543756289255</v>
      </c>
      <c r="O134" s="8">
        <f t="shared" ca="1" si="52"/>
        <v>0</v>
      </c>
      <c r="P134" s="19">
        <f t="shared" ca="1" si="53"/>
        <v>10083.543756289255</v>
      </c>
      <c r="Q134" s="8" cm="1">
        <f t="array" aca="1" ref="Q134" ca="1">_xll.RiskGamma($B$14,1/$C$14)</f>
        <v>100</v>
      </c>
      <c r="R134" s="8" cm="1">
        <f t="array" aca="1" ref="R134" ca="1">_xll.RiskUniform($B$16,$C$16)</f>
        <v>20</v>
      </c>
      <c r="S134" s="19">
        <f t="shared" ca="1" si="54"/>
        <v>10203.543756289255</v>
      </c>
      <c r="T134" s="9">
        <f t="shared" ca="1" si="29"/>
        <v>100</v>
      </c>
      <c r="U134" s="19" cm="1">
        <f t="array" aca="1" ref="U134" ca="1">INDEX(S:S, 41 + (INT((ROW(A99)-1)/6)*6))</f>
        <v>10503.543756289255</v>
      </c>
      <c r="V134" s="8">
        <f t="shared" si="1"/>
        <v>120</v>
      </c>
      <c r="W134" s="19">
        <f t="shared" ca="1" si="30"/>
        <v>10623.543756289255</v>
      </c>
      <c r="X134" s="8">
        <f t="shared" ca="1" si="31"/>
        <v>300</v>
      </c>
      <c r="Y134" s="19">
        <f t="shared" ca="1" si="32"/>
        <v>10623.543756289255</v>
      </c>
      <c r="Z134" s="19" cm="1">
        <f t="array" aca="1" ref="Z134" ca="1">_xll.RiskPert($B$20,$C$20,$D$20)</f>
        <v>99.666666666666671</v>
      </c>
      <c r="AA134" s="8">
        <f t="shared" ca="1" si="33"/>
        <v>10723.210422955921</v>
      </c>
      <c r="AB134" s="8">
        <f t="shared" ca="1" si="34"/>
        <v>0</v>
      </c>
      <c r="AC134" s="8" cm="1">
        <f t="array" aca="1" ref="AC134" ca="1">IF(MOD(ROW()-36, 6) = 0, INDEX(AA:AA, ROW()), INDEX(AE:AE,ROW() - 1))</f>
        <v>10773.210422955921</v>
      </c>
      <c r="AD134" s="8" cm="1">
        <f t="array" aca="1" ref="AD134" ca="1">_xll.RiskUniform($B$22,$C$22)</f>
        <v>25</v>
      </c>
      <c r="AE134" s="8">
        <f t="shared" ca="1" si="55"/>
        <v>10798.210422955921</v>
      </c>
      <c r="AF134" s="19">
        <f t="shared" ca="1" si="35"/>
        <v>149.66666666666606</v>
      </c>
      <c r="AG134" s="19">
        <f t="shared" ca="1" si="56"/>
        <v>898.21042295592088</v>
      </c>
      <c r="AH134" s="8" t="str">
        <f t="shared" ca="1" si="36"/>
        <v>ONE WEEK REACHED</v>
      </c>
      <c r="AI134" s="8">
        <f t="shared" ca="1" si="37"/>
        <v>0</v>
      </c>
      <c r="AJ134" s="8">
        <f t="shared" ca="1" si="38"/>
        <v>0</v>
      </c>
      <c r="AK134" s="8">
        <f t="shared" ca="1" si="39"/>
        <v>0</v>
      </c>
      <c r="AL134" s="19">
        <f t="shared" ca="1" si="40"/>
        <v>0</v>
      </c>
      <c r="AM134" s="19">
        <f t="shared" ca="1" si="41"/>
        <v>0</v>
      </c>
      <c r="AN134" s="8" t="str">
        <f t="shared" ca="1" si="42"/>
        <v>NO</v>
      </c>
    </row>
    <row r="135" spans="1:40">
      <c r="A135" s="8">
        <v>100</v>
      </c>
      <c r="B135" s="8" cm="1">
        <f t="array" aca="1" ref="B135" ca="1">_xll.RiskGamma(1,1/$B$6)</f>
        <v>100</v>
      </c>
      <c r="C135" s="8">
        <f t="shared" ca="1" si="43"/>
        <v>10000</v>
      </c>
      <c r="D135" s="8">
        <f t="shared" ca="1" si="44"/>
        <v>10000</v>
      </c>
      <c r="E135" s="8" cm="1">
        <f t="array" aca="1" ref="E135" ca="1">_xll.RiskPert($B$8,$D$8,$E$8)</f>
        <v>50</v>
      </c>
      <c r="F135" s="8">
        <f t="shared" ca="1" si="45"/>
        <v>10050</v>
      </c>
      <c r="G135" s="8">
        <f t="shared" ca="1" si="46"/>
        <v>50</v>
      </c>
      <c r="H135" s="8">
        <f t="shared" ca="1" si="47"/>
        <v>10050</v>
      </c>
      <c r="I135" s="8" cm="1">
        <f t="array" aca="1" ref="I135" ca="1">_xll.RiskUniform($B$10,$C$10)</f>
        <v>40</v>
      </c>
      <c r="J135" s="8">
        <f t="shared" ca="1" si="48"/>
        <v>10090</v>
      </c>
      <c r="K135" s="8">
        <f t="shared" ca="1" si="49"/>
        <v>0</v>
      </c>
      <c r="L135" s="8">
        <f t="shared" ca="1" si="50"/>
        <v>10090</v>
      </c>
      <c r="M135" s="19" cm="1">
        <f t="array" aca="1" ref="M135" ca="1">_xll.RiskWeibull($B$12,$C$12)</f>
        <v>93.543756289254645</v>
      </c>
      <c r="N135" s="19">
        <f t="shared" ca="1" si="51"/>
        <v>10183.543756289255</v>
      </c>
      <c r="O135" s="8">
        <f t="shared" ca="1" si="52"/>
        <v>0</v>
      </c>
      <c r="P135" s="19">
        <f t="shared" ca="1" si="53"/>
        <v>10183.543756289255</v>
      </c>
      <c r="Q135" s="8" cm="1">
        <f t="array" aca="1" ref="Q135" ca="1">_xll.RiskGamma($B$14,1/$C$14)</f>
        <v>100</v>
      </c>
      <c r="R135" s="8" cm="1">
        <f t="array" aca="1" ref="R135" ca="1">_xll.RiskUniform($B$16,$C$16)</f>
        <v>20</v>
      </c>
      <c r="S135" s="19">
        <f t="shared" ca="1" si="54"/>
        <v>10303.543756289255</v>
      </c>
      <c r="T135" s="9">
        <f t="shared" ca="1" si="29"/>
        <v>100</v>
      </c>
      <c r="U135" s="19" cm="1">
        <f t="array" aca="1" ref="U135" ca="1">INDEX(S:S, 41 + (INT((ROW(A100)-1)/6)*6))</f>
        <v>10503.543756289255</v>
      </c>
      <c r="V135" s="8">
        <f t="shared" si="1"/>
        <v>120</v>
      </c>
      <c r="W135" s="19">
        <f t="shared" ca="1" si="30"/>
        <v>10623.543756289255</v>
      </c>
      <c r="X135" s="8">
        <f t="shared" ca="1" si="31"/>
        <v>200</v>
      </c>
      <c r="Y135" s="19">
        <f t="shared" ca="1" si="32"/>
        <v>10623.543756289255</v>
      </c>
      <c r="Z135" s="19" cm="1">
        <f t="array" aca="1" ref="Z135" ca="1">_xll.RiskPert($B$20,$C$20,$D$20)</f>
        <v>99.666666666666671</v>
      </c>
      <c r="AA135" s="8">
        <f t="shared" ca="1" si="33"/>
        <v>10723.210422955921</v>
      </c>
      <c r="AB135" s="8">
        <f t="shared" ca="1" si="34"/>
        <v>0</v>
      </c>
      <c r="AC135" s="8" cm="1">
        <f t="array" aca="1" ref="AC135" ca="1">IF(MOD(ROW()-36, 6) = 0, INDEX(AA:AA, ROW()), INDEX(AE:AE,ROW() - 1))</f>
        <v>10798.210422955921</v>
      </c>
      <c r="AD135" s="8" cm="1">
        <f t="array" aca="1" ref="AD135" ca="1">_xll.RiskUniform($B$22,$C$22)</f>
        <v>25</v>
      </c>
      <c r="AE135" s="8">
        <f t="shared" ca="1" si="55"/>
        <v>10823.210422955921</v>
      </c>
      <c r="AF135" s="19">
        <f t="shared" ca="1" si="35"/>
        <v>174.66666666666606</v>
      </c>
      <c r="AG135" s="19">
        <f t="shared" ca="1" si="56"/>
        <v>823.21042295592088</v>
      </c>
      <c r="AH135" s="8" t="str">
        <f t="shared" ca="1" si="36"/>
        <v>ONE WEEK REACHED</v>
      </c>
      <c r="AI135" s="8">
        <f t="shared" ca="1" si="37"/>
        <v>0</v>
      </c>
      <c r="AJ135" s="8">
        <f t="shared" ca="1" si="38"/>
        <v>0</v>
      </c>
      <c r="AK135" s="8">
        <f t="shared" ca="1" si="39"/>
        <v>0</v>
      </c>
      <c r="AL135" s="19">
        <f t="shared" ca="1" si="40"/>
        <v>0</v>
      </c>
      <c r="AM135" s="19">
        <f t="shared" ca="1" si="41"/>
        <v>0</v>
      </c>
      <c r="AN135" s="8" t="str">
        <f t="shared" ca="1" si="42"/>
        <v>NO</v>
      </c>
    </row>
    <row r="136" spans="1:40">
      <c r="A136" s="8">
        <v>101</v>
      </c>
      <c r="B136" s="8" cm="1">
        <f t="array" aca="1" ref="B136" ca="1">_xll.RiskGamma(1,1/$B$6)</f>
        <v>100</v>
      </c>
      <c r="C136" s="8">
        <f t="shared" ca="1" si="43"/>
        <v>10100</v>
      </c>
      <c r="D136" s="8">
        <f t="shared" ca="1" si="44"/>
        <v>10100</v>
      </c>
      <c r="E136" s="8" cm="1">
        <f t="array" aca="1" ref="E136" ca="1">_xll.RiskPert($B$8,$D$8,$E$8)</f>
        <v>50</v>
      </c>
      <c r="F136" s="8">
        <f t="shared" ca="1" si="45"/>
        <v>10150</v>
      </c>
      <c r="G136" s="8">
        <f t="shared" ca="1" si="46"/>
        <v>50</v>
      </c>
      <c r="H136" s="8">
        <f t="shared" ca="1" si="47"/>
        <v>10150</v>
      </c>
      <c r="I136" s="8" cm="1">
        <f t="array" aca="1" ref="I136" ca="1">_xll.RiskUniform($B$10,$C$10)</f>
        <v>40</v>
      </c>
      <c r="J136" s="8">
        <f t="shared" ca="1" si="48"/>
        <v>10190</v>
      </c>
      <c r="K136" s="8">
        <f t="shared" ca="1" si="49"/>
        <v>0</v>
      </c>
      <c r="L136" s="8">
        <f t="shared" ca="1" si="50"/>
        <v>10190</v>
      </c>
      <c r="M136" s="19" cm="1">
        <f t="array" aca="1" ref="M136" ca="1">_xll.RiskWeibull($B$12,$C$12)</f>
        <v>93.543756289254645</v>
      </c>
      <c r="N136" s="19">
        <f t="shared" ca="1" si="51"/>
        <v>10283.543756289255</v>
      </c>
      <c r="O136" s="8">
        <f t="shared" ca="1" si="52"/>
        <v>0</v>
      </c>
      <c r="P136" s="19">
        <f t="shared" ca="1" si="53"/>
        <v>10283.543756289255</v>
      </c>
      <c r="Q136" s="8" cm="1">
        <f t="array" aca="1" ref="Q136" ca="1">_xll.RiskGamma($B$14,1/$C$14)</f>
        <v>100</v>
      </c>
      <c r="R136" s="8" cm="1">
        <f t="array" aca="1" ref="R136" ca="1">_xll.RiskUniform($B$16,$C$16)</f>
        <v>20</v>
      </c>
      <c r="S136" s="19">
        <f t="shared" ca="1" si="54"/>
        <v>10403.543756289255</v>
      </c>
      <c r="T136" s="9">
        <f t="shared" ca="1" si="29"/>
        <v>100</v>
      </c>
      <c r="U136" s="19" cm="1">
        <f t="array" aca="1" ref="U136" ca="1">INDEX(S:S, 41 + (INT((ROW(A101)-1)/6)*6))</f>
        <v>10503.543756289255</v>
      </c>
      <c r="V136" s="8">
        <f t="shared" si="1"/>
        <v>120</v>
      </c>
      <c r="W136" s="19">
        <f t="shared" ca="1" si="30"/>
        <v>10623.543756289255</v>
      </c>
      <c r="X136" s="8">
        <f t="shared" ca="1" si="31"/>
        <v>100</v>
      </c>
      <c r="Y136" s="19">
        <f t="shared" ca="1" si="32"/>
        <v>10623.543756289255</v>
      </c>
      <c r="Z136" s="19" cm="1">
        <f t="array" aca="1" ref="Z136" ca="1">_xll.RiskPert($B$20,$C$20,$D$20)</f>
        <v>99.666666666666671</v>
      </c>
      <c r="AA136" s="8">
        <f t="shared" ca="1" si="33"/>
        <v>10723.210422955921</v>
      </c>
      <c r="AB136" s="8">
        <f t="shared" ca="1" si="34"/>
        <v>0</v>
      </c>
      <c r="AC136" s="8" cm="1">
        <f t="array" aca="1" ref="AC136" ca="1">IF(MOD(ROW()-36, 6) = 0, INDEX(AA:AA, ROW()), INDEX(AE:AE,ROW() - 1))</f>
        <v>10823.210422955921</v>
      </c>
      <c r="AD136" s="8" cm="1">
        <f t="array" aca="1" ref="AD136" ca="1">_xll.RiskUniform($B$22,$C$22)</f>
        <v>25</v>
      </c>
      <c r="AE136" s="8">
        <f t="shared" ca="1" si="55"/>
        <v>10848.210422955921</v>
      </c>
      <c r="AF136" s="19">
        <f t="shared" ca="1" si="35"/>
        <v>199.66666666666606</v>
      </c>
      <c r="AG136" s="19">
        <f t="shared" ca="1" si="56"/>
        <v>748.21042295592088</v>
      </c>
      <c r="AH136" s="8" t="str">
        <f t="shared" ca="1" si="36"/>
        <v>ONE WEEK REACHED</v>
      </c>
      <c r="AI136" s="8">
        <f t="shared" ca="1" si="37"/>
        <v>0</v>
      </c>
      <c r="AJ136" s="8">
        <f t="shared" ca="1" si="38"/>
        <v>0</v>
      </c>
      <c r="AK136" s="8">
        <f t="shared" ca="1" si="39"/>
        <v>0</v>
      </c>
      <c r="AL136" s="19">
        <f t="shared" ca="1" si="40"/>
        <v>0</v>
      </c>
      <c r="AM136" s="19">
        <f t="shared" ca="1" si="41"/>
        <v>0</v>
      </c>
      <c r="AN136" s="8" t="str">
        <f t="shared" ca="1" si="42"/>
        <v>NO</v>
      </c>
    </row>
    <row r="137" spans="1:40">
      <c r="A137" s="8">
        <v>102</v>
      </c>
      <c r="B137" s="8" cm="1">
        <f t="array" aca="1" ref="B137" ca="1">_xll.RiskGamma(1,1/$B$6)</f>
        <v>100</v>
      </c>
      <c r="C137" s="8">
        <f t="shared" ca="1" si="43"/>
        <v>10200</v>
      </c>
      <c r="D137" s="8">
        <f t="shared" ca="1" si="44"/>
        <v>10200</v>
      </c>
      <c r="E137" s="8" cm="1">
        <f t="array" aca="1" ref="E137" ca="1">_xll.RiskPert($B$8,$D$8,$E$8)</f>
        <v>50</v>
      </c>
      <c r="F137" s="8">
        <f t="shared" ca="1" si="45"/>
        <v>10250</v>
      </c>
      <c r="G137" s="8">
        <f t="shared" ca="1" si="46"/>
        <v>50</v>
      </c>
      <c r="H137" s="8">
        <f t="shared" ca="1" si="47"/>
        <v>10250</v>
      </c>
      <c r="I137" s="8" cm="1">
        <f t="array" aca="1" ref="I137" ca="1">_xll.RiskUniform($B$10,$C$10)</f>
        <v>40</v>
      </c>
      <c r="J137" s="8">
        <f t="shared" ca="1" si="48"/>
        <v>10290</v>
      </c>
      <c r="K137" s="8">
        <f t="shared" ca="1" si="49"/>
        <v>0</v>
      </c>
      <c r="L137" s="8">
        <f t="shared" ca="1" si="50"/>
        <v>10290</v>
      </c>
      <c r="M137" s="19" cm="1">
        <f t="array" aca="1" ref="M137" ca="1">_xll.RiskWeibull($B$12,$C$12)</f>
        <v>93.543756289254645</v>
      </c>
      <c r="N137" s="19">
        <f t="shared" ca="1" si="51"/>
        <v>10383.543756289255</v>
      </c>
      <c r="O137" s="8">
        <f t="shared" ca="1" si="52"/>
        <v>0</v>
      </c>
      <c r="P137" s="19">
        <f t="shared" ca="1" si="53"/>
        <v>10383.543756289255</v>
      </c>
      <c r="Q137" s="8" cm="1">
        <f t="array" aca="1" ref="Q137" ca="1">_xll.RiskGamma($B$14,1/$C$14)</f>
        <v>100</v>
      </c>
      <c r="R137" s="8" cm="1">
        <f t="array" aca="1" ref="R137" ca="1">_xll.RiskUniform($B$16,$C$16)</f>
        <v>20</v>
      </c>
      <c r="S137" s="19">
        <f t="shared" ca="1" si="54"/>
        <v>10503.543756289255</v>
      </c>
      <c r="T137" s="9">
        <f t="shared" ca="1" si="29"/>
        <v>100</v>
      </c>
      <c r="U137" s="19" cm="1">
        <f t="array" aca="1" ref="U137" ca="1">INDEX(S:S, 41 + (INT((ROW(A102)-1)/6)*6))</f>
        <v>10503.543756289255</v>
      </c>
      <c r="V137" s="8">
        <f t="shared" si="1"/>
        <v>120</v>
      </c>
      <c r="W137" s="19">
        <f t="shared" ca="1" si="30"/>
        <v>10623.543756289255</v>
      </c>
      <c r="X137" s="8">
        <f t="shared" ca="1" si="31"/>
        <v>0</v>
      </c>
      <c r="Y137" s="19">
        <f t="shared" ca="1" si="32"/>
        <v>10623.543756289255</v>
      </c>
      <c r="Z137" s="19" cm="1">
        <f t="array" aca="1" ref="Z137" ca="1">_xll.RiskPert($B$20,$C$20,$D$20)</f>
        <v>99.666666666666671</v>
      </c>
      <c r="AA137" s="8">
        <f t="shared" ca="1" si="33"/>
        <v>10723.210422955921</v>
      </c>
      <c r="AB137" s="8">
        <f t="shared" ca="1" si="34"/>
        <v>0</v>
      </c>
      <c r="AC137" s="8" cm="1">
        <f t="array" aca="1" ref="AC137" ca="1">IF(MOD(ROW()-36, 6) = 0, INDEX(AA:AA, ROW()), INDEX(AE:AE,ROW() - 1))</f>
        <v>10848.210422955921</v>
      </c>
      <c r="AD137" s="8" cm="1">
        <f t="array" aca="1" ref="AD137" ca="1">_xll.RiskUniform($B$22,$C$22)</f>
        <v>25</v>
      </c>
      <c r="AE137" s="8">
        <f t="shared" ca="1" si="55"/>
        <v>10873.210422955921</v>
      </c>
      <c r="AF137" s="19">
        <f t="shared" ca="1" si="35"/>
        <v>224.66666666666606</v>
      </c>
      <c r="AG137" s="19">
        <f t="shared" ca="1" si="56"/>
        <v>673.21042295592088</v>
      </c>
      <c r="AH137" s="8" t="str">
        <f t="shared" ca="1" si="36"/>
        <v>ONE WEEK REACHED</v>
      </c>
      <c r="AI137" s="8">
        <f t="shared" ca="1" si="37"/>
        <v>0</v>
      </c>
      <c r="AJ137" s="8">
        <f t="shared" ca="1" si="38"/>
        <v>0</v>
      </c>
      <c r="AK137" s="8">
        <f t="shared" ca="1" si="39"/>
        <v>0</v>
      </c>
      <c r="AL137" s="19">
        <f t="shared" ca="1" si="40"/>
        <v>0</v>
      </c>
      <c r="AM137" s="19">
        <f t="shared" ca="1" si="41"/>
        <v>0</v>
      </c>
      <c r="AN137" s="8" t="str">
        <f t="shared" ca="1" si="42"/>
        <v>NO</v>
      </c>
    </row>
    <row r="138" spans="1:40">
      <c r="A138" s="8">
        <v>103</v>
      </c>
      <c r="B138" s="8" cm="1">
        <f t="array" aca="1" ref="B138" ca="1">_xll.RiskGamma(1,1/$B$6)</f>
        <v>100</v>
      </c>
      <c r="C138" s="8">
        <f t="shared" ca="1" si="43"/>
        <v>10300</v>
      </c>
      <c r="D138" s="8">
        <f t="shared" ca="1" si="44"/>
        <v>10300</v>
      </c>
      <c r="E138" s="8" cm="1">
        <f t="array" aca="1" ref="E138" ca="1">_xll.RiskPert($B$8,$D$8,$E$8)</f>
        <v>50</v>
      </c>
      <c r="F138" s="8">
        <f t="shared" ca="1" si="45"/>
        <v>10350</v>
      </c>
      <c r="G138" s="8">
        <f t="shared" ca="1" si="46"/>
        <v>50</v>
      </c>
      <c r="H138" s="8">
        <f t="shared" ca="1" si="47"/>
        <v>10350</v>
      </c>
      <c r="I138" s="8" cm="1">
        <f t="array" aca="1" ref="I138" ca="1">_xll.RiskUniform($B$10,$C$10)</f>
        <v>40</v>
      </c>
      <c r="J138" s="8">
        <f t="shared" ca="1" si="48"/>
        <v>10390</v>
      </c>
      <c r="K138" s="8">
        <f t="shared" ca="1" si="49"/>
        <v>0</v>
      </c>
      <c r="L138" s="8">
        <f t="shared" ca="1" si="50"/>
        <v>10390</v>
      </c>
      <c r="M138" s="19" cm="1">
        <f t="array" aca="1" ref="M138" ca="1">_xll.RiskWeibull($B$12,$C$12)</f>
        <v>93.543756289254645</v>
      </c>
      <c r="N138" s="19">
        <f t="shared" ca="1" si="51"/>
        <v>10483.543756289255</v>
      </c>
      <c r="O138" s="8">
        <f t="shared" ca="1" si="52"/>
        <v>0</v>
      </c>
      <c r="P138" s="19">
        <f t="shared" ca="1" si="53"/>
        <v>10483.543756289255</v>
      </c>
      <c r="Q138" s="8" cm="1">
        <f t="array" aca="1" ref="Q138" ca="1">_xll.RiskGamma($B$14,1/$C$14)</f>
        <v>100</v>
      </c>
      <c r="R138" s="8" cm="1">
        <f t="array" aca="1" ref="R138" ca="1">_xll.RiskUniform($B$16,$C$16)</f>
        <v>20</v>
      </c>
      <c r="S138" s="19">
        <f t="shared" ca="1" si="54"/>
        <v>10603.543756289255</v>
      </c>
      <c r="T138" s="9">
        <f t="shared" ca="1" si="29"/>
        <v>100</v>
      </c>
      <c r="U138" s="19" cm="1">
        <f t="array" aca="1" ref="U138" ca="1">INDEX(S:S, 41 + (INT((ROW(A103)-1)/6)*6))</f>
        <v>11103.543756289255</v>
      </c>
      <c r="V138" s="8">
        <f t="shared" si="1"/>
        <v>120</v>
      </c>
      <c r="W138" s="19">
        <f t="shared" ca="1" si="30"/>
        <v>11223.543756289255</v>
      </c>
      <c r="X138" s="8">
        <f t="shared" ca="1" si="31"/>
        <v>500</v>
      </c>
      <c r="Y138" s="19">
        <f t="shared" ca="1" si="32"/>
        <v>11223.543756289255</v>
      </c>
      <c r="Z138" s="19" cm="1">
        <f t="array" aca="1" ref="Z138" ca="1">_xll.RiskPert($B$20,$C$20,$D$20)</f>
        <v>99.666666666666671</v>
      </c>
      <c r="AA138" s="8">
        <f t="shared" ca="1" si="33"/>
        <v>11323.210422955921</v>
      </c>
      <c r="AB138" s="8">
        <f t="shared" ca="1" si="34"/>
        <v>0</v>
      </c>
      <c r="AC138" s="8" cm="1">
        <f t="array" aca="1" ref="AC138" ca="1">IF(MOD(ROW()-36, 6) = 0, INDEX(AA:AA, ROW()), INDEX(AE:AE,ROW() - 1))</f>
        <v>11323.210422955921</v>
      </c>
      <c r="AD138" s="8" cm="1">
        <f t="array" aca="1" ref="AD138" ca="1">_xll.RiskUniform($B$22,$C$22)</f>
        <v>25</v>
      </c>
      <c r="AE138" s="8">
        <f t="shared" ca="1" si="55"/>
        <v>11348.210422955921</v>
      </c>
      <c r="AF138" s="19">
        <f t="shared" ca="1" si="35"/>
        <v>99.66666666666606</v>
      </c>
      <c r="AG138" s="19">
        <f t="shared" ca="1" si="56"/>
        <v>1048.2104229559209</v>
      </c>
      <c r="AH138" s="8" t="str">
        <f t="shared" ca="1" si="36"/>
        <v>ONE WEEK REACHED</v>
      </c>
      <c r="AI138" s="8">
        <f t="shared" ca="1" si="37"/>
        <v>0</v>
      </c>
      <c r="AJ138" s="8">
        <f t="shared" ca="1" si="38"/>
        <v>0</v>
      </c>
      <c r="AK138" s="8">
        <f t="shared" ca="1" si="39"/>
        <v>0</v>
      </c>
      <c r="AL138" s="19">
        <f t="shared" ca="1" si="40"/>
        <v>0</v>
      </c>
      <c r="AM138" s="19">
        <f t="shared" ca="1" si="41"/>
        <v>0</v>
      </c>
      <c r="AN138" s="8" t="str">
        <f t="shared" ca="1" si="42"/>
        <v>NO</v>
      </c>
    </row>
    <row r="139" spans="1:40">
      <c r="A139" s="8">
        <v>104</v>
      </c>
      <c r="B139" s="8" cm="1">
        <f t="array" aca="1" ref="B139" ca="1">_xll.RiskGamma(1,1/$B$6)</f>
        <v>100</v>
      </c>
      <c r="C139" s="8">
        <f t="shared" ca="1" si="43"/>
        <v>10400</v>
      </c>
      <c r="D139" s="8">
        <f t="shared" ca="1" si="44"/>
        <v>10400</v>
      </c>
      <c r="E139" s="8" cm="1">
        <f t="array" aca="1" ref="E139" ca="1">_xll.RiskPert($B$8,$D$8,$E$8)</f>
        <v>50</v>
      </c>
      <c r="F139" s="8">
        <f t="shared" ca="1" si="45"/>
        <v>10450</v>
      </c>
      <c r="G139" s="8">
        <f t="shared" ca="1" si="46"/>
        <v>50</v>
      </c>
      <c r="H139" s="8">
        <f t="shared" ca="1" si="47"/>
        <v>10450</v>
      </c>
      <c r="I139" s="8" cm="1">
        <f t="array" aca="1" ref="I139" ca="1">_xll.RiskUniform($B$10,$C$10)</f>
        <v>40</v>
      </c>
      <c r="J139" s="8">
        <f t="shared" ca="1" si="48"/>
        <v>10490</v>
      </c>
      <c r="K139" s="8">
        <f t="shared" ca="1" si="49"/>
        <v>0</v>
      </c>
      <c r="L139" s="8">
        <f t="shared" ca="1" si="50"/>
        <v>10490</v>
      </c>
      <c r="M139" s="19" cm="1">
        <f t="array" aca="1" ref="M139" ca="1">_xll.RiskWeibull($B$12,$C$12)</f>
        <v>93.543756289254645</v>
      </c>
      <c r="N139" s="19">
        <f t="shared" ca="1" si="51"/>
        <v>10583.543756289255</v>
      </c>
      <c r="O139" s="8">
        <f t="shared" ca="1" si="52"/>
        <v>0</v>
      </c>
      <c r="P139" s="19">
        <f t="shared" ca="1" si="53"/>
        <v>10583.543756289255</v>
      </c>
      <c r="Q139" s="8" cm="1">
        <f t="array" aca="1" ref="Q139" ca="1">_xll.RiskGamma($B$14,1/$C$14)</f>
        <v>100</v>
      </c>
      <c r="R139" s="8" cm="1">
        <f t="array" aca="1" ref="R139" ca="1">_xll.RiskUniform($B$16,$C$16)</f>
        <v>20</v>
      </c>
      <c r="S139" s="19">
        <f t="shared" ca="1" si="54"/>
        <v>10703.543756289255</v>
      </c>
      <c r="T139" s="9">
        <f t="shared" ca="1" si="29"/>
        <v>100</v>
      </c>
      <c r="U139" s="19" cm="1">
        <f t="array" aca="1" ref="U139" ca="1">INDEX(S:S, 41 + (INT((ROW(A104)-1)/6)*6))</f>
        <v>11103.543756289255</v>
      </c>
      <c r="V139" s="8">
        <f t="shared" si="1"/>
        <v>120</v>
      </c>
      <c r="W139" s="19">
        <f t="shared" ca="1" si="30"/>
        <v>11223.543756289255</v>
      </c>
      <c r="X139" s="8">
        <f t="shared" ca="1" si="31"/>
        <v>400</v>
      </c>
      <c r="Y139" s="19">
        <f t="shared" ca="1" si="32"/>
        <v>11223.543756289255</v>
      </c>
      <c r="Z139" s="19" cm="1">
        <f t="array" aca="1" ref="Z139" ca="1">_xll.RiskPert($B$20,$C$20,$D$20)</f>
        <v>99.666666666666671</v>
      </c>
      <c r="AA139" s="8">
        <f t="shared" ca="1" si="33"/>
        <v>11323.210422955921</v>
      </c>
      <c r="AB139" s="8">
        <f t="shared" ca="1" si="34"/>
        <v>0</v>
      </c>
      <c r="AC139" s="8" cm="1">
        <f t="array" aca="1" ref="AC139" ca="1">IF(MOD(ROW()-36, 6) = 0, INDEX(AA:AA, ROW()), INDEX(AE:AE,ROW() - 1))</f>
        <v>11348.210422955921</v>
      </c>
      <c r="AD139" s="8" cm="1">
        <f t="array" aca="1" ref="AD139" ca="1">_xll.RiskUniform($B$22,$C$22)</f>
        <v>25</v>
      </c>
      <c r="AE139" s="8">
        <f t="shared" ca="1" si="55"/>
        <v>11373.210422955921</v>
      </c>
      <c r="AF139" s="19">
        <f t="shared" ca="1" si="35"/>
        <v>124.66666666666606</v>
      </c>
      <c r="AG139" s="19">
        <f t="shared" ca="1" si="56"/>
        <v>973.21042295592088</v>
      </c>
      <c r="AH139" s="8" t="str">
        <f t="shared" ca="1" si="36"/>
        <v>ONE WEEK REACHED</v>
      </c>
      <c r="AI139" s="8">
        <f t="shared" ca="1" si="37"/>
        <v>0</v>
      </c>
      <c r="AJ139" s="8">
        <f t="shared" ca="1" si="38"/>
        <v>0</v>
      </c>
      <c r="AK139" s="8">
        <f t="shared" ca="1" si="39"/>
        <v>0</v>
      </c>
      <c r="AL139" s="19">
        <f t="shared" ca="1" si="40"/>
        <v>0</v>
      </c>
      <c r="AM139" s="19">
        <f t="shared" ca="1" si="41"/>
        <v>0</v>
      </c>
      <c r="AN139" s="8" t="str">
        <f t="shared" ca="1" si="42"/>
        <v>NO</v>
      </c>
    </row>
    <row r="140" spans="1:40">
      <c r="A140" s="8">
        <v>105</v>
      </c>
      <c r="B140" s="8" cm="1">
        <f t="array" aca="1" ref="B140" ca="1">_xll.RiskGamma(1,1/$B$6)</f>
        <v>100</v>
      </c>
      <c r="C140" s="8">
        <f t="shared" ca="1" si="43"/>
        <v>10500</v>
      </c>
      <c r="D140" s="8">
        <f t="shared" ca="1" si="44"/>
        <v>10500</v>
      </c>
      <c r="E140" s="8" cm="1">
        <f t="array" aca="1" ref="E140" ca="1">_xll.RiskPert($B$8,$D$8,$E$8)</f>
        <v>50</v>
      </c>
      <c r="F140" s="8">
        <f t="shared" ca="1" si="45"/>
        <v>10550</v>
      </c>
      <c r="G140" s="8">
        <f t="shared" ca="1" si="46"/>
        <v>50</v>
      </c>
      <c r="H140" s="8">
        <f t="shared" ca="1" si="47"/>
        <v>10550</v>
      </c>
      <c r="I140" s="8" cm="1">
        <f t="array" aca="1" ref="I140" ca="1">_xll.RiskUniform($B$10,$C$10)</f>
        <v>40</v>
      </c>
      <c r="J140" s="8">
        <f t="shared" ca="1" si="48"/>
        <v>10590</v>
      </c>
      <c r="K140" s="8">
        <f t="shared" ca="1" si="49"/>
        <v>0</v>
      </c>
      <c r="L140" s="8">
        <f t="shared" ca="1" si="50"/>
        <v>10590</v>
      </c>
      <c r="M140" s="19" cm="1">
        <f t="array" aca="1" ref="M140" ca="1">_xll.RiskWeibull($B$12,$C$12)</f>
        <v>93.543756289254645</v>
      </c>
      <c r="N140" s="19">
        <f t="shared" ca="1" si="51"/>
        <v>10683.543756289255</v>
      </c>
      <c r="O140" s="8">
        <f t="shared" ca="1" si="52"/>
        <v>0</v>
      </c>
      <c r="P140" s="19">
        <f t="shared" ca="1" si="53"/>
        <v>10683.543756289255</v>
      </c>
      <c r="Q140" s="8" cm="1">
        <f t="array" aca="1" ref="Q140" ca="1">_xll.RiskGamma($B$14,1/$C$14)</f>
        <v>100</v>
      </c>
      <c r="R140" s="8" cm="1">
        <f t="array" aca="1" ref="R140" ca="1">_xll.RiskUniform($B$16,$C$16)</f>
        <v>20</v>
      </c>
      <c r="S140" s="19">
        <f t="shared" ca="1" si="54"/>
        <v>10803.543756289255</v>
      </c>
      <c r="T140" s="9">
        <f t="shared" ca="1" si="29"/>
        <v>100</v>
      </c>
      <c r="U140" s="19" cm="1">
        <f t="array" aca="1" ref="U140" ca="1">INDEX(S:S, 41 + (INT((ROW(A105)-1)/6)*6))</f>
        <v>11103.543756289255</v>
      </c>
      <c r="V140" s="8">
        <f t="shared" si="1"/>
        <v>120</v>
      </c>
      <c r="W140" s="19">
        <f t="shared" ca="1" si="30"/>
        <v>11223.543756289255</v>
      </c>
      <c r="X140" s="8">
        <f t="shared" ca="1" si="31"/>
        <v>300</v>
      </c>
      <c r="Y140" s="19">
        <f t="shared" ca="1" si="32"/>
        <v>11223.543756289255</v>
      </c>
      <c r="Z140" s="19" cm="1">
        <f t="array" aca="1" ref="Z140" ca="1">_xll.RiskPert($B$20,$C$20,$D$20)</f>
        <v>99.666666666666671</v>
      </c>
      <c r="AA140" s="8">
        <f t="shared" ca="1" si="33"/>
        <v>11323.210422955921</v>
      </c>
      <c r="AB140" s="8">
        <f t="shared" ca="1" si="34"/>
        <v>0</v>
      </c>
      <c r="AC140" s="8" cm="1">
        <f t="array" aca="1" ref="AC140" ca="1">IF(MOD(ROW()-36, 6) = 0, INDEX(AA:AA, ROW()), INDEX(AE:AE,ROW() - 1))</f>
        <v>11373.210422955921</v>
      </c>
      <c r="AD140" s="8" cm="1">
        <f t="array" aca="1" ref="AD140" ca="1">_xll.RiskUniform($B$22,$C$22)</f>
        <v>25</v>
      </c>
      <c r="AE140" s="8">
        <f t="shared" ca="1" si="55"/>
        <v>11398.210422955921</v>
      </c>
      <c r="AF140" s="19">
        <f t="shared" ca="1" si="35"/>
        <v>149.66666666666606</v>
      </c>
      <c r="AG140" s="19">
        <f t="shared" ca="1" si="56"/>
        <v>898.21042295592088</v>
      </c>
      <c r="AH140" s="8" t="str">
        <f t="shared" ca="1" si="36"/>
        <v>ONE WEEK REACHED</v>
      </c>
      <c r="AI140" s="8">
        <f t="shared" ca="1" si="37"/>
        <v>0</v>
      </c>
      <c r="AJ140" s="8">
        <f t="shared" ca="1" si="38"/>
        <v>0</v>
      </c>
      <c r="AK140" s="8">
        <f t="shared" ca="1" si="39"/>
        <v>0</v>
      </c>
      <c r="AL140" s="19">
        <f t="shared" ca="1" si="40"/>
        <v>0</v>
      </c>
      <c r="AM140" s="19">
        <f t="shared" ca="1" si="41"/>
        <v>0</v>
      </c>
      <c r="AN140" s="8" t="str">
        <f t="shared" ca="1" si="42"/>
        <v>NO</v>
      </c>
    </row>
    <row r="141" spans="1:40">
      <c r="A141" s="8">
        <v>106</v>
      </c>
      <c r="B141" s="8" cm="1">
        <f t="array" aca="1" ref="B141" ca="1">_xll.RiskGamma(1,1/$B$6)</f>
        <v>100</v>
      </c>
      <c r="C141" s="8">
        <f t="shared" ca="1" si="43"/>
        <v>10600</v>
      </c>
      <c r="D141" s="8">
        <f t="shared" ca="1" si="44"/>
        <v>10600</v>
      </c>
      <c r="E141" s="8" cm="1">
        <f t="array" aca="1" ref="E141" ca="1">_xll.RiskPert($B$8,$D$8,$E$8)</f>
        <v>50</v>
      </c>
      <c r="F141" s="8">
        <f t="shared" ca="1" si="45"/>
        <v>10650</v>
      </c>
      <c r="G141" s="8">
        <f t="shared" ca="1" si="46"/>
        <v>50</v>
      </c>
      <c r="H141" s="8">
        <f t="shared" ca="1" si="47"/>
        <v>10650</v>
      </c>
      <c r="I141" s="8" cm="1">
        <f t="array" aca="1" ref="I141" ca="1">_xll.RiskUniform($B$10,$C$10)</f>
        <v>40</v>
      </c>
      <c r="J141" s="8">
        <f t="shared" ca="1" si="48"/>
        <v>10690</v>
      </c>
      <c r="K141" s="8">
        <f t="shared" ca="1" si="49"/>
        <v>0</v>
      </c>
      <c r="L141" s="8">
        <f t="shared" ca="1" si="50"/>
        <v>10690</v>
      </c>
      <c r="M141" s="19" cm="1">
        <f t="array" aca="1" ref="M141" ca="1">_xll.RiskWeibull($B$12,$C$12)</f>
        <v>93.543756289254645</v>
      </c>
      <c r="N141" s="19">
        <f t="shared" ca="1" si="51"/>
        <v>10783.543756289255</v>
      </c>
      <c r="O141" s="8">
        <f t="shared" ca="1" si="52"/>
        <v>0</v>
      </c>
      <c r="P141" s="19">
        <f t="shared" ca="1" si="53"/>
        <v>10783.543756289255</v>
      </c>
      <c r="Q141" s="8" cm="1">
        <f t="array" aca="1" ref="Q141" ca="1">_xll.RiskGamma($B$14,1/$C$14)</f>
        <v>100</v>
      </c>
      <c r="R141" s="8" cm="1">
        <f t="array" aca="1" ref="R141" ca="1">_xll.RiskUniform($B$16,$C$16)</f>
        <v>20</v>
      </c>
      <c r="S141" s="19">
        <f t="shared" ca="1" si="54"/>
        <v>10903.543756289255</v>
      </c>
      <c r="T141" s="9">
        <f t="shared" ca="1" si="29"/>
        <v>100</v>
      </c>
      <c r="U141" s="19" cm="1">
        <f t="array" aca="1" ref="U141" ca="1">INDEX(S:S, 41 + (INT((ROW(A106)-1)/6)*6))</f>
        <v>11103.543756289255</v>
      </c>
      <c r="V141" s="8">
        <f t="shared" si="1"/>
        <v>120</v>
      </c>
      <c r="W141" s="19">
        <f t="shared" ca="1" si="30"/>
        <v>11223.543756289255</v>
      </c>
      <c r="X141" s="8">
        <f t="shared" ca="1" si="31"/>
        <v>200</v>
      </c>
      <c r="Y141" s="19">
        <f t="shared" ca="1" si="32"/>
        <v>11223.543756289255</v>
      </c>
      <c r="Z141" s="19" cm="1">
        <f t="array" aca="1" ref="Z141" ca="1">_xll.RiskPert($B$20,$C$20,$D$20)</f>
        <v>99.666666666666671</v>
      </c>
      <c r="AA141" s="8">
        <f t="shared" ca="1" si="33"/>
        <v>11323.210422955921</v>
      </c>
      <c r="AB141" s="8">
        <f t="shared" ca="1" si="34"/>
        <v>0</v>
      </c>
      <c r="AC141" s="8" cm="1">
        <f t="array" aca="1" ref="AC141" ca="1">IF(MOD(ROW()-36, 6) = 0, INDEX(AA:AA, ROW()), INDEX(AE:AE,ROW() - 1))</f>
        <v>11398.210422955921</v>
      </c>
      <c r="AD141" s="8" cm="1">
        <f t="array" aca="1" ref="AD141" ca="1">_xll.RiskUniform($B$22,$C$22)</f>
        <v>25</v>
      </c>
      <c r="AE141" s="8">
        <f t="shared" ca="1" si="55"/>
        <v>11423.210422955921</v>
      </c>
      <c r="AF141" s="19">
        <f t="shared" ca="1" si="35"/>
        <v>174.66666666666606</v>
      </c>
      <c r="AG141" s="19">
        <f t="shared" ca="1" si="56"/>
        <v>823.21042295592088</v>
      </c>
      <c r="AH141" s="8" t="str">
        <f t="shared" ca="1" si="36"/>
        <v>ONE WEEK REACHED</v>
      </c>
      <c r="AI141" s="8">
        <f t="shared" ca="1" si="37"/>
        <v>0</v>
      </c>
      <c r="AJ141" s="8">
        <f t="shared" ca="1" si="38"/>
        <v>0</v>
      </c>
      <c r="AK141" s="8">
        <f t="shared" ca="1" si="39"/>
        <v>0</v>
      </c>
      <c r="AL141" s="19">
        <f t="shared" ca="1" si="40"/>
        <v>0</v>
      </c>
      <c r="AM141" s="19">
        <f t="shared" ca="1" si="41"/>
        <v>0</v>
      </c>
      <c r="AN141" s="8" t="str">
        <f t="shared" ca="1" si="42"/>
        <v>NO</v>
      </c>
    </row>
    <row r="142" spans="1:40">
      <c r="A142" s="8">
        <v>107</v>
      </c>
      <c r="B142" s="8" cm="1">
        <f t="array" aca="1" ref="B142" ca="1">_xll.RiskGamma(1,1/$B$6)</f>
        <v>100</v>
      </c>
      <c r="C142" s="8">
        <f t="shared" ca="1" si="43"/>
        <v>10700</v>
      </c>
      <c r="D142" s="8">
        <f t="shared" ca="1" si="44"/>
        <v>10700</v>
      </c>
      <c r="E142" s="8" cm="1">
        <f t="array" aca="1" ref="E142" ca="1">_xll.RiskPert($B$8,$D$8,$E$8)</f>
        <v>50</v>
      </c>
      <c r="F142" s="8">
        <f t="shared" ca="1" si="45"/>
        <v>10750</v>
      </c>
      <c r="G142" s="8">
        <f t="shared" ca="1" si="46"/>
        <v>50</v>
      </c>
      <c r="H142" s="8">
        <f t="shared" ca="1" si="47"/>
        <v>10750</v>
      </c>
      <c r="I142" s="8" cm="1">
        <f t="array" aca="1" ref="I142" ca="1">_xll.RiskUniform($B$10,$C$10)</f>
        <v>40</v>
      </c>
      <c r="J142" s="8">
        <f t="shared" ca="1" si="48"/>
        <v>10790</v>
      </c>
      <c r="K142" s="8">
        <f t="shared" ca="1" si="49"/>
        <v>0</v>
      </c>
      <c r="L142" s="8">
        <f t="shared" ca="1" si="50"/>
        <v>10790</v>
      </c>
      <c r="M142" s="19" cm="1">
        <f t="array" aca="1" ref="M142" ca="1">_xll.RiskWeibull($B$12,$C$12)</f>
        <v>93.543756289254645</v>
      </c>
      <c r="N142" s="19">
        <f t="shared" ca="1" si="51"/>
        <v>10883.543756289255</v>
      </c>
      <c r="O142" s="8">
        <f t="shared" ca="1" si="52"/>
        <v>0</v>
      </c>
      <c r="P142" s="19">
        <f t="shared" ca="1" si="53"/>
        <v>10883.543756289255</v>
      </c>
      <c r="Q142" s="8" cm="1">
        <f t="array" aca="1" ref="Q142" ca="1">_xll.RiskGamma($B$14,1/$C$14)</f>
        <v>100</v>
      </c>
      <c r="R142" s="8" cm="1">
        <f t="array" aca="1" ref="R142" ca="1">_xll.RiskUniform($B$16,$C$16)</f>
        <v>20</v>
      </c>
      <c r="S142" s="19">
        <f t="shared" ca="1" si="54"/>
        <v>11003.543756289255</v>
      </c>
      <c r="T142" s="9">
        <f t="shared" ca="1" si="29"/>
        <v>100</v>
      </c>
      <c r="U142" s="19" cm="1">
        <f t="array" aca="1" ref="U142" ca="1">INDEX(S:S, 41 + (INT((ROW(A107)-1)/6)*6))</f>
        <v>11103.543756289255</v>
      </c>
      <c r="V142" s="8">
        <f t="shared" si="1"/>
        <v>120</v>
      </c>
      <c r="W142" s="19">
        <f t="shared" ca="1" si="30"/>
        <v>11223.543756289255</v>
      </c>
      <c r="X142" s="8">
        <f t="shared" ca="1" si="31"/>
        <v>100</v>
      </c>
      <c r="Y142" s="19">
        <f t="shared" ca="1" si="32"/>
        <v>11223.543756289255</v>
      </c>
      <c r="Z142" s="19" cm="1">
        <f t="array" aca="1" ref="Z142" ca="1">_xll.RiskPert($B$20,$C$20,$D$20)</f>
        <v>99.666666666666671</v>
      </c>
      <c r="AA142" s="8">
        <f t="shared" ca="1" si="33"/>
        <v>11323.210422955921</v>
      </c>
      <c r="AB142" s="8">
        <f t="shared" ca="1" si="34"/>
        <v>0</v>
      </c>
      <c r="AC142" s="8" cm="1">
        <f t="array" aca="1" ref="AC142" ca="1">IF(MOD(ROW()-36, 6) = 0, INDEX(AA:AA, ROW()), INDEX(AE:AE,ROW() - 1))</f>
        <v>11423.210422955921</v>
      </c>
      <c r="AD142" s="8" cm="1">
        <f t="array" aca="1" ref="AD142" ca="1">_xll.RiskUniform($B$22,$C$22)</f>
        <v>25</v>
      </c>
      <c r="AE142" s="8">
        <f t="shared" ca="1" si="55"/>
        <v>11448.210422955921</v>
      </c>
      <c r="AF142" s="19">
        <f t="shared" ca="1" si="35"/>
        <v>199.66666666666606</v>
      </c>
      <c r="AG142" s="19">
        <f t="shared" ca="1" si="56"/>
        <v>748.21042295592088</v>
      </c>
      <c r="AH142" s="8" t="str">
        <f t="shared" ca="1" si="36"/>
        <v>ONE WEEK REACHED</v>
      </c>
      <c r="AI142" s="8">
        <f t="shared" ca="1" si="37"/>
        <v>0</v>
      </c>
      <c r="AJ142" s="8">
        <f t="shared" ca="1" si="38"/>
        <v>0</v>
      </c>
      <c r="AK142" s="8">
        <f t="shared" ca="1" si="39"/>
        <v>0</v>
      </c>
      <c r="AL142" s="19">
        <f t="shared" ca="1" si="40"/>
        <v>0</v>
      </c>
      <c r="AM142" s="19">
        <f t="shared" ca="1" si="41"/>
        <v>0</v>
      </c>
      <c r="AN142" s="8" t="str">
        <f t="shared" ca="1" si="42"/>
        <v>NO</v>
      </c>
    </row>
    <row r="143" spans="1:40">
      <c r="A143" s="8">
        <v>108</v>
      </c>
      <c r="B143" s="8" cm="1">
        <f t="array" aca="1" ref="B143" ca="1">_xll.RiskGamma(1,1/$B$6)</f>
        <v>100</v>
      </c>
      <c r="C143" s="8">
        <f t="shared" ca="1" si="43"/>
        <v>10800</v>
      </c>
      <c r="D143" s="8">
        <f t="shared" ca="1" si="44"/>
        <v>10800</v>
      </c>
      <c r="E143" s="8" cm="1">
        <f t="array" aca="1" ref="E143" ca="1">_xll.RiskPert($B$8,$D$8,$E$8)</f>
        <v>50</v>
      </c>
      <c r="F143" s="8">
        <f t="shared" ca="1" si="45"/>
        <v>10850</v>
      </c>
      <c r="G143" s="8">
        <f t="shared" ca="1" si="46"/>
        <v>50</v>
      </c>
      <c r="H143" s="8">
        <f t="shared" ca="1" si="47"/>
        <v>10850</v>
      </c>
      <c r="I143" s="8" cm="1">
        <f t="array" aca="1" ref="I143" ca="1">_xll.RiskUniform($B$10,$C$10)</f>
        <v>40</v>
      </c>
      <c r="J143" s="8">
        <f t="shared" ca="1" si="48"/>
        <v>10890</v>
      </c>
      <c r="K143" s="8">
        <f t="shared" ca="1" si="49"/>
        <v>0</v>
      </c>
      <c r="L143" s="8">
        <f t="shared" ca="1" si="50"/>
        <v>10890</v>
      </c>
      <c r="M143" s="19" cm="1">
        <f t="array" aca="1" ref="M143" ca="1">_xll.RiskWeibull($B$12,$C$12)</f>
        <v>93.543756289254645</v>
      </c>
      <c r="N143" s="19">
        <f t="shared" ca="1" si="51"/>
        <v>10983.543756289255</v>
      </c>
      <c r="O143" s="8">
        <f t="shared" ca="1" si="52"/>
        <v>0</v>
      </c>
      <c r="P143" s="19">
        <f t="shared" ca="1" si="53"/>
        <v>10983.543756289255</v>
      </c>
      <c r="Q143" s="8" cm="1">
        <f t="array" aca="1" ref="Q143" ca="1">_xll.RiskGamma($B$14,1/$C$14)</f>
        <v>100</v>
      </c>
      <c r="R143" s="8" cm="1">
        <f t="array" aca="1" ref="R143" ca="1">_xll.RiskUniform($B$16,$C$16)</f>
        <v>20</v>
      </c>
      <c r="S143" s="19">
        <f t="shared" ca="1" si="54"/>
        <v>11103.543756289255</v>
      </c>
      <c r="T143" s="9">
        <f t="shared" ca="1" si="29"/>
        <v>100</v>
      </c>
      <c r="U143" s="19" cm="1">
        <f t="array" aca="1" ref="U143" ca="1">INDEX(S:S, 41 + (INT((ROW(A108)-1)/6)*6))</f>
        <v>11103.543756289255</v>
      </c>
      <c r="V143" s="8">
        <f t="shared" si="1"/>
        <v>120</v>
      </c>
      <c r="W143" s="19">
        <f t="shared" ca="1" si="30"/>
        <v>11223.543756289255</v>
      </c>
      <c r="X143" s="8">
        <f t="shared" ca="1" si="31"/>
        <v>0</v>
      </c>
      <c r="Y143" s="19">
        <f t="shared" ca="1" si="32"/>
        <v>11223.543756289255</v>
      </c>
      <c r="Z143" s="19" cm="1">
        <f t="array" aca="1" ref="Z143" ca="1">_xll.RiskPert($B$20,$C$20,$D$20)</f>
        <v>99.666666666666671</v>
      </c>
      <c r="AA143" s="8">
        <f t="shared" ca="1" si="33"/>
        <v>11323.210422955921</v>
      </c>
      <c r="AB143" s="8">
        <f t="shared" ca="1" si="34"/>
        <v>0</v>
      </c>
      <c r="AC143" s="8" cm="1">
        <f t="array" aca="1" ref="AC143" ca="1">IF(MOD(ROW()-36, 6) = 0, INDEX(AA:AA, ROW()), INDEX(AE:AE,ROW() - 1))</f>
        <v>11448.210422955921</v>
      </c>
      <c r="AD143" s="8" cm="1">
        <f t="array" aca="1" ref="AD143" ca="1">_xll.RiskUniform($B$22,$C$22)</f>
        <v>25</v>
      </c>
      <c r="AE143" s="8">
        <f t="shared" ca="1" si="55"/>
        <v>11473.210422955921</v>
      </c>
      <c r="AF143" s="19">
        <f t="shared" ca="1" si="35"/>
        <v>224.66666666666606</v>
      </c>
      <c r="AG143" s="19">
        <f t="shared" ca="1" si="56"/>
        <v>673.21042295592088</v>
      </c>
      <c r="AH143" s="8" t="str">
        <f t="shared" ca="1" si="36"/>
        <v>ONE WEEK REACHED</v>
      </c>
      <c r="AI143" s="8">
        <f t="shared" ca="1" si="37"/>
        <v>0</v>
      </c>
      <c r="AJ143" s="8">
        <f t="shared" ca="1" si="38"/>
        <v>0</v>
      </c>
      <c r="AK143" s="8">
        <f t="shared" ca="1" si="39"/>
        <v>0</v>
      </c>
      <c r="AL143" s="19">
        <f t="shared" ca="1" si="40"/>
        <v>0</v>
      </c>
      <c r="AM143" s="19">
        <f t="shared" ca="1" si="41"/>
        <v>0</v>
      </c>
      <c r="AN143" s="8" t="str">
        <f t="shared" ca="1" si="42"/>
        <v>NO</v>
      </c>
    </row>
    <row r="144" spans="1:40">
      <c r="A144" s="8">
        <v>109</v>
      </c>
      <c r="B144" s="8" cm="1">
        <f t="array" aca="1" ref="B144" ca="1">_xll.RiskGamma(1,1/$B$6)</f>
        <v>100</v>
      </c>
      <c r="C144" s="8">
        <f t="shared" ca="1" si="43"/>
        <v>10900</v>
      </c>
      <c r="D144" s="8">
        <f t="shared" ca="1" si="44"/>
        <v>10900</v>
      </c>
      <c r="E144" s="8" cm="1">
        <f t="array" aca="1" ref="E144" ca="1">_xll.RiskPert($B$8,$D$8,$E$8)</f>
        <v>50</v>
      </c>
      <c r="F144" s="8">
        <f t="shared" ca="1" si="45"/>
        <v>10950</v>
      </c>
      <c r="G144" s="8">
        <f t="shared" ca="1" si="46"/>
        <v>50</v>
      </c>
      <c r="H144" s="8">
        <f t="shared" ca="1" si="47"/>
        <v>10950</v>
      </c>
      <c r="I144" s="8" cm="1">
        <f t="array" aca="1" ref="I144" ca="1">_xll.RiskUniform($B$10,$C$10)</f>
        <v>40</v>
      </c>
      <c r="J144" s="8">
        <f t="shared" ca="1" si="48"/>
        <v>10990</v>
      </c>
      <c r="K144" s="8">
        <f t="shared" ca="1" si="49"/>
        <v>0</v>
      </c>
      <c r="L144" s="8">
        <f t="shared" ca="1" si="50"/>
        <v>10990</v>
      </c>
      <c r="M144" s="19" cm="1">
        <f t="array" aca="1" ref="M144" ca="1">_xll.RiskWeibull($B$12,$C$12)</f>
        <v>93.543756289254645</v>
      </c>
      <c r="N144" s="19">
        <f t="shared" ca="1" si="51"/>
        <v>11083.543756289255</v>
      </c>
      <c r="O144" s="8">
        <f t="shared" ca="1" si="52"/>
        <v>0</v>
      </c>
      <c r="P144" s="19">
        <f t="shared" ca="1" si="53"/>
        <v>11083.543756289255</v>
      </c>
      <c r="Q144" s="8" cm="1">
        <f t="array" aca="1" ref="Q144" ca="1">_xll.RiskGamma($B$14,1/$C$14)</f>
        <v>100</v>
      </c>
      <c r="R144" s="8" cm="1">
        <f t="array" aca="1" ref="R144" ca="1">_xll.RiskUniform($B$16,$C$16)</f>
        <v>20</v>
      </c>
      <c r="S144" s="19">
        <f t="shared" ca="1" si="54"/>
        <v>11203.543756289255</v>
      </c>
      <c r="T144" s="9">
        <f t="shared" ca="1" si="29"/>
        <v>100</v>
      </c>
      <c r="U144" s="19" cm="1">
        <f t="array" aca="1" ref="U144" ca="1">INDEX(S:S, 41 + (INT((ROW(A109)-1)/6)*6))</f>
        <v>11703.543756289255</v>
      </c>
      <c r="V144" s="8">
        <f t="shared" si="1"/>
        <v>120</v>
      </c>
      <c r="W144" s="19">
        <f t="shared" ca="1" si="30"/>
        <v>11823.543756289255</v>
      </c>
      <c r="X144" s="8">
        <f t="shared" ca="1" si="31"/>
        <v>500</v>
      </c>
      <c r="Y144" s="19">
        <f t="shared" ca="1" si="32"/>
        <v>11823.543756289255</v>
      </c>
      <c r="Z144" s="19" cm="1">
        <f t="array" aca="1" ref="Z144" ca="1">_xll.RiskPert($B$20,$C$20,$D$20)</f>
        <v>99.666666666666671</v>
      </c>
      <c r="AA144" s="8">
        <f t="shared" ca="1" si="33"/>
        <v>11923.210422955921</v>
      </c>
      <c r="AB144" s="8">
        <f t="shared" ca="1" si="34"/>
        <v>0</v>
      </c>
      <c r="AC144" s="8" cm="1">
        <f t="array" aca="1" ref="AC144" ca="1">IF(MOD(ROW()-36, 6) = 0, INDEX(AA:AA, ROW()), INDEX(AE:AE,ROW() - 1))</f>
        <v>11923.210422955921</v>
      </c>
      <c r="AD144" s="8" cm="1">
        <f t="array" aca="1" ref="AD144" ca="1">_xll.RiskUniform($B$22,$C$22)</f>
        <v>25</v>
      </c>
      <c r="AE144" s="8">
        <f t="shared" ca="1" si="55"/>
        <v>11948.210422955921</v>
      </c>
      <c r="AF144" s="19">
        <f t="shared" ca="1" si="35"/>
        <v>99.66666666666606</v>
      </c>
      <c r="AG144" s="19">
        <f t="shared" ca="1" si="56"/>
        <v>1048.2104229559209</v>
      </c>
      <c r="AH144" s="8" t="str">
        <f t="shared" ca="1" si="36"/>
        <v>ONE WEEK REACHED</v>
      </c>
      <c r="AI144" s="8">
        <f t="shared" ca="1" si="37"/>
        <v>0</v>
      </c>
      <c r="AJ144" s="8">
        <f t="shared" ca="1" si="38"/>
        <v>0</v>
      </c>
      <c r="AK144" s="8">
        <f t="shared" ca="1" si="39"/>
        <v>0</v>
      </c>
      <c r="AL144" s="19">
        <f t="shared" ca="1" si="40"/>
        <v>0</v>
      </c>
      <c r="AM144" s="19">
        <f t="shared" ca="1" si="41"/>
        <v>0</v>
      </c>
      <c r="AN144" s="8" t="str">
        <f t="shared" ca="1" si="42"/>
        <v>NO</v>
      </c>
    </row>
    <row r="145" spans="1:40">
      <c r="A145" s="8">
        <v>110</v>
      </c>
      <c r="B145" s="8" cm="1">
        <f t="array" aca="1" ref="B145" ca="1">_xll.RiskGamma(1,1/$B$6)</f>
        <v>100</v>
      </c>
      <c r="C145" s="8">
        <f t="shared" ca="1" si="43"/>
        <v>11000</v>
      </c>
      <c r="D145" s="8">
        <f t="shared" ca="1" si="44"/>
        <v>11000</v>
      </c>
      <c r="E145" s="8" cm="1">
        <f t="array" aca="1" ref="E145" ca="1">_xll.RiskPert($B$8,$D$8,$E$8)</f>
        <v>50</v>
      </c>
      <c r="F145" s="8">
        <f t="shared" ca="1" si="45"/>
        <v>11050</v>
      </c>
      <c r="G145" s="8">
        <f t="shared" ca="1" si="46"/>
        <v>50</v>
      </c>
      <c r="H145" s="8">
        <f t="shared" ca="1" si="47"/>
        <v>11050</v>
      </c>
      <c r="I145" s="8" cm="1">
        <f t="array" aca="1" ref="I145" ca="1">_xll.RiskUniform($B$10,$C$10)</f>
        <v>40</v>
      </c>
      <c r="J145" s="8">
        <f t="shared" ca="1" si="48"/>
        <v>11090</v>
      </c>
      <c r="K145" s="8">
        <f t="shared" ca="1" si="49"/>
        <v>0</v>
      </c>
      <c r="L145" s="8">
        <f t="shared" ca="1" si="50"/>
        <v>11090</v>
      </c>
      <c r="M145" s="19" cm="1">
        <f t="array" aca="1" ref="M145" ca="1">_xll.RiskWeibull($B$12,$C$12)</f>
        <v>93.543756289254645</v>
      </c>
      <c r="N145" s="19">
        <f t="shared" ca="1" si="51"/>
        <v>11183.543756289255</v>
      </c>
      <c r="O145" s="8">
        <f t="shared" ca="1" si="52"/>
        <v>0</v>
      </c>
      <c r="P145" s="19">
        <f t="shared" ca="1" si="53"/>
        <v>11183.543756289255</v>
      </c>
      <c r="Q145" s="8" cm="1">
        <f t="array" aca="1" ref="Q145" ca="1">_xll.RiskGamma($B$14,1/$C$14)</f>
        <v>100</v>
      </c>
      <c r="R145" s="8" cm="1">
        <f t="array" aca="1" ref="R145" ca="1">_xll.RiskUniform($B$16,$C$16)</f>
        <v>20</v>
      </c>
      <c r="S145" s="19">
        <f t="shared" ca="1" si="54"/>
        <v>11303.543756289255</v>
      </c>
      <c r="T145" s="9">
        <f t="shared" ca="1" si="29"/>
        <v>100</v>
      </c>
      <c r="U145" s="19" cm="1">
        <f t="array" aca="1" ref="U145" ca="1">INDEX(S:S, 41 + (INT((ROW(A110)-1)/6)*6))</f>
        <v>11703.543756289255</v>
      </c>
      <c r="V145" s="8">
        <f t="shared" si="1"/>
        <v>120</v>
      </c>
      <c r="W145" s="19">
        <f t="shared" ca="1" si="30"/>
        <v>11823.543756289255</v>
      </c>
      <c r="X145" s="8">
        <f t="shared" ca="1" si="31"/>
        <v>400</v>
      </c>
      <c r="Y145" s="19">
        <f t="shared" ca="1" si="32"/>
        <v>11823.543756289255</v>
      </c>
      <c r="Z145" s="19" cm="1">
        <f t="array" aca="1" ref="Z145" ca="1">_xll.RiskPert($B$20,$C$20,$D$20)</f>
        <v>99.666666666666671</v>
      </c>
      <c r="AA145" s="8">
        <f t="shared" ca="1" si="33"/>
        <v>11923.210422955921</v>
      </c>
      <c r="AB145" s="8">
        <f t="shared" ca="1" si="34"/>
        <v>0</v>
      </c>
      <c r="AC145" s="8" cm="1">
        <f t="array" aca="1" ref="AC145" ca="1">IF(MOD(ROW()-36, 6) = 0, INDEX(AA:AA, ROW()), INDEX(AE:AE,ROW() - 1))</f>
        <v>11948.210422955921</v>
      </c>
      <c r="AD145" s="8" cm="1">
        <f t="array" aca="1" ref="AD145" ca="1">_xll.RiskUniform($B$22,$C$22)</f>
        <v>25</v>
      </c>
      <c r="AE145" s="8">
        <f t="shared" ca="1" si="55"/>
        <v>11973.210422955921</v>
      </c>
      <c r="AF145" s="19">
        <f t="shared" ca="1" si="35"/>
        <v>124.66666666666606</v>
      </c>
      <c r="AG145" s="19">
        <f t="shared" ca="1" si="56"/>
        <v>973.21042295592088</v>
      </c>
      <c r="AH145" s="8" t="str">
        <f t="shared" ca="1" si="36"/>
        <v>ONE WEEK REACHED</v>
      </c>
      <c r="AI145" s="8">
        <f t="shared" ca="1" si="37"/>
        <v>0</v>
      </c>
      <c r="AJ145" s="8">
        <f t="shared" ca="1" si="38"/>
        <v>0</v>
      </c>
      <c r="AK145" s="8">
        <f t="shared" ca="1" si="39"/>
        <v>0</v>
      </c>
      <c r="AL145" s="19">
        <f t="shared" ca="1" si="40"/>
        <v>0</v>
      </c>
      <c r="AM145" s="19">
        <f t="shared" ca="1" si="41"/>
        <v>0</v>
      </c>
      <c r="AN145" s="8" t="str">
        <f t="shared" ca="1" si="42"/>
        <v>NO</v>
      </c>
    </row>
    <row r="146" spans="1:40">
      <c r="A146" s="8">
        <v>111</v>
      </c>
      <c r="B146" s="8" cm="1">
        <f t="array" aca="1" ref="B146" ca="1">_xll.RiskGamma(1,1/$B$6)</f>
        <v>100</v>
      </c>
      <c r="C146" s="8">
        <f t="shared" ca="1" si="43"/>
        <v>11100</v>
      </c>
      <c r="D146" s="8">
        <f t="shared" ca="1" si="44"/>
        <v>11100</v>
      </c>
      <c r="E146" s="8" cm="1">
        <f t="array" aca="1" ref="E146" ca="1">_xll.RiskPert($B$8,$D$8,$E$8)</f>
        <v>50</v>
      </c>
      <c r="F146" s="8">
        <f t="shared" ca="1" si="45"/>
        <v>11150</v>
      </c>
      <c r="G146" s="8">
        <f t="shared" ca="1" si="46"/>
        <v>50</v>
      </c>
      <c r="H146" s="8">
        <f t="shared" ca="1" si="47"/>
        <v>11150</v>
      </c>
      <c r="I146" s="8" cm="1">
        <f t="array" aca="1" ref="I146" ca="1">_xll.RiskUniform($B$10,$C$10)</f>
        <v>40</v>
      </c>
      <c r="J146" s="8">
        <f t="shared" ca="1" si="48"/>
        <v>11190</v>
      </c>
      <c r="K146" s="8">
        <f t="shared" ca="1" si="49"/>
        <v>0</v>
      </c>
      <c r="L146" s="8">
        <f t="shared" ca="1" si="50"/>
        <v>11190</v>
      </c>
      <c r="M146" s="19" cm="1">
        <f t="array" aca="1" ref="M146" ca="1">_xll.RiskWeibull($B$12,$C$12)</f>
        <v>93.543756289254645</v>
      </c>
      <c r="N146" s="19">
        <f t="shared" ca="1" si="51"/>
        <v>11283.543756289255</v>
      </c>
      <c r="O146" s="8">
        <f t="shared" ca="1" si="52"/>
        <v>0</v>
      </c>
      <c r="P146" s="19">
        <f t="shared" ca="1" si="53"/>
        <v>11283.543756289255</v>
      </c>
      <c r="Q146" s="8" cm="1">
        <f t="array" aca="1" ref="Q146" ca="1">_xll.RiskGamma($B$14,1/$C$14)</f>
        <v>100</v>
      </c>
      <c r="R146" s="8" cm="1">
        <f t="array" aca="1" ref="R146" ca="1">_xll.RiskUniform($B$16,$C$16)</f>
        <v>20</v>
      </c>
      <c r="S146" s="19">
        <f t="shared" ca="1" si="54"/>
        <v>11403.543756289255</v>
      </c>
      <c r="T146" s="9">
        <f t="shared" ca="1" si="29"/>
        <v>100</v>
      </c>
      <c r="U146" s="19" cm="1">
        <f t="array" aca="1" ref="U146" ca="1">INDEX(S:S, 41 + (INT((ROW(A111)-1)/6)*6))</f>
        <v>11703.543756289255</v>
      </c>
      <c r="V146" s="8">
        <f t="shared" si="1"/>
        <v>120</v>
      </c>
      <c r="W146" s="19">
        <f t="shared" ca="1" si="30"/>
        <v>11823.543756289255</v>
      </c>
      <c r="X146" s="8">
        <f t="shared" ca="1" si="31"/>
        <v>300</v>
      </c>
      <c r="Y146" s="19">
        <f t="shared" ca="1" si="32"/>
        <v>11823.543756289255</v>
      </c>
      <c r="Z146" s="19" cm="1">
        <f t="array" aca="1" ref="Z146" ca="1">_xll.RiskPert($B$20,$C$20,$D$20)</f>
        <v>99.666666666666671</v>
      </c>
      <c r="AA146" s="8">
        <f t="shared" ca="1" si="33"/>
        <v>11923.210422955921</v>
      </c>
      <c r="AB146" s="8">
        <f t="shared" ca="1" si="34"/>
        <v>0</v>
      </c>
      <c r="AC146" s="8" cm="1">
        <f t="array" aca="1" ref="AC146" ca="1">IF(MOD(ROW()-36, 6) = 0, INDEX(AA:AA, ROW()), INDEX(AE:AE,ROW() - 1))</f>
        <v>11973.210422955921</v>
      </c>
      <c r="AD146" s="8" cm="1">
        <f t="array" aca="1" ref="AD146" ca="1">_xll.RiskUniform($B$22,$C$22)</f>
        <v>25</v>
      </c>
      <c r="AE146" s="8">
        <f t="shared" ca="1" si="55"/>
        <v>11998.210422955921</v>
      </c>
      <c r="AF146" s="19">
        <f t="shared" ca="1" si="35"/>
        <v>149.66666666666606</v>
      </c>
      <c r="AG146" s="19">
        <f t="shared" ca="1" si="56"/>
        <v>898.21042295592088</v>
      </c>
      <c r="AH146" s="8" t="str">
        <f t="shared" ca="1" si="36"/>
        <v>ONE WEEK REACHED</v>
      </c>
      <c r="AI146" s="8">
        <f t="shared" ca="1" si="37"/>
        <v>0</v>
      </c>
      <c r="AJ146" s="8">
        <f t="shared" ca="1" si="38"/>
        <v>0</v>
      </c>
      <c r="AK146" s="8">
        <f t="shared" ca="1" si="39"/>
        <v>0</v>
      </c>
      <c r="AL146" s="19">
        <f t="shared" ca="1" si="40"/>
        <v>0</v>
      </c>
      <c r="AM146" s="19">
        <f t="shared" ca="1" si="41"/>
        <v>0</v>
      </c>
      <c r="AN146" s="8" t="str">
        <f t="shared" ca="1" si="42"/>
        <v>NO</v>
      </c>
    </row>
    <row r="147" spans="1:40">
      <c r="A147" s="8">
        <v>112</v>
      </c>
      <c r="B147" s="8" cm="1">
        <f t="array" aca="1" ref="B147" ca="1">_xll.RiskGamma(1,1/$B$6)</f>
        <v>100</v>
      </c>
      <c r="C147" s="8">
        <f t="shared" ca="1" si="43"/>
        <v>11200</v>
      </c>
      <c r="D147" s="8">
        <f t="shared" ca="1" si="44"/>
        <v>11200</v>
      </c>
      <c r="E147" s="8" cm="1">
        <f t="array" aca="1" ref="E147" ca="1">_xll.RiskPert($B$8,$D$8,$E$8)</f>
        <v>50</v>
      </c>
      <c r="F147" s="8">
        <f t="shared" ca="1" si="45"/>
        <v>11250</v>
      </c>
      <c r="G147" s="8">
        <f t="shared" ca="1" si="46"/>
        <v>50</v>
      </c>
      <c r="H147" s="8">
        <f t="shared" ca="1" si="47"/>
        <v>11250</v>
      </c>
      <c r="I147" s="8" cm="1">
        <f t="array" aca="1" ref="I147" ca="1">_xll.RiskUniform($B$10,$C$10)</f>
        <v>40</v>
      </c>
      <c r="J147" s="8">
        <f t="shared" ca="1" si="48"/>
        <v>11290</v>
      </c>
      <c r="K147" s="8">
        <f t="shared" ca="1" si="49"/>
        <v>0</v>
      </c>
      <c r="L147" s="8">
        <f t="shared" ca="1" si="50"/>
        <v>11290</v>
      </c>
      <c r="M147" s="19" cm="1">
        <f t="array" aca="1" ref="M147" ca="1">_xll.RiskWeibull($B$12,$C$12)</f>
        <v>93.543756289254645</v>
      </c>
      <c r="N147" s="19">
        <f t="shared" ca="1" si="51"/>
        <v>11383.543756289255</v>
      </c>
      <c r="O147" s="8">
        <f t="shared" ca="1" si="52"/>
        <v>0</v>
      </c>
      <c r="P147" s="19">
        <f t="shared" ca="1" si="53"/>
        <v>11383.543756289255</v>
      </c>
      <c r="Q147" s="8" cm="1">
        <f t="array" aca="1" ref="Q147" ca="1">_xll.RiskGamma($B$14,1/$C$14)</f>
        <v>100</v>
      </c>
      <c r="R147" s="8" cm="1">
        <f t="array" aca="1" ref="R147" ca="1">_xll.RiskUniform($B$16,$C$16)</f>
        <v>20</v>
      </c>
      <c r="S147" s="19">
        <f t="shared" ca="1" si="54"/>
        <v>11503.543756289255</v>
      </c>
      <c r="T147" s="9">
        <f t="shared" ca="1" si="29"/>
        <v>100</v>
      </c>
      <c r="U147" s="19" cm="1">
        <f t="array" aca="1" ref="U147" ca="1">INDEX(S:S, 41 + (INT((ROW(A112)-1)/6)*6))</f>
        <v>11703.543756289255</v>
      </c>
      <c r="V147" s="8">
        <f t="shared" si="1"/>
        <v>120</v>
      </c>
      <c r="W147" s="19">
        <f t="shared" ca="1" si="30"/>
        <v>11823.543756289255</v>
      </c>
      <c r="X147" s="8">
        <f t="shared" ca="1" si="31"/>
        <v>200</v>
      </c>
      <c r="Y147" s="19">
        <f t="shared" ca="1" si="32"/>
        <v>11823.543756289255</v>
      </c>
      <c r="Z147" s="19" cm="1">
        <f t="array" aca="1" ref="Z147" ca="1">_xll.RiskPert($B$20,$C$20,$D$20)</f>
        <v>99.666666666666671</v>
      </c>
      <c r="AA147" s="8">
        <f t="shared" ca="1" si="33"/>
        <v>11923.210422955921</v>
      </c>
      <c r="AB147" s="8">
        <f t="shared" ca="1" si="34"/>
        <v>0</v>
      </c>
      <c r="AC147" s="8" cm="1">
        <f t="array" aca="1" ref="AC147" ca="1">IF(MOD(ROW()-36, 6) = 0, INDEX(AA:AA, ROW()), INDEX(AE:AE,ROW() - 1))</f>
        <v>11998.210422955921</v>
      </c>
      <c r="AD147" s="8" cm="1">
        <f t="array" aca="1" ref="AD147" ca="1">_xll.RiskUniform($B$22,$C$22)</f>
        <v>25</v>
      </c>
      <c r="AE147" s="8">
        <f t="shared" ca="1" si="55"/>
        <v>12023.210422955921</v>
      </c>
      <c r="AF147" s="19">
        <f t="shared" ca="1" si="35"/>
        <v>174.66666666666606</v>
      </c>
      <c r="AG147" s="19">
        <f t="shared" ca="1" si="56"/>
        <v>823.21042295592088</v>
      </c>
      <c r="AH147" s="8" t="str">
        <f t="shared" ca="1" si="36"/>
        <v>ONE WEEK REACHED</v>
      </c>
      <c r="AI147" s="8">
        <f t="shared" ca="1" si="37"/>
        <v>0</v>
      </c>
      <c r="AJ147" s="8">
        <f t="shared" ca="1" si="38"/>
        <v>0</v>
      </c>
      <c r="AK147" s="8">
        <f t="shared" ca="1" si="39"/>
        <v>0</v>
      </c>
      <c r="AL147" s="19">
        <f t="shared" ca="1" si="40"/>
        <v>0</v>
      </c>
      <c r="AM147" s="19">
        <f t="shared" ca="1" si="41"/>
        <v>0</v>
      </c>
      <c r="AN147" s="8" t="str">
        <f t="shared" ca="1" si="42"/>
        <v>NO</v>
      </c>
    </row>
    <row r="148" spans="1:40">
      <c r="A148" s="8">
        <v>113</v>
      </c>
      <c r="B148" s="8" cm="1">
        <f t="array" aca="1" ref="B148" ca="1">_xll.RiskGamma(1,1/$B$6)</f>
        <v>100</v>
      </c>
      <c r="C148" s="8">
        <f t="shared" ca="1" si="43"/>
        <v>11300</v>
      </c>
      <c r="D148" s="8">
        <f t="shared" ca="1" si="44"/>
        <v>11300</v>
      </c>
      <c r="E148" s="8" cm="1">
        <f t="array" aca="1" ref="E148" ca="1">_xll.RiskPert($B$8,$D$8,$E$8)</f>
        <v>50</v>
      </c>
      <c r="F148" s="8">
        <f t="shared" ca="1" si="45"/>
        <v>11350</v>
      </c>
      <c r="G148" s="8">
        <f t="shared" ca="1" si="46"/>
        <v>50</v>
      </c>
      <c r="H148" s="8">
        <f t="shared" ca="1" si="47"/>
        <v>11350</v>
      </c>
      <c r="I148" s="8" cm="1">
        <f t="array" aca="1" ref="I148" ca="1">_xll.RiskUniform($B$10,$C$10)</f>
        <v>40</v>
      </c>
      <c r="J148" s="8">
        <f t="shared" ca="1" si="48"/>
        <v>11390</v>
      </c>
      <c r="K148" s="8">
        <f t="shared" ca="1" si="49"/>
        <v>0</v>
      </c>
      <c r="L148" s="8">
        <f t="shared" ca="1" si="50"/>
        <v>11390</v>
      </c>
      <c r="M148" s="19" cm="1">
        <f t="array" aca="1" ref="M148" ca="1">_xll.RiskWeibull($B$12,$C$12)</f>
        <v>93.543756289254645</v>
      </c>
      <c r="N148" s="19">
        <f t="shared" ca="1" si="51"/>
        <v>11483.543756289255</v>
      </c>
      <c r="O148" s="8">
        <f t="shared" ca="1" si="52"/>
        <v>0</v>
      </c>
      <c r="P148" s="19">
        <f t="shared" ca="1" si="53"/>
        <v>11483.543756289255</v>
      </c>
      <c r="Q148" s="8" cm="1">
        <f t="array" aca="1" ref="Q148" ca="1">_xll.RiskGamma($B$14,1/$C$14)</f>
        <v>100</v>
      </c>
      <c r="R148" s="8" cm="1">
        <f t="array" aca="1" ref="R148" ca="1">_xll.RiskUniform($B$16,$C$16)</f>
        <v>20</v>
      </c>
      <c r="S148" s="19">
        <f t="shared" ca="1" si="54"/>
        <v>11603.543756289255</v>
      </c>
      <c r="T148" s="9">
        <f t="shared" ca="1" si="29"/>
        <v>100</v>
      </c>
      <c r="U148" s="19" cm="1">
        <f t="array" aca="1" ref="U148" ca="1">INDEX(S:S, 41 + (INT((ROW(A113)-1)/6)*6))</f>
        <v>11703.543756289255</v>
      </c>
      <c r="V148" s="8">
        <f t="shared" si="1"/>
        <v>120</v>
      </c>
      <c r="W148" s="19">
        <f t="shared" ca="1" si="30"/>
        <v>11823.543756289255</v>
      </c>
      <c r="X148" s="8">
        <f t="shared" ca="1" si="31"/>
        <v>100</v>
      </c>
      <c r="Y148" s="19">
        <f t="shared" ca="1" si="32"/>
        <v>11823.543756289255</v>
      </c>
      <c r="Z148" s="19" cm="1">
        <f t="array" aca="1" ref="Z148" ca="1">_xll.RiskPert($B$20,$C$20,$D$20)</f>
        <v>99.666666666666671</v>
      </c>
      <c r="AA148" s="8">
        <f t="shared" ca="1" si="33"/>
        <v>11923.210422955921</v>
      </c>
      <c r="AB148" s="8">
        <f t="shared" ca="1" si="34"/>
        <v>0</v>
      </c>
      <c r="AC148" s="8" cm="1">
        <f t="array" aca="1" ref="AC148" ca="1">IF(MOD(ROW()-36, 6) = 0, INDEX(AA:AA, ROW()), INDEX(AE:AE,ROW() - 1))</f>
        <v>12023.210422955921</v>
      </c>
      <c r="AD148" s="8" cm="1">
        <f t="array" aca="1" ref="AD148" ca="1">_xll.RiskUniform($B$22,$C$22)</f>
        <v>25</v>
      </c>
      <c r="AE148" s="8">
        <f t="shared" ca="1" si="55"/>
        <v>12048.210422955921</v>
      </c>
      <c r="AF148" s="19">
        <f t="shared" ca="1" si="35"/>
        <v>199.66666666666606</v>
      </c>
      <c r="AG148" s="19">
        <f t="shared" ca="1" si="56"/>
        <v>748.21042295592088</v>
      </c>
      <c r="AH148" s="8" t="str">
        <f t="shared" ca="1" si="36"/>
        <v>ONE WEEK REACHED</v>
      </c>
      <c r="AI148" s="8">
        <f t="shared" ca="1" si="37"/>
        <v>0</v>
      </c>
      <c r="AJ148" s="8">
        <f t="shared" ca="1" si="38"/>
        <v>0</v>
      </c>
      <c r="AK148" s="8">
        <f t="shared" ca="1" si="39"/>
        <v>0</v>
      </c>
      <c r="AL148" s="19">
        <f t="shared" ca="1" si="40"/>
        <v>0</v>
      </c>
      <c r="AM148" s="19">
        <f t="shared" ca="1" si="41"/>
        <v>0</v>
      </c>
      <c r="AN148" s="8" t="str">
        <f t="shared" ca="1" si="42"/>
        <v>NO</v>
      </c>
    </row>
    <row r="149" spans="1:40">
      <c r="A149" s="8">
        <v>114</v>
      </c>
      <c r="B149" s="8" cm="1">
        <f t="array" aca="1" ref="B149" ca="1">_xll.RiskGamma(1,1/$B$6)</f>
        <v>100</v>
      </c>
      <c r="C149" s="8">
        <f t="shared" ca="1" si="43"/>
        <v>11400</v>
      </c>
      <c r="D149" s="8">
        <f t="shared" ca="1" si="44"/>
        <v>11400</v>
      </c>
      <c r="E149" s="8" cm="1">
        <f t="array" aca="1" ref="E149" ca="1">_xll.RiskPert($B$8,$D$8,$E$8)</f>
        <v>50</v>
      </c>
      <c r="F149" s="8">
        <f t="shared" ca="1" si="45"/>
        <v>11450</v>
      </c>
      <c r="G149" s="8">
        <f t="shared" ca="1" si="46"/>
        <v>50</v>
      </c>
      <c r="H149" s="8">
        <f t="shared" ca="1" si="47"/>
        <v>11450</v>
      </c>
      <c r="I149" s="8" cm="1">
        <f t="array" aca="1" ref="I149" ca="1">_xll.RiskUniform($B$10,$C$10)</f>
        <v>40</v>
      </c>
      <c r="J149" s="8">
        <f t="shared" ca="1" si="48"/>
        <v>11490</v>
      </c>
      <c r="K149" s="8">
        <f t="shared" ca="1" si="49"/>
        <v>0</v>
      </c>
      <c r="L149" s="8">
        <f t="shared" ca="1" si="50"/>
        <v>11490</v>
      </c>
      <c r="M149" s="19" cm="1">
        <f t="array" aca="1" ref="M149" ca="1">_xll.RiskWeibull($B$12,$C$12)</f>
        <v>93.543756289254645</v>
      </c>
      <c r="N149" s="19">
        <f t="shared" ca="1" si="51"/>
        <v>11583.543756289255</v>
      </c>
      <c r="O149" s="8">
        <f t="shared" ca="1" si="52"/>
        <v>0</v>
      </c>
      <c r="P149" s="19">
        <f t="shared" ca="1" si="53"/>
        <v>11583.543756289255</v>
      </c>
      <c r="Q149" s="8" cm="1">
        <f t="array" aca="1" ref="Q149" ca="1">_xll.RiskGamma($B$14,1/$C$14)</f>
        <v>100</v>
      </c>
      <c r="R149" s="8" cm="1">
        <f t="array" aca="1" ref="R149" ca="1">_xll.RiskUniform($B$16,$C$16)</f>
        <v>20</v>
      </c>
      <c r="S149" s="19">
        <f t="shared" ca="1" si="54"/>
        <v>11703.543756289255</v>
      </c>
      <c r="T149" s="9">
        <f t="shared" ca="1" si="29"/>
        <v>100</v>
      </c>
      <c r="U149" s="19" cm="1">
        <f t="array" aca="1" ref="U149" ca="1">INDEX(S:S, 41 + (INT((ROW(A114)-1)/6)*6))</f>
        <v>11703.543756289255</v>
      </c>
      <c r="V149" s="8">
        <f t="shared" si="1"/>
        <v>120</v>
      </c>
      <c r="W149" s="19">
        <f t="shared" ca="1" si="30"/>
        <v>11823.543756289255</v>
      </c>
      <c r="X149" s="8">
        <f t="shared" ca="1" si="31"/>
        <v>0</v>
      </c>
      <c r="Y149" s="19">
        <f t="shared" ca="1" si="32"/>
        <v>11823.543756289255</v>
      </c>
      <c r="Z149" s="19" cm="1">
        <f t="array" aca="1" ref="Z149" ca="1">_xll.RiskPert($B$20,$C$20,$D$20)</f>
        <v>99.666666666666671</v>
      </c>
      <c r="AA149" s="8">
        <f t="shared" ca="1" si="33"/>
        <v>11923.210422955921</v>
      </c>
      <c r="AB149" s="8">
        <f t="shared" ca="1" si="34"/>
        <v>0</v>
      </c>
      <c r="AC149" s="8" cm="1">
        <f t="array" aca="1" ref="AC149" ca="1">IF(MOD(ROW()-36, 6) = 0, INDEX(AA:AA, ROW()), INDEX(AE:AE,ROW() - 1))</f>
        <v>12048.210422955921</v>
      </c>
      <c r="AD149" s="8" cm="1">
        <f t="array" aca="1" ref="AD149" ca="1">_xll.RiskUniform($B$22,$C$22)</f>
        <v>25</v>
      </c>
      <c r="AE149" s="8">
        <f t="shared" ca="1" si="55"/>
        <v>12073.210422955921</v>
      </c>
      <c r="AF149" s="19">
        <f t="shared" ca="1" si="35"/>
        <v>224.66666666666606</v>
      </c>
      <c r="AG149" s="19">
        <f t="shared" ca="1" si="56"/>
        <v>673.21042295592088</v>
      </c>
      <c r="AH149" s="8" t="str">
        <f t="shared" ca="1" si="36"/>
        <v>ONE WEEK REACHED</v>
      </c>
      <c r="AI149" s="8">
        <f t="shared" ca="1" si="37"/>
        <v>0</v>
      </c>
      <c r="AJ149" s="8">
        <f t="shared" ca="1" si="38"/>
        <v>0</v>
      </c>
      <c r="AK149" s="8">
        <f t="shared" ca="1" si="39"/>
        <v>0</v>
      </c>
      <c r="AL149" s="19">
        <f t="shared" ca="1" si="40"/>
        <v>0</v>
      </c>
      <c r="AM149" s="19">
        <f t="shared" ca="1" si="41"/>
        <v>0</v>
      </c>
      <c r="AN149" s="8" t="str">
        <f t="shared" ca="1" si="42"/>
        <v>NO</v>
      </c>
    </row>
    <row r="150" spans="1:40">
      <c r="A150" s="8">
        <v>115</v>
      </c>
      <c r="B150" s="8" cm="1">
        <f t="array" aca="1" ref="B150" ca="1">_xll.RiskGamma(1,1/$B$6)</f>
        <v>100</v>
      </c>
      <c r="C150" s="8">
        <f t="shared" ca="1" si="43"/>
        <v>11500</v>
      </c>
      <c r="D150" s="8">
        <f t="shared" ca="1" si="44"/>
        <v>11500</v>
      </c>
      <c r="E150" s="8" cm="1">
        <f t="array" aca="1" ref="E150" ca="1">_xll.RiskPert($B$8,$D$8,$E$8)</f>
        <v>50</v>
      </c>
      <c r="F150" s="8">
        <f t="shared" ca="1" si="45"/>
        <v>11550</v>
      </c>
      <c r="G150" s="8">
        <f t="shared" ca="1" si="46"/>
        <v>50</v>
      </c>
      <c r="H150" s="8">
        <f t="shared" ca="1" si="47"/>
        <v>11550</v>
      </c>
      <c r="I150" s="8" cm="1">
        <f t="array" aca="1" ref="I150" ca="1">_xll.RiskUniform($B$10,$C$10)</f>
        <v>40</v>
      </c>
      <c r="J150" s="8">
        <f t="shared" ca="1" si="48"/>
        <v>11590</v>
      </c>
      <c r="K150" s="8">
        <f t="shared" ca="1" si="49"/>
        <v>0</v>
      </c>
      <c r="L150" s="8">
        <f t="shared" ca="1" si="50"/>
        <v>11590</v>
      </c>
      <c r="M150" s="19" cm="1">
        <f t="array" aca="1" ref="M150" ca="1">_xll.RiskWeibull($B$12,$C$12)</f>
        <v>93.543756289254645</v>
      </c>
      <c r="N150" s="19">
        <f t="shared" ca="1" si="51"/>
        <v>11683.543756289255</v>
      </c>
      <c r="O150" s="8">
        <f t="shared" ca="1" si="52"/>
        <v>0</v>
      </c>
      <c r="P150" s="19">
        <f t="shared" ca="1" si="53"/>
        <v>11683.543756289255</v>
      </c>
      <c r="Q150" s="8" cm="1">
        <f t="array" aca="1" ref="Q150" ca="1">_xll.RiskGamma($B$14,1/$C$14)</f>
        <v>100</v>
      </c>
      <c r="R150" s="8" cm="1">
        <f t="array" aca="1" ref="R150" ca="1">_xll.RiskUniform($B$16,$C$16)</f>
        <v>20</v>
      </c>
      <c r="S150" s="19">
        <f t="shared" ca="1" si="54"/>
        <v>11803.543756289255</v>
      </c>
      <c r="T150" s="9">
        <f t="shared" ca="1" si="29"/>
        <v>100</v>
      </c>
      <c r="U150" s="19" cm="1">
        <f t="array" aca="1" ref="U150" ca="1">INDEX(S:S, 41 + (INT((ROW(A115)-1)/6)*6))</f>
        <v>12303.543756289255</v>
      </c>
      <c r="V150" s="8">
        <f t="shared" si="1"/>
        <v>120</v>
      </c>
      <c r="W150" s="19">
        <f t="shared" ca="1" si="30"/>
        <v>12423.543756289255</v>
      </c>
      <c r="X150" s="8">
        <f t="shared" ca="1" si="31"/>
        <v>500</v>
      </c>
      <c r="Y150" s="19">
        <f t="shared" ca="1" si="32"/>
        <v>12423.543756289255</v>
      </c>
      <c r="Z150" s="19" cm="1">
        <f t="array" aca="1" ref="Z150" ca="1">_xll.RiskPert($B$20,$C$20,$D$20)</f>
        <v>99.666666666666671</v>
      </c>
      <c r="AA150" s="8">
        <f t="shared" ca="1" si="33"/>
        <v>12523.210422955921</v>
      </c>
      <c r="AB150" s="8">
        <f t="shared" ca="1" si="34"/>
        <v>0</v>
      </c>
      <c r="AC150" s="8" cm="1">
        <f t="array" aca="1" ref="AC150" ca="1">IF(MOD(ROW()-36, 6) = 0, INDEX(AA:AA, ROW()), INDEX(AE:AE,ROW() - 1))</f>
        <v>12523.210422955921</v>
      </c>
      <c r="AD150" s="8" cm="1">
        <f t="array" aca="1" ref="AD150" ca="1">_xll.RiskUniform($B$22,$C$22)</f>
        <v>25</v>
      </c>
      <c r="AE150" s="8">
        <f t="shared" ca="1" si="55"/>
        <v>12548.210422955921</v>
      </c>
      <c r="AF150" s="19">
        <f t="shared" ca="1" si="35"/>
        <v>99.66666666666606</v>
      </c>
      <c r="AG150" s="19">
        <f t="shared" ca="1" si="56"/>
        <v>1048.2104229559209</v>
      </c>
      <c r="AH150" s="8" t="str">
        <f t="shared" ca="1" si="36"/>
        <v>ONE WEEK REACHED</v>
      </c>
      <c r="AI150" s="8">
        <f t="shared" ca="1" si="37"/>
        <v>0</v>
      </c>
      <c r="AJ150" s="8">
        <f t="shared" ca="1" si="38"/>
        <v>0</v>
      </c>
      <c r="AK150" s="8">
        <f t="shared" ca="1" si="39"/>
        <v>0</v>
      </c>
      <c r="AL150" s="19">
        <f t="shared" ca="1" si="40"/>
        <v>0</v>
      </c>
      <c r="AM150" s="19">
        <f t="shared" ca="1" si="41"/>
        <v>0</v>
      </c>
      <c r="AN150" s="8" t="str">
        <f t="shared" ca="1" si="42"/>
        <v>NO</v>
      </c>
    </row>
    <row r="151" spans="1:40">
      <c r="A151" s="8">
        <v>116</v>
      </c>
      <c r="B151" s="8" cm="1">
        <f t="array" aca="1" ref="B151" ca="1">_xll.RiskGamma(1,1/$B$6)</f>
        <v>100</v>
      </c>
      <c r="C151" s="8">
        <f t="shared" ca="1" si="43"/>
        <v>11600</v>
      </c>
      <c r="D151" s="8">
        <f t="shared" ca="1" si="44"/>
        <v>11600</v>
      </c>
      <c r="E151" s="8" cm="1">
        <f t="array" aca="1" ref="E151" ca="1">_xll.RiskPert($B$8,$D$8,$E$8)</f>
        <v>50</v>
      </c>
      <c r="F151" s="8">
        <f t="shared" ca="1" si="45"/>
        <v>11650</v>
      </c>
      <c r="G151" s="8">
        <f t="shared" ca="1" si="46"/>
        <v>50</v>
      </c>
      <c r="H151" s="8">
        <f t="shared" ca="1" si="47"/>
        <v>11650</v>
      </c>
      <c r="I151" s="8" cm="1">
        <f t="array" aca="1" ref="I151" ca="1">_xll.RiskUniform($B$10,$C$10)</f>
        <v>40</v>
      </c>
      <c r="J151" s="8">
        <f t="shared" ca="1" si="48"/>
        <v>11690</v>
      </c>
      <c r="K151" s="8">
        <f t="shared" ca="1" si="49"/>
        <v>0</v>
      </c>
      <c r="L151" s="8">
        <f t="shared" ca="1" si="50"/>
        <v>11690</v>
      </c>
      <c r="M151" s="19" cm="1">
        <f t="array" aca="1" ref="M151" ca="1">_xll.RiskWeibull($B$12,$C$12)</f>
        <v>93.543756289254645</v>
      </c>
      <c r="N151" s="19">
        <f t="shared" ca="1" si="51"/>
        <v>11783.543756289255</v>
      </c>
      <c r="O151" s="8">
        <f t="shared" ca="1" si="52"/>
        <v>0</v>
      </c>
      <c r="P151" s="19">
        <f t="shared" ca="1" si="53"/>
        <v>11783.543756289255</v>
      </c>
      <c r="Q151" s="8" cm="1">
        <f t="array" aca="1" ref="Q151" ca="1">_xll.RiskGamma($B$14,1/$C$14)</f>
        <v>100</v>
      </c>
      <c r="R151" s="8" cm="1">
        <f t="array" aca="1" ref="R151" ca="1">_xll.RiskUniform($B$16,$C$16)</f>
        <v>20</v>
      </c>
      <c r="S151" s="19">
        <f t="shared" ca="1" si="54"/>
        <v>11903.543756289255</v>
      </c>
      <c r="T151" s="9">
        <f t="shared" ca="1" si="29"/>
        <v>100</v>
      </c>
      <c r="U151" s="19" cm="1">
        <f t="array" aca="1" ref="U151" ca="1">INDEX(S:S, 41 + (INT((ROW(A116)-1)/6)*6))</f>
        <v>12303.543756289255</v>
      </c>
      <c r="V151" s="8">
        <f t="shared" si="1"/>
        <v>120</v>
      </c>
      <c r="W151" s="19">
        <f t="shared" ca="1" si="30"/>
        <v>12423.543756289255</v>
      </c>
      <c r="X151" s="8">
        <f t="shared" ca="1" si="31"/>
        <v>400</v>
      </c>
      <c r="Y151" s="19">
        <f t="shared" ca="1" si="32"/>
        <v>12423.543756289255</v>
      </c>
      <c r="Z151" s="19" cm="1">
        <f t="array" aca="1" ref="Z151" ca="1">_xll.RiskPert($B$20,$C$20,$D$20)</f>
        <v>99.666666666666671</v>
      </c>
      <c r="AA151" s="8">
        <f t="shared" ca="1" si="33"/>
        <v>12523.210422955921</v>
      </c>
      <c r="AB151" s="8">
        <f t="shared" ca="1" si="34"/>
        <v>0</v>
      </c>
      <c r="AC151" s="8" cm="1">
        <f t="array" aca="1" ref="AC151" ca="1">IF(MOD(ROW()-36, 6) = 0, INDEX(AA:AA, ROW()), INDEX(AE:AE,ROW() - 1))</f>
        <v>12548.210422955921</v>
      </c>
      <c r="AD151" s="8" cm="1">
        <f t="array" aca="1" ref="AD151" ca="1">_xll.RiskUniform($B$22,$C$22)</f>
        <v>25</v>
      </c>
      <c r="AE151" s="8">
        <f t="shared" ca="1" si="55"/>
        <v>12573.210422955921</v>
      </c>
      <c r="AF151" s="19">
        <f t="shared" ca="1" si="35"/>
        <v>124.66666666666606</v>
      </c>
      <c r="AG151" s="19">
        <f t="shared" ca="1" si="56"/>
        <v>973.21042295592088</v>
      </c>
      <c r="AH151" s="8" t="str">
        <f t="shared" ca="1" si="36"/>
        <v>ONE WEEK REACHED</v>
      </c>
      <c r="AI151" s="8">
        <f t="shared" ca="1" si="37"/>
        <v>0</v>
      </c>
      <c r="AJ151" s="8">
        <f t="shared" ca="1" si="38"/>
        <v>0</v>
      </c>
      <c r="AK151" s="8">
        <f t="shared" ca="1" si="39"/>
        <v>0</v>
      </c>
      <c r="AL151" s="19">
        <f t="shared" ca="1" si="40"/>
        <v>0</v>
      </c>
      <c r="AM151" s="19">
        <f t="shared" ca="1" si="41"/>
        <v>0</v>
      </c>
      <c r="AN151" s="8" t="str">
        <f t="shared" ca="1" si="42"/>
        <v>NO</v>
      </c>
    </row>
    <row r="152" spans="1:40">
      <c r="A152" s="8">
        <v>117</v>
      </c>
      <c r="B152" s="8" cm="1">
        <f t="array" aca="1" ref="B152" ca="1">_xll.RiskGamma(1,1/$B$6)</f>
        <v>100</v>
      </c>
      <c r="C152" s="8">
        <f t="shared" ca="1" si="43"/>
        <v>11700</v>
      </c>
      <c r="D152" s="8">
        <f t="shared" ca="1" si="44"/>
        <v>11700</v>
      </c>
      <c r="E152" s="8" cm="1">
        <f t="array" aca="1" ref="E152" ca="1">_xll.RiskPert($B$8,$D$8,$E$8)</f>
        <v>50</v>
      </c>
      <c r="F152" s="8">
        <f t="shared" ca="1" si="45"/>
        <v>11750</v>
      </c>
      <c r="G152" s="8">
        <f t="shared" ca="1" si="46"/>
        <v>50</v>
      </c>
      <c r="H152" s="8">
        <f t="shared" ca="1" si="47"/>
        <v>11750</v>
      </c>
      <c r="I152" s="8" cm="1">
        <f t="array" aca="1" ref="I152" ca="1">_xll.RiskUniform($B$10,$C$10)</f>
        <v>40</v>
      </c>
      <c r="J152" s="8">
        <f t="shared" ca="1" si="48"/>
        <v>11790</v>
      </c>
      <c r="K152" s="8">
        <f t="shared" ca="1" si="49"/>
        <v>0</v>
      </c>
      <c r="L152" s="8">
        <f t="shared" ca="1" si="50"/>
        <v>11790</v>
      </c>
      <c r="M152" s="19" cm="1">
        <f t="array" aca="1" ref="M152" ca="1">_xll.RiskWeibull($B$12,$C$12)</f>
        <v>93.543756289254645</v>
      </c>
      <c r="N152" s="19">
        <f t="shared" ca="1" si="51"/>
        <v>11883.543756289255</v>
      </c>
      <c r="O152" s="8">
        <f t="shared" ca="1" si="52"/>
        <v>0</v>
      </c>
      <c r="P152" s="19">
        <f t="shared" ca="1" si="53"/>
        <v>11883.543756289255</v>
      </c>
      <c r="Q152" s="8" cm="1">
        <f t="array" aca="1" ref="Q152" ca="1">_xll.RiskGamma($B$14,1/$C$14)</f>
        <v>100</v>
      </c>
      <c r="R152" s="8" cm="1">
        <f t="array" aca="1" ref="R152" ca="1">_xll.RiskUniform($B$16,$C$16)</f>
        <v>20</v>
      </c>
      <c r="S152" s="19">
        <f t="shared" ca="1" si="54"/>
        <v>12003.543756289255</v>
      </c>
      <c r="T152" s="9">
        <f t="shared" ca="1" si="29"/>
        <v>100</v>
      </c>
      <c r="U152" s="19" cm="1">
        <f t="array" aca="1" ref="U152" ca="1">INDEX(S:S, 41 + (INT((ROW(A117)-1)/6)*6))</f>
        <v>12303.543756289255</v>
      </c>
      <c r="V152" s="8">
        <f t="shared" si="1"/>
        <v>120</v>
      </c>
      <c r="W152" s="19">
        <f t="shared" ca="1" si="30"/>
        <v>12423.543756289255</v>
      </c>
      <c r="X152" s="8">
        <f t="shared" ca="1" si="31"/>
        <v>300</v>
      </c>
      <c r="Y152" s="19">
        <f t="shared" ca="1" si="32"/>
        <v>12423.543756289255</v>
      </c>
      <c r="Z152" s="19" cm="1">
        <f t="array" aca="1" ref="Z152" ca="1">_xll.RiskPert($B$20,$C$20,$D$20)</f>
        <v>99.666666666666671</v>
      </c>
      <c r="AA152" s="8">
        <f t="shared" ca="1" si="33"/>
        <v>12523.210422955921</v>
      </c>
      <c r="AB152" s="8">
        <f t="shared" ca="1" si="34"/>
        <v>0</v>
      </c>
      <c r="AC152" s="8" cm="1">
        <f t="array" aca="1" ref="AC152" ca="1">IF(MOD(ROW()-36, 6) = 0, INDEX(AA:AA, ROW()), INDEX(AE:AE,ROW() - 1))</f>
        <v>12573.210422955921</v>
      </c>
      <c r="AD152" s="8" cm="1">
        <f t="array" aca="1" ref="AD152" ca="1">_xll.RiskUniform($B$22,$C$22)</f>
        <v>25</v>
      </c>
      <c r="AE152" s="8">
        <f t="shared" ca="1" si="55"/>
        <v>12598.210422955921</v>
      </c>
      <c r="AF152" s="19">
        <f t="shared" ca="1" si="35"/>
        <v>149.66666666666606</v>
      </c>
      <c r="AG152" s="19">
        <f t="shared" ca="1" si="56"/>
        <v>898.21042295592088</v>
      </c>
      <c r="AH152" s="8" t="str">
        <f t="shared" ca="1" si="36"/>
        <v>ONE WEEK REACHED</v>
      </c>
      <c r="AI152" s="8">
        <f t="shared" ca="1" si="37"/>
        <v>0</v>
      </c>
      <c r="AJ152" s="8">
        <f t="shared" ca="1" si="38"/>
        <v>0</v>
      </c>
      <c r="AK152" s="8">
        <f t="shared" ca="1" si="39"/>
        <v>0</v>
      </c>
      <c r="AL152" s="19">
        <f t="shared" ca="1" si="40"/>
        <v>0</v>
      </c>
      <c r="AM152" s="19">
        <f t="shared" ca="1" si="41"/>
        <v>0</v>
      </c>
      <c r="AN152" s="8" t="str">
        <f t="shared" ca="1" si="42"/>
        <v>NO</v>
      </c>
    </row>
    <row r="153" spans="1:40">
      <c r="A153" s="8">
        <v>118</v>
      </c>
      <c r="B153" s="8" cm="1">
        <f t="array" aca="1" ref="B153" ca="1">_xll.RiskGamma(1,1/$B$6)</f>
        <v>100</v>
      </c>
      <c r="C153" s="8">
        <f t="shared" ca="1" si="43"/>
        <v>11800</v>
      </c>
      <c r="D153" s="8">
        <f t="shared" ca="1" si="44"/>
        <v>11800</v>
      </c>
      <c r="E153" s="8" cm="1">
        <f t="array" aca="1" ref="E153" ca="1">_xll.RiskPert($B$8,$D$8,$E$8)</f>
        <v>50</v>
      </c>
      <c r="F153" s="8">
        <f t="shared" ca="1" si="45"/>
        <v>11850</v>
      </c>
      <c r="G153" s="8">
        <f t="shared" ca="1" si="46"/>
        <v>50</v>
      </c>
      <c r="H153" s="8">
        <f t="shared" ca="1" si="47"/>
        <v>11850</v>
      </c>
      <c r="I153" s="8" cm="1">
        <f t="array" aca="1" ref="I153" ca="1">_xll.RiskUniform($B$10,$C$10)</f>
        <v>40</v>
      </c>
      <c r="J153" s="8">
        <f t="shared" ca="1" si="48"/>
        <v>11890</v>
      </c>
      <c r="K153" s="8">
        <f t="shared" ca="1" si="49"/>
        <v>0</v>
      </c>
      <c r="L153" s="8">
        <f t="shared" ca="1" si="50"/>
        <v>11890</v>
      </c>
      <c r="M153" s="19" cm="1">
        <f t="array" aca="1" ref="M153" ca="1">_xll.RiskWeibull($B$12,$C$12)</f>
        <v>93.543756289254645</v>
      </c>
      <c r="N153" s="19">
        <f t="shared" ca="1" si="51"/>
        <v>11983.543756289255</v>
      </c>
      <c r="O153" s="8">
        <f t="shared" ca="1" si="52"/>
        <v>0</v>
      </c>
      <c r="P153" s="19">
        <f t="shared" ca="1" si="53"/>
        <v>11983.543756289255</v>
      </c>
      <c r="Q153" s="8" cm="1">
        <f t="array" aca="1" ref="Q153" ca="1">_xll.RiskGamma($B$14,1/$C$14)</f>
        <v>100</v>
      </c>
      <c r="R153" s="8" cm="1">
        <f t="array" aca="1" ref="R153" ca="1">_xll.RiskUniform($B$16,$C$16)</f>
        <v>20</v>
      </c>
      <c r="S153" s="19">
        <f t="shared" ca="1" si="54"/>
        <v>12103.543756289255</v>
      </c>
      <c r="T153" s="9">
        <f t="shared" ca="1" si="29"/>
        <v>100</v>
      </c>
      <c r="U153" s="19" cm="1">
        <f t="array" aca="1" ref="U153" ca="1">INDEX(S:S, 41 + (INT((ROW(A118)-1)/6)*6))</f>
        <v>12303.543756289255</v>
      </c>
      <c r="V153" s="8">
        <f t="shared" si="1"/>
        <v>120</v>
      </c>
      <c r="W153" s="19">
        <f t="shared" ca="1" si="30"/>
        <v>12423.543756289255</v>
      </c>
      <c r="X153" s="8">
        <f t="shared" ca="1" si="31"/>
        <v>200</v>
      </c>
      <c r="Y153" s="19">
        <f t="shared" ca="1" si="32"/>
        <v>12423.543756289255</v>
      </c>
      <c r="Z153" s="19" cm="1">
        <f t="array" aca="1" ref="Z153" ca="1">_xll.RiskPert($B$20,$C$20,$D$20)</f>
        <v>99.666666666666671</v>
      </c>
      <c r="AA153" s="8">
        <f t="shared" ca="1" si="33"/>
        <v>12523.210422955921</v>
      </c>
      <c r="AB153" s="8">
        <f t="shared" ca="1" si="34"/>
        <v>0</v>
      </c>
      <c r="AC153" s="8" cm="1">
        <f t="array" aca="1" ref="AC153" ca="1">IF(MOD(ROW()-36, 6) = 0, INDEX(AA:AA, ROW()), INDEX(AE:AE,ROW() - 1))</f>
        <v>12598.210422955921</v>
      </c>
      <c r="AD153" s="8" cm="1">
        <f t="array" aca="1" ref="AD153" ca="1">_xll.RiskUniform($B$22,$C$22)</f>
        <v>25</v>
      </c>
      <c r="AE153" s="8">
        <f t="shared" ca="1" si="55"/>
        <v>12623.210422955921</v>
      </c>
      <c r="AF153" s="19">
        <f t="shared" ca="1" si="35"/>
        <v>174.66666666666606</v>
      </c>
      <c r="AG153" s="19">
        <f t="shared" ca="1" si="56"/>
        <v>823.21042295592088</v>
      </c>
      <c r="AH153" s="8" t="str">
        <f t="shared" ca="1" si="36"/>
        <v>ONE WEEK REACHED</v>
      </c>
      <c r="AI153" s="8">
        <f t="shared" ca="1" si="37"/>
        <v>0</v>
      </c>
      <c r="AJ153" s="8">
        <f t="shared" ca="1" si="38"/>
        <v>0</v>
      </c>
      <c r="AK153" s="8">
        <f t="shared" ca="1" si="39"/>
        <v>0</v>
      </c>
      <c r="AL153" s="19">
        <f t="shared" ca="1" si="40"/>
        <v>0</v>
      </c>
      <c r="AM153" s="19">
        <f t="shared" ca="1" si="41"/>
        <v>0</v>
      </c>
      <c r="AN153" s="8" t="str">
        <f t="shared" ca="1" si="42"/>
        <v>NO</v>
      </c>
    </row>
    <row r="154" spans="1:40">
      <c r="A154" s="8">
        <v>119</v>
      </c>
      <c r="B154" s="8" cm="1">
        <f t="array" aca="1" ref="B154" ca="1">_xll.RiskGamma(1,1/$B$6)</f>
        <v>100</v>
      </c>
      <c r="C154" s="8">
        <f t="shared" ca="1" si="43"/>
        <v>11900</v>
      </c>
      <c r="D154" s="8">
        <f t="shared" ca="1" si="44"/>
        <v>11900</v>
      </c>
      <c r="E154" s="8" cm="1">
        <f t="array" aca="1" ref="E154" ca="1">_xll.RiskPert($B$8,$D$8,$E$8)</f>
        <v>50</v>
      </c>
      <c r="F154" s="8">
        <f t="shared" ca="1" si="45"/>
        <v>11950</v>
      </c>
      <c r="G154" s="8">
        <f t="shared" ca="1" si="46"/>
        <v>50</v>
      </c>
      <c r="H154" s="8">
        <f t="shared" ca="1" si="47"/>
        <v>11950</v>
      </c>
      <c r="I154" s="8" cm="1">
        <f t="array" aca="1" ref="I154" ca="1">_xll.RiskUniform($B$10,$C$10)</f>
        <v>40</v>
      </c>
      <c r="J154" s="8">
        <f t="shared" ca="1" si="48"/>
        <v>11990</v>
      </c>
      <c r="K154" s="8">
        <f t="shared" ca="1" si="49"/>
        <v>0</v>
      </c>
      <c r="L154" s="8">
        <f t="shared" ca="1" si="50"/>
        <v>11990</v>
      </c>
      <c r="M154" s="19" cm="1">
        <f t="array" aca="1" ref="M154" ca="1">_xll.RiskWeibull($B$12,$C$12)</f>
        <v>93.543756289254645</v>
      </c>
      <c r="N154" s="19">
        <f t="shared" ca="1" si="51"/>
        <v>12083.543756289255</v>
      </c>
      <c r="O154" s="8">
        <f t="shared" ca="1" si="52"/>
        <v>0</v>
      </c>
      <c r="P154" s="19">
        <f t="shared" ca="1" si="53"/>
        <v>12083.543756289255</v>
      </c>
      <c r="Q154" s="8" cm="1">
        <f t="array" aca="1" ref="Q154" ca="1">_xll.RiskGamma($B$14,1/$C$14)</f>
        <v>100</v>
      </c>
      <c r="R154" s="8" cm="1">
        <f t="array" aca="1" ref="R154" ca="1">_xll.RiskUniform($B$16,$C$16)</f>
        <v>20</v>
      </c>
      <c r="S154" s="19">
        <f t="shared" ca="1" si="54"/>
        <v>12203.543756289255</v>
      </c>
      <c r="T154" s="9">
        <f t="shared" ca="1" si="29"/>
        <v>100</v>
      </c>
      <c r="U154" s="19" cm="1">
        <f t="array" aca="1" ref="U154" ca="1">INDEX(S:S, 41 + (INT((ROW(A119)-1)/6)*6))</f>
        <v>12303.543756289255</v>
      </c>
      <c r="V154" s="8">
        <f t="shared" si="1"/>
        <v>120</v>
      </c>
      <c r="W154" s="19">
        <f t="shared" ca="1" si="30"/>
        <v>12423.543756289255</v>
      </c>
      <c r="X154" s="8">
        <f t="shared" ca="1" si="31"/>
        <v>100</v>
      </c>
      <c r="Y154" s="19">
        <f t="shared" ca="1" si="32"/>
        <v>12423.543756289255</v>
      </c>
      <c r="Z154" s="19" cm="1">
        <f t="array" aca="1" ref="Z154" ca="1">_xll.RiskPert($B$20,$C$20,$D$20)</f>
        <v>99.666666666666671</v>
      </c>
      <c r="AA154" s="8">
        <f t="shared" ca="1" si="33"/>
        <v>12523.210422955921</v>
      </c>
      <c r="AB154" s="8">
        <f t="shared" ca="1" si="34"/>
        <v>0</v>
      </c>
      <c r="AC154" s="8" cm="1">
        <f t="array" aca="1" ref="AC154" ca="1">IF(MOD(ROW()-36, 6) = 0, INDEX(AA:AA, ROW()), INDEX(AE:AE,ROW() - 1))</f>
        <v>12623.210422955921</v>
      </c>
      <c r="AD154" s="8" cm="1">
        <f t="array" aca="1" ref="AD154" ca="1">_xll.RiskUniform($B$22,$C$22)</f>
        <v>25</v>
      </c>
      <c r="AE154" s="8">
        <f t="shared" ca="1" si="55"/>
        <v>12648.210422955921</v>
      </c>
      <c r="AF154" s="19">
        <f t="shared" ca="1" si="35"/>
        <v>199.66666666666606</v>
      </c>
      <c r="AG154" s="19">
        <f t="shared" ca="1" si="56"/>
        <v>748.21042295592088</v>
      </c>
      <c r="AH154" s="8" t="str">
        <f t="shared" ca="1" si="36"/>
        <v>ONE WEEK REACHED</v>
      </c>
      <c r="AI154" s="8">
        <f t="shared" ca="1" si="37"/>
        <v>0</v>
      </c>
      <c r="AJ154" s="8">
        <f t="shared" ca="1" si="38"/>
        <v>0</v>
      </c>
      <c r="AK154" s="8">
        <f t="shared" ca="1" si="39"/>
        <v>0</v>
      </c>
      <c r="AL154" s="19">
        <f t="shared" ca="1" si="40"/>
        <v>0</v>
      </c>
      <c r="AM154" s="19">
        <f t="shared" ca="1" si="41"/>
        <v>0</v>
      </c>
      <c r="AN154" s="8" t="str">
        <f t="shared" ca="1" si="42"/>
        <v>NO</v>
      </c>
    </row>
    <row r="155" spans="1:40">
      <c r="A155" s="8">
        <v>120</v>
      </c>
      <c r="B155" s="8" cm="1">
        <f t="array" aca="1" ref="B155" ca="1">_xll.RiskGamma(1,1/$B$6)</f>
        <v>100</v>
      </c>
      <c r="C155" s="8">
        <f t="shared" ca="1" si="43"/>
        <v>12000</v>
      </c>
      <c r="D155" s="8">
        <f t="shared" ca="1" si="44"/>
        <v>12000</v>
      </c>
      <c r="E155" s="8" cm="1">
        <f t="array" aca="1" ref="E155" ca="1">_xll.RiskPert($B$8,$D$8,$E$8)</f>
        <v>50</v>
      </c>
      <c r="F155" s="8">
        <f t="shared" ca="1" si="45"/>
        <v>12050</v>
      </c>
      <c r="G155" s="8">
        <f t="shared" ca="1" si="46"/>
        <v>50</v>
      </c>
      <c r="H155" s="8">
        <f t="shared" ca="1" si="47"/>
        <v>12050</v>
      </c>
      <c r="I155" s="8" cm="1">
        <f t="array" aca="1" ref="I155" ca="1">_xll.RiskUniform($B$10,$C$10)</f>
        <v>40</v>
      </c>
      <c r="J155" s="8">
        <f t="shared" ca="1" si="48"/>
        <v>12090</v>
      </c>
      <c r="K155" s="8">
        <f t="shared" ca="1" si="49"/>
        <v>0</v>
      </c>
      <c r="L155" s="8">
        <f t="shared" ca="1" si="50"/>
        <v>12090</v>
      </c>
      <c r="M155" s="19" cm="1">
        <f t="array" aca="1" ref="M155" ca="1">_xll.RiskWeibull($B$12,$C$12)</f>
        <v>93.543756289254645</v>
      </c>
      <c r="N155" s="19">
        <f t="shared" ca="1" si="51"/>
        <v>12183.543756289255</v>
      </c>
      <c r="O155" s="8">
        <f t="shared" ca="1" si="52"/>
        <v>0</v>
      </c>
      <c r="P155" s="19">
        <f t="shared" ca="1" si="53"/>
        <v>12183.543756289255</v>
      </c>
      <c r="Q155" s="8" cm="1">
        <f t="array" aca="1" ref="Q155" ca="1">_xll.RiskGamma($B$14,1/$C$14)</f>
        <v>100</v>
      </c>
      <c r="R155" s="8" cm="1">
        <f t="array" aca="1" ref="R155" ca="1">_xll.RiskUniform($B$16,$C$16)</f>
        <v>20</v>
      </c>
      <c r="S155" s="19">
        <f t="shared" ca="1" si="54"/>
        <v>12303.543756289255</v>
      </c>
      <c r="T155" s="9">
        <f t="shared" ca="1" si="29"/>
        <v>100</v>
      </c>
      <c r="U155" s="19" cm="1">
        <f t="array" aca="1" ref="U155" ca="1">INDEX(S:S, 41 + (INT((ROW(A120)-1)/6)*6))</f>
        <v>12303.543756289255</v>
      </c>
      <c r="V155" s="8">
        <f t="shared" si="1"/>
        <v>120</v>
      </c>
      <c r="W155" s="19">
        <f t="shared" ca="1" si="30"/>
        <v>12423.543756289255</v>
      </c>
      <c r="X155" s="8">
        <f t="shared" ca="1" si="31"/>
        <v>0</v>
      </c>
      <c r="Y155" s="19">
        <f t="shared" ca="1" si="32"/>
        <v>12423.543756289255</v>
      </c>
      <c r="Z155" s="19" cm="1">
        <f t="array" aca="1" ref="Z155" ca="1">_xll.RiskPert($B$20,$C$20,$D$20)</f>
        <v>99.666666666666671</v>
      </c>
      <c r="AA155" s="8">
        <f t="shared" ca="1" si="33"/>
        <v>12523.210422955921</v>
      </c>
      <c r="AB155" s="8">
        <f t="shared" ca="1" si="34"/>
        <v>0</v>
      </c>
      <c r="AC155" s="8" cm="1">
        <f t="array" aca="1" ref="AC155" ca="1">IF(MOD(ROW()-36, 6) = 0, INDEX(AA:AA, ROW()), INDEX(AE:AE,ROW() - 1))</f>
        <v>12648.210422955921</v>
      </c>
      <c r="AD155" s="8" cm="1">
        <f t="array" aca="1" ref="AD155" ca="1">_xll.RiskUniform($B$22,$C$22)</f>
        <v>25</v>
      </c>
      <c r="AE155" s="8">
        <f t="shared" ca="1" si="55"/>
        <v>12673.210422955921</v>
      </c>
      <c r="AF155" s="19">
        <f t="shared" ca="1" si="35"/>
        <v>224.66666666666606</v>
      </c>
      <c r="AG155" s="19">
        <f t="shared" ca="1" si="56"/>
        <v>673.21042295592088</v>
      </c>
      <c r="AH155" s="8" t="str">
        <f t="shared" ca="1" si="36"/>
        <v>ONE WEEK REACHED</v>
      </c>
      <c r="AI155" s="8">
        <f t="shared" ca="1" si="37"/>
        <v>0</v>
      </c>
      <c r="AJ155" s="8">
        <f t="shared" ca="1" si="38"/>
        <v>0</v>
      </c>
      <c r="AK155" s="8">
        <f t="shared" ca="1" si="39"/>
        <v>0</v>
      </c>
      <c r="AL155" s="19">
        <f t="shared" ca="1" si="40"/>
        <v>0</v>
      </c>
      <c r="AM155" s="19">
        <f t="shared" ca="1" si="41"/>
        <v>0</v>
      </c>
      <c r="AN155" s="8" t="str">
        <f t="shared" ca="1" si="42"/>
        <v>NO</v>
      </c>
    </row>
    <row r="159" spans="1:40">
      <c r="A159" s="7" t="s">
        <v>135</v>
      </c>
      <c r="B159" s="8"/>
      <c r="C159" s="7" t="s">
        <v>150</v>
      </c>
    </row>
    <row r="160" spans="1:40">
      <c r="A160" s="8" t="s">
        <v>151</v>
      </c>
      <c r="B160" s="8" cm="1">
        <f t="array" aca="1" ref="B160" ca="1">_xll.RiskOutput("mean time a sample waits in the queue for CSI to arrive")+SUM(AI36:AI155)/B164</f>
        <v>50</v>
      </c>
      <c r="C160" s="8" t="s">
        <v>61</v>
      </c>
    </row>
    <row r="161" spans="1:3">
      <c r="A161" s="8" t="s">
        <v>152</v>
      </c>
      <c r="B161" s="8" cm="1">
        <f t="array" aca="1" ref="B161" ca="1">_xll.RiskOutput("mean time a sample waits in the queue for sample preparation")+SUM(AJ36:AJ155)/B164</f>
        <v>100</v>
      </c>
      <c r="C161" s="8" t="s">
        <v>61</v>
      </c>
    </row>
    <row r="162" spans="1:3">
      <c r="A162" s="8" t="s">
        <v>153</v>
      </c>
      <c r="B162" s="8" cm="1">
        <f t="array" aca="1" ref="B162" ca="1">_xll.RiskOutput("mean time a sample waits in the queue for DNA sequencing")+SUM(AK36:AK155)/B164</f>
        <v>250</v>
      </c>
      <c r="C162" s="8" t="s">
        <v>61</v>
      </c>
    </row>
    <row r="163" spans="1:3">
      <c r="A163" s="8" t="s">
        <v>154</v>
      </c>
      <c r="B163" s="9" cm="1">
        <f t="array" aca="1" ref="B163" ca="1">_xll.RiskOutput("mean time a sample waits in the queue for validation")+SUM(AL36:AL155)/B164</f>
        <v>162.16666666666683</v>
      </c>
      <c r="C163" s="8" t="s">
        <v>61</v>
      </c>
    </row>
    <row r="164" spans="1:3">
      <c r="A164" s="8" t="s">
        <v>155</v>
      </c>
      <c r="B164" s="8" cm="1">
        <f t="array" aca="1" ref="B164" ca="1">_xll.RiskOutput("mean number of samples processed in one week")+COUNTIF(AH36:AH155,"NO")</f>
        <v>90</v>
      </c>
      <c r="C164" s="8"/>
    </row>
    <row r="165" spans="1:3">
      <c r="A165" s="8" t="s">
        <v>156</v>
      </c>
      <c r="B165" s="8" cm="1">
        <f t="array" aca="1" ref="B165" ca="1">_xll.RiskOutput("mean number of samples matched")+_xlfn.CEILING.MATH(B164*$B$25)</f>
        <v>2</v>
      </c>
      <c r="C165" s="8"/>
    </row>
    <row r="166" spans="1:3">
      <c r="A166" s="8" t="s">
        <v>157</v>
      </c>
      <c r="B166" s="9" cm="1">
        <f t="array" aca="1" ref="B166" ca="1">_xll.RiskOutput("mean time to process a sample")+SUM(AM36:AM155)/B164</f>
        <v>860.71042295592019</v>
      </c>
      <c r="C166" s="8" t="s">
        <v>61</v>
      </c>
    </row>
    <row r="167" spans="1:3">
      <c r="A167" s="8" t="s">
        <v>158</v>
      </c>
      <c r="B167" s="9" cm="1">
        <f t="array" aca="1" ref="B167" ca="1">_xll.RiskOutput("percentage of samples that are processed in under 24 hrs")+((COUNTIF(AN36:AN155,"YES"))/B164)*100</f>
        <v>100</v>
      </c>
      <c r="C167" s="8" t="s">
        <v>143</v>
      </c>
    </row>
  </sheetData>
  <mergeCells count="9">
    <mergeCell ref="Y34:AB34"/>
    <mergeCell ref="AC34:AF34"/>
    <mergeCell ref="I3:U3"/>
    <mergeCell ref="I2:U2"/>
    <mergeCell ref="D34:G34"/>
    <mergeCell ref="H34:K34"/>
    <mergeCell ref="L34:O34"/>
    <mergeCell ref="P34:S34"/>
    <mergeCell ref="U34:X3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Varghese, Eldhose (PG/T - Surrey Business Schl)</dc:creator>
  <cp:keywords/>
  <dc:description/>
  <cp:lastModifiedBy/>
  <cp:revision/>
  <dcterms:created xsi:type="dcterms:W3CDTF">2024-04-03T14:26:33Z</dcterms:created>
  <dcterms:modified xsi:type="dcterms:W3CDTF">2024-05-13T11:12:38Z</dcterms:modified>
  <cp:category/>
  <cp:contentStatus/>
</cp:coreProperties>
</file>