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2565" windowWidth="14625" windowHeight="3420" activeTab="1"/>
  </bookViews>
  <sheets>
    <sheet name="IO点表" sheetId="1" r:id="rId1"/>
    <sheet name="DI" sheetId="3" r:id="rId2"/>
    <sheet name="DO" sheetId="4" r:id="rId3"/>
    <sheet name="自动流程" sheetId="5" r:id="rId4"/>
    <sheet name="设定值" sheetId="6" r:id="rId5"/>
    <sheet name="HMI设定值" sheetId="15" r:id="rId6"/>
    <sheet name="Sheet1" sheetId="14" r:id="rId7"/>
    <sheet name="Sheet2" sheetId="13" r:id="rId8"/>
  </sheets>
  <calcPr calcId="144525"/>
</workbook>
</file>

<file path=xl/calcChain.xml><?xml version="1.0" encoding="utf-8"?>
<calcChain xmlns="http://schemas.openxmlformats.org/spreadsheetml/2006/main">
  <c r="R32" i="3" l="1"/>
  <c r="P6" i="3"/>
  <c r="P32" i="3" l="1"/>
  <c r="D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4" i="5"/>
  <c r="C24" i="3" l="1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6" i="4"/>
  <c r="Z6" i="3" l="1"/>
  <c r="G55" i="3"/>
  <c r="J55" i="3"/>
  <c r="BL62" i="14" l="1"/>
  <c r="BN62" i="14" s="1"/>
  <c r="BL61" i="14"/>
  <c r="BN61" i="14" s="1"/>
  <c r="X55" i="14"/>
  <c r="V55" i="14"/>
  <c r="U55" i="14"/>
  <c r="X53" i="14"/>
  <c r="V53" i="14"/>
  <c r="U53" i="14"/>
  <c r="X51" i="14"/>
  <c r="V51" i="14"/>
  <c r="U51" i="14"/>
  <c r="X49" i="14"/>
  <c r="V49" i="14"/>
  <c r="U49" i="14"/>
  <c r="X47" i="14"/>
  <c r="V47" i="14"/>
  <c r="U47" i="14"/>
  <c r="X45" i="14"/>
  <c r="V45" i="14"/>
  <c r="U45" i="14"/>
  <c r="X43" i="14"/>
  <c r="V43" i="14"/>
  <c r="U43" i="14"/>
  <c r="X41" i="14"/>
  <c r="V41" i="14"/>
  <c r="U41" i="14"/>
  <c r="X39" i="14"/>
  <c r="V39" i="14"/>
  <c r="U39" i="14"/>
  <c r="X37" i="14"/>
  <c r="V37" i="14"/>
  <c r="U37" i="14"/>
  <c r="X35" i="14"/>
  <c r="V35" i="14"/>
  <c r="U35" i="14"/>
  <c r="N30" i="4"/>
  <c r="L30" i="4"/>
  <c r="J30" i="4"/>
  <c r="H30" i="4"/>
  <c r="F30" i="4"/>
  <c r="C15" i="4" l="1"/>
  <c r="C16" i="4"/>
  <c r="C17" i="4"/>
  <c r="C18" i="4"/>
  <c r="C19" i="4"/>
  <c r="C20" i="4"/>
  <c r="C21" i="4"/>
  <c r="C22" i="4"/>
  <c r="C23" i="4"/>
  <c r="C24" i="4"/>
  <c r="C25" i="4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N43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K75" i="3"/>
  <c r="K43" i="3"/>
  <c r="J47" i="3"/>
  <c r="J48" i="3"/>
  <c r="J49" i="3"/>
  <c r="J50" i="3"/>
  <c r="J51" i="3"/>
  <c r="J52" i="3"/>
  <c r="J53" i="3"/>
  <c r="J54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44" i="3"/>
  <c r="J45" i="3"/>
  <c r="J46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45" i="3"/>
  <c r="G46" i="3"/>
  <c r="G47" i="3"/>
  <c r="G48" i="3"/>
  <c r="G49" i="3"/>
  <c r="G50" i="3"/>
  <c r="G51" i="3"/>
  <c r="G52" i="3"/>
  <c r="G53" i="3"/>
  <c r="G54" i="3"/>
  <c r="G44" i="3"/>
  <c r="F75" i="3"/>
  <c r="F43" i="3"/>
  <c r="C87" i="3"/>
  <c r="C88" i="3"/>
  <c r="C76" i="3"/>
  <c r="C77" i="3"/>
  <c r="C78" i="3"/>
  <c r="C79" i="3"/>
  <c r="C80" i="3"/>
  <c r="C81" i="3"/>
  <c r="C82" i="3"/>
  <c r="C83" i="3"/>
  <c r="C84" i="3"/>
  <c r="C85" i="3"/>
  <c r="C86" i="3"/>
  <c r="C75" i="3"/>
  <c r="P43" i="3" l="1"/>
  <c r="K181" i="13"/>
  <c r="G181" i="13"/>
  <c r="C181" i="13"/>
  <c r="C215" i="13"/>
  <c r="C21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184" i="13"/>
  <c r="K176" i="13"/>
  <c r="K177" i="13"/>
  <c r="K178" i="13"/>
  <c r="K179" i="13"/>
  <c r="K180" i="13"/>
  <c r="K175" i="13"/>
  <c r="G176" i="13"/>
  <c r="G177" i="13"/>
  <c r="G178" i="13"/>
  <c r="G179" i="13"/>
  <c r="G180" i="13"/>
  <c r="G175" i="13"/>
  <c r="C176" i="13"/>
  <c r="C177" i="13"/>
  <c r="C178" i="13"/>
  <c r="C179" i="13"/>
  <c r="C180" i="13"/>
  <c r="C175" i="13"/>
  <c r="K23" i="13"/>
  <c r="G97" i="13"/>
  <c r="G98" i="13"/>
  <c r="G99" i="13"/>
  <c r="G100" i="13"/>
  <c r="G101" i="13"/>
  <c r="G96" i="13"/>
  <c r="C97" i="13"/>
  <c r="C98" i="13"/>
  <c r="C96" i="13"/>
  <c r="K22" i="13"/>
  <c r="C24" i="13"/>
  <c r="C25" i="13"/>
  <c r="C26" i="13"/>
  <c r="C27" i="13"/>
  <c r="C28" i="13"/>
  <c r="C23" i="13"/>
  <c r="C22" i="13"/>
  <c r="G92" i="13"/>
  <c r="G93" i="13"/>
  <c r="G91" i="13"/>
  <c r="G94" i="13"/>
  <c r="K13" i="13"/>
  <c r="K14" i="13"/>
  <c r="K15" i="13"/>
  <c r="C19" i="13"/>
  <c r="C20" i="13"/>
  <c r="C11" i="13"/>
  <c r="C12" i="13"/>
  <c r="C13" i="13"/>
  <c r="C14" i="13"/>
  <c r="C15" i="13"/>
  <c r="C16" i="13"/>
  <c r="C17" i="13"/>
  <c r="C18" i="13"/>
  <c r="C80" i="13"/>
  <c r="C81" i="13"/>
  <c r="C82" i="13"/>
  <c r="C83" i="13"/>
  <c r="C79" i="13"/>
  <c r="K113" i="13"/>
  <c r="K114" i="13"/>
  <c r="K115" i="13"/>
  <c r="K116" i="13"/>
  <c r="K117" i="13"/>
  <c r="K122" i="13"/>
  <c r="K123" i="13"/>
  <c r="K124" i="13"/>
  <c r="K125" i="13"/>
  <c r="K112" i="13"/>
  <c r="G113" i="13"/>
  <c r="G114" i="13"/>
  <c r="G115" i="13"/>
  <c r="G116" i="13"/>
  <c r="G117" i="13"/>
  <c r="G122" i="13"/>
  <c r="G123" i="13"/>
  <c r="G124" i="13"/>
  <c r="G125" i="13"/>
  <c r="G112" i="13"/>
  <c r="C113" i="13"/>
  <c r="C114" i="13"/>
  <c r="C115" i="13"/>
  <c r="C116" i="13"/>
  <c r="C117" i="13"/>
  <c r="C122" i="13"/>
  <c r="C123" i="13"/>
  <c r="C124" i="13"/>
  <c r="C125" i="13"/>
  <c r="C112" i="13"/>
  <c r="G80" i="13"/>
  <c r="G81" i="13"/>
  <c r="G82" i="13"/>
  <c r="G83" i="13"/>
  <c r="G84" i="13"/>
  <c r="G85" i="13"/>
  <c r="G86" i="13"/>
  <c r="G87" i="13"/>
  <c r="G88" i="13"/>
  <c r="G89" i="13"/>
  <c r="G90" i="13"/>
  <c r="G79" i="13"/>
  <c r="K39" i="13"/>
  <c r="K40" i="13"/>
  <c r="K41" i="13"/>
  <c r="K42" i="13"/>
  <c r="K43" i="13"/>
  <c r="K48" i="13"/>
  <c r="K49" i="13"/>
  <c r="K50" i="13"/>
  <c r="K51" i="13"/>
  <c r="K52" i="13"/>
  <c r="K53" i="13"/>
  <c r="K54" i="13"/>
  <c r="K38" i="13"/>
  <c r="G39" i="13"/>
  <c r="G40" i="13"/>
  <c r="G41" i="13"/>
  <c r="G42" i="13"/>
  <c r="G43" i="13"/>
  <c r="G48" i="13"/>
  <c r="G49" i="13"/>
  <c r="G50" i="13"/>
  <c r="G51" i="13"/>
  <c r="G52" i="13"/>
  <c r="G53" i="13"/>
  <c r="G54" i="13"/>
  <c r="G38" i="13"/>
  <c r="C39" i="13"/>
  <c r="C40" i="13"/>
  <c r="C41" i="13"/>
  <c r="C42" i="13"/>
  <c r="C43" i="13"/>
  <c r="C48" i="13"/>
  <c r="C49" i="13"/>
  <c r="C50" i="13"/>
  <c r="C51" i="13"/>
  <c r="C52" i="13"/>
  <c r="C53" i="13"/>
  <c r="C54" i="13"/>
  <c r="C38" i="13"/>
  <c r="K7" i="13"/>
  <c r="K8" i="13"/>
  <c r="K9" i="13"/>
  <c r="K10" i="13"/>
  <c r="K11" i="13"/>
  <c r="K12" i="13"/>
  <c r="K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6" i="13"/>
  <c r="C7" i="13"/>
  <c r="C8" i="13"/>
  <c r="C9" i="13"/>
  <c r="C10" i="13"/>
  <c r="C6" i="13"/>
  <c r="H7" i="3"/>
  <c r="H8" i="3" s="1"/>
  <c r="I6" i="3"/>
  <c r="J43" i="3"/>
  <c r="X6" i="3"/>
  <c r="W7" i="3"/>
  <c r="W8" i="3" s="1"/>
  <c r="X8" i="3" s="1"/>
  <c r="T6" i="3"/>
  <c r="U6" i="3" s="1"/>
  <c r="R9" i="3"/>
  <c r="C55" i="4"/>
  <c r="G55" i="4" s="1"/>
  <c r="C56" i="4"/>
  <c r="C57" i="4"/>
  <c r="C58" i="4"/>
  <c r="C59" i="4"/>
  <c r="C60" i="4"/>
  <c r="T60" i="4" s="1"/>
  <c r="C61" i="4"/>
  <c r="T61" i="4" s="1"/>
  <c r="C62" i="4"/>
  <c r="C63" i="4"/>
  <c r="M63" i="4" s="1"/>
  <c r="C64" i="4"/>
  <c r="O64" i="4" s="1"/>
  <c r="C65" i="4"/>
  <c r="M65" i="4" s="1"/>
  <c r="C66" i="4"/>
  <c r="C67" i="4"/>
  <c r="M67" i="4" s="1"/>
  <c r="C39" i="4"/>
  <c r="C40" i="4"/>
  <c r="M40" i="4" s="1"/>
  <c r="C41" i="4"/>
  <c r="T41" i="4" s="1"/>
  <c r="C42" i="4"/>
  <c r="M42" i="4" s="1"/>
  <c r="C43" i="4"/>
  <c r="O43" i="4" s="1"/>
  <c r="C44" i="4"/>
  <c r="G44" i="4" s="1"/>
  <c r="C45" i="4"/>
  <c r="I45" i="4" s="1"/>
  <c r="T46" i="4"/>
  <c r="O49" i="4"/>
  <c r="T50" i="4"/>
  <c r="T52" i="4"/>
  <c r="C54" i="4"/>
  <c r="T54" i="4" s="1"/>
  <c r="C34" i="4"/>
  <c r="G34" i="4" s="1"/>
  <c r="C35" i="4"/>
  <c r="O35" i="4" s="1"/>
  <c r="C36" i="4"/>
  <c r="M36" i="4" s="1"/>
  <c r="C37" i="4"/>
  <c r="T37" i="4" s="1"/>
  <c r="C38" i="4"/>
  <c r="T38" i="4" s="1"/>
  <c r="O23" i="4"/>
  <c r="C26" i="4"/>
  <c r="O26" i="4" s="1"/>
  <c r="C27" i="4"/>
  <c r="I27" i="4" s="1"/>
  <c r="C28" i="4"/>
  <c r="C29" i="4"/>
  <c r="C30" i="4"/>
  <c r="C31" i="4"/>
  <c r="C32" i="4"/>
  <c r="C33" i="4"/>
  <c r="O33" i="4" s="1"/>
  <c r="M16" i="4"/>
  <c r="AM64" i="6"/>
  <c r="AO64" i="6" s="1"/>
  <c r="AM63" i="6"/>
  <c r="AO63" i="6" s="1"/>
  <c r="B5" i="5"/>
  <c r="B6" i="5" s="1"/>
  <c r="B7" i="5" s="1"/>
  <c r="B8" i="5" s="1"/>
  <c r="B9" i="5" s="1"/>
  <c r="B10" i="5" s="1"/>
  <c r="B11" i="5" s="1"/>
  <c r="B12" i="5" s="1"/>
  <c r="B13" i="5" s="1"/>
  <c r="B14" i="5" s="1"/>
  <c r="D7" i="4"/>
  <c r="D31" i="4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7" i="3"/>
  <c r="D8" i="3" s="1"/>
  <c r="D9" i="3" s="1"/>
  <c r="D10" i="3" s="1"/>
  <c r="D11" i="3" s="1"/>
  <c r="D12" i="3" s="1"/>
  <c r="D13" i="3" s="1"/>
  <c r="M22" i="4"/>
  <c r="C7" i="4"/>
  <c r="C8" i="4"/>
  <c r="C9" i="4"/>
  <c r="G9" i="4" s="1"/>
  <c r="C10" i="4"/>
  <c r="G10" i="4" s="1"/>
  <c r="C11" i="4"/>
  <c r="O11" i="4" s="1"/>
  <c r="C12" i="4"/>
  <c r="C13" i="4"/>
  <c r="C14" i="4"/>
  <c r="O14" i="4" s="1"/>
  <c r="C6" i="4"/>
  <c r="C30" i="3"/>
  <c r="V30" i="3" s="1"/>
  <c r="C31" i="3"/>
  <c r="V31" i="3" s="1"/>
  <c r="C32" i="3"/>
  <c r="C33" i="3"/>
  <c r="G33" i="3" s="1"/>
  <c r="C34" i="3"/>
  <c r="Y34" i="3" s="1"/>
  <c r="C35" i="3"/>
  <c r="L35" i="3" s="1"/>
  <c r="C36" i="3"/>
  <c r="P36" i="3" s="1"/>
  <c r="C37" i="3"/>
  <c r="V37" i="3" s="1"/>
  <c r="C38" i="3"/>
  <c r="C39" i="3"/>
  <c r="J39" i="3" s="1"/>
  <c r="C40" i="3"/>
  <c r="P40" i="3" s="1"/>
  <c r="C41" i="3"/>
  <c r="L41" i="3" s="1"/>
  <c r="G43" i="3"/>
  <c r="C14" i="3"/>
  <c r="V14" i="3" s="1"/>
  <c r="C15" i="3"/>
  <c r="J15" i="3" s="1"/>
  <c r="C16" i="3"/>
  <c r="J16" i="3" s="1"/>
  <c r="C17" i="3"/>
  <c r="AA17" i="3" s="1"/>
  <c r="C18" i="3"/>
  <c r="V18" i="3" s="1"/>
  <c r="C19" i="3"/>
  <c r="J19" i="3" s="1"/>
  <c r="C20" i="3"/>
  <c r="Y20" i="3" s="1"/>
  <c r="C21" i="3"/>
  <c r="Y21" i="3" s="1"/>
  <c r="C22" i="3"/>
  <c r="G22" i="3" s="1"/>
  <c r="C23" i="3"/>
  <c r="S23" i="3" s="1"/>
  <c r="AA24" i="3"/>
  <c r="C25" i="3"/>
  <c r="V25" i="3" s="1"/>
  <c r="C26" i="3"/>
  <c r="L26" i="3" s="1"/>
  <c r="C27" i="3"/>
  <c r="S27" i="3" s="1"/>
  <c r="C28" i="3"/>
  <c r="AA28" i="3" s="1"/>
  <c r="C29" i="3"/>
  <c r="S29" i="3" s="1"/>
  <c r="C7" i="3"/>
  <c r="L7" i="3" s="1"/>
  <c r="C8" i="3"/>
  <c r="V8" i="3" s="1"/>
  <c r="C9" i="3"/>
  <c r="Y9" i="3" s="1"/>
  <c r="C10" i="3"/>
  <c r="Y10" i="3" s="1"/>
  <c r="C11" i="3"/>
  <c r="G11" i="3" s="1"/>
  <c r="C12" i="3"/>
  <c r="L12" i="3" s="1"/>
  <c r="C13" i="3"/>
  <c r="P13" i="3" s="1"/>
  <c r="C6" i="3"/>
  <c r="L6" i="3" s="1"/>
  <c r="C4" i="5"/>
  <c r="T47" i="4"/>
  <c r="T48" i="4"/>
  <c r="T49" i="4"/>
  <c r="T51" i="4"/>
  <c r="T58" i="4"/>
  <c r="T62" i="4"/>
  <c r="S43" i="3"/>
  <c r="R6" i="3"/>
  <c r="M6" i="3"/>
  <c r="O42" i="4"/>
  <c r="O46" i="4"/>
  <c r="O47" i="4"/>
  <c r="O51" i="4"/>
  <c r="O53" i="4"/>
  <c r="O58" i="4"/>
  <c r="O18" i="4"/>
  <c r="O19" i="4"/>
  <c r="O21" i="4"/>
  <c r="O25" i="4"/>
  <c r="O36" i="4"/>
  <c r="O15" i="4"/>
  <c r="O17" i="4"/>
  <c r="M15" i="4"/>
  <c r="M17" i="4"/>
  <c r="M18" i="4"/>
  <c r="M19" i="4"/>
  <c r="M20" i="4"/>
  <c r="M21" i="4"/>
  <c r="M23" i="4"/>
  <c r="M25" i="4"/>
  <c r="M37" i="4"/>
  <c r="M46" i="4"/>
  <c r="M47" i="4"/>
  <c r="M48" i="4"/>
  <c r="M49" i="4"/>
  <c r="M50" i="4"/>
  <c r="M51" i="4"/>
  <c r="M58" i="4"/>
  <c r="M61" i="4"/>
  <c r="M66" i="4"/>
  <c r="I46" i="4"/>
  <c r="I47" i="4"/>
  <c r="I51" i="4"/>
  <c r="I58" i="4"/>
  <c r="I59" i="4"/>
  <c r="I42" i="4"/>
  <c r="I15" i="4"/>
  <c r="I17" i="4"/>
  <c r="I18" i="4"/>
  <c r="I19" i="4"/>
  <c r="I21" i="4"/>
  <c r="I25" i="4"/>
  <c r="G7" i="4"/>
  <c r="G15" i="4"/>
  <c r="G17" i="4"/>
  <c r="G18" i="4"/>
  <c r="G19" i="4"/>
  <c r="G20" i="4"/>
  <c r="G21" i="4"/>
  <c r="G25" i="4"/>
  <c r="G28" i="4"/>
  <c r="G46" i="4"/>
  <c r="G47" i="4"/>
  <c r="G48" i="4"/>
  <c r="G51" i="4"/>
  <c r="G58" i="4"/>
  <c r="G66" i="4"/>
  <c r="E6" i="4"/>
  <c r="L43" i="3"/>
  <c r="E6" i="3"/>
  <c r="E31" i="4"/>
  <c r="O31" i="4"/>
  <c r="O52" i="4"/>
  <c r="O48" i="4"/>
  <c r="I48" i="4"/>
  <c r="B15" i="5" l="1"/>
  <c r="C5" i="5"/>
  <c r="G29" i="4"/>
  <c r="O13" i="4"/>
  <c r="I13" i="4"/>
  <c r="I61" i="4"/>
  <c r="I65" i="4"/>
  <c r="M13" i="4"/>
  <c r="O10" i="4"/>
  <c r="O65" i="4"/>
  <c r="T40" i="4"/>
  <c r="I10" i="4"/>
  <c r="M33" i="4"/>
  <c r="G54" i="4"/>
  <c r="M29" i="4"/>
  <c r="G33" i="4"/>
  <c r="I29" i="4"/>
  <c r="M43" i="4"/>
  <c r="G31" i="4"/>
  <c r="G13" i="4"/>
  <c r="M10" i="4"/>
  <c r="I35" i="4"/>
  <c r="I31" i="4"/>
  <c r="G43" i="4"/>
  <c r="I40" i="4"/>
  <c r="M45" i="4"/>
  <c r="M31" i="4"/>
  <c r="O29" i="4"/>
  <c r="O63" i="4"/>
  <c r="M8" i="4"/>
  <c r="O8" i="4"/>
  <c r="M6" i="4"/>
  <c r="O41" i="4"/>
  <c r="T45" i="4"/>
  <c r="T65" i="4"/>
  <c r="I9" i="4"/>
  <c r="T35" i="4"/>
  <c r="G65" i="4"/>
  <c r="G41" i="4"/>
  <c r="M35" i="4"/>
  <c r="O61" i="4"/>
  <c r="O44" i="4"/>
  <c r="I12" i="4"/>
  <c r="I34" i="4"/>
  <c r="M38" i="4"/>
  <c r="M12" i="4"/>
  <c r="O12" i="4"/>
  <c r="G40" i="4"/>
  <c r="I44" i="4"/>
  <c r="M64" i="4"/>
  <c r="O40" i="4"/>
  <c r="E32" i="4"/>
  <c r="H32" i="4" s="1"/>
  <c r="G12" i="4"/>
  <c r="M26" i="4"/>
  <c r="T57" i="4"/>
  <c r="L6" i="4"/>
  <c r="J6" i="4"/>
  <c r="H6" i="4"/>
  <c r="N6" i="4"/>
  <c r="F6" i="4"/>
  <c r="E7" i="4"/>
  <c r="D8" i="4"/>
  <c r="T59" i="4"/>
  <c r="G59" i="4"/>
  <c r="O59" i="4"/>
  <c r="M59" i="4"/>
  <c r="G56" i="4"/>
  <c r="O56" i="4"/>
  <c r="M56" i="4"/>
  <c r="T56" i="4"/>
  <c r="I56" i="4"/>
  <c r="M9" i="4"/>
  <c r="T34" i="4"/>
  <c r="O34" i="4"/>
  <c r="M34" i="4"/>
  <c r="T44" i="4"/>
  <c r="M44" i="4"/>
  <c r="O9" i="4"/>
  <c r="O32" i="4"/>
  <c r="M32" i="4"/>
  <c r="M28" i="4"/>
  <c r="O28" i="4"/>
  <c r="T66" i="4"/>
  <c r="O66" i="4"/>
  <c r="O62" i="4"/>
  <c r="M62" i="4"/>
  <c r="J32" i="4"/>
  <c r="N31" i="4"/>
  <c r="L31" i="4"/>
  <c r="J31" i="4"/>
  <c r="H31" i="4"/>
  <c r="F31" i="4"/>
  <c r="O67" i="4"/>
  <c r="G64" i="4"/>
  <c r="T64" i="4"/>
  <c r="I64" i="4"/>
  <c r="T63" i="4"/>
  <c r="I60" i="4"/>
  <c r="G61" i="4"/>
  <c r="M57" i="4"/>
  <c r="O57" i="4"/>
  <c r="I54" i="4"/>
  <c r="M54" i="4"/>
  <c r="O54" i="4"/>
  <c r="F6" i="3"/>
  <c r="K6" i="3"/>
  <c r="M7" i="3"/>
  <c r="N7" i="3" s="1"/>
  <c r="O7" i="3" s="1"/>
  <c r="N6" i="3"/>
  <c r="O6" i="3" s="1"/>
  <c r="J17" i="3"/>
  <c r="V26" i="3"/>
  <c r="AA26" i="3"/>
  <c r="S9" i="3"/>
  <c r="G21" i="3"/>
  <c r="P9" i="3"/>
  <c r="J32" i="3"/>
  <c r="J21" i="3"/>
  <c r="V36" i="3"/>
  <c r="Y26" i="3"/>
  <c r="T7" i="3"/>
  <c r="U7" i="3" s="1"/>
  <c r="G13" i="3"/>
  <c r="Y17" i="3"/>
  <c r="G17" i="3"/>
  <c r="G36" i="3"/>
  <c r="V9" i="3"/>
  <c r="AA9" i="3"/>
  <c r="L17" i="3"/>
  <c r="P17" i="3"/>
  <c r="G23" i="3"/>
  <c r="AA29" i="3"/>
  <c r="L37" i="3"/>
  <c r="Y31" i="3"/>
  <c r="J10" i="3"/>
  <c r="S14" i="3"/>
  <c r="V24" i="3"/>
  <c r="V41" i="3"/>
  <c r="J27" i="3"/>
  <c r="S24" i="3"/>
  <c r="Z7" i="3"/>
  <c r="AA8" i="3"/>
  <c r="Y33" i="3"/>
  <c r="P24" i="3"/>
  <c r="S12" i="3"/>
  <c r="Y8" i="3"/>
  <c r="S20" i="3"/>
  <c r="G24" i="3"/>
  <c r="P27" i="3"/>
  <c r="G8" i="3"/>
  <c r="G20" i="3"/>
  <c r="S41" i="3"/>
  <c r="AA37" i="3"/>
  <c r="J12" i="3"/>
  <c r="P12" i="3"/>
  <c r="S16" i="3"/>
  <c r="AA30" i="3"/>
  <c r="I7" i="3"/>
  <c r="J33" i="3"/>
  <c r="Y41" i="3"/>
  <c r="L33" i="3"/>
  <c r="S37" i="3"/>
  <c r="AA41" i="3"/>
  <c r="G30" i="3"/>
  <c r="S36" i="3"/>
  <c r="S10" i="3"/>
  <c r="L10" i="3"/>
  <c r="G26" i="3"/>
  <c r="G40" i="3"/>
  <c r="Y37" i="3"/>
  <c r="J41" i="3"/>
  <c r="P41" i="3"/>
  <c r="S33" i="3"/>
  <c r="AA33" i="3"/>
  <c r="G41" i="3"/>
  <c r="AA40" i="3"/>
  <c r="P23" i="3"/>
  <c r="AA25" i="3"/>
  <c r="P26" i="3"/>
  <c r="Y32" i="3"/>
  <c r="J40" i="3"/>
  <c r="V33" i="3"/>
  <c r="J37" i="3"/>
  <c r="V32" i="3"/>
  <c r="G9" i="3"/>
  <c r="R7" i="3"/>
  <c r="P33" i="3"/>
  <c r="J30" i="3"/>
  <c r="AA23" i="3"/>
  <c r="V19" i="3"/>
  <c r="J23" i="3"/>
  <c r="AA10" i="3"/>
  <c r="P10" i="3"/>
  <c r="V10" i="3"/>
  <c r="J26" i="3"/>
  <c r="V23" i="3"/>
  <c r="G10" i="3"/>
  <c r="S26" i="3"/>
  <c r="L18" i="3"/>
  <c r="AA18" i="3"/>
  <c r="Y14" i="3"/>
  <c r="P14" i="3"/>
  <c r="G14" i="3"/>
  <c r="L14" i="3"/>
  <c r="V34" i="3"/>
  <c r="P34" i="3"/>
  <c r="I8" i="3"/>
  <c r="H9" i="3"/>
  <c r="AA36" i="3"/>
  <c r="S32" i="3"/>
  <c r="J14" i="3"/>
  <c r="AA14" i="3"/>
  <c r="L32" i="3"/>
  <c r="S18" i="3"/>
  <c r="J13" i="3"/>
  <c r="AA13" i="3"/>
  <c r="J9" i="3"/>
  <c r="L9" i="3"/>
  <c r="Y28" i="3"/>
  <c r="P28" i="3"/>
  <c r="V21" i="3"/>
  <c r="S21" i="3"/>
  <c r="V17" i="3"/>
  <c r="S17" i="3"/>
  <c r="Z8" i="3"/>
  <c r="J20" i="3"/>
  <c r="AA20" i="3"/>
  <c r="P20" i="3"/>
  <c r="V40" i="3"/>
  <c r="Y40" i="3"/>
  <c r="L36" i="3"/>
  <c r="Y36" i="3"/>
  <c r="AA32" i="3"/>
  <c r="S40" i="3"/>
  <c r="G32" i="3"/>
  <c r="J36" i="3"/>
  <c r="L40" i="3"/>
  <c r="V20" i="3"/>
  <c r="L20" i="3"/>
  <c r="E7" i="3"/>
  <c r="L23" i="3"/>
  <c r="Y23" i="3"/>
  <c r="S15" i="3"/>
  <c r="V15" i="3"/>
  <c r="D14" i="3"/>
  <c r="V7" i="3"/>
  <c r="AA7" i="3"/>
  <c r="S7" i="3"/>
  <c r="J35" i="3"/>
  <c r="V35" i="3"/>
  <c r="P35" i="3"/>
  <c r="J31" i="3"/>
  <c r="P31" i="3"/>
  <c r="G31" i="3"/>
  <c r="S31" i="3"/>
  <c r="Y7" i="3"/>
  <c r="P7" i="3"/>
  <c r="L31" i="3"/>
  <c r="Y35" i="3"/>
  <c r="J28" i="3"/>
  <c r="L28" i="3"/>
  <c r="S28" i="3"/>
  <c r="G28" i="3"/>
  <c r="V28" i="3"/>
  <c r="J11" i="3"/>
  <c r="V11" i="3"/>
  <c r="P11" i="3"/>
  <c r="G7" i="3"/>
  <c r="J7" i="3"/>
  <c r="R8" i="3"/>
  <c r="S35" i="3"/>
  <c r="AA35" i="3"/>
  <c r="Y24" i="3"/>
  <c r="J24" i="3"/>
  <c r="L24" i="3"/>
  <c r="S22" i="3"/>
  <c r="J38" i="3"/>
  <c r="Y38" i="3"/>
  <c r="W9" i="3"/>
  <c r="X7" i="3"/>
  <c r="V12" i="3"/>
  <c r="Y12" i="3"/>
  <c r="AA27" i="3"/>
  <c r="L27" i="3"/>
  <c r="L21" i="3"/>
  <c r="P21" i="3"/>
  <c r="G60" i="4"/>
  <c r="I67" i="4"/>
  <c r="M53" i="4"/>
  <c r="T55" i="4"/>
  <c r="T67" i="4"/>
  <c r="G53" i="4"/>
  <c r="G49" i="4"/>
  <c r="I49" i="4"/>
  <c r="I66" i="4"/>
  <c r="I62" i="4"/>
  <c r="M60" i="4"/>
  <c r="M52" i="4"/>
  <c r="O55" i="4"/>
  <c r="O50" i="4"/>
  <c r="T53" i="4"/>
  <c r="G63" i="4"/>
  <c r="G50" i="4"/>
  <c r="I55" i="4"/>
  <c r="I50" i="4"/>
  <c r="I63" i="4"/>
  <c r="O60" i="4"/>
  <c r="G67" i="4"/>
  <c r="I52" i="4"/>
  <c r="G62" i="4"/>
  <c r="G57" i="4"/>
  <c r="G52" i="4"/>
  <c r="I57" i="4"/>
  <c r="I53" i="4"/>
  <c r="M55" i="4"/>
  <c r="O45" i="4"/>
  <c r="G45" i="4"/>
  <c r="T43" i="4"/>
  <c r="T42" i="4"/>
  <c r="G42" i="4"/>
  <c r="I43" i="4"/>
  <c r="M41" i="4"/>
  <c r="I41" i="4"/>
  <c r="T39" i="4"/>
  <c r="I38" i="4"/>
  <c r="O38" i="4"/>
  <c r="G38" i="4"/>
  <c r="M39" i="4"/>
  <c r="O39" i="4"/>
  <c r="I39" i="4"/>
  <c r="G39" i="4"/>
  <c r="I36" i="4"/>
  <c r="T36" i="4"/>
  <c r="G36" i="4"/>
  <c r="G37" i="4"/>
  <c r="I37" i="4"/>
  <c r="O37" i="4"/>
  <c r="G35" i="4"/>
  <c r="G32" i="4"/>
  <c r="I32" i="4"/>
  <c r="I33" i="4"/>
  <c r="M30" i="4"/>
  <c r="O30" i="4"/>
  <c r="I30" i="4"/>
  <c r="I28" i="4"/>
  <c r="G30" i="4"/>
  <c r="M27" i="4"/>
  <c r="G27" i="4"/>
  <c r="G24" i="4"/>
  <c r="I24" i="4"/>
  <c r="O24" i="4"/>
  <c r="G23" i="4"/>
  <c r="O27" i="4"/>
  <c r="I23" i="4"/>
  <c r="G26" i="4"/>
  <c r="I26" i="4"/>
  <c r="M24" i="4"/>
  <c r="G22" i="4"/>
  <c r="O22" i="4"/>
  <c r="I22" i="4"/>
  <c r="I20" i="4"/>
  <c r="O20" i="4"/>
  <c r="I16" i="4"/>
  <c r="G16" i="4"/>
  <c r="O16" i="4"/>
  <c r="M14" i="4"/>
  <c r="G14" i="4"/>
  <c r="I14" i="4"/>
  <c r="I11" i="4"/>
  <c r="M11" i="4"/>
  <c r="G11" i="4"/>
  <c r="I8" i="4"/>
  <c r="G8" i="4"/>
  <c r="O7" i="4"/>
  <c r="I7" i="4"/>
  <c r="M7" i="4"/>
  <c r="I6" i="4"/>
  <c r="G6" i="4"/>
  <c r="O6" i="4"/>
  <c r="Y39" i="3"/>
  <c r="L39" i="3"/>
  <c r="P39" i="3"/>
  <c r="AA39" i="3"/>
  <c r="S39" i="3"/>
  <c r="G39" i="3"/>
  <c r="V39" i="3"/>
  <c r="S38" i="3"/>
  <c r="AA38" i="3"/>
  <c r="L38" i="3"/>
  <c r="V38" i="3"/>
  <c r="P38" i="3"/>
  <c r="G38" i="3"/>
  <c r="P37" i="3"/>
  <c r="G37" i="3"/>
  <c r="G34" i="3"/>
  <c r="S34" i="3"/>
  <c r="J34" i="3"/>
  <c r="AA34" i="3"/>
  <c r="G35" i="3"/>
  <c r="L34" i="3"/>
  <c r="Y27" i="3"/>
  <c r="Y29" i="3"/>
  <c r="P29" i="3"/>
  <c r="V27" i="3"/>
  <c r="G29" i="3"/>
  <c r="L30" i="3"/>
  <c r="P30" i="3"/>
  <c r="S30" i="3"/>
  <c r="V29" i="3"/>
  <c r="Y30" i="3"/>
  <c r="AA31" i="3"/>
  <c r="G27" i="3"/>
  <c r="J29" i="3"/>
  <c r="L29" i="3"/>
  <c r="L25" i="3"/>
  <c r="P25" i="3"/>
  <c r="Y25" i="3"/>
  <c r="J25" i="3"/>
  <c r="G25" i="3"/>
  <c r="S25" i="3"/>
  <c r="L22" i="3"/>
  <c r="P22" i="3"/>
  <c r="Y22" i="3"/>
  <c r="J22" i="3"/>
  <c r="V22" i="3"/>
  <c r="AA22" i="3"/>
  <c r="AA21" i="3"/>
  <c r="Y19" i="3"/>
  <c r="L19" i="3"/>
  <c r="S19" i="3"/>
  <c r="AA19" i="3"/>
  <c r="P19" i="3"/>
  <c r="G19" i="3"/>
  <c r="G18" i="3"/>
  <c r="Y18" i="3"/>
  <c r="J18" i="3"/>
  <c r="P18" i="3"/>
  <c r="P16" i="3"/>
  <c r="AA16" i="3"/>
  <c r="V16" i="3"/>
  <c r="Y16" i="3"/>
  <c r="L16" i="3"/>
  <c r="G16" i="3"/>
  <c r="AA15" i="3"/>
  <c r="P15" i="3"/>
  <c r="G15" i="3"/>
  <c r="L15" i="3"/>
  <c r="Y15" i="3"/>
  <c r="V13" i="3"/>
  <c r="L13" i="3"/>
  <c r="S13" i="3"/>
  <c r="Y13" i="3"/>
  <c r="AA12" i="3"/>
  <c r="G12" i="3"/>
  <c r="AA11" i="3"/>
  <c r="Y11" i="3"/>
  <c r="L11" i="3"/>
  <c r="S11" i="3"/>
  <c r="P8" i="3"/>
  <c r="J8" i="3"/>
  <c r="S8" i="3"/>
  <c r="L8" i="3"/>
  <c r="S6" i="3"/>
  <c r="V6" i="3"/>
  <c r="AA6" i="3"/>
  <c r="J6" i="3"/>
  <c r="G6" i="3"/>
  <c r="Y6" i="3"/>
  <c r="B16" i="5" l="1"/>
  <c r="C6" i="5"/>
  <c r="D5" i="5"/>
  <c r="E33" i="4"/>
  <c r="J33" i="4" s="1"/>
  <c r="F32" i="4"/>
  <c r="N32" i="4"/>
  <c r="L32" i="4"/>
  <c r="L7" i="4"/>
  <c r="F7" i="4"/>
  <c r="J7" i="4"/>
  <c r="H7" i="4"/>
  <c r="N7" i="4"/>
  <c r="D9" i="4"/>
  <c r="E8" i="4"/>
  <c r="E9" i="4" s="1"/>
  <c r="L33" i="4"/>
  <c r="H33" i="4"/>
  <c r="F33" i="4"/>
  <c r="N33" i="4"/>
  <c r="M8" i="3"/>
  <c r="N8" i="3" s="1"/>
  <c r="O8" i="3" s="1"/>
  <c r="F7" i="3"/>
  <c r="K7" i="3"/>
  <c r="T8" i="3"/>
  <c r="E8" i="3"/>
  <c r="H10" i="3"/>
  <c r="I9" i="3"/>
  <c r="R10" i="3"/>
  <c r="X9" i="3"/>
  <c r="W10" i="3"/>
  <c r="Z9" i="3"/>
  <c r="D15" i="3"/>
  <c r="B17" i="5" l="1"/>
  <c r="C7" i="5"/>
  <c r="D6" i="5"/>
  <c r="E34" i="4"/>
  <c r="N34" i="4" s="1"/>
  <c r="H9" i="4"/>
  <c r="N9" i="4"/>
  <c r="J9" i="4"/>
  <c r="L9" i="4"/>
  <c r="F9" i="4"/>
  <c r="N8" i="4"/>
  <c r="L8" i="4"/>
  <c r="F8" i="4"/>
  <c r="H8" i="4"/>
  <c r="J8" i="4"/>
  <c r="D10" i="4"/>
  <c r="E10" i="4"/>
  <c r="L34" i="4"/>
  <c r="H34" i="4"/>
  <c r="E35" i="4"/>
  <c r="M9" i="3"/>
  <c r="N9" i="3" s="1"/>
  <c r="O9" i="3" s="1"/>
  <c r="T9" i="3"/>
  <c r="U9" i="3" s="1"/>
  <c r="U8" i="3"/>
  <c r="F8" i="3"/>
  <c r="K8" i="3"/>
  <c r="T10" i="3"/>
  <c r="U10" i="3" s="1"/>
  <c r="H11" i="3"/>
  <c r="I10" i="3"/>
  <c r="E9" i="3"/>
  <c r="D16" i="3"/>
  <c r="W11" i="3"/>
  <c r="X10" i="3"/>
  <c r="Z10" i="3"/>
  <c r="R11" i="3"/>
  <c r="B18" i="5" l="1"/>
  <c r="D7" i="5"/>
  <c r="C8" i="5"/>
  <c r="J34" i="4"/>
  <c r="F34" i="4"/>
  <c r="J10" i="4"/>
  <c r="H10" i="4"/>
  <c r="N10" i="4"/>
  <c r="L10" i="4"/>
  <c r="F10" i="4"/>
  <c r="D11" i="4"/>
  <c r="E11" i="4"/>
  <c r="N35" i="4"/>
  <c r="L35" i="4"/>
  <c r="J35" i="4"/>
  <c r="H35" i="4"/>
  <c r="F35" i="4"/>
  <c r="E36" i="4"/>
  <c r="M10" i="3"/>
  <c r="N10" i="3" s="1"/>
  <c r="O10" i="3" s="1"/>
  <c r="K9" i="3"/>
  <c r="F9" i="3"/>
  <c r="T11" i="3"/>
  <c r="U11" i="3" s="1"/>
  <c r="E10" i="3"/>
  <c r="I11" i="3"/>
  <c r="H12" i="3"/>
  <c r="D17" i="3"/>
  <c r="M11" i="3"/>
  <c r="N11" i="3" s="1"/>
  <c r="R12" i="3"/>
  <c r="W12" i="3"/>
  <c r="X11" i="3"/>
  <c r="Z11" i="3"/>
  <c r="D8" i="5" l="1"/>
  <c r="C9" i="5"/>
  <c r="B19" i="5"/>
  <c r="D12" i="4"/>
  <c r="E12" i="4"/>
  <c r="L11" i="4"/>
  <c r="F11" i="4"/>
  <c r="J11" i="4"/>
  <c r="H11" i="4"/>
  <c r="N11" i="4"/>
  <c r="N36" i="4"/>
  <c r="L36" i="4"/>
  <c r="J36" i="4"/>
  <c r="H36" i="4"/>
  <c r="F36" i="4"/>
  <c r="E37" i="4"/>
  <c r="F10" i="3"/>
  <c r="K10" i="3"/>
  <c r="T12" i="3"/>
  <c r="U12" i="3" s="1"/>
  <c r="E11" i="3"/>
  <c r="H13" i="3"/>
  <c r="I12" i="3"/>
  <c r="O11" i="3"/>
  <c r="M12" i="3"/>
  <c r="N12" i="3" s="1"/>
  <c r="D18" i="3"/>
  <c r="R13" i="3"/>
  <c r="Z12" i="3"/>
  <c r="X12" i="3"/>
  <c r="W13" i="3"/>
  <c r="B20" i="5" l="1"/>
  <c r="D9" i="5"/>
  <c r="C10" i="5"/>
  <c r="N12" i="4"/>
  <c r="L12" i="4"/>
  <c r="F12" i="4"/>
  <c r="J12" i="4"/>
  <c r="H12" i="4"/>
  <c r="D13" i="4"/>
  <c r="E13" i="4"/>
  <c r="L37" i="4"/>
  <c r="J37" i="4"/>
  <c r="H37" i="4"/>
  <c r="F37" i="4"/>
  <c r="N37" i="4"/>
  <c r="E38" i="4"/>
  <c r="F11" i="3"/>
  <c r="K11" i="3"/>
  <c r="T13" i="3"/>
  <c r="U13" i="3" s="1"/>
  <c r="E12" i="3"/>
  <c r="I13" i="3"/>
  <c r="H14" i="3"/>
  <c r="Z13" i="3"/>
  <c r="W14" i="3"/>
  <c r="X13" i="3"/>
  <c r="R14" i="3"/>
  <c r="D19" i="3"/>
  <c r="O12" i="3"/>
  <c r="M13" i="3"/>
  <c r="N13" i="3" s="1"/>
  <c r="C11" i="5" l="1"/>
  <c r="D10" i="5"/>
  <c r="B21" i="5"/>
  <c r="D14" i="4"/>
  <c r="E14" i="4"/>
  <c r="H13" i="4"/>
  <c r="N13" i="4"/>
  <c r="J13" i="4"/>
  <c r="L13" i="4"/>
  <c r="F13" i="4"/>
  <c r="L38" i="4"/>
  <c r="H38" i="4"/>
  <c r="F38" i="4"/>
  <c r="N38" i="4"/>
  <c r="J38" i="4"/>
  <c r="E39" i="4"/>
  <c r="F12" i="3"/>
  <c r="K12" i="3"/>
  <c r="T14" i="3"/>
  <c r="U14" i="3" s="1"/>
  <c r="E13" i="3"/>
  <c r="H15" i="3"/>
  <c r="I14" i="3"/>
  <c r="R15" i="3"/>
  <c r="O13" i="3"/>
  <c r="M14" i="3"/>
  <c r="N14" i="3" s="1"/>
  <c r="D20" i="3"/>
  <c r="X14" i="3"/>
  <c r="Z14" i="3"/>
  <c r="W15" i="3"/>
  <c r="B22" i="5" l="1"/>
  <c r="D11" i="5"/>
  <c r="C12" i="5"/>
  <c r="J14" i="4"/>
  <c r="H14" i="4"/>
  <c r="N14" i="4"/>
  <c r="L14" i="4"/>
  <c r="F14" i="4"/>
  <c r="E15" i="4"/>
  <c r="D15" i="4"/>
  <c r="N39" i="4"/>
  <c r="L39" i="4"/>
  <c r="J39" i="4"/>
  <c r="H39" i="4"/>
  <c r="F39" i="4"/>
  <c r="E40" i="4"/>
  <c r="K13" i="3"/>
  <c r="F13" i="3"/>
  <c r="T15" i="3"/>
  <c r="U15" i="3" s="1"/>
  <c r="I15" i="3"/>
  <c r="H16" i="3"/>
  <c r="E14" i="3"/>
  <c r="D21" i="3"/>
  <c r="O14" i="3"/>
  <c r="M15" i="3"/>
  <c r="N15" i="3" s="1"/>
  <c r="W16" i="3"/>
  <c r="Z15" i="3"/>
  <c r="X15" i="3"/>
  <c r="R16" i="3"/>
  <c r="D12" i="5" l="1"/>
  <c r="C13" i="5"/>
  <c r="B23" i="5"/>
  <c r="L15" i="4"/>
  <c r="F15" i="4"/>
  <c r="J15" i="4"/>
  <c r="H15" i="4"/>
  <c r="N15" i="4"/>
  <c r="D16" i="4"/>
  <c r="E16" i="4"/>
  <c r="N40" i="4"/>
  <c r="L40" i="4"/>
  <c r="J40" i="4"/>
  <c r="H40" i="4"/>
  <c r="F40" i="4"/>
  <c r="E41" i="4"/>
  <c r="F14" i="3"/>
  <c r="K14" i="3"/>
  <c r="T16" i="3"/>
  <c r="U16" i="3" s="1"/>
  <c r="H17" i="3"/>
  <c r="I16" i="3"/>
  <c r="E15" i="3"/>
  <c r="X16" i="3"/>
  <c r="W17" i="3"/>
  <c r="Z16" i="3"/>
  <c r="D22" i="3"/>
  <c r="R17" i="3"/>
  <c r="O15" i="3"/>
  <c r="M16" i="3"/>
  <c r="N16" i="3" s="1"/>
  <c r="D13" i="5" l="1"/>
  <c r="C14" i="5"/>
  <c r="B24" i="5"/>
  <c r="D17" i="4"/>
  <c r="E17" i="4"/>
  <c r="N16" i="4"/>
  <c r="L16" i="4"/>
  <c r="F16" i="4"/>
  <c r="H16" i="4"/>
  <c r="J16" i="4"/>
  <c r="L41" i="4"/>
  <c r="J41" i="4"/>
  <c r="H41" i="4"/>
  <c r="F41" i="4"/>
  <c r="N41" i="4"/>
  <c r="E42" i="4"/>
  <c r="K15" i="3"/>
  <c r="F15" i="3"/>
  <c r="T17" i="3"/>
  <c r="U17" i="3" s="1"/>
  <c r="E16" i="3"/>
  <c r="I17" i="3"/>
  <c r="H18" i="3"/>
  <c r="O16" i="3"/>
  <c r="M17" i="3"/>
  <c r="N17" i="3" s="1"/>
  <c r="D23" i="3"/>
  <c r="R18" i="3"/>
  <c r="W18" i="3"/>
  <c r="Z17" i="3"/>
  <c r="X17" i="3"/>
  <c r="B25" i="5" l="1"/>
  <c r="D14" i="5"/>
  <c r="C15" i="5"/>
  <c r="H17" i="4"/>
  <c r="N17" i="4"/>
  <c r="L17" i="4"/>
  <c r="F17" i="4"/>
  <c r="J17" i="4"/>
  <c r="D18" i="4"/>
  <c r="E18" i="4"/>
  <c r="L42" i="4"/>
  <c r="H42" i="4"/>
  <c r="F42" i="4"/>
  <c r="N42" i="4"/>
  <c r="J42" i="4"/>
  <c r="E43" i="4"/>
  <c r="F16" i="3"/>
  <c r="K16" i="3"/>
  <c r="T18" i="3"/>
  <c r="U18" i="3" s="1"/>
  <c r="E17" i="3"/>
  <c r="I18" i="3"/>
  <c r="H19" i="3"/>
  <c r="X18" i="3"/>
  <c r="Z18" i="3"/>
  <c r="W19" i="3"/>
  <c r="R19" i="3"/>
  <c r="D24" i="3"/>
  <c r="O17" i="3"/>
  <c r="M18" i="3"/>
  <c r="N18" i="3" s="1"/>
  <c r="D15" i="5" l="1"/>
  <c r="C16" i="5"/>
  <c r="B26" i="5"/>
  <c r="D19" i="4"/>
  <c r="E19" i="4"/>
  <c r="J18" i="4"/>
  <c r="H18" i="4"/>
  <c r="N18" i="4"/>
  <c r="L18" i="4"/>
  <c r="F18" i="4"/>
  <c r="N43" i="4"/>
  <c r="L43" i="4"/>
  <c r="J43" i="4"/>
  <c r="H43" i="4"/>
  <c r="F43" i="4"/>
  <c r="E44" i="4"/>
  <c r="K17" i="3"/>
  <c r="F17" i="3"/>
  <c r="T19" i="3"/>
  <c r="U19" i="3" s="1"/>
  <c r="E18" i="3"/>
  <c r="I19" i="3"/>
  <c r="H20" i="3"/>
  <c r="R20" i="3"/>
  <c r="O18" i="3"/>
  <c r="M19" i="3"/>
  <c r="N19" i="3" s="1"/>
  <c r="Z19" i="3"/>
  <c r="W20" i="3"/>
  <c r="X19" i="3"/>
  <c r="D25" i="3"/>
  <c r="B27" i="5" l="1"/>
  <c r="D16" i="5"/>
  <c r="C17" i="5"/>
  <c r="L19" i="4"/>
  <c r="F19" i="4"/>
  <c r="J19" i="4"/>
  <c r="H19" i="4"/>
  <c r="N19" i="4"/>
  <c r="D20" i="4"/>
  <c r="E20" i="4"/>
  <c r="N44" i="4"/>
  <c r="L44" i="4"/>
  <c r="J44" i="4"/>
  <c r="H44" i="4"/>
  <c r="F44" i="4"/>
  <c r="E45" i="4"/>
  <c r="F18" i="3"/>
  <c r="K18" i="3"/>
  <c r="T20" i="3"/>
  <c r="U20" i="3" s="1"/>
  <c r="E19" i="3"/>
  <c r="H21" i="3"/>
  <c r="I20" i="3"/>
  <c r="D26" i="3"/>
  <c r="R21" i="3"/>
  <c r="O19" i="3"/>
  <c r="M20" i="3"/>
  <c r="N20" i="3" s="1"/>
  <c r="Z20" i="3"/>
  <c r="X20" i="3"/>
  <c r="W21" i="3"/>
  <c r="D17" i="5" l="1"/>
  <c r="C18" i="5"/>
  <c r="B28" i="5"/>
  <c r="D21" i="4"/>
  <c r="E21" i="4"/>
  <c r="N20" i="4"/>
  <c r="L20" i="4"/>
  <c r="F20" i="4"/>
  <c r="J20" i="4"/>
  <c r="H20" i="4"/>
  <c r="L45" i="4"/>
  <c r="J45" i="4"/>
  <c r="F45" i="4"/>
  <c r="N45" i="4"/>
  <c r="H45" i="4"/>
  <c r="E46" i="4"/>
  <c r="F19" i="3"/>
  <c r="K19" i="3"/>
  <c r="T21" i="3"/>
  <c r="U21" i="3" s="1"/>
  <c r="I21" i="3"/>
  <c r="H22" i="3"/>
  <c r="E20" i="3"/>
  <c r="D27" i="3"/>
  <c r="W22" i="3"/>
  <c r="Z21" i="3"/>
  <c r="X21" i="3"/>
  <c r="O20" i="3"/>
  <c r="M21" i="3"/>
  <c r="N21" i="3" s="1"/>
  <c r="R22" i="3"/>
  <c r="B29" i="5" l="1"/>
  <c r="D18" i="5"/>
  <c r="C19" i="5"/>
  <c r="H46" i="4"/>
  <c r="F46" i="4"/>
  <c r="H21" i="4"/>
  <c r="N21" i="4"/>
  <c r="J21" i="4"/>
  <c r="L21" i="4"/>
  <c r="F21" i="4"/>
  <c r="D22" i="4"/>
  <c r="E22" i="4"/>
  <c r="L46" i="4"/>
  <c r="N46" i="4"/>
  <c r="J46" i="4"/>
  <c r="E47" i="4"/>
  <c r="K20" i="3"/>
  <c r="F20" i="3"/>
  <c r="T22" i="3"/>
  <c r="U22" i="3" s="1"/>
  <c r="E21" i="3"/>
  <c r="I22" i="3"/>
  <c r="H23" i="3"/>
  <c r="X22" i="3"/>
  <c r="Z22" i="3"/>
  <c r="W23" i="3"/>
  <c r="D28" i="3"/>
  <c r="R23" i="3"/>
  <c r="O21" i="3"/>
  <c r="M22" i="3"/>
  <c r="N22" i="3" s="1"/>
  <c r="D19" i="5" l="1"/>
  <c r="C20" i="5"/>
  <c r="B30" i="5"/>
  <c r="D23" i="4"/>
  <c r="E23" i="4"/>
  <c r="H47" i="4"/>
  <c r="F47" i="4"/>
  <c r="J22" i="4"/>
  <c r="H22" i="4"/>
  <c r="F22" i="4"/>
  <c r="N22" i="4"/>
  <c r="L22" i="4"/>
  <c r="L47" i="4"/>
  <c r="N47" i="4"/>
  <c r="J47" i="4"/>
  <c r="E48" i="4"/>
  <c r="K21" i="3"/>
  <c r="F21" i="3"/>
  <c r="T23" i="3"/>
  <c r="U23" i="3" s="1"/>
  <c r="E22" i="3"/>
  <c r="H24" i="3"/>
  <c r="I23" i="3"/>
  <c r="R24" i="3"/>
  <c r="X23" i="3"/>
  <c r="Z23" i="3"/>
  <c r="W24" i="3"/>
  <c r="O22" i="3"/>
  <c r="M23" i="3"/>
  <c r="N23" i="3" s="1"/>
  <c r="D29" i="3"/>
  <c r="D20" i="5" l="1"/>
  <c r="C21" i="5"/>
  <c r="B31" i="5"/>
  <c r="H48" i="4"/>
  <c r="F48" i="4"/>
  <c r="L23" i="4"/>
  <c r="F23" i="4"/>
  <c r="J23" i="4"/>
  <c r="H23" i="4"/>
  <c r="N23" i="4"/>
  <c r="D24" i="4"/>
  <c r="E24" i="4"/>
  <c r="L48" i="4"/>
  <c r="N48" i="4"/>
  <c r="J48" i="4"/>
  <c r="E49" i="4"/>
  <c r="K22" i="3"/>
  <c r="F22" i="3"/>
  <c r="T24" i="3"/>
  <c r="U24" i="3" s="1"/>
  <c r="I24" i="3"/>
  <c r="H25" i="3"/>
  <c r="E23" i="3"/>
  <c r="O23" i="3"/>
  <c r="M24" i="3"/>
  <c r="N24" i="3" s="1"/>
  <c r="D30" i="3"/>
  <c r="W25" i="3"/>
  <c r="Z24" i="3"/>
  <c r="X24" i="3"/>
  <c r="R25" i="3"/>
  <c r="B32" i="5" l="1"/>
  <c r="D21" i="5"/>
  <c r="C22" i="5"/>
  <c r="N24" i="4"/>
  <c r="L24" i="4"/>
  <c r="F24" i="4"/>
  <c r="H24" i="4"/>
  <c r="J24" i="4"/>
  <c r="H49" i="4"/>
  <c r="F49" i="4"/>
  <c r="D25" i="4"/>
  <c r="E25" i="4"/>
  <c r="J49" i="4"/>
  <c r="L49" i="4"/>
  <c r="N49" i="4"/>
  <c r="E50" i="4"/>
  <c r="F23" i="3"/>
  <c r="K23" i="3"/>
  <c r="T25" i="3"/>
  <c r="U25" i="3" s="1"/>
  <c r="E24" i="3"/>
  <c r="I25" i="3"/>
  <c r="H26" i="3"/>
  <c r="D31" i="3"/>
  <c r="O24" i="3"/>
  <c r="M25" i="3"/>
  <c r="N25" i="3" s="1"/>
  <c r="Z25" i="3"/>
  <c r="W26" i="3"/>
  <c r="X25" i="3"/>
  <c r="R26" i="3"/>
  <c r="D22" i="5" l="1"/>
  <c r="C23" i="5"/>
  <c r="B33" i="5"/>
  <c r="H50" i="4"/>
  <c r="F50" i="4"/>
  <c r="H25" i="4"/>
  <c r="N25" i="4"/>
  <c r="J25" i="4"/>
  <c r="L25" i="4"/>
  <c r="F25" i="4"/>
  <c r="D26" i="4"/>
  <c r="E26" i="4"/>
  <c r="L50" i="4"/>
  <c r="N50" i="4"/>
  <c r="J50" i="4"/>
  <c r="E51" i="4"/>
  <c r="K24" i="3"/>
  <c r="F24" i="3"/>
  <c r="T26" i="3"/>
  <c r="U26" i="3" s="1"/>
  <c r="H27" i="3"/>
  <c r="I26" i="3"/>
  <c r="E25" i="3"/>
  <c r="O25" i="3"/>
  <c r="M26" i="3"/>
  <c r="N26" i="3" s="1"/>
  <c r="R27" i="3"/>
  <c r="W27" i="3"/>
  <c r="Z26" i="3"/>
  <c r="X26" i="3"/>
  <c r="D32" i="3"/>
  <c r="D23" i="5" l="1"/>
  <c r="C24" i="5"/>
  <c r="B34" i="5"/>
  <c r="J26" i="4"/>
  <c r="H26" i="4"/>
  <c r="N26" i="4"/>
  <c r="L26" i="4"/>
  <c r="F26" i="4"/>
  <c r="H51" i="4"/>
  <c r="F51" i="4"/>
  <c r="D27" i="4"/>
  <c r="E27" i="4"/>
  <c r="L51" i="4"/>
  <c r="N51" i="4"/>
  <c r="J51" i="4"/>
  <c r="E52" i="4"/>
  <c r="K25" i="3"/>
  <c r="F25" i="3"/>
  <c r="T27" i="3"/>
  <c r="U27" i="3" s="1"/>
  <c r="E26" i="3"/>
  <c r="H28" i="3"/>
  <c r="I27" i="3"/>
  <c r="R28" i="3"/>
  <c r="D33" i="3"/>
  <c r="O26" i="3"/>
  <c r="M27" i="3"/>
  <c r="N27" i="3" s="1"/>
  <c r="Z27" i="3"/>
  <c r="W28" i="3"/>
  <c r="X27" i="3"/>
  <c r="B35" i="5" l="1"/>
  <c r="D24" i="5"/>
  <c r="C25" i="5"/>
  <c r="L27" i="4"/>
  <c r="F27" i="4"/>
  <c r="J27" i="4"/>
  <c r="H27" i="4"/>
  <c r="N27" i="4"/>
  <c r="H52" i="4"/>
  <c r="F52" i="4"/>
  <c r="D28" i="4"/>
  <c r="E28" i="4"/>
  <c r="L52" i="4"/>
  <c r="N52" i="4"/>
  <c r="J52" i="4"/>
  <c r="E53" i="4"/>
  <c r="K26" i="3"/>
  <c r="F26" i="3"/>
  <c r="T28" i="3"/>
  <c r="U28" i="3" s="1"/>
  <c r="I28" i="3"/>
  <c r="H29" i="3"/>
  <c r="E27" i="3"/>
  <c r="D34" i="3"/>
  <c r="R29" i="3"/>
  <c r="W29" i="3"/>
  <c r="X28" i="3"/>
  <c r="Z28" i="3"/>
  <c r="O27" i="3"/>
  <c r="M28" i="3"/>
  <c r="N28" i="3" s="1"/>
  <c r="D25" i="5" l="1"/>
  <c r="C26" i="5"/>
  <c r="B36" i="5"/>
  <c r="H53" i="4"/>
  <c r="F53" i="4"/>
  <c r="D29" i="4"/>
  <c r="E29" i="4"/>
  <c r="N28" i="4"/>
  <c r="L28" i="4"/>
  <c r="F28" i="4"/>
  <c r="J28" i="4"/>
  <c r="H28" i="4"/>
  <c r="J53" i="4"/>
  <c r="L53" i="4"/>
  <c r="N53" i="4"/>
  <c r="E54" i="4"/>
  <c r="K27" i="3"/>
  <c r="F27" i="3"/>
  <c r="T29" i="3"/>
  <c r="U29" i="3" s="1"/>
  <c r="I29" i="3"/>
  <c r="H30" i="3"/>
  <c r="E28" i="3"/>
  <c r="D35" i="3"/>
  <c r="O28" i="3"/>
  <c r="M29" i="3"/>
  <c r="N29" i="3" s="1"/>
  <c r="X29" i="3"/>
  <c r="Z29" i="3"/>
  <c r="W30" i="3"/>
  <c r="R30" i="3"/>
  <c r="D26" i="5" l="1"/>
  <c r="C27" i="5"/>
  <c r="B37" i="5"/>
  <c r="H54" i="4"/>
  <c r="F54" i="4"/>
  <c r="H29" i="4"/>
  <c r="N29" i="4"/>
  <c r="L29" i="4"/>
  <c r="F29" i="4"/>
  <c r="J29" i="4"/>
  <c r="L54" i="4"/>
  <c r="N54" i="4"/>
  <c r="J54" i="4"/>
  <c r="E55" i="4"/>
  <c r="K28" i="3"/>
  <c r="F28" i="3"/>
  <c r="T30" i="3"/>
  <c r="U30" i="3" s="1"/>
  <c r="I30" i="3"/>
  <c r="H31" i="3"/>
  <c r="E29" i="3"/>
  <c r="O29" i="3"/>
  <c r="M30" i="3"/>
  <c r="N30" i="3" s="1"/>
  <c r="D36" i="3"/>
  <c r="R31" i="3"/>
  <c r="X30" i="3"/>
  <c r="W31" i="3"/>
  <c r="Z30" i="3"/>
  <c r="B38" i="5" l="1"/>
  <c r="D27" i="5"/>
  <c r="C28" i="5"/>
  <c r="H55" i="4"/>
  <c r="F55" i="4"/>
  <c r="L55" i="4"/>
  <c r="N55" i="4"/>
  <c r="J55" i="4"/>
  <c r="E56" i="4"/>
  <c r="F29" i="3"/>
  <c r="K29" i="3"/>
  <c r="T31" i="3"/>
  <c r="U31" i="3" s="1"/>
  <c r="I31" i="3"/>
  <c r="H32" i="3"/>
  <c r="E30" i="3"/>
  <c r="O30" i="3"/>
  <c r="M31" i="3"/>
  <c r="N31" i="3" s="1"/>
  <c r="X31" i="3"/>
  <c r="W32" i="3"/>
  <c r="Z31" i="3"/>
  <c r="D37" i="3"/>
  <c r="D28" i="5" l="1"/>
  <c r="C29" i="5"/>
  <c r="B39" i="5"/>
  <c r="H56" i="4"/>
  <c r="F56" i="4"/>
  <c r="L56" i="4"/>
  <c r="N56" i="4"/>
  <c r="J56" i="4"/>
  <c r="E57" i="4"/>
  <c r="K30" i="3"/>
  <c r="F30" i="3"/>
  <c r="T32" i="3"/>
  <c r="U32" i="3" s="1"/>
  <c r="H33" i="3"/>
  <c r="I32" i="3"/>
  <c r="E31" i="3"/>
  <c r="O31" i="3"/>
  <c r="M32" i="3"/>
  <c r="N32" i="3" s="1"/>
  <c r="Z32" i="3"/>
  <c r="X32" i="3"/>
  <c r="W33" i="3"/>
  <c r="R33" i="3"/>
  <c r="D38" i="3"/>
  <c r="D29" i="5" l="1"/>
  <c r="C30" i="5"/>
  <c r="B40" i="5"/>
  <c r="H57" i="4"/>
  <c r="F57" i="4"/>
  <c r="J57" i="4"/>
  <c r="L57" i="4"/>
  <c r="N57" i="4"/>
  <c r="E58" i="4"/>
  <c r="K31" i="3"/>
  <c r="F31" i="3"/>
  <c r="T33" i="3"/>
  <c r="U33" i="3" s="1"/>
  <c r="E32" i="3"/>
  <c r="H34" i="3"/>
  <c r="I33" i="3"/>
  <c r="R34" i="3"/>
  <c r="D39" i="3"/>
  <c r="W34" i="3"/>
  <c r="Z33" i="3"/>
  <c r="X33" i="3"/>
  <c r="O32" i="3"/>
  <c r="M33" i="3"/>
  <c r="N33" i="3" s="1"/>
  <c r="B41" i="5" l="1"/>
  <c r="D30" i="5"/>
  <c r="C31" i="5"/>
  <c r="H58" i="4"/>
  <c r="F58" i="4"/>
  <c r="L58" i="4"/>
  <c r="N58" i="4"/>
  <c r="J58" i="4"/>
  <c r="E59" i="4"/>
  <c r="K32" i="3"/>
  <c r="F32" i="3"/>
  <c r="T34" i="3"/>
  <c r="U34" i="3" s="1"/>
  <c r="I34" i="3"/>
  <c r="H35" i="3"/>
  <c r="E33" i="3"/>
  <c r="O33" i="3"/>
  <c r="M34" i="3"/>
  <c r="N34" i="3" s="1"/>
  <c r="D40" i="3"/>
  <c r="W35" i="3"/>
  <c r="X34" i="3"/>
  <c r="Z34" i="3"/>
  <c r="R35" i="3"/>
  <c r="B42" i="5" l="1"/>
  <c r="D31" i="5"/>
  <c r="C32" i="5"/>
  <c r="H59" i="4"/>
  <c r="F59" i="4"/>
  <c r="L59" i="4"/>
  <c r="N59" i="4"/>
  <c r="J59" i="4"/>
  <c r="E60" i="4"/>
  <c r="F33" i="3"/>
  <c r="K33" i="3"/>
  <c r="T35" i="3"/>
  <c r="U35" i="3" s="1"/>
  <c r="I35" i="3"/>
  <c r="H36" i="3"/>
  <c r="E34" i="3"/>
  <c r="R36" i="3"/>
  <c r="W36" i="3"/>
  <c r="Z35" i="3"/>
  <c r="X35" i="3"/>
  <c r="O34" i="3"/>
  <c r="M35" i="3"/>
  <c r="N35" i="3" s="1"/>
  <c r="D41" i="3"/>
  <c r="D32" i="5" l="1"/>
  <c r="C33" i="5"/>
  <c r="B43" i="5"/>
  <c r="H60" i="4"/>
  <c r="F60" i="4"/>
  <c r="L60" i="4"/>
  <c r="N60" i="4"/>
  <c r="J60" i="4"/>
  <c r="E61" i="4"/>
  <c r="F34" i="3"/>
  <c r="K34" i="3"/>
  <c r="T36" i="3"/>
  <c r="U36" i="3" s="1"/>
  <c r="E35" i="3"/>
  <c r="H37" i="3"/>
  <c r="I36" i="3"/>
  <c r="O35" i="3"/>
  <c r="M36" i="3"/>
  <c r="N36" i="3" s="1"/>
  <c r="X36" i="3"/>
  <c r="Z36" i="3"/>
  <c r="W37" i="3"/>
  <c r="R37" i="3"/>
  <c r="B44" i="5" l="1"/>
  <c r="D33" i="5"/>
  <c r="C34" i="5"/>
  <c r="H61" i="4"/>
  <c r="F61" i="4"/>
  <c r="J61" i="4"/>
  <c r="L61" i="4"/>
  <c r="N61" i="4"/>
  <c r="E62" i="4"/>
  <c r="K35" i="3"/>
  <c r="F35" i="3"/>
  <c r="T37" i="3"/>
  <c r="U37" i="3" s="1"/>
  <c r="H38" i="3"/>
  <c r="I37" i="3"/>
  <c r="E36" i="3"/>
  <c r="X37" i="3"/>
  <c r="Z37" i="3"/>
  <c r="W38" i="3"/>
  <c r="R38" i="3"/>
  <c r="O36" i="3"/>
  <c r="M37" i="3"/>
  <c r="N37" i="3" s="1"/>
  <c r="D34" i="5" l="1"/>
  <c r="C35" i="5"/>
  <c r="B45" i="5"/>
  <c r="F62" i="4"/>
  <c r="H62" i="4"/>
  <c r="L62" i="4"/>
  <c r="N62" i="4"/>
  <c r="J62" i="4"/>
  <c r="E63" i="4"/>
  <c r="K36" i="3"/>
  <c r="F36" i="3"/>
  <c r="T38" i="3"/>
  <c r="U38" i="3" s="1"/>
  <c r="E37" i="3"/>
  <c r="I38" i="3"/>
  <c r="H39" i="3"/>
  <c r="O37" i="3"/>
  <c r="M38" i="3"/>
  <c r="N38" i="3" s="1"/>
  <c r="W39" i="3"/>
  <c r="Z38" i="3"/>
  <c r="X38" i="3"/>
  <c r="R39" i="3"/>
  <c r="B46" i="5" l="1"/>
  <c r="D35" i="5"/>
  <c r="C36" i="5"/>
  <c r="F63" i="4"/>
  <c r="H63" i="4"/>
  <c r="L63" i="4"/>
  <c r="N63" i="4"/>
  <c r="J63" i="4"/>
  <c r="E64" i="4"/>
  <c r="F37" i="3"/>
  <c r="K37" i="3"/>
  <c r="T39" i="3"/>
  <c r="U39" i="3" s="1"/>
  <c r="E38" i="3"/>
  <c r="H40" i="3"/>
  <c r="I39" i="3"/>
  <c r="O38" i="3"/>
  <c r="M39" i="3"/>
  <c r="N39" i="3" s="1"/>
  <c r="R40" i="3"/>
  <c r="R41" i="3"/>
  <c r="X39" i="3"/>
  <c r="W40" i="3"/>
  <c r="Z39" i="3"/>
  <c r="D36" i="5" l="1"/>
  <c r="C37" i="5"/>
  <c r="B47" i="5"/>
  <c r="H64" i="4"/>
  <c r="F64" i="4"/>
  <c r="L64" i="4"/>
  <c r="N64" i="4"/>
  <c r="J64" i="4"/>
  <c r="E65" i="4"/>
  <c r="F38" i="3"/>
  <c r="K38" i="3"/>
  <c r="T40" i="3"/>
  <c r="U40" i="3" s="1"/>
  <c r="H41" i="3"/>
  <c r="I41" i="3" s="1"/>
  <c r="I40" i="3"/>
  <c r="E39" i="3"/>
  <c r="O39" i="3"/>
  <c r="M40" i="3"/>
  <c r="N40" i="3" s="1"/>
  <c r="Z40" i="3"/>
  <c r="W41" i="3"/>
  <c r="X40" i="3"/>
  <c r="B48" i="5" l="1"/>
  <c r="D37" i="5"/>
  <c r="C38" i="5"/>
  <c r="H65" i="4"/>
  <c r="F65" i="4"/>
  <c r="J65" i="4"/>
  <c r="L65" i="4"/>
  <c r="N65" i="4"/>
  <c r="E66" i="4"/>
  <c r="F39" i="3"/>
  <c r="K39" i="3"/>
  <c r="T41" i="3"/>
  <c r="U41" i="3" s="1"/>
  <c r="E40" i="3"/>
  <c r="X41" i="3"/>
  <c r="Z41" i="3"/>
  <c r="O40" i="3"/>
  <c r="M41" i="3"/>
  <c r="D38" i="5" l="1"/>
  <c r="C39" i="5"/>
  <c r="B49" i="5"/>
  <c r="F66" i="4"/>
  <c r="H66" i="4"/>
  <c r="L66" i="4"/>
  <c r="N66" i="4"/>
  <c r="J66" i="4"/>
  <c r="E67" i="4"/>
  <c r="N41" i="3"/>
  <c r="O41" i="3" s="1"/>
  <c r="K40" i="3"/>
  <c r="F40" i="3"/>
  <c r="E41" i="3"/>
  <c r="D39" i="5" l="1"/>
  <c r="C40" i="5"/>
  <c r="B50" i="5"/>
  <c r="F67" i="4"/>
  <c r="H67" i="4"/>
  <c r="L67" i="4"/>
  <c r="N67" i="4"/>
  <c r="J67" i="4"/>
  <c r="F41" i="3"/>
  <c r="K41" i="3"/>
  <c r="D40" i="5" l="1"/>
  <c r="C41" i="5"/>
  <c r="B51" i="5"/>
  <c r="I43" i="3"/>
  <c r="H44" i="3"/>
  <c r="D41" i="5" l="1"/>
  <c r="C42" i="5"/>
  <c r="B52" i="5"/>
  <c r="I44" i="3"/>
  <c r="H45" i="3"/>
  <c r="B53" i="5" l="1"/>
  <c r="D42" i="5"/>
  <c r="C43" i="5"/>
  <c r="H46" i="3"/>
  <c r="I45" i="3"/>
  <c r="D43" i="5" l="1"/>
  <c r="C44" i="5"/>
  <c r="B54" i="5"/>
  <c r="I46" i="3"/>
  <c r="H47" i="3"/>
  <c r="O43" i="3"/>
  <c r="R43" i="3"/>
  <c r="B55" i="5" l="1"/>
  <c r="D44" i="5"/>
  <c r="C45" i="5"/>
  <c r="I47" i="3"/>
  <c r="H48" i="3"/>
  <c r="R44" i="3"/>
  <c r="D44" i="3"/>
  <c r="M44" i="3"/>
  <c r="N44" i="3" s="1"/>
  <c r="O44" i="3" s="1"/>
  <c r="E44" i="3"/>
  <c r="D45" i="5" l="1"/>
  <c r="C46" i="5"/>
  <c r="B56" i="5"/>
  <c r="K44" i="3"/>
  <c r="F44" i="3"/>
  <c r="I48" i="3"/>
  <c r="H49" i="3"/>
  <c r="M45" i="3"/>
  <c r="N45" i="3" s="1"/>
  <c r="O45" i="3" s="1"/>
  <c r="D45" i="3"/>
  <c r="E45" i="3"/>
  <c r="R45" i="3"/>
  <c r="B57" i="5" l="1"/>
  <c r="D46" i="5"/>
  <c r="C47" i="5"/>
  <c r="F45" i="3"/>
  <c r="K45" i="3"/>
  <c r="I49" i="3"/>
  <c r="H50" i="3"/>
  <c r="E46" i="3"/>
  <c r="D46" i="3"/>
  <c r="M46" i="3"/>
  <c r="N46" i="3" s="1"/>
  <c r="O46" i="3" s="1"/>
  <c r="R46" i="3"/>
  <c r="B58" i="5" l="1"/>
  <c r="D47" i="5"/>
  <c r="C48" i="5"/>
  <c r="F46" i="3"/>
  <c r="K46" i="3"/>
  <c r="H51" i="3"/>
  <c r="I50" i="3"/>
  <c r="M47" i="3"/>
  <c r="N47" i="3" s="1"/>
  <c r="O47" i="3" s="1"/>
  <c r="D47" i="3"/>
  <c r="E47" i="3"/>
  <c r="R47" i="3"/>
  <c r="D48" i="5" l="1"/>
  <c r="C49" i="5"/>
  <c r="B59" i="5"/>
  <c r="K47" i="3"/>
  <c r="F47" i="3"/>
  <c r="H52" i="3"/>
  <c r="I51" i="3"/>
  <c r="R48" i="3"/>
  <c r="D48" i="3"/>
  <c r="M48" i="3"/>
  <c r="N48" i="3" s="1"/>
  <c r="O48" i="3" s="1"/>
  <c r="E48" i="3"/>
  <c r="B60" i="5" l="1"/>
  <c r="D49" i="5"/>
  <c r="C50" i="5"/>
  <c r="K48" i="3"/>
  <c r="F48" i="3"/>
  <c r="H53" i="3"/>
  <c r="I52" i="3"/>
  <c r="R49" i="3"/>
  <c r="D49" i="3"/>
  <c r="M49" i="3"/>
  <c r="N49" i="3" s="1"/>
  <c r="O49" i="3" s="1"/>
  <c r="E49" i="3"/>
  <c r="D50" i="5" l="1"/>
  <c r="C51" i="5"/>
  <c r="B61" i="5"/>
  <c r="F49" i="3"/>
  <c r="K49" i="3"/>
  <c r="H54" i="3"/>
  <c r="I53" i="3"/>
  <c r="E50" i="3"/>
  <c r="D50" i="3"/>
  <c r="M50" i="3"/>
  <c r="N50" i="3" s="1"/>
  <c r="O50" i="3" s="1"/>
  <c r="R50" i="3"/>
  <c r="B62" i="5" l="1"/>
  <c r="D51" i="5"/>
  <c r="C52" i="5"/>
  <c r="F50" i="3"/>
  <c r="K50" i="3"/>
  <c r="H55" i="3"/>
  <c r="I54" i="3"/>
  <c r="R51" i="3"/>
  <c r="D51" i="3"/>
  <c r="M51" i="3"/>
  <c r="N51" i="3" s="1"/>
  <c r="O51" i="3" s="1"/>
  <c r="E51" i="3"/>
  <c r="D52" i="5" l="1"/>
  <c r="C53" i="5"/>
  <c r="B63" i="5"/>
  <c r="K51" i="3"/>
  <c r="F51" i="3"/>
  <c r="I55" i="3"/>
  <c r="H56" i="3"/>
  <c r="M52" i="3"/>
  <c r="N52" i="3" s="1"/>
  <c r="O52" i="3" s="1"/>
  <c r="E52" i="3"/>
  <c r="D52" i="3"/>
  <c r="R52" i="3"/>
  <c r="B64" i="5" l="1"/>
  <c r="D53" i="5"/>
  <c r="C54" i="5"/>
  <c r="K52" i="3"/>
  <c r="F52" i="3"/>
  <c r="I56" i="3"/>
  <c r="H57" i="3"/>
  <c r="R53" i="3"/>
  <c r="D53" i="3"/>
  <c r="E53" i="3"/>
  <c r="M53" i="3"/>
  <c r="N53" i="3" s="1"/>
  <c r="O53" i="3" s="1"/>
  <c r="D54" i="5" l="1"/>
  <c r="C55" i="5"/>
  <c r="B65" i="5"/>
  <c r="F53" i="3"/>
  <c r="K53" i="3"/>
  <c r="I57" i="3"/>
  <c r="H58" i="3"/>
  <c r="D54" i="3"/>
  <c r="E54" i="3"/>
  <c r="M54" i="3"/>
  <c r="N54" i="3" s="1"/>
  <c r="O54" i="3" s="1"/>
  <c r="R54" i="3"/>
  <c r="B66" i="5" l="1"/>
  <c r="D55" i="5"/>
  <c r="C56" i="5"/>
  <c r="F54" i="3"/>
  <c r="K54" i="3"/>
  <c r="I58" i="3"/>
  <c r="H59" i="3"/>
  <c r="E55" i="3"/>
  <c r="D55" i="3"/>
  <c r="M55" i="3"/>
  <c r="N55" i="3" s="1"/>
  <c r="O55" i="3" s="1"/>
  <c r="R55" i="3"/>
  <c r="D56" i="5" l="1"/>
  <c r="C57" i="5"/>
  <c r="B67" i="5"/>
  <c r="K55" i="3"/>
  <c r="F55" i="3"/>
  <c r="I59" i="3"/>
  <c r="H60" i="3"/>
  <c r="R56" i="3"/>
  <c r="D56" i="3"/>
  <c r="E56" i="3"/>
  <c r="M56" i="3"/>
  <c r="N56" i="3" s="1"/>
  <c r="O56" i="3" s="1"/>
  <c r="B68" i="5" l="1"/>
  <c r="D57" i="5"/>
  <c r="C58" i="5"/>
  <c r="K56" i="3"/>
  <c r="F56" i="3"/>
  <c r="I60" i="3"/>
  <c r="H61" i="3"/>
  <c r="M57" i="3"/>
  <c r="N57" i="3" s="1"/>
  <c r="O57" i="3" s="1"/>
  <c r="E57" i="3"/>
  <c r="D57" i="3"/>
  <c r="R57" i="3"/>
  <c r="D58" i="5" l="1"/>
  <c r="C59" i="5"/>
  <c r="B69" i="5"/>
  <c r="F57" i="3"/>
  <c r="K57" i="3"/>
  <c r="H62" i="3"/>
  <c r="I61" i="3"/>
  <c r="R58" i="3"/>
  <c r="E58" i="3"/>
  <c r="D58" i="3"/>
  <c r="M58" i="3"/>
  <c r="N58" i="3" s="1"/>
  <c r="O58" i="3" s="1"/>
  <c r="B70" i="5" l="1"/>
  <c r="D59" i="5"/>
  <c r="C60" i="5"/>
  <c r="F58" i="3"/>
  <c r="K58" i="3"/>
  <c r="H63" i="3"/>
  <c r="I62" i="3"/>
  <c r="R59" i="3"/>
  <c r="D59" i="3"/>
  <c r="E59" i="3"/>
  <c r="M59" i="3"/>
  <c r="D60" i="5" l="1"/>
  <c r="C61" i="5"/>
  <c r="B71" i="5"/>
  <c r="N59" i="3"/>
  <c r="O59" i="3" s="1"/>
  <c r="K59" i="3"/>
  <c r="F59" i="3"/>
  <c r="H64" i="3"/>
  <c r="I63" i="3"/>
  <c r="D60" i="3"/>
  <c r="M60" i="3"/>
  <c r="E60" i="3"/>
  <c r="R60" i="3"/>
  <c r="B72" i="5" l="1"/>
  <c r="D61" i="5"/>
  <c r="C62" i="5"/>
  <c r="N60" i="3"/>
  <c r="O60" i="3" s="1"/>
  <c r="K60" i="3"/>
  <c r="F60" i="3"/>
  <c r="I64" i="3"/>
  <c r="H65" i="3"/>
  <c r="R61" i="3"/>
  <c r="E61" i="3"/>
  <c r="M61" i="3"/>
  <c r="D61" i="3"/>
  <c r="D62" i="5" l="1"/>
  <c r="C63" i="5"/>
  <c r="B73" i="5"/>
  <c r="N61" i="3"/>
  <c r="O61" i="3" s="1"/>
  <c r="F61" i="3"/>
  <c r="K61" i="3"/>
  <c r="H66" i="3"/>
  <c r="I65" i="3"/>
  <c r="M62" i="3"/>
  <c r="D62" i="3"/>
  <c r="E62" i="3"/>
  <c r="R62" i="3"/>
  <c r="B74" i="5" l="1"/>
  <c r="D63" i="5"/>
  <c r="C64" i="5"/>
  <c r="N62" i="3"/>
  <c r="O62" i="3" s="1"/>
  <c r="K62" i="3"/>
  <c r="F62" i="3"/>
  <c r="H67" i="3"/>
  <c r="I66" i="3"/>
  <c r="R63" i="3"/>
  <c r="D63" i="3"/>
  <c r="E63" i="3"/>
  <c r="M63" i="3"/>
  <c r="D64" i="5" l="1"/>
  <c r="C65" i="5"/>
  <c r="B75" i="5"/>
  <c r="N63" i="3"/>
  <c r="O63" i="3" s="1"/>
  <c r="K63" i="3"/>
  <c r="F63" i="3"/>
  <c r="H68" i="3"/>
  <c r="I67" i="3"/>
  <c r="R64" i="3"/>
  <c r="D64" i="3"/>
  <c r="M64" i="3"/>
  <c r="E64" i="3"/>
  <c r="B76" i="5" l="1"/>
  <c r="D65" i="5"/>
  <c r="C66" i="5"/>
  <c r="K64" i="3"/>
  <c r="F64" i="3"/>
  <c r="N64" i="3"/>
  <c r="O64" i="3" s="1"/>
  <c r="H69" i="3"/>
  <c r="I68" i="3"/>
  <c r="E65" i="3"/>
  <c r="M65" i="3"/>
  <c r="D65" i="3"/>
  <c r="R65" i="3"/>
  <c r="D66" i="5" l="1"/>
  <c r="C67" i="5"/>
  <c r="B77" i="5"/>
  <c r="N65" i="3"/>
  <c r="O65" i="3" s="1"/>
  <c r="K65" i="3"/>
  <c r="F65" i="3"/>
  <c r="H70" i="3"/>
  <c r="I69" i="3"/>
  <c r="R66" i="3"/>
  <c r="D66" i="3"/>
  <c r="M66" i="3"/>
  <c r="E66" i="3"/>
  <c r="B78" i="5" l="1"/>
  <c r="D67" i="5"/>
  <c r="C68" i="5"/>
  <c r="K66" i="3"/>
  <c r="F66" i="3"/>
  <c r="N66" i="3"/>
  <c r="O66" i="3" s="1"/>
  <c r="H71" i="3"/>
  <c r="I70" i="3"/>
  <c r="R67" i="3"/>
  <c r="D67" i="3"/>
  <c r="E67" i="3"/>
  <c r="M67" i="3"/>
  <c r="D68" i="5" l="1"/>
  <c r="C69" i="5"/>
  <c r="B79" i="5"/>
  <c r="N67" i="3"/>
  <c r="O67" i="3" s="1"/>
  <c r="K67" i="3"/>
  <c r="F67" i="3"/>
  <c r="I71" i="3"/>
  <c r="H72" i="3"/>
  <c r="D68" i="3"/>
  <c r="M68" i="3"/>
  <c r="E68" i="3"/>
  <c r="R68" i="3"/>
  <c r="B80" i="5" l="1"/>
  <c r="D69" i="5"/>
  <c r="C70" i="5"/>
  <c r="O68" i="3"/>
  <c r="N68" i="3"/>
  <c r="K68" i="3"/>
  <c r="F68" i="3"/>
  <c r="I72" i="3"/>
  <c r="H73" i="3"/>
  <c r="R69" i="3"/>
  <c r="E69" i="3"/>
  <c r="M69" i="3"/>
  <c r="D69" i="3"/>
  <c r="D70" i="5" l="1"/>
  <c r="C71" i="5"/>
  <c r="B81" i="5"/>
  <c r="F69" i="3"/>
  <c r="K69" i="3"/>
  <c r="N69" i="3"/>
  <c r="O69" i="3" s="1"/>
  <c r="H74" i="3"/>
  <c r="I73" i="3"/>
  <c r="D70" i="3"/>
  <c r="M70" i="3"/>
  <c r="E70" i="3"/>
  <c r="R70" i="3"/>
  <c r="B82" i="5" l="1"/>
  <c r="D71" i="5"/>
  <c r="C72" i="5"/>
  <c r="O70" i="3"/>
  <c r="N70" i="3"/>
  <c r="K70" i="3"/>
  <c r="F70" i="3"/>
  <c r="I74" i="3"/>
  <c r="R71" i="3"/>
  <c r="D71" i="3"/>
  <c r="E71" i="3"/>
  <c r="M71" i="3"/>
  <c r="D72" i="5" l="1"/>
  <c r="C73" i="5"/>
  <c r="B83" i="5"/>
  <c r="N71" i="3"/>
  <c r="O71" i="3" s="1"/>
  <c r="K71" i="3"/>
  <c r="F71" i="3"/>
  <c r="D72" i="3"/>
  <c r="E72" i="3"/>
  <c r="M72" i="3"/>
  <c r="R72" i="3"/>
  <c r="B84" i="5" l="1"/>
  <c r="D73" i="5"/>
  <c r="C74" i="5"/>
  <c r="N72" i="3"/>
  <c r="O72" i="3" s="1"/>
  <c r="K72" i="3"/>
  <c r="F72" i="3"/>
  <c r="R73" i="3"/>
  <c r="E73" i="3"/>
  <c r="M73" i="3"/>
  <c r="D73" i="3"/>
  <c r="D74" i="5" l="1"/>
  <c r="C75" i="5"/>
  <c r="B85" i="5"/>
  <c r="N73" i="3"/>
  <c r="O73" i="3" s="1"/>
  <c r="K73" i="3"/>
  <c r="F73" i="3"/>
  <c r="R74" i="3"/>
  <c r="D74" i="3"/>
  <c r="E74" i="3"/>
  <c r="M74" i="3"/>
  <c r="B86" i="5" l="1"/>
  <c r="D75" i="5"/>
  <c r="C76" i="5"/>
  <c r="N74" i="3"/>
  <c r="O74" i="3" s="1"/>
  <c r="K74" i="3"/>
  <c r="F74" i="3"/>
  <c r="M75" i="3"/>
  <c r="N75" i="3" s="1"/>
  <c r="I75" i="3"/>
  <c r="H76" i="3"/>
  <c r="D76" i="5" l="1"/>
  <c r="C77" i="5"/>
  <c r="B87" i="5"/>
  <c r="H77" i="3"/>
  <c r="I76" i="3"/>
  <c r="B88" i="5" l="1"/>
  <c r="D77" i="5"/>
  <c r="C78" i="5"/>
  <c r="I77" i="3"/>
  <c r="H78" i="3"/>
  <c r="D78" i="5" l="1"/>
  <c r="C79" i="5"/>
  <c r="B89" i="5"/>
  <c r="H79" i="3"/>
  <c r="I78" i="3"/>
  <c r="R75" i="3"/>
  <c r="O75" i="3"/>
  <c r="B90" i="5" l="1"/>
  <c r="D79" i="5"/>
  <c r="C80" i="5"/>
  <c r="H80" i="3"/>
  <c r="I79" i="3"/>
  <c r="R76" i="3"/>
  <c r="D76" i="3"/>
  <c r="M76" i="3"/>
  <c r="E76" i="3"/>
  <c r="D80" i="5" l="1"/>
  <c r="C81" i="5"/>
  <c r="B91" i="5"/>
  <c r="F76" i="3"/>
  <c r="K76" i="3"/>
  <c r="N76" i="3"/>
  <c r="O76" i="3" s="1"/>
  <c r="H81" i="3"/>
  <c r="I80" i="3"/>
  <c r="D77" i="3"/>
  <c r="M77" i="3"/>
  <c r="E77" i="3"/>
  <c r="R77" i="3"/>
  <c r="B92" i="5" l="1"/>
  <c r="D81" i="5"/>
  <c r="C82" i="5"/>
  <c r="N77" i="3"/>
  <c r="O77" i="3" s="1"/>
  <c r="F77" i="3"/>
  <c r="K77" i="3"/>
  <c r="I81" i="3"/>
  <c r="H82" i="3"/>
  <c r="R78" i="3"/>
  <c r="D78" i="3"/>
  <c r="E78" i="3"/>
  <c r="M78" i="3"/>
  <c r="D82" i="5" l="1"/>
  <c r="C83" i="5"/>
  <c r="B93" i="5"/>
  <c r="N78" i="3"/>
  <c r="O78" i="3" s="1"/>
  <c r="F78" i="3"/>
  <c r="K78" i="3"/>
  <c r="I82" i="3"/>
  <c r="H83" i="3"/>
  <c r="M79" i="3"/>
  <c r="D79" i="3"/>
  <c r="E79" i="3"/>
  <c r="R79" i="3"/>
  <c r="D83" i="5" l="1"/>
  <c r="C84" i="5"/>
  <c r="B94" i="5"/>
  <c r="N79" i="3"/>
  <c r="O79" i="3" s="1"/>
  <c r="K79" i="3"/>
  <c r="F79" i="3"/>
  <c r="I83" i="3"/>
  <c r="H84" i="3"/>
  <c r="R80" i="3"/>
  <c r="M80" i="3"/>
  <c r="D80" i="3"/>
  <c r="E80" i="3"/>
  <c r="B95" i="5" l="1"/>
  <c r="D84" i="5"/>
  <c r="C85" i="5"/>
  <c r="F80" i="3"/>
  <c r="K80" i="3"/>
  <c r="N80" i="3"/>
  <c r="O80" i="3" s="1"/>
  <c r="I84" i="3"/>
  <c r="H85" i="3"/>
  <c r="D81" i="3"/>
  <c r="E81" i="3"/>
  <c r="M81" i="3"/>
  <c r="R81" i="3"/>
  <c r="D85" i="5" l="1"/>
  <c r="C86" i="5"/>
  <c r="B96" i="5"/>
  <c r="F81" i="3"/>
  <c r="K81" i="3"/>
  <c r="N81" i="3"/>
  <c r="O81" i="3" s="1"/>
  <c r="H86" i="3"/>
  <c r="I85" i="3"/>
  <c r="R82" i="3"/>
  <c r="D82" i="3"/>
  <c r="E82" i="3"/>
  <c r="M82" i="3"/>
  <c r="B97" i="5" l="1"/>
  <c r="D86" i="5"/>
  <c r="C87" i="5"/>
  <c r="N82" i="3"/>
  <c r="O82" i="3" s="1"/>
  <c r="K82" i="3"/>
  <c r="F82" i="3"/>
  <c r="H87" i="3"/>
  <c r="I86" i="3"/>
  <c r="R83" i="3"/>
  <c r="D83" i="3"/>
  <c r="E83" i="3"/>
  <c r="M83" i="3"/>
  <c r="D87" i="5" l="1"/>
  <c r="C88" i="5"/>
  <c r="B98" i="5"/>
  <c r="N83" i="3"/>
  <c r="O83" i="3" s="1"/>
  <c r="K83" i="3"/>
  <c r="F83" i="3"/>
  <c r="I87" i="3"/>
  <c r="H88" i="3"/>
  <c r="M84" i="3"/>
  <c r="E84" i="3"/>
  <c r="D84" i="3"/>
  <c r="R84" i="3"/>
  <c r="B99" i="5" l="1"/>
  <c r="D88" i="5"/>
  <c r="C89" i="5"/>
  <c r="F84" i="3"/>
  <c r="K84" i="3"/>
  <c r="N84" i="3"/>
  <c r="O84" i="3" s="1"/>
  <c r="I88" i="3"/>
  <c r="H89" i="3"/>
  <c r="R85" i="3"/>
  <c r="E85" i="3"/>
  <c r="M85" i="3"/>
  <c r="D85" i="3"/>
  <c r="D89" i="5" l="1"/>
  <c r="C90" i="5"/>
  <c r="B100" i="5"/>
  <c r="N85" i="3"/>
  <c r="O85" i="3" s="1"/>
  <c r="F85" i="3"/>
  <c r="K85" i="3"/>
  <c r="I89" i="3"/>
  <c r="H90" i="3"/>
  <c r="R86" i="3"/>
  <c r="M86" i="3"/>
  <c r="D86" i="3"/>
  <c r="E86" i="3"/>
  <c r="D90" i="5" l="1"/>
  <c r="C91" i="5"/>
  <c r="B101" i="5"/>
  <c r="F86" i="3"/>
  <c r="K86" i="3"/>
  <c r="N86" i="3"/>
  <c r="O86" i="3" s="1"/>
  <c r="H91" i="3"/>
  <c r="I90" i="3"/>
  <c r="R87" i="3"/>
  <c r="D87" i="3"/>
  <c r="E87" i="3"/>
  <c r="M87" i="3"/>
  <c r="B102" i="5" l="1"/>
  <c r="D91" i="5"/>
  <c r="C92" i="5"/>
  <c r="N87" i="3"/>
  <c r="O87" i="3" s="1"/>
  <c r="K87" i="3"/>
  <c r="F87" i="3"/>
  <c r="I91" i="3"/>
  <c r="H92" i="3"/>
  <c r="R88" i="3"/>
  <c r="E88" i="3"/>
  <c r="M88" i="3"/>
  <c r="D88" i="3"/>
  <c r="D92" i="5" l="1"/>
  <c r="C93" i="5"/>
  <c r="B103" i="5"/>
  <c r="N88" i="3"/>
  <c r="O88" i="3" s="1"/>
  <c r="F88" i="3"/>
  <c r="K88" i="3"/>
  <c r="H93" i="3"/>
  <c r="I92" i="3"/>
  <c r="R89" i="3"/>
  <c r="E89" i="3"/>
  <c r="M89" i="3"/>
  <c r="D89" i="3"/>
  <c r="B104" i="5" l="1"/>
  <c r="D93" i="5"/>
  <c r="C94" i="5"/>
  <c r="N89" i="3"/>
  <c r="O89" i="3" s="1"/>
  <c r="F89" i="3"/>
  <c r="K89" i="3"/>
  <c r="H94" i="3"/>
  <c r="I93" i="3"/>
  <c r="E90" i="3"/>
  <c r="M90" i="3"/>
  <c r="D90" i="3"/>
  <c r="R90" i="3"/>
  <c r="D94" i="5" l="1"/>
  <c r="C95" i="5"/>
  <c r="B105" i="5"/>
  <c r="K90" i="3"/>
  <c r="F90" i="3"/>
  <c r="N90" i="3"/>
  <c r="O90" i="3" s="1"/>
  <c r="I94" i="3"/>
  <c r="H95" i="3"/>
  <c r="R91" i="3"/>
  <c r="D91" i="3"/>
  <c r="M91" i="3"/>
  <c r="E91" i="3"/>
  <c r="D95" i="5" l="1"/>
  <c r="C96" i="5"/>
  <c r="B106" i="5"/>
  <c r="K91" i="3"/>
  <c r="F91" i="3"/>
  <c r="N91" i="3"/>
  <c r="O91" i="3" s="1"/>
  <c r="H96" i="3"/>
  <c r="I95" i="3"/>
  <c r="D92" i="3"/>
  <c r="M92" i="3"/>
  <c r="E92" i="3"/>
  <c r="R92" i="3"/>
  <c r="B107" i="5" l="1"/>
  <c r="D96" i="5"/>
  <c r="C97" i="5"/>
  <c r="N92" i="3"/>
  <c r="O92" i="3" s="1"/>
  <c r="F92" i="3"/>
  <c r="K92" i="3"/>
  <c r="H97" i="3"/>
  <c r="I96" i="3"/>
  <c r="R93" i="3"/>
  <c r="D93" i="3"/>
  <c r="E93" i="3"/>
  <c r="M93" i="3"/>
  <c r="D97" i="5" l="1"/>
  <c r="C98" i="5"/>
  <c r="B108" i="5"/>
  <c r="N93" i="3"/>
  <c r="O93" i="3" s="1"/>
  <c r="F93" i="3"/>
  <c r="K93" i="3"/>
  <c r="I97" i="3"/>
  <c r="H98" i="3"/>
  <c r="D94" i="3"/>
  <c r="M94" i="3"/>
  <c r="E94" i="3"/>
  <c r="R94" i="3"/>
  <c r="B109" i="5" l="1"/>
  <c r="D98" i="5"/>
  <c r="C99" i="5"/>
  <c r="N94" i="3"/>
  <c r="O94" i="3" s="1"/>
  <c r="F94" i="3"/>
  <c r="K94" i="3"/>
  <c r="I98" i="3"/>
  <c r="H99" i="3"/>
  <c r="R95" i="3"/>
  <c r="E95" i="3"/>
  <c r="M95" i="3"/>
  <c r="D95" i="3"/>
  <c r="D99" i="5" l="1"/>
  <c r="C100" i="5"/>
  <c r="B110" i="5"/>
  <c r="N95" i="3"/>
  <c r="O95" i="3" s="1"/>
  <c r="K95" i="3"/>
  <c r="F95" i="3"/>
  <c r="I99" i="3"/>
  <c r="H100" i="3"/>
  <c r="R96" i="3"/>
  <c r="E96" i="3"/>
  <c r="D96" i="3"/>
  <c r="M96" i="3"/>
  <c r="B111" i="5" l="1"/>
  <c r="D100" i="5"/>
  <c r="C101" i="5"/>
  <c r="N96" i="3"/>
  <c r="O96" i="3" s="1"/>
  <c r="F96" i="3"/>
  <c r="K96" i="3"/>
  <c r="I100" i="3"/>
  <c r="H101" i="3"/>
  <c r="E97" i="3"/>
  <c r="D97" i="3"/>
  <c r="M97" i="3"/>
  <c r="R97" i="3"/>
  <c r="B112" i="5" l="1"/>
  <c r="D101" i="5"/>
  <c r="C102" i="5"/>
  <c r="F97" i="3"/>
  <c r="K97" i="3"/>
  <c r="N97" i="3"/>
  <c r="O97" i="3" s="1"/>
  <c r="I101" i="3"/>
  <c r="H102" i="3"/>
  <c r="M98" i="3"/>
  <c r="E98" i="3"/>
  <c r="D98" i="3"/>
  <c r="R98" i="3"/>
  <c r="D102" i="5" l="1"/>
  <c r="C103" i="5"/>
  <c r="B113" i="5"/>
  <c r="N98" i="3"/>
  <c r="O98" i="3" s="1"/>
  <c r="K98" i="3"/>
  <c r="F98" i="3"/>
  <c r="I102" i="3"/>
  <c r="R99" i="3"/>
  <c r="E99" i="3"/>
  <c r="M99" i="3"/>
  <c r="D99" i="3"/>
  <c r="D103" i="5" l="1"/>
  <c r="C104" i="5"/>
  <c r="B114" i="5"/>
  <c r="K99" i="3"/>
  <c r="F99" i="3"/>
  <c r="N99" i="3"/>
  <c r="O99" i="3" s="1"/>
  <c r="R100" i="3"/>
  <c r="D100" i="3"/>
  <c r="E100" i="3"/>
  <c r="M100" i="3"/>
  <c r="B115" i="5" l="1"/>
  <c r="D104" i="5"/>
  <c r="C105" i="5"/>
  <c r="N100" i="3"/>
  <c r="O100" i="3" s="1"/>
  <c r="F100" i="3"/>
  <c r="K100" i="3"/>
  <c r="E101" i="3"/>
  <c r="D101" i="3"/>
  <c r="M101" i="3"/>
  <c r="R101" i="3"/>
  <c r="D105" i="5" l="1"/>
  <c r="C106" i="5"/>
  <c r="B116" i="5"/>
  <c r="F101" i="3"/>
  <c r="K101" i="3"/>
  <c r="N101" i="3"/>
  <c r="O101" i="3" s="1"/>
  <c r="D102" i="3"/>
  <c r="M102" i="3"/>
  <c r="E102" i="3"/>
  <c r="R102" i="3"/>
  <c r="D106" i="5" l="1"/>
  <c r="C107" i="5"/>
  <c r="B117" i="5"/>
  <c r="F102" i="3"/>
  <c r="K102" i="3"/>
  <c r="N102" i="3"/>
  <c r="O102" i="3" s="1"/>
  <c r="B118" i="5" l="1"/>
  <c r="D107" i="5"/>
  <c r="C108" i="5"/>
  <c r="D108" i="5" l="1"/>
  <c r="C109" i="5"/>
  <c r="B119" i="5"/>
  <c r="D109" i="5" l="1"/>
  <c r="C110" i="5"/>
  <c r="B120" i="5"/>
  <c r="B121" i="5" l="1"/>
  <c r="D110" i="5"/>
  <c r="C111" i="5"/>
  <c r="D111" i="5" l="1"/>
  <c r="C112" i="5"/>
  <c r="B122" i="5"/>
  <c r="B123" i="5" l="1"/>
  <c r="D112" i="5"/>
  <c r="C113" i="5"/>
  <c r="D113" i="5" l="1"/>
  <c r="C114" i="5"/>
  <c r="B124" i="5"/>
  <c r="B125" i="5" l="1"/>
  <c r="D114" i="5"/>
  <c r="C115" i="5"/>
  <c r="D115" i="5" l="1"/>
  <c r="C116" i="5"/>
  <c r="B126" i="5"/>
  <c r="B127" i="5" l="1"/>
  <c r="D116" i="5"/>
  <c r="C117" i="5"/>
  <c r="D117" i="5" l="1"/>
  <c r="C118" i="5"/>
  <c r="B128" i="5"/>
  <c r="B129" i="5" l="1"/>
  <c r="D118" i="5"/>
  <c r="C119" i="5"/>
  <c r="D119" i="5" l="1"/>
  <c r="C120" i="5"/>
  <c r="B130" i="5"/>
  <c r="B131" i="5" l="1"/>
  <c r="D120" i="5"/>
  <c r="C121" i="5"/>
  <c r="D121" i="5" l="1"/>
  <c r="C122" i="5"/>
  <c r="B132" i="5"/>
  <c r="B133" i="5" l="1"/>
  <c r="D122" i="5"/>
  <c r="C123" i="5"/>
  <c r="D123" i="5" l="1"/>
  <c r="C124" i="5"/>
  <c r="B134" i="5"/>
  <c r="B135" i="5" l="1"/>
  <c r="D124" i="5"/>
  <c r="C125" i="5"/>
  <c r="D125" i="5" l="1"/>
  <c r="C126" i="5"/>
  <c r="B136" i="5"/>
  <c r="B137" i="5" l="1"/>
  <c r="D126" i="5"/>
  <c r="C127" i="5"/>
  <c r="D127" i="5" l="1"/>
  <c r="C128" i="5"/>
  <c r="B138" i="5"/>
  <c r="B139" i="5" l="1"/>
  <c r="D128" i="5"/>
  <c r="C129" i="5"/>
  <c r="D129" i="5" l="1"/>
  <c r="C130" i="5"/>
  <c r="B140" i="5"/>
  <c r="B141" i="5" l="1"/>
  <c r="D130" i="5"/>
  <c r="C131" i="5"/>
  <c r="D131" i="5" l="1"/>
  <c r="C132" i="5"/>
  <c r="B142" i="5"/>
  <c r="B143" i="5" l="1"/>
  <c r="D132" i="5"/>
  <c r="C133" i="5"/>
  <c r="B144" i="5" l="1"/>
  <c r="D133" i="5"/>
  <c r="C134" i="5"/>
  <c r="D134" i="5" l="1"/>
  <c r="C135" i="5"/>
  <c r="B145" i="5"/>
  <c r="B146" i="5" l="1"/>
  <c r="D135" i="5"/>
  <c r="C136" i="5"/>
  <c r="D136" i="5" l="1"/>
  <c r="C137" i="5"/>
  <c r="B147" i="5"/>
  <c r="B148" i="5" l="1"/>
  <c r="D137" i="5"/>
  <c r="C138" i="5"/>
  <c r="D138" i="5" l="1"/>
  <c r="C139" i="5"/>
  <c r="B149" i="5"/>
  <c r="B150" i="5" l="1"/>
  <c r="D139" i="5"/>
  <c r="C140" i="5"/>
  <c r="D140" i="5" l="1"/>
  <c r="C141" i="5"/>
  <c r="B151" i="5"/>
  <c r="B152" i="5" l="1"/>
  <c r="D141" i="5"/>
  <c r="C142" i="5"/>
  <c r="D142" i="5" l="1"/>
  <c r="C143" i="5"/>
  <c r="B153" i="5"/>
  <c r="B154" i="5" l="1"/>
  <c r="D143" i="5"/>
  <c r="C144" i="5"/>
  <c r="D144" i="5" l="1"/>
  <c r="C145" i="5"/>
  <c r="B155" i="5"/>
  <c r="B156" i="5" l="1"/>
  <c r="D145" i="5"/>
  <c r="C146" i="5"/>
  <c r="D146" i="5" l="1"/>
  <c r="C147" i="5"/>
  <c r="B157" i="5"/>
  <c r="B158" i="5" l="1"/>
  <c r="D147" i="5"/>
  <c r="C148" i="5"/>
  <c r="D148" i="5" l="1"/>
  <c r="C149" i="5"/>
  <c r="B159" i="5"/>
  <c r="D149" i="5" l="1"/>
  <c r="C150" i="5"/>
  <c r="B160" i="5"/>
  <c r="B161" i="5" l="1"/>
  <c r="D150" i="5"/>
  <c r="C151" i="5"/>
  <c r="D151" i="5" l="1"/>
  <c r="C152" i="5"/>
  <c r="B162" i="5"/>
  <c r="B163" i="5" l="1"/>
  <c r="D152" i="5"/>
  <c r="C153" i="5"/>
  <c r="D153" i="5" l="1"/>
  <c r="C154" i="5"/>
  <c r="D154" i="5" l="1"/>
  <c r="C155" i="5"/>
  <c r="D155" i="5" l="1"/>
  <c r="C156" i="5"/>
  <c r="D156" i="5" l="1"/>
  <c r="C157" i="5"/>
  <c r="D157" i="5" l="1"/>
  <c r="C158" i="5"/>
  <c r="D158" i="5" l="1"/>
  <c r="C159" i="5"/>
  <c r="D159" i="5" l="1"/>
  <c r="C160" i="5"/>
  <c r="D160" i="5" l="1"/>
  <c r="C161" i="5"/>
  <c r="D161" i="5" l="1"/>
  <c r="C162" i="5"/>
  <c r="D162" i="5" l="1"/>
  <c r="C163" i="5"/>
  <c r="D163" i="5" l="1"/>
</calcChain>
</file>

<file path=xl/sharedStrings.xml><?xml version="1.0" encoding="utf-8"?>
<sst xmlns="http://schemas.openxmlformats.org/spreadsheetml/2006/main" count="2765" uniqueCount="2059">
  <si>
    <t>输入</t>
    <phoneticPr fontId="2" type="noConversion"/>
  </si>
  <si>
    <t>注释</t>
    <phoneticPr fontId="2" type="noConversion"/>
  </si>
  <si>
    <t>1-1</t>
    <phoneticPr fontId="2" type="noConversion"/>
  </si>
  <si>
    <t>1-2</t>
    <phoneticPr fontId="2" type="noConversion"/>
  </si>
  <si>
    <t>输入模块</t>
    <phoneticPr fontId="2" type="noConversion"/>
  </si>
  <si>
    <t>输出模块</t>
    <phoneticPr fontId="2" type="noConversion"/>
  </si>
  <si>
    <t>1-3</t>
  </si>
  <si>
    <t>1-3</t>
    <phoneticPr fontId="2" type="noConversion"/>
  </si>
  <si>
    <t>1-4</t>
  </si>
  <si>
    <t>1-4</t>
    <phoneticPr fontId="2" type="noConversion"/>
  </si>
  <si>
    <t>2-1</t>
    <phoneticPr fontId="2" type="noConversion"/>
  </si>
  <si>
    <t>0012.08</t>
  </si>
  <si>
    <t>0012.09</t>
  </si>
  <si>
    <t>0012.10</t>
  </si>
  <si>
    <t>0012.11</t>
  </si>
  <si>
    <t>0012.12</t>
  </si>
  <si>
    <t>0012.13</t>
  </si>
  <si>
    <t>0012.14</t>
  </si>
  <si>
    <t>0012.15</t>
  </si>
  <si>
    <t>0013.01</t>
  </si>
  <si>
    <t>0013.02</t>
  </si>
  <si>
    <t>0013.03</t>
  </si>
  <si>
    <t>0013.04</t>
  </si>
  <si>
    <t>0013.05</t>
  </si>
  <si>
    <t>2-2</t>
  </si>
  <si>
    <t>2-2</t>
    <phoneticPr fontId="2" type="noConversion"/>
  </si>
  <si>
    <t>输出</t>
    <phoneticPr fontId="2" type="noConversion"/>
  </si>
  <si>
    <t>[lamp]</t>
    <phoneticPr fontId="3" type="noConversion"/>
  </si>
  <si>
    <t>[Pls]</t>
    <phoneticPr fontId="3" type="noConversion"/>
  </si>
  <si>
    <t>[A_Trg]</t>
    <phoneticPr fontId="3" type="noConversion"/>
  </si>
  <si>
    <t>条件</t>
    <phoneticPr fontId="3" type="noConversion"/>
  </si>
  <si>
    <t>[A]</t>
    <phoneticPr fontId="3" type="noConversion"/>
  </si>
  <si>
    <t>[alm]</t>
    <phoneticPr fontId="3" type="noConversion"/>
  </si>
  <si>
    <t>[delay]</t>
    <phoneticPr fontId="3" type="noConversion"/>
  </si>
  <si>
    <t>M</t>
    <phoneticPr fontId="3" type="noConversion"/>
  </si>
  <si>
    <t>[SW]</t>
    <phoneticPr fontId="3" type="noConversion"/>
  </si>
  <si>
    <t>标志</t>
    <phoneticPr fontId="3" type="noConversion"/>
  </si>
  <si>
    <t>延时[A]</t>
    <phoneticPr fontId="3" type="noConversion"/>
  </si>
  <si>
    <t>报警</t>
    <phoneticPr fontId="3" type="noConversion"/>
  </si>
  <si>
    <t>T</t>
    <phoneticPr fontId="3" type="noConversion"/>
  </si>
  <si>
    <t>报警延时</t>
    <phoneticPr fontId="3" type="noConversion"/>
  </si>
  <si>
    <t>delay</t>
    <phoneticPr fontId="3" type="noConversion"/>
  </si>
  <si>
    <t>HMI报警事件</t>
    <phoneticPr fontId="3" type="noConversion"/>
  </si>
  <si>
    <t>PLC报警点注释</t>
    <phoneticPr fontId="3" type="noConversion"/>
  </si>
  <si>
    <t>T500-899</t>
    <phoneticPr fontId="3" type="noConversion"/>
  </si>
  <si>
    <t>机构在初始位</t>
    <phoneticPr fontId="2" type="noConversion"/>
  </si>
  <si>
    <t>机构停止标志</t>
    <phoneticPr fontId="2" type="noConversion"/>
  </si>
  <si>
    <t>机构清料完成标志</t>
    <phoneticPr fontId="2" type="noConversion"/>
  </si>
  <si>
    <t>机构异常标志</t>
    <phoneticPr fontId="2" type="noConversion"/>
  </si>
  <si>
    <t>机构异常标志</t>
    <phoneticPr fontId="2" type="noConversion"/>
  </si>
  <si>
    <t>移载A机构运行条件</t>
    <phoneticPr fontId="2" type="noConversion"/>
  </si>
  <si>
    <t>D7900-7999</t>
    <phoneticPr fontId="3" type="noConversion"/>
  </si>
  <si>
    <t>数据传递</t>
    <phoneticPr fontId="2" type="noConversion"/>
  </si>
  <si>
    <t>D10022</t>
  </si>
  <si>
    <t>D10023</t>
  </si>
  <si>
    <t>D10024</t>
  </si>
  <si>
    <t>D10025</t>
  </si>
  <si>
    <t>D10026</t>
  </si>
  <si>
    <t>D10027</t>
  </si>
  <si>
    <t>D10028</t>
  </si>
  <si>
    <t>D10029</t>
  </si>
  <si>
    <t>D10030</t>
  </si>
  <si>
    <t>D10031</t>
  </si>
  <si>
    <t>D10032</t>
  </si>
  <si>
    <t>D10033</t>
  </si>
  <si>
    <t>D10034</t>
  </si>
  <si>
    <t>D10035</t>
  </si>
  <si>
    <t>D10036</t>
  </si>
  <si>
    <t>D10037</t>
  </si>
  <si>
    <t>D10038</t>
  </si>
  <si>
    <t>D10039</t>
  </si>
  <si>
    <t>D10040</t>
  </si>
  <si>
    <t>D10041</t>
  </si>
  <si>
    <t>D10042</t>
  </si>
  <si>
    <t>D10043</t>
  </si>
  <si>
    <t>D10044</t>
  </si>
  <si>
    <t>D10045</t>
  </si>
  <si>
    <t>D10046</t>
  </si>
  <si>
    <t>D10047</t>
  </si>
  <si>
    <t>D10048</t>
  </si>
  <si>
    <t>D10049</t>
  </si>
  <si>
    <t>D10050</t>
  </si>
  <si>
    <t>D10051</t>
  </si>
  <si>
    <t>D10052</t>
  </si>
  <si>
    <t>D10053</t>
  </si>
  <si>
    <t>D10054</t>
  </si>
  <si>
    <t>D10055</t>
  </si>
  <si>
    <t>D10056</t>
  </si>
  <si>
    <t>D10057</t>
  </si>
  <si>
    <t>D10058</t>
  </si>
  <si>
    <t>D10059</t>
  </si>
  <si>
    <t>D10060</t>
  </si>
  <si>
    <t>D10061</t>
  </si>
  <si>
    <t>D10062</t>
  </si>
  <si>
    <t>D10063</t>
  </si>
  <si>
    <t>D10064</t>
  </si>
  <si>
    <t>D10065</t>
  </si>
  <si>
    <t>D10066</t>
  </si>
  <si>
    <t>D10067</t>
  </si>
  <si>
    <t>D10068</t>
  </si>
  <si>
    <t>D10069</t>
  </si>
  <si>
    <t>D10122</t>
  </si>
  <si>
    <t>D10123</t>
  </si>
  <si>
    <t>D10124</t>
  </si>
  <si>
    <t>D10125</t>
  </si>
  <si>
    <t>D10126</t>
  </si>
  <si>
    <t>D10127</t>
  </si>
  <si>
    <t>D10128</t>
  </si>
  <si>
    <t>D10129</t>
  </si>
  <si>
    <t>D10130</t>
  </si>
  <si>
    <t>D10131</t>
  </si>
  <si>
    <t>D10132</t>
  </si>
  <si>
    <t>D10133</t>
  </si>
  <si>
    <t>D10134</t>
  </si>
  <si>
    <t>D10135</t>
  </si>
  <si>
    <t>D10136</t>
  </si>
  <si>
    <t>D10137</t>
  </si>
  <si>
    <t>D10138</t>
  </si>
  <si>
    <t>D10139</t>
  </si>
  <si>
    <t>D10140</t>
  </si>
  <si>
    <t>D10141</t>
  </si>
  <si>
    <t>D10142</t>
  </si>
  <si>
    <t>D10143</t>
  </si>
  <si>
    <t>D10144</t>
  </si>
  <si>
    <t>D10145</t>
  </si>
  <si>
    <t>D10146</t>
  </si>
  <si>
    <t>D10147</t>
  </si>
  <si>
    <t>D10148</t>
  </si>
  <si>
    <t>D10149</t>
  </si>
  <si>
    <t>D10150</t>
  </si>
  <si>
    <t>D10151</t>
  </si>
  <si>
    <t>D10152</t>
  </si>
  <si>
    <t>D10153</t>
  </si>
  <si>
    <t>D10154</t>
  </si>
  <si>
    <t>D10155</t>
  </si>
  <si>
    <t>D10156</t>
  </si>
  <si>
    <t>D10157</t>
  </si>
  <si>
    <t>D10158</t>
  </si>
  <si>
    <t>D10159</t>
  </si>
  <si>
    <t>D10160</t>
  </si>
  <si>
    <t>D10161</t>
  </si>
  <si>
    <t>D10162</t>
  </si>
  <si>
    <t>D10163</t>
  </si>
  <si>
    <t>D10164</t>
  </si>
  <si>
    <t>D10165</t>
  </si>
  <si>
    <t>D10166</t>
  </si>
  <si>
    <t>D10167</t>
  </si>
  <si>
    <t>D10168</t>
  </si>
  <si>
    <t>D10169</t>
  </si>
  <si>
    <t>D10222</t>
  </si>
  <si>
    <t>D10223</t>
  </si>
  <si>
    <t>D10224</t>
  </si>
  <si>
    <t>D10225</t>
  </si>
  <si>
    <t>D10226</t>
  </si>
  <si>
    <t>D10227</t>
  </si>
  <si>
    <t>D10228</t>
  </si>
  <si>
    <t>D10229</t>
  </si>
  <si>
    <t>D10230</t>
  </si>
  <si>
    <t>D10231</t>
  </si>
  <si>
    <t>D10232</t>
  </si>
  <si>
    <t>D10233</t>
  </si>
  <si>
    <t>D10234</t>
  </si>
  <si>
    <t>D10235</t>
  </si>
  <si>
    <t>D10236</t>
  </si>
  <si>
    <t>D10237</t>
  </si>
  <si>
    <t>D10238</t>
  </si>
  <si>
    <t>D10239</t>
  </si>
  <si>
    <t>D10240</t>
  </si>
  <si>
    <t>D10241</t>
  </si>
  <si>
    <t>D10242</t>
  </si>
  <si>
    <t>D10243</t>
  </si>
  <si>
    <t>D10244</t>
  </si>
  <si>
    <t>D10245</t>
  </si>
  <si>
    <t>D10246</t>
  </si>
  <si>
    <t>D10247</t>
  </si>
  <si>
    <t>D10248</t>
  </si>
  <si>
    <t>D10249</t>
  </si>
  <si>
    <t>D10250</t>
  </si>
  <si>
    <t>D10251</t>
  </si>
  <si>
    <t>D10252</t>
  </si>
  <si>
    <t>D10253</t>
  </si>
  <si>
    <t>D10254</t>
  </si>
  <si>
    <t>D10255</t>
  </si>
  <si>
    <t>D10256</t>
  </si>
  <si>
    <t>D10257</t>
  </si>
  <si>
    <t>D10258</t>
  </si>
  <si>
    <t>D10259</t>
  </si>
  <si>
    <t>D10260</t>
  </si>
  <si>
    <t>D10261</t>
  </si>
  <si>
    <t>D10262</t>
  </si>
  <si>
    <t>D10263</t>
  </si>
  <si>
    <t>D10264</t>
  </si>
  <si>
    <t>D10265</t>
  </si>
  <si>
    <t>D10266</t>
  </si>
  <si>
    <t>D10267</t>
  </si>
  <si>
    <t>D10268</t>
  </si>
  <si>
    <t>D10269</t>
  </si>
  <si>
    <t>D10322</t>
  </si>
  <si>
    <t>D10323</t>
  </si>
  <si>
    <t>D10324</t>
  </si>
  <si>
    <t>D10325</t>
  </si>
  <si>
    <t>D10326</t>
  </si>
  <si>
    <t>D10327</t>
  </si>
  <si>
    <t>D10328</t>
  </si>
  <si>
    <t>D10329</t>
  </si>
  <si>
    <t>D10330</t>
  </si>
  <si>
    <t>D10331</t>
  </si>
  <si>
    <t>D10332</t>
  </si>
  <si>
    <t>D10333</t>
  </si>
  <si>
    <t>D10334</t>
  </si>
  <si>
    <t>D10335</t>
  </si>
  <si>
    <t>D10336</t>
  </si>
  <si>
    <t>D10337</t>
  </si>
  <si>
    <t>D10338</t>
  </si>
  <si>
    <t>D10339</t>
  </si>
  <si>
    <t>D10340</t>
  </si>
  <si>
    <t>D10341</t>
  </si>
  <si>
    <t>D10342</t>
  </si>
  <si>
    <t>D10343</t>
  </si>
  <si>
    <t>D10344</t>
  </si>
  <si>
    <t>D10345</t>
  </si>
  <si>
    <t>D10346</t>
  </si>
  <si>
    <t>D10347</t>
  </si>
  <si>
    <t>D10348</t>
  </si>
  <si>
    <t>D10349</t>
  </si>
  <si>
    <t>D10350</t>
  </si>
  <si>
    <t>D10351</t>
  </si>
  <si>
    <t>D10352</t>
  </si>
  <si>
    <t>D10353</t>
  </si>
  <si>
    <t>D10354</t>
  </si>
  <si>
    <t>D10355</t>
  </si>
  <si>
    <t>D10356</t>
  </si>
  <si>
    <t>D10357</t>
  </si>
  <si>
    <t>D10358</t>
  </si>
  <si>
    <t>D10359</t>
  </si>
  <si>
    <t>D10360</t>
  </si>
  <si>
    <t>D10361</t>
  </si>
  <si>
    <t>D10362</t>
  </si>
  <si>
    <t>D10363</t>
  </si>
  <si>
    <t>D10364</t>
  </si>
  <si>
    <t>D10365</t>
  </si>
  <si>
    <t>D10366</t>
  </si>
  <si>
    <t>D10367</t>
  </si>
  <si>
    <t>D10368</t>
  </si>
  <si>
    <t>D10369</t>
  </si>
  <si>
    <t>D10422</t>
  </si>
  <si>
    <t>D10423</t>
  </si>
  <si>
    <t>D10424</t>
  </si>
  <si>
    <t>D10425</t>
  </si>
  <si>
    <t>D10426</t>
  </si>
  <si>
    <t>D10427</t>
  </si>
  <si>
    <t>D10428</t>
  </si>
  <si>
    <t>D10429</t>
  </si>
  <si>
    <t>D10430</t>
  </si>
  <si>
    <t>D10431</t>
  </si>
  <si>
    <t>D10432</t>
  </si>
  <si>
    <t>D10433</t>
  </si>
  <si>
    <t>D10434</t>
  </si>
  <si>
    <t>D10435</t>
  </si>
  <si>
    <t>D10436</t>
  </si>
  <si>
    <t>D10437</t>
  </si>
  <si>
    <t>D10438</t>
  </si>
  <si>
    <t>D10439</t>
  </si>
  <si>
    <t>D10440</t>
  </si>
  <si>
    <t>D10441</t>
  </si>
  <si>
    <t>D10442</t>
  </si>
  <si>
    <t>D10443</t>
  </si>
  <si>
    <t>D10444</t>
  </si>
  <si>
    <t>D10445</t>
  </si>
  <si>
    <t>D10446</t>
  </si>
  <si>
    <t>D10447</t>
  </si>
  <si>
    <t>D10448</t>
  </si>
  <si>
    <t>D10449</t>
  </si>
  <si>
    <t>D10450</t>
  </si>
  <si>
    <t>D10451</t>
  </si>
  <si>
    <t>D10452</t>
  </si>
  <si>
    <t>D10453</t>
  </si>
  <si>
    <t>D10454</t>
  </si>
  <si>
    <t>D10455</t>
  </si>
  <si>
    <t>D10456</t>
  </si>
  <si>
    <t>D10457</t>
  </si>
  <si>
    <t>D10458</t>
  </si>
  <si>
    <t>D10459</t>
  </si>
  <si>
    <t>D10460</t>
  </si>
  <si>
    <t>D10461</t>
  </si>
  <si>
    <t>D10462</t>
  </si>
  <si>
    <t>D10463</t>
  </si>
  <si>
    <t>D10464</t>
  </si>
  <si>
    <t>D10465</t>
  </si>
  <si>
    <t>D10466</t>
  </si>
  <si>
    <t>D10467</t>
  </si>
  <si>
    <t>D10468</t>
  </si>
  <si>
    <t>D10469</t>
  </si>
  <si>
    <t>D10522</t>
  </si>
  <si>
    <t>D10523</t>
  </si>
  <si>
    <t>D10524</t>
  </si>
  <si>
    <t>D10525</t>
  </si>
  <si>
    <t>D10526</t>
  </si>
  <si>
    <t>D10527</t>
  </si>
  <si>
    <t>D10528</t>
  </si>
  <si>
    <t>D10529</t>
  </si>
  <si>
    <t>D10530</t>
  </si>
  <si>
    <t>D10531</t>
  </si>
  <si>
    <t>D10532</t>
  </si>
  <si>
    <t>D10533</t>
  </si>
  <si>
    <t>D10534</t>
  </si>
  <si>
    <t>D10535</t>
  </si>
  <si>
    <t>D10536</t>
  </si>
  <si>
    <t>D10537</t>
  </si>
  <si>
    <t>D10538</t>
  </si>
  <si>
    <t>D10539</t>
  </si>
  <si>
    <t>D10540</t>
  </si>
  <si>
    <t>D10541</t>
  </si>
  <si>
    <t>D10542</t>
  </si>
  <si>
    <t>D10543</t>
  </si>
  <si>
    <t>D10544</t>
  </si>
  <si>
    <t>D10545</t>
  </si>
  <si>
    <t>D10546</t>
  </si>
  <si>
    <t>D10547</t>
  </si>
  <si>
    <t>D10548</t>
  </si>
  <si>
    <t>D10549</t>
  </si>
  <si>
    <t>D10550</t>
  </si>
  <si>
    <t>D10551</t>
  </si>
  <si>
    <t>D10552</t>
  </si>
  <si>
    <t>D10553</t>
  </si>
  <si>
    <t>D10554</t>
  </si>
  <si>
    <t>D10555</t>
  </si>
  <si>
    <t>D10556</t>
  </si>
  <si>
    <t>D10557</t>
  </si>
  <si>
    <t>D10558</t>
  </si>
  <si>
    <t>D10559</t>
  </si>
  <si>
    <t>D10560</t>
  </si>
  <si>
    <t>D10561</t>
  </si>
  <si>
    <t>D10562</t>
  </si>
  <si>
    <t>D10563</t>
  </si>
  <si>
    <t>D10564</t>
  </si>
  <si>
    <t>D10565</t>
  </si>
  <si>
    <t>D10566</t>
  </si>
  <si>
    <t>D10567</t>
  </si>
  <si>
    <t>D10568</t>
  </si>
  <si>
    <t>D10569</t>
  </si>
  <si>
    <t>[M]</t>
    <phoneticPr fontId="3" type="noConversion"/>
  </si>
  <si>
    <t>注释</t>
    <phoneticPr fontId="2" type="noConversion"/>
  </si>
  <si>
    <t>屏蔽</t>
  </si>
  <si>
    <t>传感器屏蔽</t>
    <phoneticPr fontId="3" type="noConversion"/>
  </si>
  <si>
    <t>T</t>
    <phoneticPr fontId="3" type="noConversion"/>
  </si>
  <si>
    <r>
      <t>T</t>
    </r>
    <r>
      <rPr>
        <sz val="10"/>
        <color theme="1"/>
        <rFont val="宋体"/>
        <family val="2"/>
        <charset val="134"/>
        <scheme val="minor"/>
      </rPr>
      <t>2500-2599</t>
    </r>
    <phoneticPr fontId="3" type="noConversion"/>
  </si>
  <si>
    <t>D2500-2599</t>
    <phoneticPr fontId="3" type="noConversion"/>
  </si>
  <si>
    <t>传感器屏蔽延时</t>
    <phoneticPr fontId="3" type="noConversion"/>
  </si>
  <si>
    <t>传感器屏蔽延时设定值</t>
    <phoneticPr fontId="3" type="noConversion"/>
  </si>
  <si>
    <t>延时设定值</t>
    <phoneticPr fontId="3" type="noConversion"/>
  </si>
  <si>
    <t>2#氦检腔</t>
    <phoneticPr fontId="2" type="noConversion"/>
  </si>
  <si>
    <t>进料扫码</t>
    <phoneticPr fontId="2" type="noConversion"/>
  </si>
  <si>
    <t>机器人上料夹爪</t>
    <phoneticPr fontId="2" type="noConversion"/>
  </si>
  <si>
    <t>1#氦检腔</t>
    <phoneticPr fontId="2" type="noConversion"/>
  </si>
  <si>
    <t>3#氦检腔</t>
    <phoneticPr fontId="2" type="noConversion"/>
  </si>
  <si>
    <t>机器人下料夹爪</t>
    <phoneticPr fontId="2" type="noConversion"/>
  </si>
  <si>
    <r>
      <t>配方用100*</t>
    </r>
    <r>
      <rPr>
        <sz val="10"/>
        <color theme="1"/>
        <rFont val="宋体"/>
        <family val="2"/>
        <charset val="134"/>
        <scheme val="minor"/>
      </rPr>
      <t>1</t>
    </r>
    <r>
      <rPr>
        <sz val="10"/>
        <color theme="1"/>
        <rFont val="宋体"/>
        <family val="2"/>
        <charset val="134"/>
        <scheme val="minor"/>
      </rPr>
      <t>0个</t>
    </r>
    <phoneticPr fontId="3" type="noConversion"/>
  </si>
  <si>
    <r>
      <t>D10000-1</t>
    </r>
    <r>
      <rPr>
        <sz val="10"/>
        <color theme="1"/>
        <rFont val="宋体"/>
        <family val="2"/>
        <charset val="134"/>
        <scheme val="minor"/>
      </rPr>
      <t>0999</t>
    </r>
    <phoneticPr fontId="3" type="noConversion"/>
  </si>
  <si>
    <t>D16000-16999</t>
    <phoneticPr fontId="3" type="noConversion"/>
  </si>
  <si>
    <t>配方用SV(100WORD)</t>
    <phoneticPr fontId="3" type="noConversion"/>
  </si>
  <si>
    <t>配方用PV(100WORD)</t>
    <phoneticPr fontId="3" type="noConversion"/>
  </si>
  <si>
    <t>工位用数据记录(100WORD/工站)</t>
    <phoneticPr fontId="3" type="noConversion"/>
  </si>
  <si>
    <t>[Flag]</t>
    <phoneticPr fontId="3" type="noConversion"/>
  </si>
  <si>
    <t>T100-499</t>
    <phoneticPr fontId="3" type="noConversion"/>
  </si>
  <si>
    <t>W400-424</t>
    <phoneticPr fontId="3" type="noConversion"/>
  </si>
  <si>
    <t>自动步序</t>
    <phoneticPr fontId="3" type="noConversion"/>
  </si>
  <si>
    <r>
      <t>D10</t>
    </r>
    <r>
      <rPr>
        <sz val="10"/>
        <color theme="1"/>
        <rFont val="宋体"/>
        <family val="2"/>
        <charset val="134"/>
        <scheme val="minor"/>
      </rPr>
      <t>00-1</t>
    </r>
    <r>
      <rPr>
        <sz val="10"/>
        <color theme="1"/>
        <rFont val="宋体"/>
        <family val="2"/>
        <charset val="134"/>
        <scheme val="minor"/>
      </rPr>
      <t>299</t>
    </r>
    <phoneticPr fontId="3" type="noConversion"/>
  </si>
  <si>
    <t>正压氦检参数设定</t>
    <phoneticPr fontId="3" type="noConversion"/>
  </si>
  <si>
    <t>负压氦检参数设定</t>
    <phoneticPr fontId="3" type="noConversion"/>
  </si>
  <si>
    <t>压力计算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</si>
  <si>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80</t>
    </r>
    <r>
      <rPr>
        <sz val="10"/>
        <color theme="1"/>
        <rFont val="宋体"/>
        <family val="2"/>
        <charset val="134"/>
        <scheme val="minor"/>
      </rPr>
      <t>00-</t>
    </r>
    <r>
      <rPr>
        <sz val="10"/>
        <color theme="1"/>
        <rFont val="宋体"/>
        <family val="2"/>
        <charset val="134"/>
        <scheme val="minor"/>
      </rPr>
      <t>80</t>
    </r>
    <r>
      <rPr>
        <sz val="10"/>
        <color theme="1"/>
        <rFont val="宋体"/>
        <family val="2"/>
        <charset val="134"/>
        <scheme val="minor"/>
      </rPr>
      <t>99</t>
    </r>
    <phoneticPr fontId="3" type="noConversion"/>
  </si>
  <si>
    <t>功能选择</t>
    <phoneticPr fontId="3" type="noConversion"/>
  </si>
  <si>
    <r>
      <t>H</t>
    </r>
    <r>
      <rPr>
        <sz val="10"/>
        <color theme="1"/>
        <rFont val="宋体"/>
        <family val="2"/>
        <charset val="134"/>
        <scheme val="minor"/>
      </rPr>
      <t>10-11</t>
    </r>
    <phoneticPr fontId="3" type="noConversion"/>
  </si>
  <si>
    <t>：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</si>
  <si>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10099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</si>
  <si>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10199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</si>
  <si>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10299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</si>
  <si>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10399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</si>
  <si>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10499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</si>
  <si>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10599</t>
    </r>
    <r>
      <rPr>
        <sz val="11"/>
        <color theme="1"/>
        <rFont val="宋体"/>
        <family val="2"/>
        <charset val="134"/>
        <scheme val="minor"/>
      </rPr>
      <t/>
    </r>
  </si>
  <si>
    <t>工站记忆错误</t>
    <phoneticPr fontId="3" type="noConversion"/>
  </si>
  <si>
    <t>正压氦检数据显示</t>
    <phoneticPr fontId="3" type="noConversion"/>
  </si>
  <si>
    <t>负压氦检数据显示</t>
    <phoneticPr fontId="3" type="noConversion"/>
  </si>
  <si>
    <t>传感器屏蔽功能选择</t>
    <phoneticPr fontId="3" type="noConversion"/>
  </si>
  <si>
    <t>传感器屏蔽延时设定值</t>
  </si>
  <si>
    <t>腔体自检参数（公共部分）</t>
    <phoneticPr fontId="3" type="noConversion"/>
  </si>
  <si>
    <t>地址</t>
    <phoneticPr fontId="3" type="noConversion"/>
  </si>
  <si>
    <t>注氦嘴清洁频率</t>
    <phoneticPr fontId="3" type="noConversion"/>
  </si>
  <si>
    <t>注氦嘴清洁时间</t>
    <phoneticPr fontId="3" type="noConversion"/>
  </si>
  <si>
    <t>腔体测试参数</t>
    <phoneticPr fontId="3" type="noConversion"/>
  </si>
  <si>
    <t>自检真空到达阀值（Pa_Float_6_1）</t>
    <phoneticPr fontId="3" type="noConversion"/>
  </si>
  <si>
    <t>自检泄漏量≤（Pa_Float_3_2）</t>
    <phoneticPr fontId="3" type="noConversion"/>
  </si>
  <si>
    <r>
      <t>自检抽真空时间（S_</t>
    </r>
    <r>
      <rPr>
        <sz val="10"/>
        <color theme="1"/>
        <rFont val="宋体"/>
        <family val="3"/>
        <charset val="134"/>
        <scheme val="minor"/>
      </rPr>
      <t>UN</t>
    </r>
    <r>
      <rPr>
        <sz val="10"/>
        <color theme="1"/>
        <rFont val="宋体"/>
        <family val="2"/>
        <charset val="134"/>
        <scheme val="minor"/>
      </rPr>
      <t>Int_4_1）</t>
    </r>
    <phoneticPr fontId="3" type="noConversion"/>
  </si>
  <si>
    <t>自检保压前延时（S_UNInt_4_1）</t>
    <phoneticPr fontId="3" type="noConversion"/>
  </si>
  <si>
    <t>自检保压时间（S_UNInt_4_1）</t>
    <phoneticPr fontId="3" type="noConversion"/>
  </si>
  <si>
    <t>抽真空时间（S_UNInt_4_1）</t>
    <phoneticPr fontId="3" type="noConversion"/>
  </si>
  <si>
    <t>D402</t>
    <phoneticPr fontId="3" type="noConversion"/>
  </si>
  <si>
    <t>D400</t>
    <phoneticPr fontId="3" type="noConversion"/>
  </si>
  <si>
    <t>D430</t>
  </si>
  <si>
    <t>D432</t>
  </si>
  <si>
    <t>D434</t>
  </si>
  <si>
    <t>D436</t>
  </si>
  <si>
    <t>D438</t>
  </si>
  <si>
    <t>D440</t>
  </si>
  <si>
    <t>D442</t>
  </si>
  <si>
    <t>D444</t>
  </si>
  <si>
    <t>抽氦后压力（Pa_Float_6_1）</t>
    <phoneticPr fontId="3" type="noConversion"/>
  </si>
  <si>
    <t>氦检时真空阀值（Pa_Float_6_1）</t>
    <phoneticPr fontId="3" type="noConversion"/>
  </si>
  <si>
    <t>破真空阀值（Pa_Float_6_1）</t>
    <phoneticPr fontId="3" type="noConversion"/>
  </si>
  <si>
    <t>泄漏率（Pa.m3/s_Float_2_2）</t>
    <phoneticPr fontId="3" type="noConversion"/>
  </si>
  <si>
    <t>泄漏率（Pa.m3/s_Float_2_0_幂）</t>
    <phoneticPr fontId="3" type="noConversion"/>
  </si>
  <si>
    <t>检漏口压力（Pa_Float_2_0_幂）</t>
    <phoneticPr fontId="3" type="noConversion"/>
  </si>
  <si>
    <t>检漏口压力（Pa_Float_2_2）</t>
    <phoneticPr fontId="3" type="noConversion"/>
  </si>
  <si>
    <t>电池测试参数</t>
    <phoneticPr fontId="3" type="noConversion"/>
  </si>
  <si>
    <t>D446</t>
  </si>
  <si>
    <t>D448</t>
  </si>
  <si>
    <t>D450</t>
  </si>
  <si>
    <t>真空到达阀值（Pa_Float_6_1）</t>
    <phoneticPr fontId="3" type="noConversion"/>
  </si>
  <si>
    <t>充氦压力下限（Pa_Float_6_1）</t>
    <phoneticPr fontId="3" type="noConversion"/>
  </si>
  <si>
    <t>充氦压力上限（Pa_Float_6_1）</t>
    <phoneticPr fontId="3" type="noConversion"/>
  </si>
  <si>
    <t>注氦时间（S_UNInt_4_1）</t>
    <phoneticPr fontId="3" type="noConversion"/>
  </si>
  <si>
    <t>地址</t>
    <phoneticPr fontId="3" type="noConversion"/>
  </si>
  <si>
    <t>触摸屏画面切换</t>
    <phoneticPr fontId="3" type="noConversion"/>
  </si>
  <si>
    <t>D502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</si>
  <si>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504</t>
    </r>
    <r>
      <rPr>
        <sz val="11"/>
        <color theme="1"/>
        <rFont val="宋体"/>
        <family val="2"/>
        <charset val="134"/>
        <scheme val="minor"/>
      </rPr>
      <t/>
    </r>
  </si>
  <si>
    <t>D506</t>
  </si>
  <si>
    <r>
      <t>D</t>
    </r>
    <r>
      <rPr>
        <sz val="10"/>
        <color theme="1"/>
        <rFont val="宋体"/>
        <family val="2"/>
        <charset val="134"/>
        <scheme val="minor"/>
      </rPr>
      <t>508</t>
    </r>
    <r>
      <rPr>
        <sz val="11"/>
        <color theme="1"/>
        <rFont val="宋体"/>
        <family val="2"/>
        <charset val="134"/>
        <scheme val="minor"/>
      </rPr>
      <t/>
    </r>
  </si>
  <si>
    <t>D510</t>
  </si>
  <si>
    <r>
      <t>D</t>
    </r>
    <r>
      <rPr>
        <sz val="10"/>
        <color theme="1"/>
        <rFont val="宋体"/>
        <family val="2"/>
        <charset val="134"/>
        <scheme val="minor"/>
      </rPr>
      <t>512</t>
    </r>
    <r>
      <rPr>
        <sz val="11"/>
        <color theme="1"/>
        <rFont val="宋体"/>
        <family val="2"/>
        <charset val="134"/>
        <scheme val="minor"/>
      </rPr>
      <t/>
    </r>
  </si>
  <si>
    <t>D514</t>
  </si>
  <si>
    <r>
      <t>D</t>
    </r>
    <r>
      <rPr>
        <sz val="10"/>
        <color theme="1"/>
        <rFont val="宋体"/>
        <family val="2"/>
        <charset val="134"/>
        <scheme val="minor"/>
      </rPr>
      <t>516</t>
    </r>
    <r>
      <rPr>
        <sz val="11"/>
        <color theme="1"/>
        <rFont val="宋体"/>
        <family val="2"/>
        <charset val="134"/>
        <scheme val="minor"/>
      </rPr>
      <t/>
    </r>
  </si>
  <si>
    <t>D518</t>
  </si>
  <si>
    <r>
      <t>D</t>
    </r>
    <r>
      <rPr>
        <sz val="10"/>
        <color theme="1"/>
        <rFont val="宋体"/>
        <family val="2"/>
        <charset val="134"/>
        <scheme val="minor"/>
      </rPr>
      <t>520</t>
    </r>
    <r>
      <rPr>
        <sz val="11"/>
        <color theme="1"/>
        <rFont val="宋体"/>
        <family val="2"/>
        <charset val="134"/>
        <scheme val="minor"/>
      </rPr>
      <t/>
    </r>
  </si>
  <si>
    <t>D522</t>
  </si>
  <si>
    <r>
      <t>D</t>
    </r>
    <r>
      <rPr>
        <sz val="10"/>
        <color theme="1"/>
        <rFont val="宋体"/>
        <family val="2"/>
        <charset val="134"/>
        <scheme val="minor"/>
      </rPr>
      <t>524</t>
    </r>
    <r>
      <rPr>
        <sz val="11"/>
        <color theme="1"/>
        <rFont val="宋体"/>
        <family val="2"/>
        <charset val="134"/>
        <scheme val="minor"/>
      </rPr>
      <t/>
    </r>
  </si>
  <si>
    <t>D526</t>
  </si>
  <si>
    <r>
      <t>D</t>
    </r>
    <r>
      <rPr>
        <sz val="10"/>
        <color theme="1"/>
        <rFont val="宋体"/>
        <family val="2"/>
        <charset val="134"/>
        <scheme val="minor"/>
      </rPr>
      <t>528</t>
    </r>
    <r>
      <rPr>
        <sz val="11"/>
        <color theme="1"/>
        <rFont val="宋体"/>
        <family val="2"/>
        <charset val="134"/>
        <scheme val="minor"/>
      </rPr>
      <t/>
    </r>
  </si>
  <si>
    <t>2#腔体自检保压前真空（Pa_Float_6_1）</t>
    <phoneticPr fontId="3" type="noConversion"/>
  </si>
  <si>
    <t>2#腔体自检保压后真空（Pa_Float_6_1）</t>
    <phoneticPr fontId="3" type="noConversion"/>
  </si>
  <si>
    <t>2#腔体自检抽气时间（S_UNInt_4_1）</t>
    <phoneticPr fontId="3" type="noConversion"/>
  </si>
  <si>
    <t>2#腔体自检前保压时间（S_UNInt_4_1）</t>
    <phoneticPr fontId="3" type="noConversion"/>
  </si>
  <si>
    <t>D532</t>
    <phoneticPr fontId="3" type="noConversion"/>
  </si>
  <si>
    <t>D536</t>
  </si>
  <si>
    <t>D540</t>
  </si>
  <si>
    <t>D544</t>
  </si>
  <si>
    <t>D548</t>
  </si>
  <si>
    <t>D552</t>
  </si>
  <si>
    <t>D556</t>
  </si>
  <si>
    <t>3#腔体自检抽气时间（S_UNInt_4_1）</t>
    <phoneticPr fontId="3" type="noConversion"/>
  </si>
  <si>
    <t>3#腔体自检保压时间（S_UNInt_4_1）</t>
    <phoneticPr fontId="3" type="noConversion"/>
  </si>
  <si>
    <t>3#腔体自检保压前真空（Pa_Float_6_1）</t>
    <phoneticPr fontId="3" type="noConversion"/>
  </si>
  <si>
    <t>3#腔体自检保压后真空（Pa_Float_6_1）</t>
    <phoneticPr fontId="3" type="noConversion"/>
  </si>
  <si>
    <t>3#腔体自检泄漏量（Pa_Float_6_1）</t>
    <phoneticPr fontId="3" type="noConversion"/>
  </si>
  <si>
    <t>1#腔注氦嘴已使用次数</t>
    <phoneticPr fontId="3" type="noConversion"/>
  </si>
  <si>
    <t>2#腔注氦嘴已使用次数</t>
  </si>
  <si>
    <t>3#腔注氦嘴已使用次数</t>
  </si>
  <si>
    <t>D606</t>
  </si>
  <si>
    <t>D610</t>
  </si>
  <si>
    <t>D614</t>
  </si>
  <si>
    <t>D618</t>
  </si>
  <si>
    <t>D622</t>
  </si>
  <si>
    <t>D626</t>
  </si>
  <si>
    <t>氦检时间（S_UNInt_4_1）</t>
    <phoneticPr fontId="3" type="noConversion"/>
  </si>
  <si>
    <t>氦检关真空延时（S_UNInt_2_1）</t>
    <phoneticPr fontId="3" type="noConversion"/>
  </si>
  <si>
    <t>D632</t>
  </si>
  <si>
    <t>D636</t>
  </si>
  <si>
    <t>D640</t>
  </si>
  <si>
    <t>D644</t>
  </si>
  <si>
    <t>D648</t>
  </si>
  <si>
    <t>1#腔体自检保压前真空（Pa_Float_6_1）</t>
    <phoneticPr fontId="3" type="noConversion"/>
  </si>
  <si>
    <t>1#腔体测试结果（0 ，1 OK，2腔体泄漏，3电池泄漏，4注氦超时，5氦检异常，6气密NG，7注氦NG，8氦嘴泄漏）</t>
    <phoneticPr fontId="3" type="noConversion"/>
  </si>
  <si>
    <t>地址</t>
    <phoneticPr fontId="3" type="noConversion"/>
  </si>
  <si>
    <t>1#腔体自检抽气时间（S_UNInt_4_1）</t>
    <phoneticPr fontId="3" type="noConversion"/>
  </si>
  <si>
    <t>1#腔体自检前保压时间（S_UNInt_4_1）</t>
    <phoneticPr fontId="3" type="noConversion"/>
  </si>
  <si>
    <t>3#腔体自检前保压时间（S_UNInt_4_1）</t>
    <phoneticPr fontId="3" type="noConversion"/>
  </si>
  <si>
    <t>1#腔体自检保压时间（S_UNInt_4_1）</t>
    <phoneticPr fontId="3" type="noConversion"/>
  </si>
  <si>
    <t>2#腔体自检保压时间（S_UNInt_4_1）</t>
    <phoneticPr fontId="3" type="noConversion"/>
  </si>
  <si>
    <t>1#腔体自检保压后真空（Pa_Float_6_1）</t>
    <phoneticPr fontId="3" type="noConversion"/>
  </si>
  <si>
    <t>1#腔体自检泄漏量（Pa_Float_6_1）</t>
    <phoneticPr fontId="3" type="noConversion"/>
  </si>
  <si>
    <t>2#腔体自检泄漏量（Pa_Float_6_1）</t>
    <phoneticPr fontId="3" type="noConversion"/>
  </si>
  <si>
    <t>1#腔体抽气时间（S_UNInt_4_1）</t>
    <phoneticPr fontId="3" type="noConversion"/>
  </si>
  <si>
    <t>1#电池充氦压力（Pa_Float_6_1）</t>
    <phoneticPr fontId="3" type="noConversion"/>
  </si>
  <si>
    <t>1#腔体测试结果（0 ，1 OK，2 NG，3腔体泄漏，）</t>
    <phoneticPr fontId="3" type="noConversion"/>
  </si>
  <si>
    <t>D732</t>
  </si>
  <si>
    <t>D736</t>
  </si>
  <si>
    <t>D740</t>
  </si>
  <si>
    <t>D744</t>
  </si>
  <si>
    <t>D748</t>
  </si>
  <si>
    <t>2#腔体状态（0停用，1待料中，2测试中，3测试完成）</t>
    <phoneticPr fontId="3" type="noConversion"/>
  </si>
  <si>
    <t>2#腔体抽气时间（S_UNInt_4_1）</t>
    <phoneticPr fontId="3" type="noConversion"/>
  </si>
  <si>
    <t>3#腔体状态（0停用，1待料中，2测试中，3测试完成）</t>
    <phoneticPr fontId="3" type="noConversion"/>
  </si>
  <si>
    <t>3#腔体抽气时间（S_UNInt_4_1）</t>
    <phoneticPr fontId="3" type="noConversion"/>
  </si>
  <si>
    <t>3#腔体测试结果（0 ，1 OK，2 NG，3腔体泄漏，）</t>
    <phoneticPr fontId="3" type="noConversion"/>
  </si>
  <si>
    <t>1#腔体真空压力（Pa_Float_6_1）</t>
    <phoneticPr fontId="3" type="noConversion"/>
  </si>
  <si>
    <t>2#腔体真空压力（Pa_Float_6_1）</t>
    <phoneticPr fontId="3" type="noConversion"/>
  </si>
  <si>
    <t>3#腔体真空压力（Pa_Float_6_1）</t>
    <phoneticPr fontId="3" type="noConversion"/>
  </si>
  <si>
    <t>2#腔体状态（0停用，1待料中，2测试中，3测试完成）</t>
    <phoneticPr fontId="3" type="noConversion"/>
  </si>
  <si>
    <t>2#电池抽气时间（S_UNInt_4_1）</t>
    <phoneticPr fontId="3" type="noConversion"/>
  </si>
  <si>
    <t>2#电池充氦压力（Pa_Float_6_1）</t>
    <phoneticPr fontId="3" type="noConversion"/>
  </si>
  <si>
    <t>3#腔体状态（0停用，1待料中，2测试中，3测试完成）</t>
    <phoneticPr fontId="3" type="noConversion"/>
  </si>
  <si>
    <t>3#电池抽气时间（S_UNInt_4_1）</t>
    <phoneticPr fontId="3" type="noConversion"/>
  </si>
  <si>
    <t>3#电池充氦压力（Pa_Float_6_1）</t>
    <phoneticPr fontId="3" type="noConversion"/>
  </si>
  <si>
    <t>3#腔体测试结果（0 ，1 OK，2腔体泄漏，3电池泄漏，4注氦超时，5氦检异常，6气密NG，7注氦NG，8氦嘴泄漏）</t>
    <phoneticPr fontId="3" type="noConversion"/>
  </si>
  <si>
    <t>1#电池抽气时间（S_UNInt_4_1）</t>
    <phoneticPr fontId="3" type="noConversion"/>
  </si>
  <si>
    <t>1#电池真空压力（Pa_Float_6_1）</t>
    <phoneticPr fontId="3" type="noConversion"/>
  </si>
  <si>
    <t>2#电池真空压力（Pa_Float_6_1）</t>
    <phoneticPr fontId="3" type="noConversion"/>
  </si>
  <si>
    <t>3#电池真空压力（Pa_Float_6_1）</t>
    <phoneticPr fontId="3" type="noConversion"/>
  </si>
  <si>
    <t>1#腔体状态（0停用，1待料中，2测试中，3测试完成）</t>
    <phoneticPr fontId="3" type="noConversion"/>
  </si>
  <si>
    <r>
      <t>D9</t>
    </r>
    <r>
      <rPr>
        <sz val="10"/>
        <color theme="1"/>
        <rFont val="宋体"/>
        <family val="2"/>
        <charset val="134"/>
        <scheme val="minor"/>
      </rPr>
      <t>00-</t>
    </r>
    <r>
      <rPr>
        <sz val="10"/>
        <color theme="1"/>
        <rFont val="宋体"/>
        <family val="2"/>
        <charset val="134"/>
        <scheme val="minor"/>
      </rPr>
      <t>999</t>
    </r>
    <phoneticPr fontId="3" type="noConversion"/>
  </si>
  <si>
    <t>D302</t>
    <phoneticPr fontId="3" type="noConversion"/>
  </si>
  <si>
    <t>D306</t>
  </si>
  <si>
    <t>D310</t>
  </si>
  <si>
    <t>D314</t>
  </si>
  <si>
    <t>D318</t>
  </si>
  <si>
    <t>D322</t>
  </si>
  <si>
    <t>D326</t>
  </si>
  <si>
    <t>D332</t>
  </si>
  <si>
    <t>D336</t>
  </si>
  <si>
    <t>D340</t>
  </si>
  <si>
    <t>D344</t>
  </si>
  <si>
    <t>D348</t>
  </si>
  <si>
    <t>1#腔体泄氦后真空度</t>
    <phoneticPr fontId="3" type="noConversion"/>
  </si>
  <si>
    <t>2#腔体泄氦后真空度</t>
    <phoneticPr fontId="3" type="noConversion"/>
  </si>
  <si>
    <t>3#腔体泄氦后真空度</t>
    <phoneticPr fontId="3" type="noConversion"/>
  </si>
  <si>
    <r>
      <t>D1</t>
    </r>
    <r>
      <rPr>
        <sz val="10"/>
        <color theme="1"/>
        <rFont val="宋体"/>
        <family val="2"/>
        <charset val="134"/>
        <scheme val="minor"/>
      </rPr>
      <t>00-</t>
    </r>
    <r>
      <rPr>
        <sz val="10"/>
        <color theme="1"/>
        <rFont val="宋体"/>
        <family val="2"/>
        <charset val="134"/>
        <scheme val="minor"/>
      </rPr>
      <t>199</t>
    </r>
    <phoneticPr fontId="3" type="noConversion"/>
  </si>
  <si>
    <r>
      <t>D2</t>
    </r>
    <r>
      <rPr>
        <sz val="10"/>
        <color theme="1"/>
        <rFont val="宋体"/>
        <family val="2"/>
        <charset val="134"/>
        <scheme val="minor"/>
      </rPr>
      <t>00-</t>
    </r>
    <r>
      <rPr>
        <sz val="10"/>
        <color theme="1"/>
        <rFont val="宋体"/>
        <family val="2"/>
        <charset val="134"/>
        <scheme val="minor"/>
      </rPr>
      <t>499</t>
    </r>
    <phoneticPr fontId="3" type="noConversion"/>
  </si>
  <si>
    <t>D500-599</t>
    <phoneticPr fontId="3" type="noConversion"/>
  </si>
  <si>
    <t>D600-899</t>
    <phoneticPr fontId="3" type="noConversion"/>
  </si>
  <si>
    <t>D100</t>
    <phoneticPr fontId="3" type="noConversion"/>
  </si>
  <si>
    <t>D102</t>
    <phoneticPr fontId="3" type="noConversion"/>
  </si>
  <si>
    <t>D104</t>
  </si>
  <si>
    <t>D106</t>
  </si>
  <si>
    <t>D108</t>
  </si>
  <si>
    <t>D110</t>
  </si>
  <si>
    <t>D112</t>
  </si>
  <si>
    <t>D114</t>
  </si>
  <si>
    <t>D116</t>
  </si>
  <si>
    <t>D118</t>
  </si>
  <si>
    <t>D120</t>
  </si>
  <si>
    <t>D122</t>
  </si>
  <si>
    <t>D124</t>
  </si>
  <si>
    <t>D126</t>
  </si>
  <si>
    <t>D128</t>
  </si>
  <si>
    <r>
      <t>D1</t>
    </r>
    <r>
      <rPr>
        <sz val="10"/>
        <color theme="1"/>
        <rFont val="宋体"/>
        <family val="2"/>
        <charset val="134"/>
        <scheme val="minor"/>
      </rPr>
      <t>30</t>
    </r>
    <phoneticPr fontId="3" type="noConversion"/>
  </si>
  <si>
    <t>D132</t>
    <phoneticPr fontId="3" type="noConversion"/>
  </si>
  <si>
    <r>
      <t>D134</t>
    </r>
    <r>
      <rPr>
        <sz val="10"/>
        <color theme="1"/>
        <rFont val="宋体"/>
        <family val="2"/>
        <charset val="134"/>
        <scheme val="minor"/>
      </rPr>
      <t/>
    </r>
  </si>
  <si>
    <t>D136</t>
  </si>
  <si>
    <r>
      <t>D138</t>
    </r>
    <r>
      <rPr>
        <sz val="10"/>
        <color theme="1"/>
        <rFont val="宋体"/>
        <family val="2"/>
        <charset val="134"/>
        <scheme val="minor"/>
      </rPr>
      <t/>
    </r>
  </si>
  <si>
    <t>D140</t>
  </si>
  <si>
    <r>
      <t>D142</t>
    </r>
    <r>
      <rPr>
        <sz val="10"/>
        <color theme="1"/>
        <rFont val="宋体"/>
        <family val="2"/>
        <charset val="134"/>
        <scheme val="minor"/>
      </rPr>
      <t/>
    </r>
  </si>
  <si>
    <t>D144</t>
  </si>
  <si>
    <r>
      <t>D146</t>
    </r>
    <r>
      <rPr>
        <sz val="10"/>
        <color theme="1"/>
        <rFont val="宋体"/>
        <family val="2"/>
        <charset val="134"/>
        <scheme val="minor"/>
      </rPr>
      <t/>
    </r>
  </si>
  <si>
    <t>D148</t>
  </si>
  <si>
    <r>
      <t>D150</t>
    </r>
    <r>
      <rPr>
        <sz val="10"/>
        <color theme="1"/>
        <rFont val="宋体"/>
        <family val="2"/>
        <charset val="134"/>
        <scheme val="minor"/>
      </rPr>
      <t/>
    </r>
  </si>
  <si>
    <t>D152</t>
  </si>
  <si>
    <r>
      <t>D154</t>
    </r>
    <r>
      <rPr>
        <sz val="10"/>
        <color theme="1"/>
        <rFont val="宋体"/>
        <family val="2"/>
        <charset val="134"/>
        <scheme val="minor"/>
      </rPr>
      <t/>
    </r>
  </si>
  <si>
    <t>D156</t>
  </si>
  <si>
    <r>
      <t>D158</t>
    </r>
    <r>
      <rPr>
        <sz val="10"/>
        <color theme="1"/>
        <rFont val="宋体"/>
        <family val="2"/>
        <charset val="134"/>
        <scheme val="minor"/>
      </rPr>
      <t/>
    </r>
  </si>
  <si>
    <r>
      <t>D1</t>
    </r>
    <r>
      <rPr>
        <sz val="10"/>
        <color theme="1"/>
        <rFont val="宋体"/>
        <family val="2"/>
        <charset val="134"/>
        <scheme val="minor"/>
      </rPr>
      <t>60</t>
    </r>
    <phoneticPr fontId="3" type="noConversion"/>
  </si>
  <si>
    <t>D162</t>
    <phoneticPr fontId="3" type="noConversion"/>
  </si>
  <si>
    <r>
      <t>D164</t>
    </r>
    <r>
      <rPr>
        <sz val="10"/>
        <color theme="1"/>
        <rFont val="宋体"/>
        <family val="2"/>
        <charset val="134"/>
        <scheme val="minor"/>
      </rPr>
      <t/>
    </r>
  </si>
  <si>
    <t>D166</t>
  </si>
  <si>
    <r>
      <t>D168</t>
    </r>
    <r>
      <rPr>
        <sz val="10"/>
        <color theme="1"/>
        <rFont val="宋体"/>
        <family val="2"/>
        <charset val="134"/>
        <scheme val="minor"/>
      </rPr>
      <t/>
    </r>
  </si>
  <si>
    <t>D170</t>
  </si>
  <si>
    <r>
      <t>D172</t>
    </r>
    <r>
      <rPr>
        <sz val="10"/>
        <color theme="1"/>
        <rFont val="宋体"/>
        <family val="2"/>
        <charset val="134"/>
        <scheme val="minor"/>
      </rPr>
      <t/>
    </r>
  </si>
  <si>
    <t>D174</t>
  </si>
  <si>
    <r>
      <t>D176</t>
    </r>
    <r>
      <rPr>
        <sz val="10"/>
        <color theme="1"/>
        <rFont val="宋体"/>
        <family val="2"/>
        <charset val="134"/>
        <scheme val="minor"/>
      </rPr>
      <t/>
    </r>
  </si>
  <si>
    <t>D178</t>
  </si>
  <si>
    <r>
      <t>D180</t>
    </r>
    <r>
      <rPr>
        <sz val="10"/>
        <color theme="1"/>
        <rFont val="宋体"/>
        <family val="2"/>
        <charset val="134"/>
        <scheme val="minor"/>
      </rPr>
      <t/>
    </r>
  </si>
  <si>
    <t>D182</t>
  </si>
  <si>
    <r>
      <t>D184</t>
    </r>
    <r>
      <rPr>
        <sz val="10"/>
        <color theme="1"/>
        <rFont val="宋体"/>
        <family val="2"/>
        <charset val="134"/>
        <scheme val="minor"/>
      </rPr>
      <t/>
    </r>
  </si>
  <si>
    <t>D186</t>
  </si>
  <si>
    <r>
      <t>D188</t>
    </r>
    <r>
      <rPr>
        <sz val="10"/>
        <color theme="1"/>
        <rFont val="宋体"/>
        <family val="2"/>
        <charset val="134"/>
        <scheme val="minor"/>
      </rPr>
      <t/>
    </r>
  </si>
  <si>
    <t>D200</t>
    <phoneticPr fontId="3" type="noConversion"/>
  </si>
  <si>
    <t>D202</t>
    <phoneticPr fontId="3" type="noConversion"/>
  </si>
  <si>
    <t>D204</t>
  </si>
  <si>
    <t>D206</t>
  </si>
  <si>
    <t>D208</t>
  </si>
  <si>
    <t>D210</t>
  </si>
  <si>
    <t>D212</t>
  </si>
  <si>
    <t>D214</t>
  </si>
  <si>
    <t>D216</t>
  </si>
  <si>
    <t>D218</t>
  </si>
  <si>
    <t>D220</t>
  </si>
  <si>
    <t>D222</t>
  </si>
  <si>
    <t>D224</t>
  </si>
  <si>
    <t>D226</t>
  </si>
  <si>
    <t>D228</t>
  </si>
  <si>
    <t>2#腔体(D300-399)</t>
    <phoneticPr fontId="3" type="noConversion"/>
  </si>
  <si>
    <t>3#腔体(D400-499)</t>
    <phoneticPr fontId="3" type="noConversion"/>
  </si>
  <si>
    <t>D230</t>
  </si>
  <si>
    <t>D232</t>
  </si>
  <si>
    <t>D234</t>
  </si>
  <si>
    <t>D236</t>
  </si>
  <si>
    <t>D238</t>
  </si>
  <si>
    <t>D240</t>
  </si>
  <si>
    <t>D242</t>
  </si>
  <si>
    <t>D244</t>
  </si>
  <si>
    <t>D246</t>
  </si>
  <si>
    <t>D248</t>
  </si>
  <si>
    <t>D250</t>
  </si>
  <si>
    <t>D300</t>
    <phoneticPr fontId="3" type="noConversion"/>
  </si>
  <si>
    <t>D304</t>
  </si>
  <si>
    <t>D308</t>
  </si>
  <si>
    <t>D312</t>
  </si>
  <si>
    <t>D316</t>
  </si>
  <si>
    <t>D320</t>
  </si>
  <si>
    <t>D324</t>
  </si>
  <si>
    <t>D328</t>
  </si>
  <si>
    <t>D330</t>
  </si>
  <si>
    <t>D334</t>
  </si>
  <si>
    <t>D338</t>
  </si>
  <si>
    <t>D342</t>
  </si>
  <si>
    <t>D346</t>
  </si>
  <si>
    <t>D350</t>
  </si>
  <si>
    <t>D404</t>
  </si>
  <si>
    <t>D406</t>
  </si>
  <si>
    <t>D408</t>
  </si>
  <si>
    <t>D410</t>
  </si>
  <si>
    <t>D412</t>
  </si>
  <si>
    <t>D414</t>
  </si>
  <si>
    <t>D416</t>
  </si>
  <si>
    <t>D418</t>
  </si>
  <si>
    <t>D420</t>
  </si>
  <si>
    <t>D422</t>
  </si>
  <si>
    <t>D424</t>
  </si>
  <si>
    <t>D426</t>
  </si>
  <si>
    <t>D428</t>
  </si>
  <si>
    <r>
      <t>D</t>
    </r>
    <r>
      <rPr>
        <sz val="10"/>
        <color theme="1"/>
        <rFont val="宋体"/>
        <family val="2"/>
        <charset val="134"/>
        <scheme val="minor"/>
      </rPr>
      <t>500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</si>
  <si>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530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</si>
  <si>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534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</si>
  <si>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538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</si>
  <si>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542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</si>
  <si>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546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</si>
  <si>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550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</si>
  <si>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554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</si>
  <si>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558</t>
    </r>
    <r>
      <rPr>
        <sz val="11"/>
        <color theme="1"/>
        <rFont val="宋体"/>
        <family val="2"/>
        <charset val="134"/>
        <scheme val="minor"/>
      </rPr>
      <t/>
    </r>
  </si>
  <si>
    <t>1#腔体(D200-299)</t>
    <phoneticPr fontId="3" type="noConversion"/>
  </si>
  <si>
    <t>1#腔体(D600-699)</t>
    <phoneticPr fontId="3" type="noConversion"/>
  </si>
  <si>
    <t>2#腔体(D700-799)</t>
    <phoneticPr fontId="3" type="noConversion"/>
  </si>
  <si>
    <t>3#腔体(D800-899)</t>
    <phoneticPr fontId="3" type="noConversion"/>
  </si>
  <si>
    <t>D600</t>
    <phoneticPr fontId="3" type="noConversion"/>
  </si>
  <si>
    <t>D602</t>
    <phoneticPr fontId="3" type="noConversion"/>
  </si>
  <si>
    <t>D604</t>
  </si>
  <si>
    <t>D608</t>
  </si>
  <si>
    <t>D612</t>
  </si>
  <si>
    <t>D616</t>
  </si>
  <si>
    <t>D620</t>
  </si>
  <si>
    <t>D624</t>
  </si>
  <si>
    <t>D700</t>
    <phoneticPr fontId="3" type="noConversion"/>
  </si>
  <si>
    <t>D702</t>
    <phoneticPr fontId="3" type="noConversion"/>
  </si>
  <si>
    <t>D704</t>
  </si>
  <si>
    <t>D706</t>
  </si>
  <si>
    <t>D708</t>
  </si>
  <si>
    <t>D710</t>
  </si>
  <si>
    <t>D712</t>
  </si>
  <si>
    <t>D714</t>
  </si>
  <si>
    <t>D716</t>
  </si>
  <si>
    <t>D718</t>
  </si>
  <si>
    <t>D720</t>
  </si>
  <si>
    <t>D722</t>
  </si>
  <si>
    <t>D724</t>
  </si>
  <si>
    <t>D726</t>
  </si>
  <si>
    <t>D800</t>
    <phoneticPr fontId="3" type="noConversion"/>
  </si>
  <si>
    <t>D802</t>
    <phoneticPr fontId="3" type="noConversion"/>
  </si>
  <si>
    <t>D804</t>
  </si>
  <si>
    <t>D806</t>
  </si>
  <si>
    <t>D808</t>
  </si>
  <si>
    <t>D810</t>
  </si>
  <si>
    <t>D812</t>
  </si>
  <si>
    <t>D814</t>
  </si>
  <si>
    <t>D816</t>
  </si>
  <si>
    <t>D818</t>
  </si>
  <si>
    <t>D820</t>
  </si>
  <si>
    <t>D822</t>
  </si>
  <si>
    <t>D824</t>
  </si>
  <si>
    <t>D826</t>
  </si>
  <si>
    <t>正压氦检参数设定(D100-199)</t>
    <phoneticPr fontId="3" type="noConversion"/>
  </si>
  <si>
    <t>正压氦检数据显示(D200-499)</t>
    <phoneticPr fontId="3" type="noConversion"/>
  </si>
  <si>
    <r>
      <t>负压氦检参数设定(D</t>
    </r>
    <r>
      <rPr>
        <sz val="10"/>
        <color theme="1"/>
        <rFont val="宋体"/>
        <family val="2"/>
        <charset val="134"/>
        <scheme val="minor"/>
      </rPr>
      <t>5</t>
    </r>
    <r>
      <rPr>
        <sz val="10"/>
        <color theme="1"/>
        <rFont val="宋体"/>
        <family val="2"/>
        <charset val="134"/>
        <scheme val="minor"/>
      </rPr>
      <t>00-</t>
    </r>
    <r>
      <rPr>
        <sz val="10"/>
        <color theme="1"/>
        <rFont val="宋体"/>
        <family val="2"/>
        <charset val="134"/>
        <scheme val="minor"/>
      </rPr>
      <t>5</t>
    </r>
    <r>
      <rPr>
        <sz val="10"/>
        <color theme="1"/>
        <rFont val="宋体"/>
        <family val="2"/>
        <charset val="134"/>
        <scheme val="minor"/>
      </rPr>
      <t>99)</t>
    </r>
    <phoneticPr fontId="3" type="noConversion"/>
  </si>
  <si>
    <t>负压氦检数据显示(D600-899)</t>
    <phoneticPr fontId="3" type="noConversion"/>
  </si>
  <si>
    <t>D628</t>
  </si>
  <si>
    <t>D630</t>
  </si>
  <si>
    <t>D634</t>
  </si>
  <si>
    <t>D638</t>
  </si>
  <si>
    <t>D642</t>
  </si>
  <si>
    <t>D646</t>
  </si>
  <si>
    <t>D650</t>
  </si>
  <si>
    <t>D728</t>
  </si>
  <si>
    <t>D730</t>
  </si>
  <si>
    <t>D734</t>
  </si>
  <si>
    <t>D738</t>
  </si>
  <si>
    <t>D742</t>
  </si>
  <si>
    <t>D746</t>
  </si>
  <si>
    <t>D750</t>
  </si>
  <si>
    <t>D828</t>
  </si>
  <si>
    <t>D830</t>
  </si>
  <si>
    <t>D832</t>
  </si>
  <si>
    <t>D834</t>
  </si>
  <si>
    <t>D836</t>
  </si>
  <si>
    <t>D838</t>
  </si>
  <si>
    <t>D840</t>
  </si>
  <si>
    <t>D842</t>
  </si>
  <si>
    <t>D844</t>
  </si>
  <si>
    <t>D846</t>
  </si>
  <si>
    <t>D848</t>
  </si>
  <si>
    <t>D850</t>
  </si>
  <si>
    <t>压力计算(D900-999)</t>
    <phoneticPr fontId="3" type="noConversion"/>
  </si>
  <si>
    <t>D900</t>
    <phoneticPr fontId="3" type="noConversion"/>
  </si>
  <si>
    <t>D960</t>
    <phoneticPr fontId="3" type="noConversion"/>
  </si>
  <si>
    <t>D902</t>
    <phoneticPr fontId="3" type="noConversion"/>
  </si>
  <si>
    <t>D962</t>
    <phoneticPr fontId="3" type="noConversion"/>
  </si>
  <si>
    <t>D904</t>
  </si>
  <si>
    <t>D906</t>
  </si>
  <si>
    <t>D908</t>
  </si>
  <si>
    <t>D910</t>
  </si>
  <si>
    <t>D914</t>
  </si>
  <si>
    <t>D916</t>
  </si>
  <si>
    <t>D918</t>
  </si>
  <si>
    <t>D920</t>
  </si>
  <si>
    <t>D922</t>
  </si>
  <si>
    <t>D924</t>
  </si>
  <si>
    <t>D926</t>
  </si>
  <si>
    <t>D928</t>
  </si>
  <si>
    <t>D934</t>
  </si>
  <si>
    <t>D936</t>
  </si>
  <si>
    <t>D938</t>
  </si>
  <si>
    <t>D940</t>
  </si>
  <si>
    <t>D944</t>
  </si>
  <si>
    <t>D946</t>
  </si>
  <si>
    <t>D948</t>
  </si>
  <si>
    <t>D950</t>
  </si>
  <si>
    <t>D952</t>
  </si>
  <si>
    <t>D954</t>
  </si>
  <si>
    <t>D956</t>
  </si>
  <si>
    <t>D958</t>
  </si>
  <si>
    <t>D964</t>
  </si>
  <si>
    <t>D966</t>
  </si>
  <si>
    <t>D968</t>
  </si>
  <si>
    <t>D970</t>
  </si>
  <si>
    <t>D974</t>
  </si>
  <si>
    <t>D976</t>
  </si>
  <si>
    <t>D978</t>
  </si>
  <si>
    <t>D980</t>
  </si>
  <si>
    <t>D982</t>
  </si>
  <si>
    <t>D984</t>
  </si>
  <si>
    <t>D986</t>
  </si>
  <si>
    <t>D988</t>
  </si>
  <si>
    <t>D912</t>
  </si>
  <si>
    <t>D930</t>
    <phoneticPr fontId="3" type="noConversion"/>
  </si>
  <si>
    <t>D932</t>
    <phoneticPr fontId="3" type="noConversion"/>
  </si>
  <si>
    <t>D942</t>
  </si>
  <si>
    <t>D972</t>
  </si>
  <si>
    <t>2#腔体计算用</t>
    <phoneticPr fontId="3" type="noConversion"/>
  </si>
  <si>
    <t>1#腔体计算用</t>
    <phoneticPr fontId="3" type="noConversion"/>
  </si>
  <si>
    <t>3#腔体计算用</t>
    <phoneticPr fontId="3" type="noConversion"/>
  </si>
  <si>
    <t>1#腔体真空</t>
    <phoneticPr fontId="3" type="noConversion"/>
  </si>
  <si>
    <t>2#腔体真空</t>
    <phoneticPr fontId="3" type="noConversion"/>
  </si>
  <si>
    <t>3#腔体真空</t>
    <phoneticPr fontId="3" type="noConversion"/>
  </si>
  <si>
    <r>
      <t>1</t>
    </r>
    <r>
      <rPr>
        <sz val="10"/>
        <color rgb="FFFF0000"/>
        <rFont val="宋体"/>
        <family val="3"/>
        <charset val="134"/>
        <scheme val="minor"/>
      </rPr>
      <t>#电池真空</t>
    </r>
    <phoneticPr fontId="3" type="noConversion"/>
  </si>
  <si>
    <t>2#电池真空</t>
    <phoneticPr fontId="3" type="noConversion"/>
  </si>
  <si>
    <t>3#电池真空</t>
    <phoneticPr fontId="3" type="noConversion"/>
  </si>
  <si>
    <t>1#电池真空偏值设定</t>
    <phoneticPr fontId="3" type="noConversion"/>
  </si>
  <si>
    <t>1#电池实际真空值</t>
    <phoneticPr fontId="3" type="noConversion"/>
  </si>
  <si>
    <t>1#腔体真空偏值设定</t>
    <phoneticPr fontId="3" type="noConversion"/>
  </si>
  <si>
    <t>1#腔体实际真空值</t>
    <phoneticPr fontId="3" type="noConversion"/>
  </si>
  <si>
    <t>2#电池真空偏值设定</t>
    <phoneticPr fontId="3" type="noConversion"/>
  </si>
  <si>
    <t>2#电池实际真空值</t>
    <phoneticPr fontId="3" type="noConversion"/>
  </si>
  <si>
    <t>2#腔体真空偏值设定</t>
    <phoneticPr fontId="3" type="noConversion"/>
  </si>
  <si>
    <t>2#腔体实际真空值</t>
    <phoneticPr fontId="3" type="noConversion"/>
  </si>
  <si>
    <t>3#电池真空偏值设定</t>
    <phoneticPr fontId="3" type="noConversion"/>
  </si>
  <si>
    <t>3#电池实际真空值</t>
    <phoneticPr fontId="3" type="noConversion"/>
  </si>
  <si>
    <t>3#腔体真空偏值设定</t>
    <phoneticPr fontId="3" type="noConversion"/>
  </si>
  <si>
    <t>3#腔体实际真空值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</si>
  <si>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0</t>
    </r>
    <phoneticPr fontId="3" type="noConversion"/>
  </si>
  <si>
    <t>D92</t>
    <phoneticPr fontId="3" type="noConversion"/>
  </si>
  <si>
    <t>D94</t>
    <phoneticPr fontId="3" type="noConversion"/>
  </si>
  <si>
    <r>
      <t>D96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</si>
  <si>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D98</t>
    <phoneticPr fontId="3" type="noConversion"/>
  </si>
  <si>
    <t>氦检仪稳定漏率（Pa.m3/s_Float_2_2）</t>
    <phoneticPr fontId="3" type="noConversion"/>
  </si>
  <si>
    <t>氦检仪稳定漏率（Pa.m3/s_Float_2_0_幂）</t>
    <phoneticPr fontId="3" type="noConversion"/>
  </si>
  <si>
    <t>清氦次数（次_UNInt_4_0）</t>
    <phoneticPr fontId="3" type="noConversion"/>
  </si>
  <si>
    <t>清氦泄漏率（Pa.m3/s_Float_2_2）</t>
    <phoneticPr fontId="3" type="noConversion"/>
  </si>
  <si>
    <t>清氦泄漏率（Pa.m3/s_Float_2_0_幂）</t>
    <phoneticPr fontId="3" type="noConversion"/>
  </si>
  <si>
    <t>氦检时间（S_UNInt_4_1）</t>
    <phoneticPr fontId="3" type="noConversion"/>
  </si>
  <si>
    <t>1#腔体计算用</t>
    <phoneticPr fontId="3" type="noConversion"/>
  </si>
  <si>
    <t>正压氦检</t>
    <phoneticPr fontId="3" type="noConversion"/>
  </si>
  <si>
    <t>字</t>
    <phoneticPr fontId="3" type="noConversion"/>
  </si>
  <si>
    <t>控制字</t>
    <phoneticPr fontId="3" type="noConversion"/>
  </si>
  <si>
    <t>D10000</t>
    <phoneticPr fontId="3" type="noConversion"/>
  </si>
  <si>
    <t>D10001-D10020</t>
    <phoneticPr fontId="3" type="noConversion"/>
  </si>
  <si>
    <r>
      <t>D1002</t>
    </r>
    <r>
      <rPr>
        <sz val="10"/>
        <color theme="1"/>
        <rFont val="宋体"/>
        <family val="2"/>
        <charset val="134"/>
        <scheme val="minor"/>
      </rPr>
      <t>1</t>
    </r>
    <phoneticPr fontId="2" type="noConversion"/>
  </si>
  <si>
    <t>D10100</t>
    <phoneticPr fontId="3" type="noConversion"/>
  </si>
  <si>
    <t>D10101-D10120</t>
    <phoneticPr fontId="3" type="noConversion"/>
  </si>
  <si>
    <r>
      <t>D1012</t>
    </r>
    <r>
      <rPr>
        <sz val="10"/>
        <color theme="1"/>
        <rFont val="宋体"/>
        <family val="2"/>
        <charset val="134"/>
        <scheme val="minor"/>
      </rPr>
      <t>1</t>
    </r>
    <phoneticPr fontId="2" type="noConversion"/>
  </si>
  <si>
    <r>
      <t>D1022</t>
    </r>
    <r>
      <rPr>
        <sz val="10"/>
        <color theme="1"/>
        <rFont val="宋体"/>
        <family val="2"/>
        <charset val="134"/>
        <scheme val="minor"/>
      </rPr>
      <t>1</t>
    </r>
    <phoneticPr fontId="2" type="noConversion"/>
  </si>
  <si>
    <t>D10200</t>
    <phoneticPr fontId="3" type="noConversion"/>
  </si>
  <si>
    <t>D10201-D10220</t>
    <phoneticPr fontId="3" type="noConversion"/>
  </si>
  <si>
    <r>
      <t>D1032</t>
    </r>
    <r>
      <rPr>
        <sz val="10"/>
        <color theme="1"/>
        <rFont val="宋体"/>
        <family val="2"/>
        <charset val="134"/>
        <scheme val="minor"/>
      </rPr>
      <t>1</t>
    </r>
    <phoneticPr fontId="2" type="noConversion"/>
  </si>
  <si>
    <t>D10300</t>
    <phoneticPr fontId="3" type="noConversion"/>
  </si>
  <si>
    <t>D10301-D10320</t>
    <phoneticPr fontId="3" type="noConversion"/>
  </si>
  <si>
    <r>
      <t>D1042</t>
    </r>
    <r>
      <rPr>
        <sz val="10"/>
        <color theme="1"/>
        <rFont val="宋体"/>
        <family val="2"/>
        <charset val="134"/>
        <scheme val="minor"/>
      </rPr>
      <t>1</t>
    </r>
    <phoneticPr fontId="2" type="noConversion"/>
  </si>
  <si>
    <t>D10400</t>
    <phoneticPr fontId="3" type="noConversion"/>
  </si>
  <si>
    <t>D10401-D10420</t>
    <phoneticPr fontId="3" type="noConversion"/>
  </si>
  <si>
    <r>
      <t>D1052</t>
    </r>
    <r>
      <rPr>
        <sz val="10"/>
        <color theme="1"/>
        <rFont val="宋体"/>
        <family val="2"/>
        <charset val="134"/>
        <scheme val="minor"/>
      </rPr>
      <t>1</t>
    </r>
    <phoneticPr fontId="2" type="noConversion"/>
  </si>
  <si>
    <t>D10500</t>
    <phoneticPr fontId="3" type="noConversion"/>
  </si>
  <si>
    <t>D10501-D10520</t>
    <phoneticPr fontId="3" type="noConversion"/>
  </si>
  <si>
    <t>电芯条码</t>
    <phoneticPr fontId="3" type="noConversion"/>
  </si>
  <si>
    <t>字符串</t>
    <phoneticPr fontId="3" type="noConversion"/>
  </si>
  <si>
    <t>检漏口压力设定值(Pa)</t>
    <phoneticPr fontId="3" type="noConversion"/>
  </si>
  <si>
    <t>32位浮点型</t>
    <phoneticPr fontId="3" type="noConversion"/>
  </si>
  <si>
    <t>检漏口压力实际值(Pa)</t>
    <phoneticPr fontId="3" type="noConversion"/>
  </si>
  <si>
    <t>泄漏率设定值(Pa.m3/Pa)</t>
    <phoneticPr fontId="3" type="noConversion"/>
  </si>
  <si>
    <t>泄漏率实际值(Pa.m3/Pa)</t>
    <phoneticPr fontId="3" type="noConversion"/>
  </si>
  <si>
    <t>腔体抽真空时间(s)</t>
    <phoneticPr fontId="3" type="noConversion"/>
  </si>
  <si>
    <t>测试结果</t>
    <phoneticPr fontId="3" type="noConversion"/>
  </si>
  <si>
    <t>工位号</t>
    <phoneticPr fontId="3" type="noConversion"/>
  </si>
  <si>
    <t>电池内抽真空的真空度(KPa)</t>
  </si>
  <si>
    <t>充氦压力设定值(kPa)</t>
    <phoneticPr fontId="3" type="noConversion"/>
  </si>
  <si>
    <t>充氦压力实际值(kPa)</t>
    <phoneticPr fontId="3" type="noConversion"/>
  </si>
  <si>
    <t>充氦嘴压力</t>
    <phoneticPr fontId="3" type="noConversion"/>
  </si>
  <si>
    <t>正压氦检</t>
    <phoneticPr fontId="3" type="noConversion"/>
  </si>
  <si>
    <t>负压氦检</t>
    <phoneticPr fontId="3" type="noConversion"/>
  </si>
  <si>
    <t>D10500.00=1(负压检测)；D10500.01=1(PC读数据标志)</t>
    <phoneticPr fontId="3" type="noConversion"/>
  </si>
  <si>
    <r>
      <t>1</t>
    </r>
    <r>
      <rPr>
        <sz val="10"/>
        <color theme="1"/>
        <rFont val="宋体"/>
        <family val="2"/>
        <charset val="134"/>
        <scheme val="minor"/>
      </rPr>
      <t>=#1氦检腔；2=#2氦检腔；3=#3氦检腔</t>
    </r>
    <phoneticPr fontId="3" type="noConversion"/>
  </si>
  <si>
    <t>2#腔体测试结果（0 ，1 OK，2腔体泄漏，3电池泄漏，4注氦超时，5氦检异常，6气密NG，7注氦NG，8氦嘴泄漏）</t>
    <phoneticPr fontId="3" type="noConversion"/>
  </si>
  <si>
    <t>1 OK，2腔体泄漏，3电池泄漏，4注氦超时，5氦检异常，6气密NG，7注氦NG，8氦嘴泄漏</t>
    <phoneticPr fontId="3" type="noConversion"/>
  </si>
  <si>
    <t>2#腔体测试结果（0 ，1 OK，2 NG，3腔体泄漏，）</t>
    <phoneticPr fontId="3" type="noConversion"/>
  </si>
  <si>
    <t>1 OK，2 NG，3腔体泄漏</t>
    <phoneticPr fontId="3" type="noConversion"/>
  </si>
  <si>
    <t>1=#1氦检腔；2=#2氦检腔；3=#3氦检腔</t>
    <phoneticPr fontId="3" type="noConversion"/>
  </si>
  <si>
    <t>T</t>
    <phoneticPr fontId="3" type="noConversion"/>
  </si>
  <si>
    <t>感应延时</t>
    <phoneticPr fontId="3" type="noConversion"/>
  </si>
  <si>
    <t>*取消</t>
    <phoneticPr fontId="3" type="noConversion"/>
  </si>
  <si>
    <t>延时</t>
    <phoneticPr fontId="3" type="noConversion"/>
  </si>
  <si>
    <r>
      <t>T10</t>
    </r>
    <r>
      <rPr>
        <sz val="10"/>
        <color theme="1"/>
        <rFont val="宋体"/>
        <family val="2"/>
        <charset val="134"/>
        <scheme val="minor"/>
      </rPr>
      <t>00-</t>
    </r>
    <r>
      <rPr>
        <sz val="10"/>
        <color theme="1"/>
        <rFont val="宋体"/>
        <family val="2"/>
        <charset val="134"/>
        <scheme val="minor"/>
      </rPr>
      <t>10</t>
    </r>
    <r>
      <rPr>
        <sz val="10"/>
        <color theme="1"/>
        <rFont val="宋体"/>
        <family val="2"/>
        <charset val="134"/>
        <scheme val="minor"/>
      </rPr>
      <t>99</t>
    </r>
    <phoneticPr fontId="3" type="noConversion"/>
  </si>
  <si>
    <t>真空到达阀值（Pa_Float）</t>
    <phoneticPr fontId="3" type="noConversion"/>
  </si>
  <si>
    <t>抽真空时间（S_UInt）</t>
    <phoneticPr fontId="3" type="noConversion"/>
  </si>
  <si>
    <t>抽氦后压力（Pa_Float）</t>
    <phoneticPr fontId="3" type="noConversion"/>
  </si>
  <si>
    <t>氦检时真空阀值（Pa_Float）</t>
    <phoneticPr fontId="3" type="noConversion"/>
  </si>
  <si>
    <t>破真空阀值（Pa_Float）</t>
    <phoneticPr fontId="3" type="noConversion"/>
  </si>
  <si>
    <t>氦检时间（S_UInt）</t>
    <phoneticPr fontId="3" type="noConversion"/>
  </si>
  <si>
    <t>泄漏率（Pa.m3/s_Float）</t>
    <phoneticPr fontId="3" type="noConversion"/>
  </si>
  <si>
    <t>检漏口压力（Pa_Float）</t>
    <phoneticPr fontId="3" type="noConversion"/>
  </si>
  <si>
    <t>检漏口压力（Pa_Float_幂）</t>
    <phoneticPr fontId="3" type="noConversion"/>
  </si>
  <si>
    <t>泄漏率（Pa.m3/s_Float_幂）</t>
    <phoneticPr fontId="3" type="noConversion"/>
  </si>
  <si>
    <t>氦检仪稳定漏率（Pa.m3/s_Float）</t>
    <phoneticPr fontId="3" type="noConversion"/>
  </si>
  <si>
    <t>氦检仪稳定漏率（Pa.m3/s_Float_幂）</t>
    <phoneticPr fontId="3" type="noConversion"/>
  </si>
  <si>
    <t>清氦次数（次_UInt）</t>
    <phoneticPr fontId="3" type="noConversion"/>
  </si>
  <si>
    <t>清氦泄漏率（Pa.m3/s_Float）</t>
    <phoneticPr fontId="3" type="noConversion"/>
  </si>
  <si>
    <t>清氦泄漏率（Pa.m3/s_Float_幂）</t>
    <phoneticPr fontId="3" type="noConversion"/>
  </si>
  <si>
    <t>充氦压力下限（Pa_Float）</t>
    <phoneticPr fontId="3" type="noConversion"/>
  </si>
  <si>
    <t>充氦压力上限（Pa_Float）</t>
    <phoneticPr fontId="3" type="noConversion"/>
  </si>
  <si>
    <t>1#腔体自检前保压时间（S_UInt）</t>
    <phoneticPr fontId="3" type="noConversion"/>
  </si>
  <si>
    <t>1#腔体自检保压时间（S_UInt）</t>
    <phoneticPr fontId="3" type="noConversion"/>
  </si>
  <si>
    <t>1#腔体自检保压前真空（Pa_Float）</t>
    <phoneticPr fontId="3" type="noConversion"/>
  </si>
  <si>
    <t>1#腔体自检泄漏量（Pa_Float）</t>
    <phoneticPr fontId="3" type="noConversion"/>
  </si>
  <si>
    <t>2#腔体自检抽气时间（S_UInt）</t>
    <phoneticPr fontId="3" type="noConversion"/>
  </si>
  <si>
    <t>2#腔体自检前保压时间（S_UInt）</t>
    <phoneticPr fontId="3" type="noConversion"/>
  </si>
  <si>
    <t>2#腔体自检保压时间（S_UInt）</t>
    <phoneticPr fontId="3" type="noConversion"/>
  </si>
  <si>
    <t>2#腔体自检保压前真空（Pa_Float）</t>
    <phoneticPr fontId="3" type="noConversion"/>
  </si>
  <si>
    <t>2#腔体自检保压后真空（Pa_Float）</t>
    <phoneticPr fontId="3" type="noConversion"/>
  </si>
  <si>
    <t>2#腔体自检泄漏量（Pa_Float）</t>
    <phoneticPr fontId="3" type="noConversion"/>
  </si>
  <si>
    <t>1#腔体自检保压后真空（Pa_Float）</t>
    <phoneticPr fontId="3" type="noConversion"/>
  </si>
  <si>
    <t>1#电池真空压力（Pa_Float）</t>
    <phoneticPr fontId="3" type="noConversion"/>
  </si>
  <si>
    <t>1#腔体真空压力（Pa_Float）</t>
    <phoneticPr fontId="3" type="noConversion"/>
  </si>
  <si>
    <t>1#腔体抽气时间（S_UInt）</t>
    <phoneticPr fontId="3" type="noConversion"/>
  </si>
  <si>
    <t>1#电池抽气时间（S_UInt）</t>
    <phoneticPr fontId="3" type="noConversion"/>
  </si>
  <si>
    <t>1#电池充氦压力（Pa_Float）</t>
    <phoneticPr fontId="3" type="noConversion"/>
  </si>
  <si>
    <t>2#腔体真空压力（Pa_Float）</t>
    <phoneticPr fontId="3" type="noConversion"/>
  </si>
  <si>
    <t>2#电池真空压力（Pa_Float）</t>
    <phoneticPr fontId="3" type="noConversion"/>
  </si>
  <si>
    <t>2#电池充氦压力（Pa_Float）</t>
    <phoneticPr fontId="3" type="noConversion"/>
  </si>
  <si>
    <t>3#腔体真空压力（Pa_Float）</t>
    <phoneticPr fontId="3" type="noConversion"/>
  </si>
  <si>
    <t>3#电池真空压力（Pa_Float）</t>
    <phoneticPr fontId="3" type="noConversion"/>
  </si>
  <si>
    <t>3#电池充氦压力（Pa_Float）</t>
    <phoneticPr fontId="3" type="noConversion"/>
  </si>
  <si>
    <t>3#腔体自检泄漏量（Pa_Float）</t>
    <phoneticPr fontId="3" type="noConversion"/>
  </si>
  <si>
    <t>3#腔体自检保压后真空（Pa_Float）</t>
    <phoneticPr fontId="3" type="noConversion"/>
  </si>
  <si>
    <t>3#腔体自检保压前真空（Pa_Float）</t>
    <phoneticPr fontId="3" type="noConversion"/>
  </si>
  <si>
    <t>3#腔体自检抽气时间（S_UInt）</t>
    <phoneticPr fontId="3" type="noConversion"/>
  </si>
  <si>
    <t>3#腔体自检前保压时间（S_UInt）</t>
    <phoneticPr fontId="3" type="noConversion"/>
  </si>
  <si>
    <t>3#腔体自检保压时间（S_UInt）</t>
    <phoneticPr fontId="3" type="noConversion"/>
  </si>
  <si>
    <t>3#腔体抽气时间（S_UInt）</t>
    <phoneticPr fontId="3" type="noConversion"/>
  </si>
  <si>
    <t>3#电池抽气时间（S_UInt）</t>
    <phoneticPr fontId="3" type="noConversion"/>
  </si>
  <si>
    <t>破真空阀值（Pa_Float）</t>
    <phoneticPr fontId="3" type="noConversion"/>
  </si>
  <si>
    <t>2#腔体抽气时间（S_UInt）</t>
    <phoneticPr fontId="3" type="noConversion"/>
  </si>
  <si>
    <t>2#电池抽气时间（S_UInt）</t>
    <phoneticPr fontId="3" type="noConversion"/>
  </si>
  <si>
    <t>氦检关真空延时（S_UInt）</t>
    <phoneticPr fontId="3" type="noConversion"/>
  </si>
  <si>
    <t>1#腔体自检抽气时间（S_UInt）</t>
    <phoneticPr fontId="3" type="noConversion"/>
  </si>
  <si>
    <r>
      <t>1#腔体自检前保压时间（</t>
    </r>
    <r>
      <rPr>
        <sz val="10"/>
        <color theme="1"/>
        <rFont val="宋体"/>
        <family val="2"/>
        <charset val="134"/>
        <scheme val="minor"/>
      </rPr>
      <t>S_UInt</t>
    </r>
    <r>
      <rPr>
        <sz val="10"/>
        <color theme="1"/>
        <rFont val="宋体"/>
        <family val="2"/>
        <charset val="134"/>
        <scheme val="minor"/>
      </rPr>
      <t>）</t>
    </r>
    <phoneticPr fontId="3" type="noConversion"/>
  </si>
  <si>
    <r>
      <t>1#腔体自检保压时间（</t>
    </r>
    <r>
      <rPr>
        <sz val="10"/>
        <color theme="1"/>
        <rFont val="宋体"/>
        <family val="2"/>
        <charset val="134"/>
        <scheme val="minor"/>
      </rPr>
      <t>S_UInt</t>
    </r>
    <r>
      <rPr>
        <sz val="10"/>
        <color theme="1"/>
        <rFont val="宋体"/>
        <family val="2"/>
        <charset val="134"/>
        <scheme val="minor"/>
      </rPr>
      <t>）</t>
    </r>
    <phoneticPr fontId="3" type="noConversion"/>
  </si>
  <si>
    <r>
      <t>1#腔体抽气时间（</t>
    </r>
    <r>
      <rPr>
        <sz val="10"/>
        <color theme="1"/>
        <rFont val="宋体"/>
        <family val="2"/>
        <charset val="134"/>
        <scheme val="minor"/>
      </rPr>
      <t>S_UInt</t>
    </r>
    <r>
      <rPr>
        <sz val="10"/>
        <color theme="1"/>
        <rFont val="宋体"/>
        <family val="2"/>
        <charset val="134"/>
        <scheme val="minor"/>
      </rPr>
      <t>）</t>
    </r>
    <phoneticPr fontId="3" type="noConversion"/>
  </si>
  <si>
    <t>2#腔体自检抽气时间（S_UInt）</t>
    <phoneticPr fontId="3" type="noConversion"/>
  </si>
  <si>
    <t>2#腔体自检前保压时间（S_UInt）</t>
    <phoneticPr fontId="3" type="noConversion"/>
  </si>
  <si>
    <t>2#腔体自检保压时间（S_UInt）</t>
    <phoneticPr fontId="3" type="noConversion"/>
  </si>
  <si>
    <t>3#腔体自检保压时间（S_UInt）</t>
    <phoneticPr fontId="3" type="noConversion"/>
  </si>
  <si>
    <t>1#腔体自检保压前真空（Pa_Float）</t>
    <phoneticPr fontId="3" type="noConversion"/>
  </si>
  <si>
    <r>
      <t>1#腔体自检保压后真空（</t>
    </r>
    <r>
      <rPr>
        <sz val="10"/>
        <color theme="1"/>
        <rFont val="宋体"/>
        <family val="2"/>
        <charset val="134"/>
        <scheme val="minor"/>
      </rPr>
      <t>Pa_Float</t>
    </r>
    <r>
      <rPr>
        <sz val="10"/>
        <color theme="1"/>
        <rFont val="宋体"/>
        <family val="2"/>
        <charset val="134"/>
        <scheme val="minor"/>
      </rPr>
      <t>）</t>
    </r>
    <phoneticPr fontId="3" type="noConversion"/>
  </si>
  <si>
    <r>
      <t>1#腔体自检泄漏量（</t>
    </r>
    <r>
      <rPr>
        <sz val="10"/>
        <color theme="1"/>
        <rFont val="宋体"/>
        <family val="2"/>
        <charset val="134"/>
        <scheme val="minor"/>
      </rPr>
      <t>Pa_Float</t>
    </r>
    <r>
      <rPr>
        <sz val="10"/>
        <color theme="1"/>
        <rFont val="宋体"/>
        <family val="2"/>
        <charset val="134"/>
        <scheme val="minor"/>
      </rPr>
      <t>）</t>
    </r>
    <phoneticPr fontId="3" type="noConversion"/>
  </si>
  <si>
    <t>2#腔体自检泄漏量（Pa_Float）</t>
    <phoneticPr fontId="3" type="noConversion"/>
  </si>
  <si>
    <t>2#腔体自检保压前真空（Pa_Float）</t>
    <phoneticPr fontId="3" type="noConversion"/>
  </si>
  <si>
    <t>3#腔体自检保压前真空（Pa_Float）</t>
    <phoneticPr fontId="3" type="noConversion"/>
  </si>
  <si>
    <t>3#腔体自检泄漏量（Pa_Float）</t>
    <phoneticPr fontId="3" type="noConversion"/>
  </si>
  <si>
    <t>注释</t>
  </si>
  <si>
    <t>注释</t>
    <phoneticPr fontId="2" type="noConversion"/>
  </si>
  <si>
    <t>正压氦检数据显示(D200-499)</t>
    <phoneticPr fontId="3" type="noConversion"/>
  </si>
  <si>
    <t>腔体测试参数</t>
    <phoneticPr fontId="3" type="noConversion"/>
  </si>
  <si>
    <t>电池测试参数</t>
    <phoneticPr fontId="3" type="noConversion"/>
  </si>
  <si>
    <t>正压</t>
    <phoneticPr fontId="2" type="noConversion"/>
  </si>
  <si>
    <t>1#腔体测试结果（1 OK，2腔体泄漏，3电池泄漏，4注氦超时，5氦检异常，6气密NG，7注氦NG，8氦嘴泄漏）</t>
    <phoneticPr fontId="3" type="noConversion"/>
  </si>
  <si>
    <t>2#腔体测试结果（1 OK，2腔体泄漏，3电池泄漏，4注氦超时，5氦检异常，6气密NG，7注氦NG，8氦嘴泄漏）</t>
    <phoneticPr fontId="3" type="noConversion"/>
  </si>
  <si>
    <t>3#腔体测试结果（1 OK，2腔体泄漏，3电池泄漏，4注氦超时，5氦检异常，6气密NG，7注氦NG，8氦嘴泄漏）</t>
    <phoneticPr fontId="3" type="noConversion"/>
  </si>
  <si>
    <t>1#腔体测试结果（1 OK，2 NG，3腔体泄漏）</t>
    <phoneticPr fontId="3" type="noConversion"/>
  </si>
  <si>
    <t>2#腔体测试结果（1 OK，2 NG，3腔体泄漏）</t>
    <phoneticPr fontId="3" type="noConversion"/>
  </si>
  <si>
    <t>3#腔体测试结果（1 OK，2 NG，3腔体泄漏）</t>
    <phoneticPr fontId="3" type="noConversion"/>
  </si>
  <si>
    <t>正压腔体测试设定</t>
    <phoneticPr fontId="2" type="noConversion"/>
  </si>
  <si>
    <t>负压腔体测试设定</t>
    <phoneticPr fontId="3" type="noConversion"/>
  </si>
  <si>
    <t>泄漏量（Pa_Float）</t>
    <phoneticPr fontId="3" type="noConversion"/>
  </si>
  <si>
    <t>保压前延时（S_UInt）</t>
    <phoneticPr fontId="3" type="noConversion"/>
  </si>
  <si>
    <r>
      <t>保压时间（S_U</t>
    </r>
    <r>
      <rPr>
        <sz val="10"/>
        <color theme="1"/>
        <rFont val="宋体"/>
        <family val="2"/>
        <charset val="134"/>
        <scheme val="minor"/>
      </rPr>
      <t>I</t>
    </r>
    <r>
      <rPr>
        <sz val="10"/>
        <color theme="1"/>
        <rFont val="宋体"/>
        <family val="2"/>
        <charset val="134"/>
        <scheme val="minor"/>
      </rPr>
      <t>nt）</t>
    </r>
    <phoneticPr fontId="3" type="noConversion"/>
  </si>
  <si>
    <t>注释</t>
    <phoneticPr fontId="3" type="noConversion"/>
  </si>
  <si>
    <t>注释</t>
    <phoneticPr fontId="3" type="noConversion"/>
  </si>
  <si>
    <t>负压</t>
    <phoneticPr fontId="3" type="noConversion"/>
  </si>
  <si>
    <t>腔体抽真空真空度(Pa)</t>
    <phoneticPr fontId="3" type="noConversion"/>
  </si>
  <si>
    <t>腔体抽真空真空度(Pa)</t>
    <phoneticPr fontId="3" type="noConversion"/>
  </si>
  <si>
    <t>负压氦检</t>
    <phoneticPr fontId="3" type="noConversion"/>
  </si>
  <si>
    <t>电芯条码</t>
    <phoneticPr fontId="3" type="noConversion"/>
  </si>
  <si>
    <t>32位浮点型</t>
    <phoneticPr fontId="3" type="noConversion"/>
  </si>
  <si>
    <t>测试结果</t>
    <phoneticPr fontId="3" type="noConversion"/>
  </si>
  <si>
    <t>33位浮点型</t>
    <phoneticPr fontId="3" type="noConversion"/>
  </si>
  <si>
    <t>电池内抽真空的真空度(KPa)</t>
    <phoneticPr fontId="3" type="noConversion"/>
  </si>
  <si>
    <t>充氦压力实际值(kPa)</t>
    <phoneticPr fontId="3" type="noConversion"/>
  </si>
  <si>
    <t>取消</t>
    <phoneticPr fontId="3" type="noConversion"/>
  </si>
  <si>
    <t>氦检仪稳定时间（S_UInt）</t>
    <phoneticPr fontId="3" type="noConversion"/>
  </si>
  <si>
    <t>1#抽气阀关延时（S_UInt）</t>
    <phoneticPr fontId="3" type="noConversion"/>
  </si>
  <si>
    <t>2#抽气阀关延时（S_UInt）</t>
    <phoneticPr fontId="3" type="noConversion"/>
  </si>
  <si>
    <t>3#抽气阀关延时（S_UInt）</t>
    <phoneticPr fontId="3" type="noConversion"/>
  </si>
  <si>
    <t>1#注氦压力设定值（Pa_Float）</t>
    <phoneticPr fontId="3" type="noConversion"/>
  </si>
  <si>
    <t>2#注氦压力设定值（Pa_Float）</t>
    <phoneticPr fontId="3" type="noConversion"/>
  </si>
  <si>
    <t>3#注氦压力设定值（Pa_Float）</t>
    <phoneticPr fontId="3" type="noConversion"/>
  </si>
  <si>
    <t>H100-109</t>
    <phoneticPr fontId="3" type="noConversion"/>
  </si>
  <si>
    <r>
      <t>H</t>
    </r>
    <r>
      <rPr>
        <sz val="10"/>
        <color theme="1"/>
        <rFont val="宋体"/>
        <family val="2"/>
        <charset val="134"/>
        <scheme val="minor"/>
      </rPr>
      <t>100-109</t>
    </r>
    <phoneticPr fontId="3" type="noConversion"/>
  </si>
  <si>
    <t>D526</t>
    <phoneticPr fontId="3" type="noConversion"/>
  </si>
  <si>
    <t>D528</t>
    <phoneticPr fontId="3" type="noConversion"/>
  </si>
  <si>
    <t>D556</t>
    <phoneticPr fontId="3" type="noConversion"/>
  </si>
  <si>
    <t>D558</t>
    <phoneticPr fontId="3" type="noConversion"/>
  </si>
  <si>
    <t>D560</t>
    <phoneticPr fontId="3" type="noConversion"/>
  </si>
  <si>
    <t>氦检压力上限（Pa_Float）</t>
    <phoneticPr fontId="3" type="noConversion"/>
  </si>
  <si>
    <t>氦检压力下限（Pa_Float）</t>
    <phoneticPr fontId="3" type="noConversion"/>
  </si>
  <si>
    <t>注释</t>
    <phoneticPr fontId="2" type="noConversion"/>
  </si>
  <si>
    <t>抽真空时间（S_UInt）</t>
    <phoneticPr fontId="3" type="noConversion"/>
  </si>
  <si>
    <t>正压腔体测试设定</t>
    <phoneticPr fontId="2" type="noConversion"/>
  </si>
  <si>
    <t>正压腔体测试</t>
    <phoneticPr fontId="2" type="noConversion"/>
  </si>
  <si>
    <t>氦检时间（S_UInt）</t>
    <phoneticPr fontId="3" type="noConversion"/>
  </si>
  <si>
    <t>1#抽气阀关延时（S_UInt）</t>
    <phoneticPr fontId="3" type="noConversion"/>
  </si>
  <si>
    <t>3#抽气阀关延时（S_UInt）</t>
    <phoneticPr fontId="3" type="noConversion"/>
  </si>
  <si>
    <t>吹气时间（S_UInt）</t>
    <phoneticPr fontId="3" type="noConversion"/>
  </si>
  <si>
    <t>正压电池测试设定</t>
    <phoneticPr fontId="2" type="noConversion"/>
  </si>
  <si>
    <t>正压电池测试</t>
    <phoneticPr fontId="2" type="noConversion"/>
  </si>
  <si>
    <t>注氦时间（S_UInt）</t>
    <phoneticPr fontId="3" type="noConversion"/>
  </si>
  <si>
    <t>抽真空</t>
    <phoneticPr fontId="3" type="noConversion"/>
  </si>
  <si>
    <t>氦检</t>
    <phoneticPr fontId="3" type="noConversion"/>
  </si>
  <si>
    <t>1#抽气阀关</t>
    <phoneticPr fontId="3" type="noConversion"/>
  </si>
  <si>
    <t>2#抽气阀关</t>
    <phoneticPr fontId="3" type="noConversion"/>
  </si>
  <si>
    <t>3#抽气阀关</t>
    <phoneticPr fontId="3" type="noConversion"/>
  </si>
  <si>
    <t>吹气</t>
    <phoneticPr fontId="3" type="noConversion"/>
  </si>
  <si>
    <t>注氦</t>
    <phoneticPr fontId="3" type="noConversion"/>
  </si>
  <si>
    <t>1#腔体自检抽气时间（S_UInt）</t>
    <phoneticPr fontId="3" type="noConversion"/>
  </si>
  <si>
    <r>
      <t>抽真空时间（S_</t>
    </r>
    <r>
      <rPr>
        <sz val="10"/>
        <color theme="1"/>
        <rFont val="宋体"/>
        <family val="3"/>
        <charset val="134"/>
        <scheme val="minor"/>
      </rPr>
      <t>U</t>
    </r>
    <r>
      <rPr>
        <sz val="10"/>
        <color theme="1"/>
        <rFont val="宋体"/>
        <family val="2"/>
        <charset val="134"/>
        <scheme val="minor"/>
      </rPr>
      <t>Int）</t>
    </r>
    <phoneticPr fontId="3" type="noConversion"/>
  </si>
  <si>
    <t>腔体自检设定</t>
    <phoneticPr fontId="2" type="noConversion"/>
  </si>
  <si>
    <t>腔体自检设定</t>
    <phoneticPr fontId="2" type="noConversion"/>
  </si>
  <si>
    <t>保压前</t>
    <phoneticPr fontId="3" type="noConversion"/>
  </si>
  <si>
    <t>保压</t>
    <phoneticPr fontId="3" type="noConversion"/>
  </si>
  <si>
    <t>抽真空</t>
    <phoneticPr fontId="3" type="noConversion"/>
  </si>
  <si>
    <t>氦检</t>
    <phoneticPr fontId="3" type="noConversion"/>
  </si>
  <si>
    <t>氦检仪稳定</t>
    <phoneticPr fontId="3" type="noConversion"/>
  </si>
  <si>
    <t>1#抽气阀关</t>
    <phoneticPr fontId="3" type="noConversion"/>
  </si>
  <si>
    <t>2#抽气阀关</t>
    <phoneticPr fontId="3" type="noConversion"/>
  </si>
  <si>
    <t>3#抽气阀关</t>
    <phoneticPr fontId="3" type="noConversion"/>
  </si>
  <si>
    <t>腔体自检</t>
    <phoneticPr fontId="3" type="noConversion"/>
  </si>
  <si>
    <t>测试延时</t>
  </si>
  <si>
    <t>腔体自检抽真空延时</t>
    <phoneticPr fontId="3" type="noConversion"/>
  </si>
  <si>
    <t>1#</t>
    <phoneticPr fontId="3" type="noConversion"/>
  </si>
  <si>
    <t>腔体自检抽真空到达延时</t>
    <phoneticPr fontId="3" type="noConversion"/>
  </si>
  <si>
    <t>腔体自检前保压延时</t>
    <phoneticPr fontId="3" type="noConversion"/>
  </si>
  <si>
    <t>腔体自检保压延时</t>
    <phoneticPr fontId="3" type="noConversion"/>
  </si>
  <si>
    <t>腔体自检保压后数据运算延时</t>
    <phoneticPr fontId="3" type="noConversion"/>
  </si>
  <si>
    <t>腔体自检破真空值到达延时</t>
    <phoneticPr fontId="3" type="noConversion"/>
  </si>
  <si>
    <t>腔氦检延时(测试)</t>
    <phoneticPr fontId="3" type="noConversion"/>
  </si>
  <si>
    <t>腔氦检结果判断完成延时(测试)</t>
    <phoneticPr fontId="3" type="noConversion"/>
  </si>
  <si>
    <t>腔电池抽残气压力到达延时(测试)</t>
    <phoneticPr fontId="3" type="noConversion"/>
  </si>
  <si>
    <t>腔破真空阀关闭延时(测试)</t>
    <phoneticPr fontId="3" type="noConversion"/>
  </si>
  <si>
    <t>腔抽真空阀关闭延时(测试)</t>
    <phoneticPr fontId="3" type="noConversion"/>
  </si>
  <si>
    <t>腔体真空值到达可氦检条件延时(测试)</t>
    <phoneticPr fontId="3" type="noConversion"/>
  </si>
  <si>
    <t>模组清氦计数延时(测试)</t>
    <phoneticPr fontId="3" type="noConversion"/>
  </si>
  <si>
    <t>模组清氦破真空后延时(测试)</t>
    <phoneticPr fontId="3" type="noConversion"/>
  </si>
  <si>
    <t>腔开氦检阀前抽气时间到达延时(测试)</t>
    <phoneticPr fontId="3" type="noConversion"/>
  </si>
  <si>
    <t>模组关氦检阀后延时(清氦步)</t>
    <phoneticPr fontId="3" type="noConversion"/>
  </si>
  <si>
    <t>腔体真空泄漏延时(测试)</t>
    <phoneticPr fontId="3" type="noConversion"/>
  </si>
  <si>
    <t>腔电池泄漏延时(测试)</t>
    <phoneticPr fontId="3" type="noConversion"/>
  </si>
  <si>
    <t>电池注氦压力到达延时(测试)</t>
    <phoneticPr fontId="3" type="noConversion"/>
  </si>
  <si>
    <t>腔氦检阀关闭延时(测试)</t>
    <phoneticPr fontId="3" type="noConversion"/>
  </si>
  <si>
    <t>2#</t>
    <phoneticPr fontId="3" type="noConversion"/>
  </si>
  <si>
    <t>3#</t>
    <phoneticPr fontId="3" type="noConversion"/>
  </si>
  <si>
    <t>注释</t>
    <phoneticPr fontId="3" type="noConversion"/>
  </si>
  <si>
    <t>地址</t>
    <phoneticPr fontId="3" type="noConversion"/>
  </si>
  <si>
    <t>地址</t>
    <phoneticPr fontId="3" type="noConversion"/>
  </si>
  <si>
    <t>T1700-1899</t>
    <phoneticPr fontId="3" type="noConversion"/>
  </si>
  <si>
    <t>T1900-1999/T2000-2099/T2100-2199</t>
    <phoneticPr fontId="3" type="noConversion"/>
  </si>
  <si>
    <t>T2200-2299/T2300-2399/T2400-2499</t>
    <phoneticPr fontId="3" type="noConversion"/>
  </si>
  <si>
    <t>T1900</t>
    <phoneticPr fontId="3" type="noConversion"/>
  </si>
  <si>
    <t>T1901</t>
  </si>
  <si>
    <t>T1902</t>
  </si>
  <si>
    <t>T1903</t>
  </si>
  <si>
    <t>T1904</t>
  </si>
  <si>
    <t>T1905</t>
  </si>
  <si>
    <t>T1910</t>
    <phoneticPr fontId="3" type="noConversion"/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</si>
  <si>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</si>
  <si>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</si>
  <si>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</si>
  <si>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</si>
  <si>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</si>
  <si>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</si>
  <si>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</si>
  <si>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</si>
  <si>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</si>
  <si>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</si>
  <si>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</si>
  <si>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</si>
  <si>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</si>
  <si>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T1925</t>
  </si>
  <si>
    <t>T1926</t>
  </si>
  <si>
    <t>T1927</t>
  </si>
  <si>
    <t>T1928</t>
  </si>
  <si>
    <t>T1930</t>
  </si>
  <si>
    <t>T1931</t>
  </si>
  <si>
    <t>T1932</t>
  </si>
  <si>
    <t>T1936</t>
  </si>
  <si>
    <t>T1999</t>
  </si>
  <si>
    <t>:</t>
    <phoneticPr fontId="3" type="noConversion"/>
  </si>
  <si>
    <t>T2000</t>
    <phoneticPr fontId="3" type="noConversion"/>
  </si>
  <si>
    <t>T2001</t>
  </si>
  <si>
    <t>T2004</t>
  </si>
  <si>
    <t>T2005</t>
  </si>
  <si>
    <t>T2010</t>
    <phoneticPr fontId="3" type="noConversion"/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</si>
  <si>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</si>
  <si>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</si>
  <si>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</si>
  <si>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</si>
  <si>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</si>
  <si>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</si>
  <si>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</si>
  <si>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</si>
  <si>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</si>
  <si>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</si>
  <si>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</si>
  <si>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</si>
  <si>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</si>
  <si>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</si>
  <si>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</si>
  <si>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</si>
  <si>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</si>
  <si>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</si>
  <si>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</si>
  <si>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</si>
  <si>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</si>
  <si>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</si>
  <si>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</si>
  <si>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</si>
  <si>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</si>
  <si>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</si>
  <si>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T2099</t>
    <phoneticPr fontId="3" type="noConversion"/>
  </si>
  <si>
    <t>T2199</t>
    <phoneticPr fontId="3" type="noConversion"/>
  </si>
  <si>
    <t>D110</t>
    <phoneticPr fontId="3" type="noConversion"/>
  </si>
  <si>
    <t>D110</t>
    <phoneticPr fontId="3" type="noConversion"/>
  </si>
  <si>
    <t>正压</t>
    <phoneticPr fontId="3" type="noConversion"/>
  </si>
  <si>
    <t>氦检仪稳定</t>
    <phoneticPr fontId="3" type="noConversion"/>
  </si>
  <si>
    <r>
      <t>T</t>
    </r>
    <r>
      <rPr>
        <sz val="10"/>
        <color theme="1"/>
        <rFont val="宋体"/>
        <family val="2"/>
        <charset val="134"/>
        <scheme val="minor"/>
      </rPr>
      <t>1990</t>
    </r>
    <phoneticPr fontId="3" type="noConversion"/>
  </si>
  <si>
    <r>
      <t>T</t>
    </r>
    <r>
      <rPr>
        <sz val="10"/>
        <color theme="1"/>
        <rFont val="宋体"/>
        <family val="2"/>
        <charset val="134"/>
        <scheme val="minor"/>
      </rPr>
      <t>1991</t>
    </r>
    <phoneticPr fontId="3" type="noConversion"/>
  </si>
  <si>
    <r>
      <t>D134</t>
    </r>
    <r>
      <rPr>
        <sz val="10"/>
        <color theme="1"/>
        <rFont val="宋体"/>
        <family val="2"/>
        <charset val="134"/>
        <scheme val="minor"/>
      </rPr>
      <t/>
    </r>
    <phoneticPr fontId="3" type="noConversion"/>
  </si>
  <si>
    <t>D134</t>
    <phoneticPr fontId="3" type="noConversion"/>
  </si>
  <si>
    <t>T1992</t>
  </si>
  <si>
    <t>T1993</t>
  </si>
  <si>
    <t>T1994</t>
  </si>
  <si>
    <t>T1995</t>
  </si>
  <si>
    <t>T1996</t>
  </si>
  <si>
    <t>T1997</t>
  </si>
  <si>
    <t>T1998</t>
  </si>
  <si>
    <t>D128</t>
    <phoneticPr fontId="3" type="noConversion"/>
  </si>
  <si>
    <t>T1321</t>
    <phoneticPr fontId="3" type="noConversion"/>
  </si>
  <si>
    <t>T1309</t>
    <phoneticPr fontId="3" type="noConversion"/>
  </si>
  <si>
    <t>D128</t>
    <phoneticPr fontId="3" type="noConversion"/>
  </si>
  <si>
    <t>T1315</t>
    <phoneticPr fontId="3" type="noConversion"/>
  </si>
  <si>
    <t>T1009</t>
    <phoneticPr fontId="3" type="noConversion"/>
  </si>
  <si>
    <t>T1011</t>
    <phoneticPr fontId="3" type="noConversion"/>
  </si>
  <si>
    <t>T2100</t>
    <phoneticPr fontId="3" type="noConversion"/>
  </si>
  <si>
    <t>T2101</t>
  </si>
  <si>
    <t>T2104</t>
  </si>
  <si>
    <t>T2105</t>
  </si>
  <si>
    <t>T2110</t>
    <phoneticPr fontId="3" type="noConversion"/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</si>
  <si>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</si>
  <si>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</si>
  <si>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</si>
  <si>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</si>
  <si>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</si>
  <si>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</si>
  <si>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</si>
  <si>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</si>
  <si>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</si>
  <si>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</si>
  <si>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</si>
  <si>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</si>
  <si>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</si>
  <si>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</si>
  <si>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</si>
  <si>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</si>
  <si>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</si>
  <si>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</si>
  <si>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</si>
  <si>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</si>
  <si>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</si>
  <si>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</si>
  <si>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</si>
  <si>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</si>
  <si>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</si>
  <si>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</si>
  <si>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T1013</t>
    <phoneticPr fontId="3" type="noConversion"/>
  </si>
  <si>
    <t>D162</t>
    <phoneticPr fontId="3" type="noConversion"/>
  </si>
  <si>
    <t>腔体破真空压力到达延时(测试)</t>
    <phoneticPr fontId="3" type="noConversion"/>
  </si>
  <si>
    <t>腔电池破真空压力到达延时(测试)</t>
    <phoneticPr fontId="3" type="noConversion"/>
  </si>
  <si>
    <t>腔体真空值到达延时(测试)</t>
    <phoneticPr fontId="3" type="noConversion"/>
  </si>
  <si>
    <t>腔电池真空值到达延时(测试)</t>
    <phoneticPr fontId="3" type="noConversion"/>
  </si>
  <si>
    <t>腔电池充氦压力到达延时(测试)</t>
    <phoneticPr fontId="3" type="noConversion"/>
  </si>
  <si>
    <t>腔电池抽真空阀关闭延时(测试)</t>
    <phoneticPr fontId="3" type="noConversion"/>
  </si>
  <si>
    <t>腔氦检后抽残气时间到达延时(测试)</t>
    <phoneticPr fontId="3" type="noConversion"/>
  </si>
  <si>
    <t>氦检后抽残气时间</t>
    <phoneticPr fontId="3" type="noConversion"/>
  </si>
  <si>
    <t>D140</t>
    <phoneticPr fontId="3" type="noConversion"/>
  </si>
  <si>
    <t>D140</t>
    <phoneticPr fontId="3" type="noConversion"/>
  </si>
  <si>
    <t>腔体抽残气压力到达延时(测试)</t>
    <phoneticPr fontId="3" type="noConversion"/>
  </si>
  <si>
    <t>腔体抽残气压力到达时间</t>
    <phoneticPr fontId="3" type="noConversion"/>
  </si>
  <si>
    <t>D142</t>
    <phoneticPr fontId="3" type="noConversion"/>
  </si>
  <si>
    <t>T1924</t>
    <phoneticPr fontId="3" type="noConversion"/>
  </si>
  <si>
    <t>腔电池抽残气时间到达延时(测试)</t>
    <phoneticPr fontId="3" type="noConversion"/>
  </si>
  <si>
    <t>模组氦检延时(清氦步)</t>
    <phoneticPr fontId="3" type="noConversion"/>
  </si>
  <si>
    <t>T1929</t>
    <phoneticPr fontId="3" type="noConversion"/>
  </si>
  <si>
    <t>腔体抽真空时间到达延时(测试)</t>
    <phoneticPr fontId="3" type="noConversion"/>
  </si>
  <si>
    <t>T1933</t>
    <phoneticPr fontId="3" type="noConversion"/>
  </si>
  <si>
    <t>D102</t>
    <phoneticPr fontId="3" type="noConversion"/>
  </si>
  <si>
    <t>D102</t>
    <phoneticPr fontId="3" type="noConversion"/>
  </si>
  <si>
    <t>腔电池抽真空时间到达延时(测试)</t>
    <phoneticPr fontId="3" type="noConversion"/>
  </si>
  <si>
    <t>T1934</t>
    <phoneticPr fontId="3" type="noConversion"/>
  </si>
  <si>
    <t>D162</t>
    <phoneticPr fontId="3" type="noConversion"/>
  </si>
  <si>
    <r>
      <t>D168</t>
    </r>
    <r>
      <rPr>
        <sz val="10"/>
        <color theme="1"/>
        <rFont val="宋体"/>
        <family val="2"/>
        <charset val="134"/>
        <scheme val="minor"/>
      </rPr>
      <t/>
    </r>
    <phoneticPr fontId="3" type="noConversion"/>
  </si>
  <si>
    <t>腔电池注氦时间到达延时(测试)</t>
    <phoneticPr fontId="3" type="noConversion"/>
  </si>
  <si>
    <t>T1935</t>
    <phoneticPr fontId="3" type="noConversion"/>
  </si>
  <si>
    <t>D168</t>
    <phoneticPr fontId="3" type="noConversion"/>
  </si>
  <si>
    <t>T2002</t>
    <phoneticPr fontId="3" type="noConversion"/>
  </si>
  <si>
    <t>T2003</t>
    <phoneticPr fontId="3" type="noConversion"/>
  </si>
  <si>
    <t>T2102</t>
    <phoneticPr fontId="3" type="noConversion"/>
  </si>
  <si>
    <t>T2103</t>
    <phoneticPr fontId="3" type="noConversion"/>
  </si>
  <si>
    <t>T1323</t>
    <phoneticPr fontId="3" type="noConversion"/>
  </si>
  <si>
    <t>T1325</t>
    <phoneticPr fontId="3" type="noConversion"/>
  </si>
  <si>
    <t>T1317</t>
    <phoneticPr fontId="3" type="noConversion"/>
  </si>
  <si>
    <t>T1311</t>
    <phoneticPr fontId="3" type="noConversion"/>
  </si>
  <si>
    <t>T1319</t>
    <phoneticPr fontId="3" type="noConversion"/>
  </si>
  <si>
    <t>T1313</t>
    <phoneticPr fontId="3" type="noConversion"/>
  </si>
  <si>
    <t>D130</t>
    <phoneticPr fontId="3" type="noConversion"/>
  </si>
  <si>
    <t>D132</t>
    <phoneticPr fontId="3" type="noConversion"/>
  </si>
  <si>
    <t>氦检仪稳定</t>
    <phoneticPr fontId="3" type="noConversion"/>
  </si>
  <si>
    <t>T1990</t>
    <phoneticPr fontId="3" type="noConversion"/>
  </si>
  <si>
    <t>D126</t>
    <phoneticPr fontId="3" type="noConversion"/>
  </si>
  <si>
    <t>吹气</t>
    <phoneticPr fontId="3" type="noConversion"/>
  </si>
  <si>
    <t>T1991</t>
    <phoneticPr fontId="3" type="noConversion"/>
  </si>
  <si>
    <t>D134</t>
    <phoneticPr fontId="3" type="noConversion"/>
  </si>
  <si>
    <t>腔电池自检破真空值到达延时</t>
    <phoneticPr fontId="3" type="noConversion"/>
  </si>
  <si>
    <t>T1906</t>
  </si>
  <si>
    <t>T2006</t>
  </si>
  <si>
    <t>T2106</t>
  </si>
  <si>
    <t>氦检仪检漏状态</t>
    <phoneticPr fontId="3" type="noConversion"/>
  </si>
  <si>
    <t>氦检仪待机状态</t>
    <phoneticPr fontId="3" type="noConversion"/>
  </si>
  <si>
    <t>氦检仪启动状态</t>
    <phoneticPr fontId="3" type="noConversion"/>
  </si>
  <si>
    <t>氦检仪定标状态</t>
    <phoneticPr fontId="3" type="noConversion"/>
  </si>
  <si>
    <t>氦检仪错误状态</t>
    <phoneticPr fontId="3" type="noConversion"/>
  </si>
  <si>
    <t>氦检仪暂停状态</t>
    <phoneticPr fontId="3" type="noConversion"/>
  </si>
  <si>
    <t>氦检仪不在检漏状态</t>
    <phoneticPr fontId="3" type="noConversion"/>
  </si>
  <si>
    <t>氦捡仪稳定中</t>
    <phoneticPr fontId="3" type="noConversion"/>
  </si>
  <si>
    <t>氦检仪</t>
    <phoneticPr fontId="3" type="noConversion"/>
  </si>
  <si>
    <t>扫码枪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</si>
  <si>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2100-2199</t>
    </r>
    <phoneticPr fontId="3" type="noConversion"/>
  </si>
  <si>
    <t>T2500-2519/W380-384</t>
    <phoneticPr fontId="3" type="noConversion"/>
  </si>
  <si>
    <t>T2520-2539/W385-389</t>
    <phoneticPr fontId="3" type="noConversion"/>
  </si>
  <si>
    <t>1#腔体真空偏值设定</t>
    <phoneticPr fontId="3" type="noConversion"/>
  </si>
  <si>
    <t>D90</t>
    <phoneticPr fontId="3" type="noConversion"/>
  </si>
  <si>
    <t>D10600</t>
    <phoneticPr fontId="3" type="noConversion"/>
  </si>
  <si>
    <t>D10601-D10620</t>
    <phoneticPr fontId="3" type="noConversion"/>
  </si>
  <si>
    <t>进料上料</t>
    <phoneticPr fontId="2" type="noConversion"/>
  </si>
  <si>
    <t>D10621</t>
    <phoneticPr fontId="3" type="noConversion"/>
  </si>
  <si>
    <t>D10622</t>
  </si>
  <si>
    <t>D10623</t>
  </si>
  <si>
    <t>D10624</t>
  </si>
  <si>
    <t>D10625</t>
  </si>
  <si>
    <t>D10626</t>
  </si>
  <si>
    <t>D10627</t>
  </si>
  <si>
    <t>D10628</t>
  </si>
  <si>
    <t>D10629</t>
  </si>
  <si>
    <t>D10630</t>
  </si>
  <si>
    <t>D10631</t>
  </si>
  <si>
    <t>D10632</t>
  </si>
  <si>
    <t>D10633</t>
  </si>
  <si>
    <t>D10634</t>
  </si>
  <si>
    <t>D10635</t>
  </si>
  <si>
    <t>D10636</t>
  </si>
  <si>
    <t>D10637</t>
  </si>
  <si>
    <t>D10638</t>
  </si>
  <si>
    <t>D10639</t>
  </si>
  <si>
    <t>D10640</t>
  </si>
  <si>
    <t>D10641</t>
  </si>
  <si>
    <t>D10642</t>
  </si>
  <si>
    <t>D10643</t>
  </si>
  <si>
    <t>D10644</t>
  </si>
  <si>
    <t>D10645</t>
  </si>
  <si>
    <t>D10646</t>
  </si>
  <si>
    <t>D10647</t>
  </si>
  <si>
    <t>D10648</t>
  </si>
  <si>
    <t>D10649</t>
  </si>
  <si>
    <t>D10650</t>
  </si>
  <si>
    <t>D10651</t>
  </si>
  <si>
    <t>D10652</t>
  </si>
  <si>
    <t>D10653</t>
  </si>
  <si>
    <t>D10654</t>
  </si>
  <si>
    <t>D10655</t>
  </si>
  <si>
    <t>D10656</t>
  </si>
  <si>
    <t>D10657</t>
  </si>
  <si>
    <t>D10658</t>
  </si>
  <si>
    <t>D10659</t>
  </si>
  <si>
    <t>D10660</t>
  </si>
  <si>
    <t>D10661</t>
  </si>
  <si>
    <t>D10662</t>
  </si>
  <si>
    <t>D10663</t>
  </si>
  <si>
    <t>D10664</t>
  </si>
  <si>
    <t>D10665</t>
  </si>
  <si>
    <t>D10666</t>
  </si>
  <si>
    <t>D10667</t>
  </si>
  <si>
    <t>D10668</t>
  </si>
  <si>
    <t>D10669</t>
  </si>
  <si>
    <r>
      <t>D</t>
    </r>
    <r>
      <rPr>
        <sz val="10"/>
        <color theme="1"/>
        <rFont val="宋体"/>
        <family val="2"/>
        <charset val="134"/>
        <scheme val="minor"/>
      </rPr>
      <t>10699</t>
    </r>
    <phoneticPr fontId="3" type="noConversion"/>
  </si>
  <si>
    <t>D10600.00=1(负压检测)；D10600.01=1(PC读数据标志)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</si>
  <si>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190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</si>
  <si>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188</t>
    </r>
    <phoneticPr fontId="3" type="noConversion"/>
  </si>
  <si>
    <t>D236/D336/D436</t>
    <phoneticPr fontId="3" type="noConversion"/>
  </si>
  <si>
    <t>D224/D324/D424</t>
    <phoneticPr fontId="3" type="noConversion"/>
  </si>
  <si>
    <t>D222/D322/D422</t>
    <phoneticPr fontId="3" type="noConversion"/>
  </si>
  <si>
    <t>D232/D332/D432</t>
    <phoneticPr fontId="3" type="noConversion"/>
  </si>
  <si>
    <t>D10335/D10435/D10535</t>
    <phoneticPr fontId="3" type="noConversion"/>
  </si>
  <si>
    <t>D226/D326/D426</t>
    <phoneticPr fontId="3" type="noConversion"/>
  </si>
  <si>
    <t>D230/D330/D430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</si>
  <si>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570</t>
    </r>
    <phoneticPr fontId="3" type="noConversion"/>
  </si>
  <si>
    <t>D234/D334/D434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</si>
  <si>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630/D730/D830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</si>
  <si>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568</t>
    </r>
    <phoneticPr fontId="3" type="noConversion"/>
  </si>
  <si>
    <t>D628/D728/D828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</si>
  <si>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624/D724/D824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</si>
  <si>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622/D722/D822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</si>
  <si>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626/D726/D826</t>
    </r>
    <phoneticPr fontId="3" type="noConversion"/>
  </si>
  <si>
    <r>
      <t>1</t>
    </r>
    <r>
      <rPr>
        <sz val="10"/>
        <color theme="1"/>
        <rFont val="宋体"/>
        <family val="2"/>
        <charset val="134"/>
        <scheme val="minor"/>
      </rPr>
      <t>#腔</t>
    </r>
    <phoneticPr fontId="3" type="noConversion"/>
  </si>
  <si>
    <r>
      <t>2</t>
    </r>
    <r>
      <rPr>
        <sz val="10"/>
        <color theme="1"/>
        <rFont val="宋体"/>
        <family val="2"/>
        <charset val="134"/>
        <scheme val="minor"/>
      </rPr>
      <t>#腔</t>
    </r>
    <phoneticPr fontId="3" type="noConversion"/>
  </si>
  <si>
    <r>
      <t>3</t>
    </r>
    <r>
      <rPr>
        <sz val="10"/>
        <color theme="1"/>
        <rFont val="宋体"/>
        <family val="2"/>
        <charset val="134"/>
        <scheme val="minor"/>
      </rPr>
      <t>#腔</t>
    </r>
    <phoneticPr fontId="3" type="noConversion"/>
  </si>
  <si>
    <t>氦检仪屏蔽</t>
  </si>
  <si>
    <t>1#腔体屏蔽（0=使用）</t>
  </si>
  <si>
    <t>2#腔体屏蔽（0=使用）</t>
  </si>
  <si>
    <t>3#腔体屏蔽（0=使用）</t>
  </si>
  <si>
    <t>空跑程序</t>
  </si>
  <si>
    <r>
      <t>H</t>
    </r>
    <r>
      <rPr>
        <sz val="10"/>
        <color theme="1"/>
        <rFont val="宋体"/>
        <family val="2"/>
        <charset val="134"/>
        <scheme val="minor"/>
      </rPr>
      <t>7.00</t>
    </r>
    <phoneticPr fontId="3" type="noConversion"/>
  </si>
  <si>
    <r>
      <t>H</t>
    </r>
    <r>
      <rPr>
        <sz val="10"/>
        <color theme="1"/>
        <rFont val="宋体"/>
        <family val="2"/>
        <charset val="134"/>
        <scheme val="minor"/>
      </rPr>
      <t>7.01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</si>
  <si>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7.02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</si>
  <si>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7.03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</si>
  <si>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7.04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</si>
  <si>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7.05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</si>
  <si>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7.06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</si>
  <si>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7.07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</si>
  <si>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7.08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</si>
  <si>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7.09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</si>
  <si>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7.11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</si>
  <si>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7.12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</si>
  <si>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7.13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</si>
  <si>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7.14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</si>
  <si>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7.15</t>
    </r>
    <r>
      <rPr>
        <sz val="11"/>
        <color theme="1"/>
        <rFont val="宋体"/>
        <family val="2"/>
        <charset val="134"/>
        <scheme val="minor"/>
      </rPr>
      <t/>
    </r>
  </si>
  <si>
    <t>扫码屏蔽（SW）</t>
  </si>
  <si>
    <t>进料拉带重新扫码模式选择（0=使用/1=屏蔽）</t>
  </si>
  <si>
    <t>电脑屏蔽-HMI</t>
  </si>
  <si>
    <t>门磁屏蔽（SW）</t>
  </si>
  <si>
    <t>氦气源压力检测屏蔽</t>
  </si>
  <si>
    <t>正负压切换（0=正压  1=负压）</t>
  </si>
  <si>
    <r>
      <t>H</t>
    </r>
    <r>
      <rPr>
        <sz val="10"/>
        <color theme="1"/>
        <rFont val="宋体"/>
        <family val="2"/>
        <charset val="134"/>
        <scheme val="minor"/>
      </rPr>
      <t>10.00</t>
    </r>
    <phoneticPr fontId="3" type="noConversion"/>
  </si>
  <si>
    <r>
      <t>H</t>
    </r>
    <r>
      <rPr>
        <sz val="10"/>
        <color theme="1"/>
        <rFont val="宋体"/>
        <family val="2"/>
        <charset val="134"/>
        <scheme val="minor"/>
      </rPr>
      <t>10.01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</si>
  <si>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10.02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</si>
  <si>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10.03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</si>
  <si>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10.04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</si>
  <si>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10.05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</si>
  <si>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10.06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</si>
  <si>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10.07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</si>
  <si>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10.08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</si>
  <si>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10.09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</si>
  <si>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10.10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</si>
  <si>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10.11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</si>
  <si>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10.12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</si>
  <si>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10.13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</si>
  <si>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10.14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</si>
  <si>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10.15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</si>
  <si>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11.00</t>
    </r>
    <phoneticPr fontId="3" type="noConversion"/>
  </si>
  <si>
    <r>
      <t>H</t>
    </r>
    <r>
      <rPr>
        <sz val="10"/>
        <color theme="1"/>
        <rFont val="宋体"/>
        <family val="2"/>
        <charset val="134"/>
        <scheme val="minor"/>
      </rPr>
      <t>11.01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</si>
  <si>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11.02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</si>
  <si>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11.03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</si>
  <si>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11.04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</si>
  <si>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11.05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</si>
  <si>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11.06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</si>
  <si>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11.07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</si>
  <si>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11.08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</si>
  <si>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11.09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</si>
  <si>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11.10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</si>
  <si>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11.11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</si>
  <si>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11.12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</si>
  <si>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11.13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</si>
  <si>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11.14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</si>
  <si>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11.15</t>
    </r>
    <r>
      <rPr>
        <sz val="11"/>
        <color theme="1"/>
        <rFont val="宋体"/>
        <family val="2"/>
        <charset val="134"/>
        <scheme val="minor"/>
      </rPr>
      <t/>
    </r>
  </si>
  <si>
    <t>氦检仪屏蔽</t>
    <phoneticPr fontId="3" type="noConversion"/>
  </si>
  <si>
    <r>
      <t>M</t>
    </r>
    <r>
      <rPr>
        <sz val="10"/>
        <color theme="1"/>
        <rFont val="宋体"/>
        <family val="2"/>
        <charset val="134"/>
        <scheme val="minor"/>
      </rPr>
      <t>ES屏蔽</t>
    </r>
    <phoneticPr fontId="3" type="noConversion"/>
  </si>
  <si>
    <t>总数</t>
    <phoneticPr fontId="3" type="noConversion"/>
  </si>
  <si>
    <t>良品数</t>
    <phoneticPr fontId="3" type="noConversion"/>
  </si>
  <si>
    <t>不良品数</t>
    <phoneticPr fontId="3" type="noConversion"/>
  </si>
  <si>
    <t>合格率</t>
    <phoneticPr fontId="3" type="noConversion"/>
  </si>
  <si>
    <t>D3000</t>
    <phoneticPr fontId="3" type="noConversion"/>
  </si>
  <si>
    <t>D3006</t>
  </si>
  <si>
    <t>正压(D3000-3049)</t>
    <phoneticPr fontId="3" type="noConversion"/>
  </si>
  <si>
    <t>负压（D3050-3099）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</si>
  <si>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3050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</si>
  <si>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3052</t>
    </r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</si>
  <si>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3054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</si>
  <si>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0"/>
        <color theme="1"/>
        <rFont val="宋体"/>
        <family val="2"/>
        <charset val="134"/>
        <scheme val="minor"/>
      </rPr>
      <t>3056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</si>
  <si>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color theme="1"/>
        <rFont val="宋体"/>
        <family val="2"/>
        <charset val="134"/>
        <scheme val="minor"/>
      </rPr>
      <t>7.10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</si>
  <si>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H7.10</t>
    <phoneticPr fontId="3" type="noConversion"/>
  </si>
  <si>
    <t>整机复位超时</t>
    <phoneticPr fontId="3" type="noConversion"/>
  </si>
  <si>
    <t>1#腔工站复位超时</t>
    <phoneticPr fontId="3" type="noConversion"/>
  </si>
  <si>
    <t>2#腔工站复位超时</t>
    <phoneticPr fontId="3" type="noConversion"/>
  </si>
  <si>
    <r>
      <t>P</t>
    </r>
    <r>
      <rPr>
        <sz val="10"/>
        <color theme="1"/>
        <rFont val="宋体"/>
        <family val="2"/>
        <charset val="134"/>
        <scheme val="minor"/>
      </rPr>
      <t>C取数据超时</t>
    </r>
    <phoneticPr fontId="3" type="noConversion"/>
  </si>
  <si>
    <t>电脑软件未启动</t>
    <phoneticPr fontId="3" type="noConversion"/>
  </si>
  <si>
    <t>氦检仪通信异常</t>
    <phoneticPr fontId="3" type="noConversion"/>
  </si>
  <si>
    <t>扫码枪通讯异常</t>
    <phoneticPr fontId="3" type="noConversion"/>
  </si>
  <si>
    <t>1#腔体真空计断线</t>
    <phoneticPr fontId="3" type="noConversion"/>
  </si>
  <si>
    <t>2#腔体真空计断线</t>
    <phoneticPr fontId="3" type="noConversion"/>
  </si>
  <si>
    <t>PC取数据超时报警延时设定</t>
  </si>
  <si>
    <t>D10</t>
    <phoneticPr fontId="3" type="noConversion"/>
  </si>
  <si>
    <t>D3002/W2.00</t>
    <phoneticPr fontId="3" type="noConversion"/>
  </si>
  <si>
    <t>D3004/W2.01</t>
    <phoneticPr fontId="3" type="noConversion"/>
  </si>
  <si>
    <t>腔体抽真空设定值(Pa)</t>
    <phoneticPr fontId="3" type="noConversion"/>
  </si>
  <si>
    <t>电池内抽真空设定值(KPa)</t>
    <phoneticPr fontId="3" type="noConversion"/>
  </si>
  <si>
    <r>
      <t>D</t>
    </r>
    <r>
      <rPr>
        <sz val="10"/>
        <color theme="1"/>
        <rFont val="宋体"/>
        <family val="2"/>
        <charset val="134"/>
        <scheme val="minor"/>
      </rPr>
      <t>174</t>
    </r>
    <phoneticPr fontId="3" type="noConversion"/>
  </si>
  <si>
    <t>D160</t>
    <phoneticPr fontId="3" type="noConversion"/>
  </si>
  <si>
    <t>D530</t>
    <phoneticPr fontId="3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</si>
  <si>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000</t>
    </r>
    <phoneticPr fontId="2" type="noConversion"/>
  </si>
  <si>
    <t>急停按钮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</si>
  <si>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001</t>
    </r>
    <phoneticPr fontId="2" type="noConversion"/>
  </si>
  <si>
    <t>自动启动按钮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</si>
  <si>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002</t>
    </r>
    <phoneticPr fontId="2" type="noConversion"/>
  </si>
  <si>
    <t>自动停止按钮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</si>
  <si>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003</t>
    </r>
    <phoneticPr fontId="2" type="noConversion"/>
  </si>
  <si>
    <t>复位按钮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</si>
  <si>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004</t>
    </r>
    <phoneticPr fontId="2" type="noConversion"/>
  </si>
  <si>
    <t>A工位左启动按钮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</si>
  <si>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005</t>
    </r>
    <phoneticPr fontId="2" type="noConversion"/>
  </si>
  <si>
    <t>A工位右启动按钮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</si>
  <si>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006</t>
    </r>
    <phoneticPr fontId="2" type="noConversion"/>
  </si>
  <si>
    <t>B工位左启动按钮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</si>
  <si>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007</t>
    </r>
    <phoneticPr fontId="2" type="noConversion"/>
  </si>
  <si>
    <t>B工位右启动按钮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</si>
  <si>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008</t>
    </r>
    <phoneticPr fontId="2" type="noConversion"/>
  </si>
  <si>
    <t>A工位光栅信号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</si>
  <si>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009</t>
    </r>
    <phoneticPr fontId="2" type="noConversion"/>
  </si>
  <si>
    <t>B工位光栅信号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</si>
  <si>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010</t>
    </r>
    <phoneticPr fontId="2" type="noConversion"/>
  </si>
  <si>
    <t>总气源信号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</si>
  <si>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011</t>
    </r>
    <phoneticPr fontId="2" type="noConversion"/>
  </si>
  <si>
    <t>氦检仪异常信号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</si>
  <si>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012</t>
    </r>
    <phoneticPr fontId="2" type="noConversion"/>
  </si>
  <si>
    <t>左-1门磁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</si>
  <si>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013</t>
    </r>
    <phoneticPr fontId="2" type="noConversion"/>
  </si>
  <si>
    <t>左-2门磁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</si>
  <si>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014</t>
    </r>
    <phoneticPr fontId="2" type="noConversion"/>
  </si>
  <si>
    <t>右-1门磁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</si>
  <si>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015</t>
    </r>
    <phoneticPr fontId="2" type="noConversion"/>
  </si>
  <si>
    <t>右-2门磁</t>
    <phoneticPr fontId="2" type="noConversion"/>
  </si>
  <si>
    <t>R100</t>
    <phoneticPr fontId="2" type="noConversion"/>
  </si>
  <si>
    <t>后-1门磁</t>
    <phoneticPr fontId="2" type="noConversion"/>
  </si>
  <si>
    <t>R101</t>
  </si>
  <si>
    <t>R101</t>
    <phoneticPr fontId="2" type="noConversion"/>
  </si>
  <si>
    <t>后-2门磁</t>
    <phoneticPr fontId="2" type="noConversion"/>
  </si>
  <si>
    <t>R102</t>
  </si>
  <si>
    <t>R102</t>
    <phoneticPr fontId="2" type="noConversion"/>
  </si>
  <si>
    <t>备用</t>
    <phoneticPr fontId="2" type="noConversion"/>
  </si>
  <si>
    <t>R103</t>
  </si>
  <si>
    <t>R103</t>
    <phoneticPr fontId="2" type="noConversion"/>
  </si>
  <si>
    <t>R104</t>
  </si>
  <si>
    <t>R104</t>
    <phoneticPr fontId="2" type="noConversion"/>
  </si>
  <si>
    <t>R105</t>
  </si>
  <si>
    <t>R106</t>
  </si>
  <si>
    <t>R107</t>
  </si>
  <si>
    <t>R108</t>
  </si>
  <si>
    <t>R109</t>
  </si>
  <si>
    <t>R110</t>
  </si>
  <si>
    <t>R110</t>
    <phoneticPr fontId="2" type="noConversion"/>
  </si>
  <si>
    <t>A工位平移气缸伸出位</t>
    <phoneticPr fontId="2" type="noConversion"/>
  </si>
  <si>
    <t>R111</t>
  </si>
  <si>
    <t>R112</t>
  </si>
  <si>
    <t>R113</t>
  </si>
  <si>
    <t>R114</t>
  </si>
  <si>
    <t>R115</t>
  </si>
  <si>
    <t>A工位平移气缸缩回位</t>
    <phoneticPr fontId="2" type="noConversion"/>
  </si>
  <si>
    <t>B工位平移气缸伸出位</t>
    <phoneticPr fontId="2" type="noConversion"/>
  </si>
  <si>
    <t>B工位平移气缸缩回位</t>
    <phoneticPr fontId="2" type="noConversion"/>
  </si>
  <si>
    <t>A工位顶升气缸上升位</t>
    <phoneticPr fontId="2" type="noConversion"/>
  </si>
  <si>
    <t>A工位顶升气缸下降位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</si>
  <si>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200</t>
    </r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</si>
  <si>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201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</si>
  <si>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0"/>
        <color theme="1"/>
        <rFont val="宋体"/>
        <family val="2"/>
        <charset val="134"/>
        <scheme val="minor"/>
      </rPr>
      <t>202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</si>
  <si>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0"/>
        <color theme="1"/>
        <rFont val="宋体"/>
        <family val="2"/>
        <charset val="134"/>
        <scheme val="minor"/>
      </rPr>
      <t>203</t>
    </r>
    <r>
      <rPr>
        <sz val="11"/>
        <color theme="1"/>
        <rFont val="宋体"/>
        <family val="2"/>
        <charset val="134"/>
        <scheme val="minor"/>
      </rPr>
      <t/>
    </r>
  </si>
  <si>
    <t>B工位顶升气缸上升位</t>
    <phoneticPr fontId="2" type="noConversion"/>
  </si>
  <si>
    <t>B工位顶升气缸下降位</t>
    <phoneticPr fontId="2" type="noConversion"/>
  </si>
  <si>
    <t>A工位氦检阀原位</t>
    <phoneticPr fontId="2" type="noConversion"/>
  </si>
  <si>
    <t>B工位氦检阀原位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</si>
  <si>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500</t>
    </r>
    <phoneticPr fontId="2" type="noConversion"/>
  </si>
  <si>
    <t>R500</t>
    <phoneticPr fontId="2" type="noConversion"/>
  </si>
  <si>
    <t>R501</t>
  </si>
  <si>
    <t>R501</t>
    <phoneticPr fontId="2" type="noConversion"/>
  </si>
  <si>
    <t>启动指示灯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</si>
  <si>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502</t>
    </r>
    <phoneticPr fontId="2" type="noConversion"/>
  </si>
  <si>
    <t>停止指示灯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</si>
  <si>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503</t>
    </r>
    <phoneticPr fontId="2" type="noConversion"/>
  </si>
  <si>
    <t>复位指示灯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</si>
  <si>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504</t>
    </r>
    <phoneticPr fontId="2" type="noConversion"/>
  </si>
  <si>
    <t>A工位左启动指示灯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</si>
  <si>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505</t>
    </r>
    <phoneticPr fontId="2" type="noConversion"/>
  </si>
  <si>
    <t>A工位右启动指示灯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</si>
  <si>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506</t>
    </r>
    <phoneticPr fontId="2" type="noConversion"/>
  </si>
  <si>
    <t>B工位左启动指示灯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</si>
  <si>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507</t>
    </r>
    <phoneticPr fontId="2" type="noConversion"/>
  </si>
  <si>
    <t>B工位右启动指示灯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</si>
  <si>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508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</si>
  <si>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0"/>
        <color theme="1"/>
        <rFont val="宋体"/>
        <family val="2"/>
        <charset val="134"/>
        <scheme val="minor"/>
      </rPr>
      <t>509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</si>
  <si>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0"/>
        <color theme="1"/>
        <rFont val="宋体"/>
        <family val="2"/>
        <charset val="134"/>
        <scheme val="minor"/>
      </rPr>
      <t>510</t>
    </r>
    <r>
      <rPr>
        <sz val="11"/>
        <color theme="1"/>
        <rFont val="宋体"/>
        <family val="2"/>
        <charset val="134"/>
        <scheme val="minor"/>
      </rPr>
      <t/>
    </r>
  </si>
  <si>
    <t>三色红灯</t>
    <phoneticPr fontId="2" type="noConversion"/>
  </si>
  <si>
    <t>三色黄灯</t>
    <phoneticPr fontId="2" type="noConversion"/>
  </si>
  <si>
    <t>三色绿灯</t>
    <phoneticPr fontId="2" type="noConversion"/>
  </si>
  <si>
    <r>
      <t>R</t>
    </r>
    <r>
      <rPr>
        <sz val="10"/>
        <color theme="1"/>
        <rFont val="宋体"/>
        <family val="2"/>
        <charset val="134"/>
        <scheme val="minor"/>
      </rPr>
      <t>511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</si>
  <si>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0"/>
        <color theme="1"/>
        <rFont val="宋体"/>
        <family val="2"/>
        <charset val="134"/>
        <scheme val="minor"/>
      </rPr>
      <t>512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</si>
  <si>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0"/>
        <color theme="1"/>
        <rFont val="宋体"/>
        <family val="2"/>
        <charset val="134"/>
        <scheme val="minor"/>
      </rPr>
      <t>513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</si>
  <si>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0"/>
        <color theme="1"/>
        <rFont val="宋体"/>
        <family val="2"/>
        <charset val="134"/>
        <scheme val="minor"/>
      </rPr>
      <t>514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</si>
  <si>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sz val="10"/>
        <color theme="1"/>
        <rFont val="宋体"/>
        <family val="2"/>
        <charset val="134"/>
        <scheme val="minor"/>
      </rPr>
      <t>515</t>
    </r>
    <r>
      <rPr>
        <sz val="11"/>
        <color theme="1"/>
        <rFont val="宋体"/>
        <family val="2"/>
        <charset val="134"/>
        <scheme val="minor"/>
      </rPr>
      <t/>
    </r>
  </si>
  <si>
    <t>蜂鸣器</t>
    <phoneticPr fontId="2" type="noConversion"/>
  </si>
  <si>
    <t>备用</t>
    <phoneticPr fontId="2" type="noConversion"/>
  </si>
  <si>
    <t>真空泵电源</t>
    <phoneticPr fontId="2" type="noConversion"/>
  </si>
  <si>
    <t>氦检仪电源</t>
    <phoneticPr fontId="2" type="noConversion"/>
  </si>
  <si>
    <t>R600</t>
    <phoneticPr fontId="2" type="noConversion"/>
  </si>
  <si>
    <t>R601</t>
  </si>
  <si>
    <t>R602</t>
  </si>
  <si>
    <t>R603</t>
  </si>
  <si>
    <t>R604</t>
  </si>
  <si>
    <t>R605</t>
  </si>
  <si>
    <t>R606</t>
  </si>
  <si>
    <t>R607</t>
  </si>
  <si>
    <t>A工位平移气缸伸出</t>
    <phoneticPr fontId="2" type="noConversion"/>
  </si>
  <si>
    <t>A工位平移气缸缩回</t>
    <phoneticPr fontId="2" type="noConversion"/>
  </si>
  <si>
    <t>B工位平移气缸伸出</t>
    <phoneticPr fontId="2" type="noConversion"/>
  </si>
  <si>
    <t>B工位平移气缸缩回</t>
    <phoneticPr fontId="2" type="noConversion"/>
  </si>
  <si>
    <t>A工位顶升气缸上升</t>
    <phoneticPr fontId="2" type="noConversion"/>
  </si>
  <si>
    <t>A工位顶升气缸下降</t>
    <phoneticPr fontId="2" type="noConversion"/>
  </si>
  <si>
    <t>B工位顶升气缸上升</t>
    <phoneticPr fontId="2" type="noConversion"/>
  </si>
  <si>
    <t>B工位顶升气缸下降</t>
    <phoneticPr fontId="2" type="noConversion"/>
  </si>
  <si>
    <t>A工位氦检阀</t>
    <phoneticPr fontId="2" type="noConversion"/>
  </si>
  <si>
    <t>B工位氦检阀</t>
    <phoneticPr fontId="2" type="noConversion"/>
  </si>
  <si>
    <t>A工位抽真空阀</t>
    <phoneticPr fontId="2" type="noConversion"/>
  </si>
  <si>
    <t>B工位抽真空阀</t>
    <phoneticPr fontId="2" type="noConversion"/>
  </si>
  <si>
    <t>A工位破真空阀</t>
    <phoneticPr fontId="2" type="noConversion"/>
  </si>
  <si>
    <t>B工位破真空阀</t>
    <phoneticPr fontId="2" type="noConversion"/>
  </si>
  <si>
    <t>A工位吹气阀</t>
    <phoneticPr fontId="2" type="noConversion"/>
  </si>
  <si>
    <t>B工位吹气阀</t>
    <phoneticPr fontId="2" type="noConversion"/>
  </si>
  <si>
    <t>A-1工位总阀</t>
    <phoneticPr fontId="2" type="noConversion"/>
  </si>
  <si>
    <t>A-2工位总阀</t>
    <phoneticPr fontId="2" type="noConversion"/>
  </si>
  <si>
    <t>B-1工位总阀</t>
    <phoneticPr fontId="2" type="noConversion"/>
  </si>
  <si>
    <t>B-2工位总阀</t>
    <phoneticPr fontId="2" type="noConversion"/>
  </si>
  <si>
    <t>R000</t>
    <phoneticPr fontId="2" type="noConversion"/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</si>
  <si>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</si>
  <si>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</si>
  <si>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</si>
  <si>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</si>
  <si>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</si>
  <si>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</si>
  <si>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</si>
  <si>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</si>
  <si>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</si>
  <si>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</si>
  <si>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</si>
  <si>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</si>
  <si>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</si>
  <si>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</si>
  <si>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</si>
  <si>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R200</t>
    <phoneticPr fontId="2" type="noConversion"/>
  </si>
  <si>
    <t>R201</t>
  </si>
  <si>
    <t>R202</t>
  </si>
  <si>
    <t>R203</t>
  </si>
  <si>
    <r>
      <t>M</t>
    </r>
    <r>
      <rPr>
        <sz val="10"/>
        <color theme="1"/>
        <rFont val="宋体"/>
        <family val="2"/>
        <charset val="134"/>
        <scheme val="minor"/>
      </rPr>
      <t>R</t>
    </r>
    <phoneticPr fontId="3" type="noConversion"/>
  </si>
  <si>
    <t>LR</t>
    <phoneticPr fontId="3" type="noConversion"/>
  </si>
  <si>
    <t>DM</t>
    <phoneticPr fontId="3" type="noConversion"/>
  </si>
  <si>
    <t>超时，异常</t>
    <phoneticPr fontId="3" type="noConversion"/>
  </si>
  <si>
    <t>A-1#腔体有料记忆</t>
    <phoneticPr fontId="3" type="noConversion"/>
  </si>
  <si>
    <t>B-1#腔体有料记忆</t>
    <phoneticPr fontId="3" type="noConversion"/>
  </si>
  <si>
    <t>A工位氦检阀关</t>
    <phoneticPr fontId="2" type="noConversion"/>
  </si>
  <si>
    <t>B工位氦检阀关</t>
    <phoneticPr fontId="2" type="noConversion"/>
  </si>
  <si>
    <t>A工位抽真空阀关</t>
    <phoneticPr fontId="2" type="noConversion"/>
  </si>
  <si>
    <t>B工位抽真空阀关</t>
    <phoneticPr fontId="2" type="noConversion"/>
  </si>
  <si>
    <t>A工位破真空阀关</t>
    <phoneticPr fontId="2" type="noConversion"/>
  </si>
  <si>
    <t>B工位破真空阀关</t>
    <phoneticPr fontId="2" type="noConversion"/>
  </si>
  <si>
    <t>A工位吹气阀关</t>
    <phoneticPr fontId="2" type="noConversion"/>
  </si>
  <si>
    <t>B工位吹气阀关</t>
    <phoneticPr fontId="2" type="noConversion"/>
  </si>
  <si>
    <t>A-1工位腔体阀关</t>
    <phoneticPr fontId="2" type="noConversion"/>
  </si>
  <si>
    <t>A-2工位腔体阀关</t>
    <phoneticPr fontId="2" type="noConversion"/>
  </si>
  <si>
    <t>B-1工位腔体阀关</t>
    <phoneticPr fontId="2" type="noConversion"/>
  </si>
  <si>
    <t>B-2工位腔体阀关</t>
    <phoneticPr fontId="2" type="noConversion"/>
  </si>
  <si>
    <t>真空泵停止</t>
    <phoneticPr fontId="2" type="noConversion"/>
  </si>
  <si>
    <t>氦检仪停止</t>
    <phoneticPr fontId="2" type="noConversion"/>
  </si>
  <si>
    <t>A-1腔体抽气状态</t>
    <phoneticPr fontId="3" type="noConversion"/>
  </si>
  <si>
    <t>A-1腔体前保压状态</t>
    <phoneticPr fontId="3" type="noConversion"/>
  </si>
  <si>
    <t>A-1腔体保压状态</t>
    <phoneticPr fontId="3" type="noConversion"/>
  </si>
  <si>
    <t>A-2腔体抽气状态</t>
    <phoneticPr fontId="3" type="noConversion"/>
  </si>
  <si>
    <t>A-2腔体前保压状态</t>
    <phoneticPr fontId="3" type="noConversion"/>
  </si>
  <si>
    <t>A-2腔体保压状态</t>
    <phoneticPr fontId="3" type="noConversion"/>
  </si>
  <si>
    <t>B-1腔体抽气状态</t>
    <phoneticPr fontId="3" type="noConversion"/>
  </si>
  <si>
    <t>B-1腔体前保压状态</t>
    <phoneticPr fontId="3" type="noConversion"/>
  </si>
  <si>
    <t>B-1腔体保压状态</t>
    <phoneticPr fontId="3" type="noConversion"/>
  </si>
  <si>
    <t>B-2腔体抽气状态</t>
    <phoneticPr fontId="3" type="noConversion"/>
  </si>
  <si>
    <t>B-2腔体前保压状态</t>
    <phoneticPr fontId="3" type="noConversion"/>
  </si>
  <si>
    <t>B-2腔体保压状态</t>
    <phoneticPr fontId="3" type="noConversion"/>
  </si>
  <si>
    <t>R300</t>
    <phoneticPr fontId="3" type="noConversion"/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</si>
  <si>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</si>
  <si>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</si>
  <si>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</si>
  <si>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</si>
  <si>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</si>
  <si>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</si>
  <si>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</si>
  <si>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</si>
  <si>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</si>
  <si>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</si>
  <si>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</si>
  <si>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</si>
  <si>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</si>
  <si>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</si>
  <si>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</si>
  <si>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R400</t>
    <phoneticPr fontId="3" type="noConversion"/>
  </si>
  <si>
    <t>R500</t>
    <phoneticPr fontId="3" type="noConversion"/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</si>
  <si>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</si>
  <si>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</si>
  <si>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</si>
  <si>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</si>
  <si>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</si>
  <si>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</si>
  <si>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</si>
  <si>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</si>
  <si>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</si>
  <si>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</si>
  <si>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</si>
  <si>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</si>
  <si>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</si>
  <si>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</si>
  <si>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R600</t>
    <phoneticPr fontId="3" type="noConversion"/>
  </si>
  <si>
    <t>R608</t>
  </si>
  <si>
    <t>R609</t>
  </si>
  <si>
    <t>R610</t>
  </si>
  <si>
    <t>R611</t>
  </si>
  <si>
    <t>R401</t>
    <phoneticPr fontId="3" type="noConversion"/>
  </si>
  <si>
    <t>A-2#腔体有料记忆</t>
    <phoneticPr fontId="3" type="noConversion"/>
  </si>
  <si>
    <t>R402</t>
    <phoneticPr fontId="3" type="noConversion"/>
  </si>
  <si>
    <t>R403</t>
    <phoneticPr fontId="3" type="noConversion"/>
  </si>
  <si>
    <t>B-2#腔体有料记忆</t>
    <phoneticPr fontId="3" type="noConversion"/>
  </si>
  <si>
    <t>R404</t>
    <phoneticPr fontId="3" type="noConversion"/>
  </si>
  <si>
    <t>R405</t>
    <phoneticPr fontId="3" type="noConversion"/>
  </si>
  <si>
    <t>R406</t>
    <phoneticPr fontId="3" type="noConversion"/>
  </si>
  <si>
    <t>R407</t>
    <phoneticPr fontId="3" type="noConversion"/>
  </si>
  <si>
    <t>R408</t>
    <phoneticPr fontId="3" type="noConversion"/>
  </si>
  <si>
    <t>R409</t>
    <phoneticPr fontId="3" type="noConversion"/>
  </si>
  <si>
    <t>R410</t>
    <phoneticPr fontId="3" type="noConversion"/>
  </si>
  <si>
    <t>R411</t>
    <phoneticPr fontId="3" type="noConversion"/>
  </si>
  <si>
    <t>R412</t>
    <phoneticPr fontId="3" type="noConversion"/>
  </si>
  <si>
    <t>R413</t>
    <phoneticPr fontId="3" type="noConversion"/>
  </si>
  <si>
    <t>R414</t>
    <phoneticPr fontId="3" type="noConversion"/>
  </si>
  <si>
    <t>R415</t>
    <phoneticPr fontId="3" type="noConversion"/>
  </si>
  <si>
    <t>R600</t>
    <phoneticPr fontId="2" type="noConversion"/>
  </si>
  <si>
    <r>
      <t>A</t>
    </r>
    <r>
      <rPr>
        <sz val="10"/>
        <color theme="1"/>
        <rFont val="宋体"/>
        <family val="2"/>
        <charset val="134"/>
        <scheme val="minor"/>
      </rPr>
      <t>-</t>
    </r>
    <r>
      <rPr>
        <sz val="10"/>
        <color theme="1"/>
        <rFont val="宋体"/>
        <family val="2"/>
        <charset val="134"/>
        <scheme val="minor"/>
      </rPr>
      <t>1#腔体自检抽气时间（S_UNInt_4_1）</t>
    </r>
    <phoneticPr fontId="3" type="noConversion"/>
  </si>
  <si>
    <r>
      <t>A</t>
    </r>
    <r>
      <rPr>
        <sz val="10"/>
        <color theme="1"/>
        <rFont val="宋体"/>
        <family val="2"/>
        <charset val="134"/>
        <scheme val="minor"/>
      </rPr>
      <t>-</t>
    </r>
    <r>
      <rPr>
        <sz val="10"/>
        <color theme="1"/>
        <rFont val="宋体"/>
        <family val="2"/>
        <charset val="134"/>
        <scheme val="minor"/>
      </rPr>
      <t>1#腔体自检前保压时间（S_UNInt_4_1）</t>
    </r>
    <phoneticPr fontId="3" type="noConversion"/>
  </si>
  <si>
    <r>
      <t>A</t>
    </r>
    <r>
      <rPr>
        <sz val="10"/>
        <color theme="1"/>
        <rFont val="宋体"/>
        <family val="2"/>
        <charset val="134"/>
        <scheme val="minor"/>
      </rPr>
      <t>-</t>
    </r>
    <r>
      <rPr>
        <sz val="10"/>
        <color theme="1"/>
        <rFont val="宋体"/>
        <family val="2"/>
        <charset val="134"/>
        <scheme val="minor"/>
      </rPr>
      <t>1#腔体自检保压时间（S_UNInt_4_1）</t>
    </r>
    <phoneticPr fontId="3" type="noConversion"/>
  </si>
  <si>
    <r>
      <t>A</t>
    </r>
    <r>
      <rPr>
        <sz val="10"/>
        <color theme="1"/>
        <rFont val="宋体"/>
        <family val="2"/>
        <charset val="134"/>
        <scheme val="minor"/>
      </rPr>
      <t>-</t>
    </r>
    <r>
      <rPr>
        <sz val="10"/>
        <color theme="1"/>
        <rFont val="宋体"/>
        <family val="2"/>
        <charset val="134"/>
        <scheme val="minor"/>
      </rPr>
      <t>1#腔体自检保压前真空（Pa_Float_6_1）</t>
    </r>
    <phoneticPr fontId="3" type="noConversion"/>
  </si>
  <si>
    <r>
      <t>A</t>
    </r>
    <r>
      <rPr>
        <sz val="10"/>
        <color theme="1"/>
        <rFont val="宋体"/>
        <family val="2"/>
        <charset val="134"/>
        <scheme val="minor"/>
      </rPr>
      <t>-</t>
    </r>
    <r>
      <rPr>
        <sz val="10"/>
        <color theme="1"/>
        <rFont val="宋体"/>
        <family val="2"/>
        <charset val="134"/>
        <scheme val="minor"/>
      </rPr>
      <t>1#腔体自检保压后真空（Pa_Float_6_1）</t>
    </r>
    <phoneticPr fontId="3" type="noConversion"/>
  </si>
  <si>
    <r>
      <t>A</t>
    </r>
    <r>
      <rPr>
        <sz val="10"/>
        <color theme="1"/>
        <rFont val="宋体"/>
        <family val="2"/>
        <charset val="134"/>
        <scheme val="minor"/>
      </rPr>
      <t>-</t>
    </r>
    <r>
      <rPr>
        <sz val="10"/>
        <color theme="1"/>
        <rFont val="宋体"/>
        <family val="2"/>
        <charset val="134"/>
        <scheme val="minor"/>
      </rPr>
      <t>1#腔体自检泄漏量（Pa_Float_6_1）</t>
    </r>
    <phoneticPr fontId="3" type="noConversion"/>
  </si>
  <si>
    <t>A-1#腔体状态（0停用，1待料中，2测试中，3测试完成）</t>
    <phoneticPr fontId="3" type="noConversion"/>
  </si>
  <si>
    <t>A-1#腔体真空压力（Pa_Float_6_1）</t>
    <phoneticPr fontId="3" type="noConversion"/>
  </si>
  <si>
    <r>
      <t>A</t>
    </r>
    <r>
      <rPr>
        <sz val="10"/>
        <color theme="1"/>
        <rFont val="宋体"/>
        <family val="2"/>
        <charset val="134"/>
        <scheme val="minor"/>
      </rPr>
      <t>-</t>
    </r>
    <r>
      <rPr>
        <sz val="10"/>
        <color theme="1"/>
        <rFont val="宋体"/>
        <family val="2"/>
        <charset val="134"/>
        <scheme val="minor"/>
      </rPr>
      <t>1#腔体抽气时间（S_UNInt_4_1）</t>
    </r>
    <phoneticPr fontId="3" type="noConversion"/>
  </si>
  <si>
    <r>
      <t>A</t>
    </r>
    <r>
      <rPr>
        <sz val="10"/>
        <color theme="1"/>
        <rFont val="宋体"/>
        <family val="2"/>
        <charset val="134"/>
        <scheme val="minor"/>
      </rPr>
      <t>-</t>
    </r>
    <r>
      <rPr>
        <sz val="10"/>
        <color theme="1"/>
        <rFont val="宋体"/>
        <family val="2"/>
        <charset val="134"/>
        <scheme val="minor"/>
      </rPr>
      <t>1#腔体测试结果（0 ，1 OK，2 NG，3腔体泄漏，）</t>
    </r>
    <phoneticPr fontId="3" type="noConversion"/>
  </si>
  <si>
    <t>A-2#腔体自检抽气时间（S_UNInt_4_1）</t>
    <phoneticPr fontId="3" type="noConversion"/>
  </si>
  <si>
    <t>A-2#腔体自检前保压时间（S_UNInt_4_1）</t>
    <phoneticPr fontId="3" type="noConversion"/>
  </si>
  <si>
    <t>A-2#腔体自检保压时间（S_UNInt_4_1）</t>
    <phoneticPr fontId="3" type="noConversion"/>
  </si>
  <si>
    <t>A-2#腔体自检保压前真空（Pa_Float_6_1）</t>
    <phoneticPr fontId="3" type="noConversion"/>
  </si>
  <si>
    <t>A-2#腔体自检保压后真空（Pa_Float_6_1）</t>
    <phoneticPr fontId="3" type="noConversion"/>
  </si>
  <si>
    <t>A-2#腔体自检泄漏量（Pa_Float_6_1）</t>
    <phoneticPr fontId="3" type="noConversion"/>
  </si>
  <si>
    <t>A-2#腔体状态（0停用，1待料中，2测试中，3测试完成）</t>
    <phoneticPr fontId="3" type="noConversion"/>
  </si>
  <si>
    <t>A-2#腔体真空压力（Pa_Float_6_1）</t>
    <phoneticPr fontId="3" type="noConversion"/>
  </si>
  <si>
    <t>A-2#腔体抽气时间（S_UNInt_4_1）</t>
    <phoneticPr fontId="3" type="noConversion"/>
  </si>
  <si>
    <t>A-2#腔体测试结果（0 ，1 OK，2 NG，3腔体泄漏，）</t>
    <phoneticPr fontId="3" type="noConversion"/>
  </si>
  <si>
    <t>A-1#腔体计算用</t>
    <phoneticPr fontId="3" type="noConversion"/>
  </si>
  <si>
    <t>A-2#腔体计算用</t>
    <phoneticPr fontId="3" type="noConversion"/>
  </si>
  <si>
    <t>B-1#腔体自检抽气时间（S_UNInt_4_1）</t>
    <phoneticPr fontId="3" type="noConversion"/>
  </si>
  <si>
    <t>B-1#腔体自检前保压时间（S_UNInt_4_1）</t>
    <phoneticPr fontId="3" type="noConversion"/>
  </si>
  <si>
    <t>B-1#腔体自检保压时间（S_UNInt_4_1）</t>
    <phoneticPr fontId="3" type="noConversion"/>
  </si>
  <si>
    <t>B-1#腔体自检保压前真空（Pa_Float_6_1）</t>
    <phoneticPr fontId="3" type="noConversion"/>
  </si>
  <si>
    <t>B-1#腔体自检保压后真空（Pa_Float_6_1）</t>
    <phoneticPr fontId="3" type="noConversion"/>
  </si>
  <si>
    <t>B-1#腔体自检泄漏量（Pa_Float_6_1）</t>
    <phoneticPr fontId="3" type="noConversion"/>
  </si>
  <si>
    <t>B-1#腔体状态（0停用，1待料中，2测试中，3测试完成）</t>
    <phoneticPr fontId="3" type="noConversion"/>
  </si>
  <si>
    <t>B-1#腔体真空压力（Pa_Float_6_1）</t>
    <phoneticPr fontId="3" type="noConversion"/>
  </si>
  <si>
    <t>B-1#腔体抽气时间（S_UNInt_4_1）</t>
    <phoneticPr fontId="3" type="noConversion"/>
  </si>
  <si>
    <t>B-1#腔体测试结果（0 ，1 OK，2 NG，3腔体泄漏，）</t>
    <phoneticPr fontId="3" type="noConversion"/>
  </si>
  <si>
    <t>B-1#腔体计算用</t>
    <phoneticPr fontId="3" type="noConversion"/>
  </si>
  <si>
    <t>B-2#腔体计算用</t>
    <phoneticPr fontId="3" type="noConversion"/>
  </si>
  <si>
    <t>B-2#腔体自检抽气时间（S_UNInt_4_1）</t>
    <phoneticPr fontId="3" type="noConversion"/>
  </si>
  <si>
    <t>B-2#腔体自检前保压时间（S_UNInt_4_1）</t>
    <phoneticPr fontId="3" type="noConversion"/>
  </si>
  <si>
    <t>B-2#腔体自检保压时间（S_UNInt_4_1）</t>
    <phoneticPr fontId="3" type="noConversion"/>
  </si>
  <si>
    <t>B-2#腔体自检保压前真空（Pa_Float_6_1）</t>
    <phoneticPr fontId="3" type="noConversion"/>
  </si>
  <si>
    <t>B-2#腔体自检保压后真空（Pa_Float_6_1）</t>
    <phoneticPr fontId="3" type="noConversion"/>
  </si>
  <si>
    <t>B-2#腔体自检泄漏量（Pa_Float_6_1）</t>
    <phoneticPr fontId="3" type="noConversion"/>
  </si>
  <si>
    <t>B-2#腔体状态（0停用，1待料中，2测试中，3测试完成）</t>
    <phoneticPr fontId="3" type="noConversion"/>
  </si>
  <si>
    <t>B-2#腔体真空压力（Pa_Float_6_1）</t>
    <phoneticPr fontId="3" type="noConversion"/>
  </si>
  <si>
    <t>B-2#腔体抽气时间（S_UNInt_4_1）</t>
    <phoneticPr fontId="3" type="noConversion"/>
  </si>
  <si>
    <t>B-2#腔体测试结果（0 ，1 OK，2 NG，3腔体泄漏，）</t>
    <phoneticPr fontId="3" type="noConversion"/>
  </si>
  <si>
    <t>负压氦检参数设定(DM500-DM599)</t>
    <phoneticPr fontId="3" type="noConversion"/>
  </si>
  <si>
    <t>DM500</t>
    <phoneticPr fontId="3" type="noConversion"/>
  </si>
  <si>
    <t>DM502</t>
    <phoneticPr fontId="3" type="noConversion"/>
  </si>
  <si>
    <r>
      <t>DM504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</si>
  <si>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DM506</t>
    <phoneticPr fontId="3" type="noConversion"/>
  </si>
  <si>
    <r>
      <t>DM508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</si>
  <si>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DM510</t>
    <phoneticPr fontId="3" type="noConversion"/>
  </si>
  <si>
    <r>
      <t>DM512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</si>
  <si>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DM514</t>
    <phoneticPr fontId="3" type="noConversion"/>
  </si>
  <si>
    <r>
      <t>DM516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</si>
  <si>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DM518</t>
    <phoneticPr fontId="3" type="noConversion"/>
  </si>
  <si>
    <r>
      <t>DM520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</si>
  <si>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DM522</t>
    <phoneticPr fontId="3" type="noConversion"/>
  </si>
  <si>
    <r>
      <t>DM524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</si>
  <si>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DM526</t>
    <phoneticPr fontId="3" type="noConversion"/>
  </si>
  <si>
    <r>
      <t>DM528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</si>
  <si>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DM530</t>
    <phoneticPr fontId="3" type="noConversion"/>
  </si>
  <si>
    <t>DM532</t>
    <phoneticPr fontId="3" type="noConversion"/>
  </si>
  <si>
    <r>
      <t>DM534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</si>
  <si>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DM536</t>
    <phoneticPr fontId="3" type="noConversion"/>
  </si>
  <si>
    <r>
      <t>DM538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</si>
  <si>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DM540</t>
    <phoneticPr fontId="3" type="noConversion"/>
  </si>
  <si>
    <r>
      <t>DM542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</si>
  <si>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DM544</t>
    <phoneticPr fontId="3" type="noConversion"/>
  </si>
  <si>
    <r>
      <t>DM546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</si>
  <si>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DM548</t>
    <phoneticPr fontId="3" type="noConversion"/>
  </si>
  <si>
    <r>
      <t>DM550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</si>
  <si>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DM552</t>
    <phoneticPr fontId="3" type="noConversion"/>
  </si>
  <si>
    <r>
      <t>DM554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</si>
  <si>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DM556</t>
    <phoneticPr fontId="3" type="noConversion"/>
  </si>
  <si>
    <r>
      <t>DM558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</si>
  <si>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负压氦检数据显示(DM600-999)</t>
    <phoneticPr fontId="3" type="noConversion"/>
  </si>
  <si>
    <t>DM600</t>
    <phoneticPr fontId="3" type="noConversion"/>
  </si>
  <si>
    <t>DM602</t>
    <phoneticPr fontId="3" type="noConversion"/>
  </si>
  <si>
    <t>DM604</t>
    <phoneticPr fontId="3" type="noConversion"/>
  </si>
  <si>
    <t>DM606</t>
    <phoneticPr fontId="3" type="noConversion"/>
  </si>
  <si>
    <t>DM608</t>
    <phoneticPr fontId="3" type="noConversion"/>
  </si>
  <si>
    <t>DM610</t>
    <phoneticPr fontId="3" type="noConversion"/>
  </si>
  <si>
    <t>DM612</t>
    <phoneticPr fontId="3" type="noConversion"/>
  </si>
  <si>
    <t>DM614</t>
    <phoneticPr fontId="3" type="noConversion"/>
  </si>
  <si>
    <t>DM616</t>
    <phoneticPr fontId="3" type="noConversion"/>
  </si>
  <si>
    <t>DM618</t>
    <phoneticPr fontId="3" type="noConversion"/>
  </si>
  <si>
    <t>DM620</t>
    <phoneticPr fontId="3" type="noConversion"/>
  </si>
  <si>
    <t>DM622</t>
    <phoneticPr fontId="3" type="noConversion"/>
  </si>
  <si>
    <t>DM624</t>
    <phoneticPr fontId="3" type="noConversion"/>
  </si>
  <si>
    <t>DM626</t>
    <phoneticPr fontId="3" type="noConversion"/>
  </si>
  <si>
    <t>DM628</t>
    <phoneticPr fontId="3" type="noConversion"/>
  </si>
  <si>
    <t>DM630</t>
    <phoneticPr fontId="3" type="noConversion"/>
  </si>
  <si>
    <t>DM632</t>
    <phoneticPr fontId="3" type="noConversion"/>
  </si>
  <si>
    <t>DM634</t>
    <phoneticPr fontId="3" type="noConversion"/>
  </si>
  <si>
    <t>DM636</t>
    <phoneticPr fontId="3" type="noConversion"/>
  </si>
  <si>
    <t>DM638</t>
    <phoneticPr fontId="3" type="noConversion"/>
  </si>
  <si>
    <t>DM640</t>
    <phoneticPr fontId="3" type="noConversion"/>
  </si>
  <si>
    <t>DM642</t>
    <phoneticPr fontId="3" type="noConversion"/>
  </si>
  <si>
    <t>DM644</t>
    <phoneticPr fontId="3" type="noConversion"/>
  </si>
  <si>
    <t>DM646</t>
    <phoneticPr fontId="3" type="noConversion"/>
  </si>
  <si>
    <t>DM648</t>
    <phoneticPr fontId="3" type="noConversion"/>
  </si>
  <si>
    <t>DM650</t>
    <phoneticPr fontId="3" type="noConversion"/>
  </si>
  <si>
    <t>A-1#腔体(DM600-699)</t>
    <phoneticPr fontId="3" type="noConversion"/>
  </si>
  <si>
    <t>A-2#腔体(DM700-799)</t>
    <phoneticPr fontId="3" type="noConversion"/>
  </si>
  <si>
    <t>DM700</t>
    <phoneticPr fontId="3" type="noConversion"/>
  </si>
  <si>
    <t>DM702</t>
    <phoneticPr fontId="3" type="noConversion"/>
  </si>
  <si>
    <t>DM704</t>
    <phoneticPr fontId="3" type="noConversion"/>
  </si>
  <si>
    <t>DM706</t>
    <phoneticPr fontId="3" type="noConversion"/>
  </si>
  <si>
    <t>DM708</t>
    <phoneticPr fontId="3" type="noConversion"/>
  </si>
  <si>
    <t>DM710</t>
    <phoneticPr fontId="3" type="noConversion"/>
  </si>
  <si>
    <t>DM712</t>
    <phoneticPr fontId="3" type="noConversion"/>
  </si>
  <si>
    <t>DM714</t>
    <phoneticPr fontId="3" type="noConversion"/>
  </si>
  <si>
    <t>DM716</t>
    <phoneticPr fontId="3" type="noConversion"/>
  </si>
  <si>
    <t>DM718</t>
    <phoneticPr fontId="3" type="noConversion"/>
  </si>
  <si>
    <t>DM720</t>
    <phoneticPr fontId="3" type="noConversion"/>
  </si>
  <si>
    <t>DM722</t>
    <phoneticPr fontId="3" type="noConversion"/>
  </si>
  <si>
    <t>DM724</t>
    <phoneticPr fontId="3" type="noConversion"/>
  </si>
  <si>
    <t>DM726</t>
    <phoneticPr fontId="3" type="noConversion"/>
  </si>
  <si>
    <t>DM728</t>
    <phoneticPr fontId="3" type="noConversion"/>
  </si>
  <si>
    <t>DM730</t>
    <phoneticPr fontId="3" type="noConversion"/>
  </si>
  <si>
    <t>DM732</t>
    <phoneticPr fontId="3" type="noConversion"/>
  </si>
  <si>
    <t>DM734</t>
    <phoneticPr fontId="3" type="noConversion"/>
  </si>
  <si>
    <t>DM736</t>
    <phoneticPr fontId="3" type="noConversion"/>
  </si>
  <si>
    <t>DM738</t>
    <phoneticPr fontId="3" type="noConversion"/>
  </si>
  <si>
    <t>DM740</t>
    <phoneticPr fontId="3" type="noConversion"/>
  </si>
  <si>
    <t>DM742</t>
    <phoneticPr fontId="3" type="noConversion"/>
  </si>
  <si>
    <t>DM744</t>
    <phoneticPr fontId="3" type="noConversion"/>
  </si>
  <si>
    <t>DM746</t>
    <phoneticPr fontId="3" type="noConversion"/>
  </si>
  <si>
    <t>DM748</t>
    <phoneticPr fontId="3" type="noConversion"/>
  </si>
  <si>
    <t>DM750</t>
    <phoneticPr fontId="3" type="noConversion"/>
  </si>
  <si>
    <t>B-1#腔体(DM800-899)</t>
    <phoneticPr fontId="3" type="noConversion"/>
  </si>
  <si>
    <t>B-2#腔体(DM900-999)</t>
    <phoneticPr fontId="3" type="noConversion"/>
  </si>
  <si>
    <t>DM800</t>
    <phoneticPr fontId="3" type="noConversion"/>
  </si>
  <si>
    <t>DM802</t>
    <phoneticPr fontId="3" type="noConversion"/>
  </si>
  <si>
    <t>DM804</t>
    <phoneticPr fontId="3" type="noConversion"/>
  </si>
  <si>
    <t>DM808</t>
    <phoneticPr fontId="3" type="noConversion"/>
  </si>
  <si>
    <t>DM806</t>
    <phoneticPr fontId="3" type="noConversion"/>
  </si>
  <si>
    <t>DM810</t>
    <phoneticPr fontId="3" type="noConversion"/>
  </si>
  <si>
    <t>DM812</t>
    <phoneticPr fontId="3" type="noConversion"/>
  </si>
  <si>
    <t>DM814</t>
    <phoneticPr fontId="3" type="noConversion"/>
  </si>
  <si>
    <t>DM816</t>
    <phoneticPr fontId="3" type="noConversion"/>
  </si>
  <si>
    <t>DM818</t>
    <phoneticPr fontId="3" type="noConversion"/>
  </si>
  <si>
    <t>DM820</t>
    <phoneticPr fontId="3" type="noConversion"/>
  </si>
  <si>
    <t>DM822</t>
    <phoneticPr fontId="3" type="noConversion"/>
  </si>
  <si>
    <t>DM824</t>
    <phoneticPr fontId="3" type="noConversion"/>
  </si>
  <si>
    <t>DM826</t>
    <phoneticPr fontId="3" type="noConversion"/>
  </si>
  <si>
    <t>DM828</t>
    <phoneticPr fontId="3" type="noConversion"/>
  </si>
  <si>
    <t>DM830</t>
    <phoneticPr fontId="3" type="noConversion"/>
  </si>
  <si>
    <t>DM832</t>
    <phoneticPr fontId="3" type="noConversion"/>
  </si>
  <si>
    <t>DM834</t>
    <phoneticPr fontId="3" type="noConversion"/>
  </si>
  <si>
    <t>DM836</t>
    <phoneticPr fontId="3" type="noConversion"/>
  </si>
  <si>
    <t>DM838</t>
    <phoneticPr fontId="3" type="noConversion"/>
  </si>
  <si>
    <t>DM840</t>
    <phoneticPr fontId="3" type="noConversion"/>
  </si>
  <si>
    <t>DM842</t>
    <phoneticPr fontId="3" type="noConversion"/>
  </si>
  <si>
    <t>DM844</t>
    <phoneticPr fontId="3" type="noConversion"/>
  </si>
  <si>
    <t>DM846</t>
    <phoneticPr fontId="3" type="noConversion"/>
  </si>
  <si>
    <t>DM848</t>
    <phoneticPr fontId="3" type="noConversion"/>
  </si>
  <si>
    <t>DM850</t>
    <phoneticPr fontId="3" type="noConversion"/>
  </si>
  <si>
    <t>DM900</t>
    <phoneticPr fontId="3" type="noConversion"/>
  </si>
  <si>
    <t>DM902</t>
    <phoneticPr fontId="3" type="noConversion"/>
  </si>
  <si>
    <t>DM904</t>
    <phoneticPr fontId="3" type="noConversion"/>
  </si>
  <si>
    <t>DM906</t>
    <phoneticPr fontId="3" type="noConversion"/>
  </si>
  <si>
    <t>DM908</t>
    <phoneticPr fontId="3" type="noConversion"/>
  </si>
  <si>
    <t>DM910</t>
    <phoneticPr fontId="3" type="noConversion"/>
  </si>
  <si>
    <t>DM912</t>
    <phoneticPr fontId="3" type="noConversion"/>
  </si>
  <si>
    <t>DM914</t>
    <phoneticPr fontId="3" type="noConversion"/>
  </si>
  <si>
    <t>DM916</t>
    <phoneticPr fontId="3" type="noConversion"/>
  </si>
  <si>
    <t>DM918</t>
    <phoneticPr fontId="3" type="noConversion"/>
  </si>
  <si>
    <t>DM920</t>
    <phoneticPr fontId="3" type="noConversion"/>
  </si>
  <si>
    <t>DM922</t>
    <phoneticPr fontId="3" type="noConversion"/>
  </si>
  <si>
    <t>DM924</t>
    <phoneticPr fontId="3" type="noConversion"/>
  </si>
  <si>
    <t>DM926</t>
    <phoneticPr fontId="3" type="noConversion"/>
  </si>
  <si>
    <t>DM928</t>
    <phoneticPr fontId="3" type="noConversion"/>
  </si>
  <si>
    <t>DM930</t>
    <phoneticPr fontId="3" type="noConversion"/>
  </si>
  <si>
    <t>DM932</t>
    <phoneticPr fontId="3" type="noConversion"/>
  </si>
  <si>
    <t>DM934</t>
    <phoneticPr fontId="3" type="noConversion"/>
  </si>
  <si>
    <t>DM936</t>
    <phoneticPr fontId="3" type="noConversion"/>
  </si>
  <si>
    <t>DM938</t>
    <phoneticPr fontId="3" type="noConversion"/>
  </si>
  <si>
    <t>DM940</t>
    <phoneticPr fontId="3" type="noConversion"/>
  </si>
  <si>
    <t>DM942</t>
    <phoneticPr fontId="3" type="noConversion"/>
  </si>
  <si>
    <t>DM944</t>
    <phoneticPr fontId="3" type="noConversion"/>
  </si>
  <si>
    <t>DM946</t>
    <phoneticPr fontId="3" type="noConversion"/>
  </si>
  <si>
    <t>DM948</t>
    <phoneticPr fontId="3" type="noConversion"/>
  </si>
  <si>
    <t>DM950</t>
    <phoneticPr fontId="3" type="noConversion"/>
  </si>
  <si>
    <t>氦检仪稳定时间（S_UNInt_4_1）</t>
    <phoneticPr fontId="3" type="noConversion"/>
  </si>
  <si>
    <t>腔体A抽气阀关延时（S_UNInt_4_1）</t>
    <phoneticPr fontId="3" type="noConversion"/>
  </si>
  <si>
    <r>
      <t>DM560</t>
    </r>
    <r>
      <rPr>
        <sz val="11"/>
        <color theme="1"/>
        <rFont val="宋体"/>
        <family val="2"/>
        <charset val="134"/>
        <scheme val="minor"/>
      </rPr>
      <t/>
    </r>
  </si>
  <si>
    <t>DM562</t>
  </si>
  <si>
    <t>负压氦检真空阈值（Pa_Float_8_1）</t>
    <phoneticPr fontId="3" type="noConversion"/>
  </si>
  <si>
    <t>氦检仪漏率低于稳定值报警时间（S_UNInt_3_1）</t>
    <phoneticPr fontId="3" type="noConversion"/>
  </si>
  <si>
    <t>写数据超时时间（S_UNInt_3_1）</t>
    <phoneticPr fontId="3" type="noConversion"/>
  </si>
  <si>
    <t>扫码NG自动重试次数（S_UNInt_4_1）</t>
    <phoneticPr fontId="3" type="noConversion"/>
  </si>
  <si>
    <t>抽残气时间上限（S_UNInt_3_1）</t>
    <phoneticPr fontId="3" type="noConversion"/>
  </si>
  <si>
    <t>名称</t>
    <phoneticPr fontId="2" type="noConversion"/>
  </si>
  <si>
    <t>地址</t>
    <phoneticPr fontId="2" type="noConversion"/>
  </si>
  <si>
    <t>注释</t>
    <phoneticPr fontId="2" type="noConversion"/>
  </si>
  <si>
    <t>A-1腔体抽气</t>
    <phoneticPr fontId="2" type="noConversion"/>
  </si>
  <si>
    <t>MR30000</t>
    <phoneticPr fontId="2" type="noConversion"/>
  </si>
  <si>
    <t>A-1腔体氦检</t>
    <phoneticPr fontId="2" type="noConversion"/>
  </si>
  <si>
    <t>MR30001</t>
  </si>
  <si>
    <t>A-1腔体破真空</t>
    <phoneticPr fontId="2" type="noConversion"/>
  </si>
  <si>
    <t>MR30002</t>
  </si>
  <si>
    <t>MR30004</t>
    <phoneticPr fontId="2" type="noConversion"/>
  </si>
  <si>
    <t>MR30005</t>
    <phoneticPr fontId="2" type="noConversion"/>
  </si>
  <si>
    <t>MR30006</t>
    <phoneticPr fontId="2" type="noConversion"/>
  </si>
  <si>
    <t>A-2腔体抽气</t>
    <phoneticPr fontId="2" type="noConversion"/>
  </si>
  <si>
    <t>A-2腔体氦检</t>
    <phoneticPr fontId="2" type="noConversion"/>
  </si>
  <si>
    <t>A-2腔体破真空</t>
    <phoneticPr fontId="2" type="noConversion"/>
  </si>
  <si>
    <t>B-1腔体抽气</t>
    <phoneticPr fontId="2" type="noConversion"/>
  </si>
  <si>
    <t>B-1腔体氦检</t>
    <phoneticPr fontId="2" type="noConversion"/>
  </si>
  <si>
    <t>B-1腔体破真空</t>
    <phoneticPr fontId="2" type="noConversion"/>
  </si>
  <si>
    <t>B-2腔体抽气</t>
    <phoneticPr fontId="2" type="noConversion"/>
  </si>
  <si>
    <t>B-2腔体氦检</t>
    <phoneticPr fontId="2" type="noConversion"/>
  </si>
  <si>
    <t>B-2腔体破真空</t>
    <phoneticPr fontId="2" type="noConversion"/>
  </si>
  <si>
    <t>MR30100</t>
    <phoneticPr fontId="2" type="noConversion"/>
  </si>
  <si>
    <t>MR30101</t>
    <phoneticPr fontId="2" type="noConversion"/>
  </si>
  <si>
    <t>MR30102</t>
    <phoneticPr fontId="2" type="noConversion"/>
  </si>
  <si>
    <t>MR30104</t>
    <phoneticPr fontId="2" type="noConversion"/>
  </si>
  <si>
    <t>MR30105</t>
    <phoneticPr fontId="2" type="noConversion"/>
  </si>
  <si>
    <t>MR30106</t>
    <phoneticPr fontId="2" type="noConversion"/>
  </si>
  <si>
    <t>测试主界面</t>
    <phoneticPr fontId="2" type="noConversion"/>
  </si>
  <si>
    <t>名称</t>
    <phoneticPr fontId="2" type="noConversion"/>
  </si>
  <si>
    <t>地址</t>
    <phoneticPr fontId="2" type="noConversion"/>
  </si>
  <si>
    <t>注释</t>
    <phoneticPr fontId="2" type="noConversion"/>
  </si>
  <si>
    <r>
      <t>A</t>
    </r>
    <r>
      <rPr>
        <sz val="10"/>
        <color theme="1"/>
        <rFont val="宋体"/>
        <family val="2"/>
        <charset val="134"/>
        <scheme val="minor"/>
      </rPr>
      <t>-1自检按钮</t>
    </r>
    <phoneticPr fontId="2" type="noConversion"/>
  </si>
  <si>
    <r>
      <t>A</t>
    </r>
    <r>
      <rPr>
        <sz val="10"/>
        <color theme="1"/>
        <rFont val="宋体"/>
        <family val="2"/>
        <charset val="134"/>
        <scheme val="minor"/>
      </rPr>
      <t>-2自检按钮</t>
    </r>
    <phoneticPr fontId="2" type="noConversion"/>
  </si>
  <si>
    <t>A工位自检抽真空</t>
    <phoneticPr fontId="2" type="noConversion"/>
  </si>
  <si>
    <t>A工位自检前保压</t>
    <phoneticPr fontId="2" type="noConversion"/>
  </si>
  <si>
    <t>A工位自检保压</t>
    <phoneticPr fontId="2" type="noConversion"/>
  </si>
  <si>
    <t>A-1自检结果</t>
    <phoneticPr fontId="2" type="noConversion"/>
  </si>
  <si>
    <t>A-2自检结果</t>
    <phoneticPr fontId="2" type="noConversion"/>
  </si>
  <si>
    <t>A工位自检按钮</t>
    <phoneticPr fontId="2" type="noConversion"/>
  </si>
  <si>
    <t>B工位自检按钮</t>
    <phoneticPr fontId="2" type="noConversion"/>
  </si>
  <si>
    <t>B-1自检按钮</t>
    <phoneticPr fontId="2" type="noConversion"/>
  </si>
  <si>
    <t>B-2自检按钮</t>
    <phoneticPr fontId="2" type="noConversion"/>
  </si>
  <si>
    <t>B工位自检抽真空</t>
    <phoneticPr fontId="2" type="noConversion"/>
  </si>
  <si>
    <t>B工位自检前保压</t>
    <phoneticPr fontId="2" type="noConversion"/>
  </si>
  <si>
    <t>B工位自检保压</t>
    <phoneticPr fontId="2" type="noConversion"/>
  </si>
  <si>
    <t>B-1自检结果</t>
    <phoneticPr fontId="2" type="noConversion"/>
  </si>
  <si>
    <t>B-2自检结果</t>
    <phoneticPr fontId="2" type="noConversion"/>
  </si>
  <si>
    <r>
      <t>M</t>
    </r>
    <r>
      <rPr>
        <sz val="10"/>
        <color theme="1"/>
        <rFont val="宋体"/>
        <family val="2"/>
        <charset val="134"/>
        <scheme val="minor"/>
      </rPr>
      <t>R30200</t>
    </r>
    <phoneticPr fontId="2" type="noConversion"/>
  </si>
  <si>
    <r>
      <t>M</t>
    </r>
    <r>
      <rPr>
        <sz val="10"/>
        <color theme="1"/>
        <rFont val="宋体"/>
        <family val="2"/>
        <charset val="134"/>
        <scheme val="minor"/>
      </rPr>
      <t>R30201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</si>
  <si>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0"/>
        <color theme="1"/>
        <rFont val="宋体"/>
        <family val="2"/>
        <charset val="134"/>
        <scheme val="minor"/>
      </rPr>
      <t>R30202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</si>
  <si>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0"/>
        <color theme="1"/>
        <rFont val="宋体"/>
        <family val="2"/>
        <charset val="134"/>
        <scheme val="minor"/>
      </rPr>
      <t>R30203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</si>
  <si>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0"/>
        <color theme="1"/>
        <rFont val="宋体"/>
        <family val="2"/>
        <charset val="134"/>
        <scheme val="minor"/>
      </rPr>
      <t>R30204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</si>
  <si>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0"/>
        <color theme="1"/>
        <rFont val="宋体"/>
        <family val="2"/>
        <charset val="134"/>
        <scheme val="minor"/>
      </rPr>
      <t>R30205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</si>
  <si>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0"/>
        <color theme="1"/>
        <rFont val="宋体"/>
        <family val="2"/>
        <charset val="134"/>
        <scheme val="minor"/>
      </rPr>
      <t>R30206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</si>
  <si>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0"/>
        <color theme="1"/>
        <rFont val="宋体"/>
        <family val="2"/>
        <charset val="134"/>
        <scheme val="minor"/>
      </rPr>
      <t>R30207</t>
    </r>
    <r>
      <rPr>
        <sz val="11"/>
        <color theme="1"/>
        <rFont val="宋体"/>
        <family val="2"/>
        <charset val="134"/>
        <scheme val="minor"/>
      </rPr>
      <t/>
    </r>
  </si>
  <si>
    <t>MR30300</t>
    <phoneticPr fontId="2" type="noConversion"/>
  </si>
  <si>
    <t>MR30301</t>
  </si>
  <si>
    <t>MR30302</t>
  </si>
  <si>
    <t>MR30303</t>
  </si>
  <si>
    <t>MR30304</t>
  </si>
  <si>
    <t>MR30305</t>
  </si>
  <si>
    <t>MR30306</t>
  </si>
  <si>
    <t>MR30307</t>
  </si>
  <si>
    <t>A腔体自检界面</t>
    <phoneticPr fontId="2" type="noConversion"/>
  </si>
  <si>
    <t>B腔体自检界面</t>
    <phoneticPr fontId="2" type="noConversion"/>
  </si>
  <si>
    <t>名称</t>
    <phoneticPr fontId="3" type="noConversion"/>
  </si>
  <si>
    <t>地址</t>
    <phoneticPr fontId="3" type="noConversion"/>
  </si>
  <si>
    <t>注释</t>
    <phoneticPr fontId="3" type="noConversion"/>
  </si>
  <si>
    <t>总检测个数</t>
    <phoneticPr fontId="3" type="noConversion"/>
  </si>
  <si>
    <r>
      <t>O</t>
    </r>
    <r>
      <rPr>
        <sz val="10"/>
        <color theme="1"/>
        <rFont val="宋体"/>
        <family val="2"/>
        <charset val="134"/>
        <scheme val="minor"/>
      </rPr>
      <t>K品个数</t>
    </r>
    <phoneticPr fontId="3" type="noConversion"/>
  </si>
  <si>
    <r>
      <t>N</t>
    </r>
    <r>
      <rPr>
        <sz val="10"/>
        <color theme="1"/>
        <rFont val="宋体"/>
        <family val="2"/>
        <charset val="134"/>
        <scheme val="minor"/>
      </rPr>
      <t>G品个数</t>
    </r>
    <phoneticPr fontId="3" type="noConversion"/>
  </si>
  <si>
    <t>合格率</t>
    <phoneticPr fontId="3" type="noConversion"/>
  </si>
  <si>
    <t>OK品数据清零</t>
    <phoneticPr fontId="2" type="noConversion"/>
  </si>
  <si>
    <t>NG品数据清零</t>
    <phoneticPr fontId="2" type="noConversion"/>
  </si>
  <si>
    <t>MR30400</t>
    <phoneticPr fontId="2" type="noConversion"/>
  </si>
  <si>
    <t>MR30401</t>
    <phoneticPr fontId="2" type="noConversion"/>
  </si>
  <si>
    <t>0012.00</t>
    <phoneticPr fontId="3" type="noConversion"/>
  </si>
  <si>
    <t>0012.01</t>
  </si>
  <si>
    <t>0012.02</t>
  </si>
  <si>
    <t>0012.03</t>
  </si>
  <si>
    <t>0012.04</t>
  </si>
  <si>
    <t>0012.05</t>
  </si>
  <si>
    <t>0012.06</t>
  </si>
  <si>
    <t>0012.07</t>
  </si>
  <si>
    <t>0013.00</t>
    <phoneticPr fontId="3" type="noConversion"/>
  </si>
  <si>
    <t>氦检仪状态</t>
    <phoneticPr fontId="3" type="noConversion"/>
  </si>
  <si>
    <t>启动按钮</t>
    <phoneticPr fontId="2" type="noConversion"/>
  </si>
  <si>
    <t>停止按钮</t>
    <phoneticPr fontId="2" type="noConversion"/>
  </si>
  <si>
    <t>故障复位</t>
    <phoneticPr fontId="2" type="noConversion"/>
  </si>
  <si>
    <t>清料启动</t>
    <phoneticPr fontId="2" type="noConversion"/>
  </si>
  <si>
    <t>初始化</t>
    <phoneticPr fontId="2" type="noConversion"/>
  </si>
  <si>
    <t>报警音开</t>
    <phoneticPr fontId="2" type="noConversion"/>
  </si>
  <si>
    <t>MR30108</t>
    <phoneticPr fontId="2" type="noConversion"/>
  </si>
  <si>
    <r>
      <t>MR30109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</si>
  <si>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MR30110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</si>
  <si>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MR30111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</si>
  <si>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MR30112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</si>
  <si>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MR30113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</si>
  <si>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无故障</t>
    <phoneticPr fontId="2" type="noConversion"/>
  </si>
  <si>
    <t>MR20010</t>
    <phoneticPr fontId="2" type="noConversion"/>
  </si>
  <si>
    <t>工站初始化</t>
    <phoneticPr fontId="2" type="noConversion"/>
  </si>
  <si>
    <r>
      <t>M</t>
    </r>
    <r>
      <rPr>
        <sz val="10"/>
        <color theme="1"/>
        <rFont val="宋体"/>
        <family val="2"/>
        <charset val="134"/>
        <scheme val="minor"/>
      </rPr>
      <t>R30208</t>
    </r>
    <r>
      <rPr>
        <sz val="11"/>
        <color theme="1"/>
        <rFont val="宋体"/>
        <family val="2"/>
        <charset val="134"/>
        <scheme val="minor"/>
      </rPr>
      <t/>
    </r>
  </si>
  <si>
    <t>工站初始化</t>
    <phoneticPr fontId="2" type="noConversion"/>
  </si>
  <si>
    <t>MR30308</t>
  </si>
  <si>
    <t>单步启动</t>
    <phoneticPr fontId="2" type="noConversion"/>
  </si>
  <si>
    <t>MR30209</t>
    <phoneticPr fontId="2" type="noConversion"/>
  </si>
  <si>
    <t>单步启动</t>
    <phoneticPr fontId="2" type="noConversion"/>
  </si>
  <si>
    <t>MR30309</t>
  </si>
  <si>
    <t>工站初始化完成</t>
    <phoneticPr fontId="2" type="noConversion"/>
  </si>
  <si>
    <t>MR30210</t>
  </si>
  <si>
    <t>MR30310</t>
  </si>
  <si>
    <t>报警复位</t>
    <phoneticPr fontId="2" type="noConversion"/>
  </si>
  <si>
    <t>MR20004</t>
    <phoneticPr fontId="2" type="noConversion"/>
  </si>
  <si>
    <t>数据统计界面</t>
    <phoneticPr fontId="2" type="noConversion"/>
  </si>
  <si>
    <t>模式选择界面</t>
    <phoneticPr fontId="2" type="noConversion"/>
  </si>
  <si>
    <t>氦检仪使用中</t>
    <phoneticPr fontId="2" type="noConversion"/>
  </si>
  <si>
    <t>扫码使用中</t>
    <phoneticPr fontId="2" type="noConversion"/>
  </si>
  <si>
    <t>电脑启用中</t>
    <phoneticPr fontId="2" type="noConversion"/>
  </si>
  <si>
    <t>A-1腔体使用中</t>
    <phoneticPr fontId="2" type="noConversion"/>
  </si>
  <si>
    <t>A-2腔体使用中</t>
  </si>
  <si>
    <t>B-1腔体使用中</t>
    <phoneticPr fontId="2" type="noConversion"/>
  </si>
  <si>
    <t>B-2腔体使用中</t>
  </si>
  <si>
    <t>模式选择</t>
    <phoneticPr fontId="2" type="noConversion"/>
  </si>
  <si>
    <t>LR1002</t>
    <phoneticPr fontId="2" type="noConversion"/>
  </si>
  <si>
    <t>LR1000</t>
    <phoneticPr fontId="2" type="noConversion"/>
  </si>
  <si>
    <t>LR1003</t>
    <phoneticPr fontId="2" type="noConversion"/>
  </si>
  <si>
    <t>LR1004</t>
  </si>
  <si>
    <t>LR1005</t>
  </si>
  <si>
    <t>LR1006</t>
  </si>
  <si>
    <t>LR1007</t>
    <phoneticPr fontId="2" type="noConversion"/>
  </si>
  <si>
    <t>LR1001</t>
    <phoneticPr fontId="2" type="noConversion"/>
  </si>
  <si>
    <t>腔体工站记忆清除界面</t>
    <phoneticPr fontId="2" type="noConversion"/>
  </si>
  <si>
    <t>A-1记忆清除</t>
    <phoneticPr fontId="2" type="noConversion"/>
  </si>
  <si>
    <t>A-2记忆清除</t>
  </si>
  <si>
    <t>B-1记忆清除</t>
    <phoneticPr fontId="2" type="noConversion"/>
  </si>
  <si>
    <t>B-2记忆清除</t>
    <phoneticPr fontId="2" type="noConversion"/>
  </si>
  <si>
    <t>A-1有料状态</t>
    <phoneticPr fontId="2" type="noConversion"/>
  </si>
  <si>
    <t>A-2有料状态</t>
    <phoneticPr fontId="2" type="noConversion"/>
  </si>
  <si>
    <t>B-1有料状态</t>
    <phoneticPr fontId="2" type="noConversion"/>
  </si>
  <si>
    <t>B-2有料状态</t>
    <phoneticPr fontId="2" type="noConversion"/>
  </si>
  <si>
    <t>MR20100</t>
    <phoneticPr fontId="2" type="noConversion"/>
  </si>
  <si>
    <t>MR20101</t>
  </si>
  <si>
    <t>MR20102</t>
  </si>
  <si>
    <t>MR20103</t>
  </si>
  <si>
    <t>MR20110</t>
    <phoneticPr fontId="2" type="noConversion"/>
  </si>
  <si>
    <t>MR20111</t>
  </si>
  <si>
    <t>MR20112</t>
  </si>
  <si>
    <t>MR20113</t>
  </si>
  <si>
    <t>扫码失败界面</t>
    <phoneticPr fontId="2" type="noConversion"/>
  </si>
  <si>
    <t>再次扫码</t>
    <phoneticPr fontId="2" type="noConversion"/>
  </si>
  <si>
    <t>忽略扫码</t>
    <phoneticPr fontId="2" type="noConversion"/>
  </si>
  <si>
    <t>MR20200</t>
    <phoneticPr fontId="2" type="noConversion"/>
  </si>
  <si>
    <t>MR20201</t>
  </si>
  <si>
    <t>扫码NG提示</t>
    <phoneticPr fontId="2" type="noConversion"/>
  </si>
  <si>
    <t>MR20202</t>
  </si>
  <si>
    <t>手/自动按钮</t>
    <phoneticPr fontId="2" type="noConversion"/>
  </si>
  <si>
    <r>
      <t>MR30114</t>
    </r>
    <r>
      <rPr>
        <sz val="11"/>
        <color theme="1"/>
        <rFont val="宋体"/>
        <family val="2"/>
        <charset val="134"/>
        <scheme val="minor"/>
      </rPr>
      <t/>
    </r>
  </si>
  <si>
    <t>R2500</t>
    <phoneticPr fontId="2" type="noConversion"/>
  </si>
  <si>
    <t>R2501</t>
  </si>
  <si>
    <t>R2502</t>
  </si>
  <si>
    <t>R2503</t>
  </si>
  <si>
    <t>R2504</t>
  </si>
  <si>
    <t>R2505</t>
  </si>
  <si>
    <t>R2506</t>
  </si>
  <si>
    <t>R2507</t>
  </si>
  <si>
    <t>R2508</t>
  </si>
  <si>
    <t>R2509</t>
  </si>
  <si>
    <t>R2510</t>
  </si>
  <si>
    <t>R2511</t>
  </si>
  <si>
    <t>R2512</t>
  </si>
  <si>
    <t>R2513</t>
  </si>
  <si>
    <t>R2514</t>
  </si>
  <si>
    <t>R2515</t>
  </si>
  <si>
    <t>氦检仪稳定延时超时（公共）请检查氦检仪是否启动和通讯</t>
    <phoneticPr fontId="3" type="noConversion"/>
  </si>
  <si>
    <t>DM2000</t>
    <phoneticPr fontId="3" type="noConversion"/>
  </si>
  <si>
    <t>DM2001</t>
  </si>
  <si>
    <t>DM2002</t>
  </si>
  <si>
    <t>DM2003</t>
  </si>
  <si>
    <t>DM2004</t>
  </si>
  <si>
    <t>DM2005</t>
  </si>
  <si>
    <t>DM2006</t>
  </si>
  <si>
    <t>DM2007</t>
  </si>
  <si>
    <t>DM2008</t>
  </si>
  <si>
    <t>DM2009</t>
  </si>
  <si>
    <t>DM2010</t>
  </si>
  <si>
    <t>DM2011</t>
  </si>
  <si>
    <t>DM2012</t>
  </si>
  <si>
    <t>DM2013</t>
  </si>
  <si>
    <t>DM2014</t>
  </si>
  <si>
    <t>DM2100</t>
    <phoneticPr fontId="3" type="noConversion"/>
  </si>
  <si>
    <t>DM2101</t>
  </si>
  <si>
    <t>DM2102</t>
  </si>
  <si>
    <t>DM2103</t>
  </si>
  <si>
    <t>DM2104</t>
  </si>
  <si>
    <t>DM2105</t>
  </si>
  <si>
    <t>DM2106</t>
  </si>
  <si>
    <t>DM2107</t>
  </si>
  <si>
    <t>DM2108</t>
  </si>
  <si>
    <t>DM2109</t>
  </si>
  <si>
    <t>DM2110</t>
  </si>
  <si>
    <t>DM2111</t>
  </si>
  <si>
    <t>DM2112</t>
  </si>
  <si>
    <t>DM2113</t>
  </si>
  <si>
    <t>DM2114</t>
  </si>
  <si>
    <t>DM2120</t>
    <phoneticPr fontId="3" type="noConversion"/>
  </si>
  <si>
    <t>DM2122</t>
    <phoneticPr fontId="3" type="noConversion"/>
  </si>
  <si>
    <t>DM2124</t>
    <phoneticPr fontId="3" type="noConversion"/>
  </si>
  <si>
    <t>DM2126</t>
    <phoneticPr fontId="3" type="noConversion"/>
  </si>
  <si>
    <t>DM2128</t>
    <phoneticPr fontId="3" type="noConversion"/>
  </si>
  <si>
    <t>R2500</t>
    <phoneticPr fontId="3" type="noConversion"/>
  </si>
  <si>
    <r>
      <t>[</t>
    </r>
    <r>
      <rPr>
        <sz val="10"/>
        <color theme="1"/>
        <rFont val="宋体"/>
        <family val="2"/>
        <charset val="134"/>
        <scheme val="minor"/>
      </rPr>
      <t>M</t>
    </r>
    <r>
      <rPr>
        <sz val="10"/>
        <color theme="1"/>
        <rFont val="宋体"/>
        <family val="2"/>
        <charset val="134"/>
        <scheme val="minor"/>
      </rPr>
      <t>_Trg]</t>
    </r>
    <phoneticPr fontId="3" type="noConversion"/>
  </si>
  <si>
    <t>真空泵缺相</t>
    <phoneticPr fontId="2" type="noConversion"/>
  </si>
  <si>
    <t>真空泵过载</t>
    <phoneticPr fontId="2" type="noConversion"/>
  </si>
  <si>
    <t>2#腔体实际真空值</t>
    <phoneticPr fontId="3" type="noConversion"/>
  </si>
  <si>
    <t>T10-150</t>
    <phoneticPr fontId="3" type="noConversion"/>
  </si>
  <si>
    <t>DM564</t>
    <phoneticPr fontId="3" type="noConversion"/>
  </si>
  <si>
    <t>DM566</t>
    <phoneticPr fontId="3" type="noConversion"/>
  </si>
  <si>
    <t>DM568</t>
    <phoneticPr fontId="3" type="noConversion"/>
  </si>
  <si>
    <t>DM570</t>
    <phoneticPr fontId="3" type="noConversion"/>
  </si>
  <si>
    <t>抽氦后压力（Pa_Float_6_1）</t>
    <phoneticPr fontId="3" type="noConversion"/>
  </si>
  <si>
    <t>检漏口压力（Pa_Float_2_2）</t>
    <phoneticPr fontId="3" type="noConversion"/>
  </si>
  <si>
    <t>腔体B抽气阀关延时（S_UNInt_4_1）</t>
    <phoneticPr fontId="3" type="noConversion"/>
  </si>
  <si>
    <t>腔体连续NG料次数（S_UNInt_4_1）</t>
    <phoneticPr fontId="3" type="noConversion"/>
  </si>
  <si>
    <t>A腔体（200A）</t>
    <phoneticPr fontId="2" type="noConversion"/>
  </si>
  <si>
    <t>B腔体（300A）</t>
    <phoneticPr fontId="2" type="noConversion"/>
  </si>
  <si>
    <r>
      <t>D</t>
    </r>
    <r>
      <rPr>
        <sz val="10"/>
        <color theme="1"/>
        <rFont val="宋体"/>
        <family val="2"/>
        <charset val="134"/>
        <scheme val="minor"/>
      </rPr>
      <t>M</t>
    </r>
    <phoneticPr fontId="3" type="noConversion"/>
  </si>
  <si>
    <t>(DM3000-DM3049/LR12-LR14/T300-T349/MR100-MR129)</t>
    <phoneticPr fontId="2" type="noConversion"/>
  </si>
  <si>
    <t>(DM3050-DM3099/LR15-LR19/T350-T399/MR130-MR149)</t>
    <phoneticPr fontId="2" type="noConversion"/>
  </si>
  <si>
    <t>压力计算(DM2000-2099)</t>
    <phoneticPr fontId="3" type="noConversion"/>
  </si>
  <si>
    <t>A腔体自检</t>
    <phoneticPr fontId="3" type="noConversion"/>
  </si>
  <si>
    <r>
      <t>A</t>
    </r>
    <r>
      <rPr>
        <sz val="10"/>
        <color theme="1"/>
        <rFont val="宋体"/>
        <family val="2"/>
        <charset val="134"/>
        <scheme val="minor"/>
      </rPr>
      <t>-1腔体自检</t>
    </r>
    <phoneticPr fontId="3" type="noConversion"/>
  </si>
  <si>
    <r>
      <t>A</t>
    </r>
    <r>
      <rPr>
        <sz val="10"/>
        <color theme="1"/>
        <rFont val="宋体"/>
        <family val="2"/>
        <charset val="134"/>
        <scheme val="minor"/>
      </rPr>
      <t>-2腔体自检</t>
    </r>
    <phoneticPr fontId="3" type="noConversion"/>
  </si>
  <si>
    <t>B腔体自检</t>
    <phoneticPr fontId="3" type="noConversion"/>
  </si>
  <si>
    <r>
      <t>B</t>
    </r>
    <r>
      <rPr>
        <sz val="10"/>
        <color theme="1"/>
        <rFont val="宋体"/>
        <family val="2"/>
        <charset val="134"/>
        <scheme val="minor"/>
      </rPr>
      <t>-1腔体自检</t>
    </r>
    <phoneticPr fontId="3" type="noConversion"/>
  </si>
  <si>
    <r>
      <t>B</t>
    </r>
    <r>
      <rPr>
        <sz val="10"/>
        <color theme="1"/>
        <rFont val="宋体"/>
        <family val="2"/>
        <charset val="134"/>
        <scheme val="minor"/>
      </rPr>
      <t>-2腔体自检</t>
    </r>
    <phoneticPr fontId="3" type="noConversion"/>
  </si>
  <si>
    <t>机构运行条件</t>
    <phoneticPr fontId="2" type="noConversion"/>
  </si>
  <si>
    <t>机构工站复位</t>
    <phoneticPr fontId="2" type="noConversion"/>
  </si>
  <si>
    <r>
      <t>T</t>
    </r>
    <r>
      <rPr>
        <sz val="10"/>
        <color theme="1"/>
        <rFont val="宋体"/>
        <family val="2"/>
        <charset val="134"/>
        <scheme val="minor"/>
      </rPr>
      <t>50</t>
    </r>
    <phoneticPr fontId="3" type="noConversion"/>
  </si>
  <si>
    <r>
      <t>T</t>
    </r>
    <r>
      <rPr>
        <sz val="10"/>
        <color theme="1"/>
        <rFont val="宋体"/>
        <family val="2"/>
        <charset val="134"/>
        <scheme val="minor"/>
      </rPr>
      <t>51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</si>
  <si>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52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</si>
  <si>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53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</si>
  <si>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54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</si>
  <si>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55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</si>
  <si>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56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</si>
  <si>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57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</si>
  <si>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58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</si>
  <si>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59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</si>
  <si>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60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</si>
  <si>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61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</si>
  <si>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70</t>
    </r>
    <phoneticPr fontId="3" type="noConversion"/>
  </si>
  <si>
    <r>
      <t>T</t>
    </r>
    <r>
      <rPr>
        <sz val="10"/>
        <color theme="1"/>
        <rFont val="宋体"/>
        <family val="2"/>
        <charset val="134"/>
        <scheme val="minor"/>
      </rPr>
      <t>71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</si>
  <si>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72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</si>
  <si>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73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</si>
  <si>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74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</si>
  <si>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75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</si>
  <si>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76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</si>
  <si>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77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</si>
  <si>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78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</si>
  <si>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79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</si>
  <si>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80</t>
    </r>
    <r>
      <rPr>
        <sz val="11"/>
        <color theme="1"/>
        <rFont val="宋体"/>
        <family val="2"/>
        <charset val="134"/>
        <scheme val="minor"/>
      </rPr>
      <t/>
    </r>
  </si>
  <si>
    <r>
      <t>T</t>
    </r>
    <r>
      <rPr>
        <sz val="10"/>
        <color theme="1"/>
        <rFont val="宋体"/>
        <family val="2"/>
        <charset val="134"/>
        <scheme val="minor"/>
      </rPr>
      <t>81</t>
    </r>
    <r>
      <rPr>
        <sz val="11"/>
        <color theme="1"/>
        <rFont val="宋体"/>
        <family val="2"/>
        <charset val="134"/>
        <scheme val="minor"/>
      </rPr>
      <t/>
    </r>
  </si>
  <si>
    <t>A-1#腔体检漏口压力（Pa_Float_6_1）</t>
    <phoneticPr fontId="3" type="noConversion"/>
  </si>
  <si>
    <t>A-1#腔体漏率（Pa_Float_6_1）</t>
    <phoneticPr fontId="3" type="noConversion"/>
  </si>
  <si>
    <t>A-2#腔体检漏口压力（Pa_Float_6_1）</t>
    <phoneticPr fontId="3" type="noConversion"/>
  </si>
  <si>
    <t>A-2#腔体漏率（Pa_Float_6_1）</t>
    <phoneticPr fontId="3" type="noConversion"/>
  </si>
  <si>
    <t>B-1#腔体检漏口压力（Pa_Float_6_1）</t>
    <phoneticPr fontId="3" type="noConversion"/>
  </si>
  <si>
    <t>B-2#腔体漏率（Pa_Float_6_1）</t>
    <phoneticPr fontId="3" type="noConversion"/>
  </si>
  <si>
    <t>B-1#腔体漏率（Pa_Float_6_1）</t>
    <phoneticPr fontId="3" type="noConversion"/>
  </si>
  <si>
    <t>B-2#腔体检漏口压力（Pa_Float_6_1）</t>
    <phoneticPr fontId="3" type="noConversion"/>
  </si>
  <si>
    <t>复测功能启用</t>
    <phoneticPr fontId="2" type="noConversion"/>
  </si>
  <si>
    <t>LR1008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</si>
</sst>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rgb="FF0070C0"/>
      <name val="宋体"/>
      <family val="2"/>
      <charset val="134"/>
      <scheme val="minor"/>
    </font>
    <font>
      <sz val="10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4" fillId="0" borderId="0" xfId="0" applyFont="1" applyAlignment="1"/>
    <xf numFmtId="49" fontId="5" fillId="0" borderId="0" xfId="0" applyNumberFormat="1" applyFont="1">
      <alignment vertical="center"/>
    </xf>
    <xf numFmtId="0" fontId="7" fillId="2" borderId="0" xfId="0" applyFont="1" applyFill="1">
      <alignment vertical="center"/>
    </xf>
    <xf numFmtId="0" fontId="6" fillId="0" borderId="0" xfId="0" applyFont="1" applyAlignment="1"/>
    <xf numFmtId="0" fontId="5" fillId="0" borderId="0" xfId="0" applyNumberFormat="1" applyFont="1">
      <alignment vertical="center"/>
    </xf>
    <xf numFmtId="0" fontId="8" fillId="0" borderId="0" xfId="0" applyFont="1">
      <alignment vertical="center"/>
    </xf>
    <xf numFmtId="0" fontId="4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Alignment="1"/>
    <xf numFmtId="0" fontId="0" fillId="0" borderId="0" xfId="0" applyFill="1" applyBorder="1" applyAlignment="1"/>
    <xf numFmtId="0" fontId="10" fillId="0" borderId="0" xfId="0" applyFont="1" applyAlignment="1"/>
    <xf numFmtId="0" fontId="10" fillId="0" borderId="0" xfId="0" applyFont="1" applyFill="1" applyAlignment="1"/>
    <xf numFmtId="0" fontId="4" fillId="0" borderId="0" xfId="0" applyFont="1" applyAlignment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4" fillId="2" borderId="0" xfId="0" applyFont="1" applyFill="1">
      <alignment vertical="center"/>
    </xf>
    <xf numFmtId="0" fontId="12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/>
    <xf numFmtId="0" fontId="1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" fillId="5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/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8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4" xfId="0" applyFont="1" applyBorder="1">
      <alignment vertical="center"/>
    </xf>
    <xf numFmtId="0" fontId="1" fillId="5" borderId="5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0" borderId="3" xfId="0" applyFont="1" applyBorder="1">
      <alignment vertical="center"/>
    </xf>
    <xf numFmtId="0" fontId="7" fillId="0" borderId="5" xfId="0" applyFont="1" applyBorder="1">
      <alignment vertical="center"/>
    </xf>
    <xf numFmtId="0" fontId="5" fillId="0" borderId="0" xfId="0" applyFont="1" applyBorder="1">
      <alignment vertical="center"/>
    </xf>
    <xf numFmtId="0" fontId="5" fillId="2" borderId="0" xfId="0" applyFont="1" applyFill="1" applyBorder="1">
      <alignment vertical="center"/>
    </xf>
    <xf numFmtId="0" fontId="5" fillId="0" borderId="6" xfId="0" applyFont="1" applyBorder="1">
      <alignment vertical="center"/>
    </xf>
    <xf numFmtId="0" fontId="5" fillId="6" borderId="0" xfId="0" applyFont="1" applyFill="1" applyBorder="1">
      <alignment vertical="center"/>
    </xf>
    <xf numFmtId="0" fontId="5" fillId="0" borderId="5" xfId="0" applyFont="1" applyBorder="1">
      <alignment vertical="center"/>
    </xf>
    <xf numFmtId="0" fontId="7" fillId="0" borderId="7" xfId="0" applyFont="1" applyBorder="1">
      <alignment vertical="center"/>
    </xf>
    <xf numFmtId="0" fontId="5" fillId="0" borderId="1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4" borderId="5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8" fillId="4" borderId="7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2" xfId="0" applyFont="1" applyBorder="1">
      <alignment vertical="center"/>
    </xf>
    <xf numFmtId="0" fontId="1" fillId="3" borderId="0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8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7" xfId="0" applyFont="1" applyBorder="1">
      <alignment vertical="center"/>
    </xf>
    <xf numFmtId="0" fontId="5" fillId="6" borderId="5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7" fillId="5" borderId="0" xfId="0" applyFont="1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" fillId="2" borderId="0" xfId="0" applyFont="1" applyFill="1">
      <alignment vertical="center"/>
    </xf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4" fillId="4" borderId="5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9" fillId="0" borderId="0" xfId="0" applyFont="1" applyBorder="1" applyAlignment="1">
      <alignment vertical="center" wrapText="1"/>
    </xf>
    <xf numFmtId="0" fontId="7" fillId="3" borderId="5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9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9" fontId="5" fillId="0" borderId="0" xfId="0" applyNumberFormat="1" applyFont="1" applyAlignment="1">
      <alignment vertical="center"/>
    </xf>
    <xf numFmtId="0" fontId="13" fillId="0" borderId="0" xfId="0" applyFont="1" applyAlignment="1"/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1" fillId="0" borderId="9" xfId="0" applyFont="1" applyFill="1" applyBorder="1">
      <alignment vertical="center"/>
    </xf>
    <xf numFmtId="0" fontId="6" fillId="2" borderId="0" xfId="0" applyFont="1" applyFill="1" applyAlignment="1"/>
    <xf numFmtId="0" fontId="10" fillId="2" borderId="0" xfId="0" applyFont="1" applyFill="1" applyAlignment="1"/>
    <xf numFmtId="0" fontId="0" fillId="2" borderId="0" xfId="0" applyFill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 applyAlignment="1"/>
    <xf numFmtId="0" fontId="8" fillId="2" borderId="0" xfId="0" applyFont="1" applyFill="1">
      <alignment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topLeftCell="A10" zoomScaleNormal="100" workbookViewId="0">
      <selection activeCell="F31" sqref="F31"/>
    </sheetView>
  </sheetViews>
  <sheetFormatPr defaultRowHeight="13.5" x14ac:dyDescent="0.15"/>
  <cols>
    <col min="1" max="1" width="7.125" customWidth="1"/>
    <col min="2" max="2" width="8.25" customWidth="1"/>
    <col min="3" max="3" width="27.5" customWidth="1"/>
    <col min="4" max="4" width="7.5" customWidth="1"/>
    <col min="5" max="5" width="8.125" customWidth="1"/>
    <col min="6" max="6" width="26.125" customWidth="1"/>
    <col min="7" max="7" width="21" customWidth="1"/>
    <col min="8" max="8" width="39.875" customWidth="1"/>
    <col min="9" max="9" width="27.375" customWidth="1"/>
    <col min="10" max="10" width="47.125" style="1" customWidth="1"/>
    <col min="11" max="11" width="10.625" style="1" customWidth="1"/>
    <col min="12" max="12" width="53.75" style="1" customWidth="1"/>
    <col min="13" max="13" width="10.625" customWidth="1"/>
  </cols>
  <sheetData>
    <row r="1" spans="1:12" s="25" customFormat="1" ht="12" x14ac:dyDescent="0.15">
      <c r="J1" s="26"/>
      <c r="K1" s="26"/>
      <c r="L1" s="26"/>
    </row>
    <row r="2" spans="1:12" s="25" customFormat="1" ht="12" x14ac:dyDescent="0.15">
      <c r="A2" s="25" t="s">
        <v>4</v>
      </c>
      <c r="B2" s="25" t="s">
        <v>0</v>
      </c>
      <c r="C2" s="25" t="s">
        <v>1</v>
      </c>
      <c r="D2" s="25" t="s">
        <v>5</v>
      </c>
      <c r="E2" s="25" t="s">
        <v>26</v>
      </c>
      <c r="F2" s="25" t="s">
        <v>1</v>
      </c>
    </row>
    <row r="3" spans="1:12" s="25" customFormat="1" ht="12" x14ac:dyDescent="0.15">
      <c r="A3" s="153" t="s">
        <v>2</v>
      </c>
      <c r="B3" s="27" t="s">
        <v>1358</v>
      </c>
      <c r="C3" s="27" t="s">
        <v>1359</v>
      </c>
      <c r="D3" s="153" t="s">
        <v>2</v>
      </c>
      <c r="E3" s="27" t="s">
        <v>1428</v>
      </c>
      <c r="F3" s="27" t="s">
        <v>1397</v>
      </c>
    </row>
    <row r="4" spans="1:12" s="25" customFormat="1" ht="12" x14ac:dyDescent="0.15">
      <c r="A4" s="153"/>
      <c r="B4" s="27" t="s">
        <v>1360</v>
      </c>
      <c r="C4" s="27" t="s">
        <v>1361</v>
      </c>
      <c r="D4" s="153"/>
      <c r="E4" s="27" t="s">
        <v>1431</v>
      </c>
      <c r="F4" s="27" t="s">
        <v>1432</v>
      </c>
    </row>
    <row r="5" spans="1:12" s="25" customFormat="1" ht="12" x14ac:dyDescent="0.15">
      <c r="A5" s="153"/>
      <c r="B5" s="27" t="s">
        <v>1362</v>
      </c>
      <c r="C5" s="27" t="s">
        <v>1363</v>
      </c>
      <c r="D5" s="153"/>
      <c r="E5" s="27" t="s">
        <v>1433</v>
      </c>
      <c r="F5" s="27" t="s">
        <v>1434</v>
      </c>
    </row>
    <row r="6" spans="1:12" s="25" customFormat="1" ht="12" x14ac:dyDescent="0.15">
      <c r="A6" s="153"/>
      <c r="B6" s="27" t="s">
        <v>1364</v>
      </c>
      <c r="C6" s="27" t="s">
        <v>1365</v>
      </c>
      <c r="D6" s="153"/>
      <c r="E6" s="27" t="s">
        <v>1435</v>
      </c>
      <c r="F6" s="27" t="s">
        <v>1436</v>
      </c>
    </row>
    <row r="7" spans="1:12" s="25" customFormat="1" ht="12" x14ac:dyDescent="0.15">
      <c r="A7" s="153"/>
      <c r="B7" s="27" t="s">
        <v>1366</v>
      </c>
      <c r="C7" s="27" t="s">
        <v>1367</v>
      </c>
      <c r="D7" s="153"/>
      <c r="E7" s="27" t="s">
        <v>1437</v>
      </c>
      <c r="F7" s="27" t="s">
        <v>1438</v>
      </c>
    </row>
    <row r="8" spans="1:12" s="25" customFormat="1" ht="12" x14ac:dyDescent="0.15">
      <c r="A8" s="153"/>
      <c r="B8" s="27" t="s">
        <v>1368</v>
      </c>
      <c r="C8" s="27" t="s">
        <v>1369</v>
      </c>
      <c r="D8" s="153"/>
      <c r="E8" s="27" t="s">
        <v>1439</v>
      </c>
      <c r="F8" s="27" t="s">
        <v>1440</v>
      </c>
    </row>
    <row r="9" spans="1:12" s="25" customFormat="1" ht="12" x14ac:dyDescent="0.15">
      <c r="A9" s="153"/>
      <c r="B9" s="27" t="s">
        <v>1370</v>
      </c>
      <c r="C9" s="27" t="s">
        <v>1371</v>
      </c>
      <c r="D9" s="153"/>
      <c r="E9" s="27" t="s">
        <v>1441</v>
      </c>
      <c r="F9" s="27" t="s">
        <v>1442</v>
      </c>
    </row>
    <row r="10" spans="1:12" s="25" customFormat="1" ht="12" x14ac:dyDescent="0.15">
      <c r="A10" s="153"/>
      <c r="B10" s="27" t="s">
        <v>1372</v>
      </c>
      <c r="C10" s="27" t="s">
        <v>1373</v>
      </c>
      <c r="D10" s="153"/>
      <c r="E10" s="27" t="s">
        <v>1443</v>
      </c>
      <c r="F10" s="27" t="s">
        <v>1444</v>
      </c>
    </row>
    <row r="11" spans="1:12" s="25" customFormat="1" x14ac:dyDescent="0.15">
      <c r="A11" s="153"/>
      <c r="B11" s="27" t="s">
        <v>1374</v>
      </c>
      <c r="C11" s="27" t="s">
        <v>1375</v>
      </c>
      <c r="D11" s="153"/>
      <c r="E11" s="27" t="s">
        <v>1445</v>
      </c>
      <c r="F11" s="27" t="s">
        <v>1448</v>
      </c>
    </row>
    <row r="12" spans="1:12" s="25" customFormat="1" x14ac:dyDescent="0.15">
      <c r="A12" s="153"/>
      <c r="B12" s="27" t="s">
        <v>1376</v>
      </c>
      <c r="C12" s="27" t="s">
        <v>1377</v>
      </c>
      <c r="D12" s="153"/>
      <c r="E12" s="27" t="s">
        <v>1446</v>
      </c>
      <c r="F12" s="30" t="s">
        <v>1449</v>
      </c>
    </row>
    <row r="13" spans="1:12" s="25" customFormat="1" x14ac:dyDescent="0.15">
      <c r="A13" s="153"/>
      <c r="B13" s="27" t="s">
        <v>1378</v>
      </c>
      <c r="C13" s="31" t="s">
        <v>1379</v>
      </c>
      <c r="D13" s="153"/>
      <c r="E13" s="27" t="s">
        <v>1447</v>
      </c>
      <c r="F13" s="27" t="s">
        <v>1450</v>
      </c>
    </row>
    <row r="14" spans="1:12" s="25" customFormat="1" x14ac:dyDescent="0.15">
      <c r="A14" s="153"/>
      <c r="B14" s="27" t="s">
        <v>1380</v>
      </c>
      <c r="C14" s="31" t="s">
        <v>1381</v>
      </c>
      <c r="D14" s="153"/>
      <c r="E14" s="27" t="s">
        <v>1451</v>
      </c>
      <c r="F14" s="27" t="s">
        <v>1456</v>
      </c>
    </row>
    <row r="15" spans="1:12" s="25" customFormat="1" x14ac:dyDescent="0.15">
      <c r="A15" s="153"/>
      <c r="B15" s="27" t="s">
        <v>1382</v>
      </c>
      <c r="C15" s="31" t="s">
        <v>1383</v>
      </c>
      <c r="D15" s="153"/>
      <c r="E15" s="27" t="s">
        <v>1452</v>
      </c>
      <c r="F15" s="27" t="s">
        <v>1457</v>
      </c>
    </row>
    <row r="16" spans="1:12" s="25" customFormat="1" x14ac:dyDescent="0.15">
      <c r="A16" s="153"/>
      <c r="B16" s="27" t="s">
        <v>1384</v>
      </c>
      <c r="C16" s="31" t="s">
        <v>1385</v>
      </c>
      <c r="D16" s="153"/>
      <c r="E16" s="27" t="s">
        <v>1453</v>
      </c>
      <c r="F16" s="30" t="s">
        <v>1457</v>
      </c>
    </row>
    <row r="17" spans="1:6" s="25" customFormat="1" x14ac:dyDescent="0.15">
      <c r="A17" s="153"/>
      <c r="B17" s="27" t="s">
        <v>1386</v>
      </c>
      <c r="C17" s="31" t="s">
        <v>1387</v>
      </c>
      <c r="D17" s="153"/>
      <c r="E17" s="27" t="s">
        <v>1454</v>
      </c>
      <c r="F17" s="31" t="s">
        <v>1458</v>
      </c>
    </row>
    <row r="18" spans="1:6" s="25" customFormat="1" x14ac:dyDescent="0.15">
      <c r="A18" s="153"/>
      <c r="B18" s="27" t="s">
        <v>1388</v>
      </c>
      <c r="C18" s="31" t="s">
        <v>1389</v>
      </c>
      <c r="D18" s="153"/>
      <c r="E18" s="27" t="s">
        <v>1455</v>
      </c>
      <c r="F18" s="31" t="s">
        <v>1459</v>
      </c>
    </row>
    <row r="19" spans="1:6" s="25" customFormat="1" ht="12" x14ac:dyDescent="0.15">
      <c r="A19" s="154" t="s">
        <v>3</v>
      </c>
      <c r="B19" s="28" t="s">
        <v>1390</v>
      </c>
      <c r="C19" s="28" t="s">
        <v>1391</v>
      </c>
      <c r="D19" s="154" t="s">
        <v>3</v>
      </c>
      <c r="E19" s="28" t="s">
        <v>1460</v>
      </c>
      <c r="F19" s="28" t="s">
        <v>1397</v>
      </c>
    </row>
    <row r="20" spans="1:6" s="25" customFormat="1" ht="12" x14ac:dyDescent="0.15">
      <c r="A20" s="154"/>
      <c r="B20" s="28" t="s">
        <v>1393</v>
      </c>
      <c r="C20" s="28" t="s">
        <v>1394</v>
      </c>
      <c r="D20" s="154"/>
      <c r="E20" s="28" t="s">
        <v>1461</v>
      </c>
      <c r="F20" s="28" t="s">
        <v>1397</v>
      </c>
    </row>
    <row r="21" spans="1:6" s="25" customFormat="1" ht="12" x14ac:dyDescent="0.15">
      <c r="A21" s="154"/>
      <c r="B21" s="28" t="s">
        <v>1396</v>
      </c>
      <c r="C21" s="28" t="s">
        <v>1999</v>
      </c>
      <c r="D21" s="154"/>
      <c r="E21" s="28" t="s">
        <v>1462</v>
      </c>
      <c r="F21" s="28" t="s">
        <v>1397</v>
      </c>
    </row>
    <row r="22" spans="1:6" s="25" customFormat="1" ht="12" x14ac:dyDescent="0.15">
      <c r="A22" s="154"/>
      <c r="B22" s="28" t="s">
        <v>1399</v>
      </c>
      <c r="C22" s="28" t="s">
        <v>2000</v>
      </c>
      <c r="D22" s="154"/>
      <c r="E22" s="28" t="s">
        <v>1463</v>
      </c>
      <c r="F22" s="28" t="s">
        <v>1397</v>
      </c>
    </row>
    <row r="23" spans="1:6" s="25" customFormat="1" ht="12" x14ac:dyDescent="0.15">
      <c r="A23" s="154"/>
      <c r="B23" s="28" t="s">
        <v>1401</v>
      </c>
      <c r="C23" s="28" t="s">
        <v>1397</v>
      </c>
      <c r="D23" s="154"/>
      <c r="E23" s="28" t="s">
        <v>1464</v>
      </c>
      <c r="F23" s="28" t="s">
        <v>1468</v>
      </c>
    </row>
    <row r="24" spans="1:6" s="25" customFormat="1" ht="12" x14ac:dyDescent="0.15">
      <c r="A24" s="154"/>
      <c r="B24" s="28" t="s">
        <v>1402</v>
      </c>
      <c r="C24" s="28" t="s">
        <v>1397</v>
      </c>
      <c r="D24" s="154"/>
      <c r="E24" s="28" t="s">
        <v>1465</v>
      </c>
      <c r="F24" s="28" t="s">
        <v>1469</v>
      </c>
    </row>
    <row r="25" spans="1:6" s="25" customFormat="1" ht="12" x14ac:dyDescent="0.15">
      <c r="A25" s="154"/>
      <c r="B25" s="28" t="s">
        <v>1403</v>
      </c>
      <c r="C25" s="28" t="s">
        <v>1397</v>
      </c>
      <c r="D25" s="154"/>
      <c r="E25" s="28" t="s">
        <v>1466</v>
      </c>
      <c r="F25" s="28" t="s">
        <v>1470</v>
      </c>
    </row>
    <row r="26" spans="1:6" s="25" customFormat="1" ht="12" x14ac:dyDescent="0.15">
      <c r="A26" s="154"/>
      <c r="B26" s="28" t="s">
        <v>1404</v>
      </c>
      <c r="C26" s="28" t="s">
        <v>1397</v>
      </c>
      <c r="D26" s="154"/>
      <c r="E26" s="28" t="s">
        <v>1467</v>
      </c>
      <c r="F26" s="28" t="s">
        <v>1471</v>
      </c>
    </row>
    <row r="27" spans="1:6" s="25" customFormat="1" ht="12" x14ac:dyDescent="0.15">
      <c r="A27" s="154"/>
      <c r="B27" s="28" t="s">
        <v>1405</v>
      </c>
      <c r="C27" s="28" t="s">
        <v>1397</v>
      </c>
      <c r="D27" s="154"/>
      <c r="E27" s="28" t="s">
        <v>1945</v>
      </c>
      <c r="F27" s="28" t="s">
        <v>1472</v>
      </c>
    </row>
    <row r="28" spans="1:6" s="25" customFormat="1" ht="12" x14ac:dyDescent="0.15">
      <c r="A28" s="154"/>
      <c r="B28" s="28" t="s">
        <v>1406</v>
      </c>
      <c r="C28" s="28" t="s">
        <v>1397</v>
      </c>
      <c r="D28" s="154"/>
      <c r="E28" s="28" t="s">
        <v>1946</v>
      </c>
      <c r="F28" s="28" t="s">
        <v>1473</v>
      </c>
    </row>
    <row r="29" spans="1:6" s="25" customFormat="1" ht="12" x14ac:dyDescent="0.15">
      <c r="A29" s="154"/>
      <c r="B29" s="28" t="s">
        <v>1408</v>
      </c>
      <c r="C29" s="28" t="s">
        <v>1409</v>
      </c>
      <c r="D29" s="154"/>
      <c r="E29" s="28" t="s">
        <v>1947</v>
      </c>
      <c r="F29" s="28" t="s">
        <v>1474</v>
      </c>
    </row>
    <row r="30" spans="1:6" s="25" customFormat="1" ht="12" x14ac:dyDescent="0.15">
      <c r="A30" s="154"/>
      <c r="B30" s="28" t="s">
        <v>1410</v>
      </c>
      <c r="C30" s="28" t="s">
        <v>1415</v>
      </c>
      <c r="D30" s="154"/>
      <c r="E30" s="28" t="s">
        <v>1948</v>
      </c>
      <c r="F30" s="28" t="s">
        <v>1475</v>
      </c>
    </row>
    <row r="31" spans="1:6" s="25" customFormat="1" ht="12" x14ac:dyDescent="0.15">
      <c r="A31" s="154"/>
      <c r="B31" s="28" t="s">
        <v>1411</v>
      </c>
      <c r="C31" s="28" t="s">
        <v>1416</v>
      </c>
      <c r="D31" s="154"/>
      <c r="E31" s="28" t="s">
        <v>1949</v>
      </c>
      <c r="F31" s="28" t="s">
        <v>1476</v>
      </c>
    </row>
    <row r="32" spans="1:6" s="25" customFormat="1" ht="12" x14ac:dyDescent="0.15">
      <c r="A32" s="154"/>
      <c r="B32" s="28" t="s">
        <v>1412</v>
      </c>
      <c r="C32" s="28" t="s">
        <v>1417</v>
      </c>
      <c r="D32" s="154"/>
      <c r="E32" s="28" t="s">
        <v>1950</v>
      </c>
      <c r="F32" s="28" t="s">
        <v>1477</v>
      </c>
    </row>
    <row r="33" spans="1:6" s="25" customFormat="1" ht="12" x14ac:dyDescent="0.15">
      <c r="A33" s="154"/>
      <c r="B33" s="28" t="s">
        <v>1413</v>
      </c>
      <c r="C33" s="28" t="s">
        <v>1418</v>
      </c>
      <c r="D33" s="154"/>
      <c r="E33" s="28" t="s">
        <v>1951</v>
      </c>
      <c r="F33" s="28" t="s">
        <v>1478</v>
      </c>
    </row>
    <row r="34" spans="1:6" s="25" customFormat="1" ht="12" x14ac:dyDescent="0.15">
      <c r="A34" s="154"/>
      <c r="B34" s="28" t="s">
        <v>1414</v>
      </c>
      <c r="C34" s="28" t="s">
        <v>1419</v>
      </c>
      <c r="D34" s="154"/>
      <c r="E34" s="28" t="s">
        <v>1952</v>
      </c>
      <c r="F34" s="28" t="s">
        <v>1479</v>
      </c>
    </row>
    <row r="35" spans="1:6" s="25" customFormat="1" ht="12" x14ac:dyDescent="0.15">
      <c r="A35" s="153" t="s">
        <v>7</v>
      </c>
      <c r="B35" s="27" t="s">
        <v>1420</v>
      </c>
      <c r="C35" s="31" t="s">
        <v>1424</v>
      </c>
      <c r="D35" s="153" t="s">
        <v>6</v>
      </c>
      <c r="E35" s="28" t="s">
        <v>1953</v>
      </c>
      <c r="F35" s="28" t="s">
        <v>1480</v>
      </c>
    </row>
    <row r="36" spans="1:6" s="25" customFormat="1" x14ac:dyDescent="0.15">
      <c r="A36" s="153"/>
      <c r="B36" s="27" t="s">
        <v>1421</v>
      </c>
      <c r="C36" s="31" t="s">
        <v>1425</v>
      </c>
      <c r="D36" s="153"/>
      <c r="E36" s="28" t="s">
        <v>1954</v>
      </c>
      <c r="F36" s="28" t="s">
        <v>1481</v>
      </c>
    </row>
    <row r="37" spans="1:6" s="25" customFormat="1" x14ac:dyDescent="0.15">
      <c r="A37" s="153"/>
      <c r="B37" s="27" t="s">
        <v>1422</v>
      </c>
      <c r="C37" s="31" t="s">
        <v>1426</v>
      </c>
      <c r="D37" s="153"/>
      <c r="E37" s="28" t="s">
        <v>1955</v>
      </c>
      <c r="F37" s="28" t="s">
        <v>1482</v>
      </c>
    </row>
    <row r="38" spans="1:6" s="25" customFormat="1" x14ac:dyDescent="0.15">
      <c r="A38" s="153"/>
      <c r="B38" s="27" t="s">
        <v>1423</v>
      </c>
      <c r="C38" s="31" t="s">
        <v>1427</v>
      </c>
      <c r="D38" s="153"/>
      <c r="E38" s="28" t="s">
        <v>1956</v>
      </c>
      <c r="F38" s="28" t="s">
        <v>1483</v>
      </c>
    </row>
    <row r="39" spans="1:6" s="25" customFormat="1" ht="12" x14ac:dyDescent="0.15">
      <c r="A39" s="153"/>
      <c r="C39" s="31"/>
      <c r="D39" s="153"/>
      <c r="E39" s="28" t="s">
        <v>1957</v>
      </c>
      <c r="F39" s="28" t="s">
        <v>1484</v>
      </c>
    </row>
    <row r="40" spans="1:6" s="25" customFormat="1" ht="12" x14ac:dyDescent="0.15">
      <c r="A40" s="153"/>
      <c r="C40" s="31"/>
      <c r="D40" s="153"/>
      <c r="E40" s="28" t="s">
        <v>1958</v>
      </c>
      <c r="F40" s="28" t="s">
        <v>1485</v>
      </c>
    </row>
    <row r="41" spans="1:6" s="25" customFormat="1" ht="12" x14ac:dyDescent="0.15">
      <c r="A41" s="153"/>
      <c r="C41" s="31"/>
      <c r="D41" s="153"/>
      <c r="E41" s="28" t="s">
        <v>1959</v>
      </c>
      <c r="F41" s="28" t="s">
        <v>1486</v>
      </c>
    </row>
    <row r="42" spans="1:6" s="25" customFormat="1" ht="12" x14ac:dyDescent="0.15">
      <c r="A42" s="153"/>
      <c r="C42" s="31"/>
      <c r="D42" s="153"/>
      <c r="E42" s="28" t="s">
        <v>1960</v>
      </c>
      <c r="F42" s="28" t="s">
        <v>1487</v>
      </c>
    </row>
    <row r="43" spans="1:6" s="25" customFormat="1" ht="12" x14ac:dyDescent="0.15">
      <c r="A43" s="153"/>
      <c r="C43" s="31"/>
      <c r="D43" s="153"/>
      <c r="F43" s="31"/>
    </row>
    <row r="44" spans="1:6" s="25" customFormat="1" ht="12" x14ac:dyDescent="0.15">
      <c r="A44" s="153"/>
      <c r="C44" s="27"/>
      <c r="D44" s="153"/>
      <c r="F44" s="31"/>
    </row>
    <row r="45" spans="1:6" s="25" customFormat="1" ht="12" x14ac:dyDescent="0.15">
      <c r="A45" s="153"/>
      <c r="C45" s="27"/>
      <c r="D45" s="153"/>
      <c r="F45" s="31"/>
    </row>
    <row r="46" spans="1:6" s="25" customFormat="1" x14ac:dyDescent="0.15">
      <c r="A46" s="153"/>
      <c r="C46"/>
      <c r="D46" s="153"/>
      <c r="F46" s="31"/>
    </row>
    <row r="47" spans="1:6" s="25" customFormat="1" ht="12" x14ac:dyDescent="0.15">
      <c r="A47" s="153"/>
      <c r="C47" s="31"/>
      <c r="D47" s="153"/>
      <c r="F47" s="31"/>
    </row>
    <row r="48" spans="1:6" s="25" customFormat="1" ht="12" x14ac:dyDescent="0.15">
      <c r="A48" s="153"/>
      <c r="C48" s="31"/>
      <c r="D48" s="153"/>
      <c r="F48" s="31"/>
    </row>
    <row r="49" spans="1:6" s="25" customFormat="1" ht="12" x14ac:dyDescent="0.15">
      <c r="A49" s="153"/>
      <c r="C49" s="31"/>
      <c r="D49" s="153"/>
      <c r="F49" s="31"/>
    </row>
    <row r="50" spans="1:6" s="25" customFormat="1" ht="12" x14ac:dyDescent="0.15">
      <c r="A50" s="153"/>
      <c r="C50" s="31"/>
      <c r="D50" s="153"/>
      <c r="F50" s="31"/>
    </row>
    <row r="51" spans="1:6" s="25" customFormat="1" ht="12" x14ac:dyDescent="0.15">
      <c r="A51" s="154" t="s">
        <v>9</v>
      </c>
      <c r="B51" s="28"/>
      <c r="C51" s="28"/>
      <c r="D51" s="154" t="s">
        <v>8</v>
      </c>
      <c r="E51" s="28"/>
      <c r="F51" s="28" t="s">
        <v>1514</v>
      </c>
    </row>
    <row r="52" spans="1:6" s="25" customFormat="1" ht="12" x14ac:dyDescent="0.15">
      <c r="A52" s="154"/>
      <c r="B52" s="28"/>
      <c r="C52" s="28"/>
      <c r="D52" s="154"/>
      <c r="E52" s="28"/>
      <c r="F52" s="28" t="s">
        <v>1515</v>
      </c>
    </row>
    <row r="53" spans="1:6" s="25" customFormat="1" ht="12" x14ac:dyDescent="0.15">
      <c r="A53" s="154"/>
      <c r="B53" s="28"/>
      <c r="C53" s="28"/>
      <c r="D53" s="154"/>
      <c r="E53" s="28"/>
      <c r="F53" s="28" t="s">
        <v>1516</v>
      </c>
    </row>
    <row r="54" spans="1:6" s="25" customFormat="1" ht="12" x14ac:dyDescent="0.15">
      <c r="A54" s="154"/>
      <c r="B54" s="28"/>
      <c r="C54" s="28"/>
      <c r="D54" s="154"/>
      <c r="E54" s="28"/>
      <c r="F54" s="28" t="s">
        <v>1517</v>
      </c>
    </row>
    <row r="55" spans="1:6" s="25" customFormat="1" ht="12" x14ac:dyDescent="0.15">
      <c r="A55" s="154"/>
      <c r="B55" s="28"/>
      <c r="C55" s="28"/>
      <c r="D55" s="154"/>
      <c r="E55" s="28"/>
      <c r="F55" s="28" t="s">
        <v>1518</v>
      </c>
    </row>
    <row r="56" spans="1:6" s="25" customFormat="1" ht="12" x14ac:dyDescent="0.15">
      <c r="A56" s="154"/>
      <c r="B56" s="28"/>
      <c r="C56" s="28"/>
      <c r="D56" s="154"/>
      <c r="E56" s="28"/>
      <c r="F56" s="28" t="s">
        <v>1519</v>
      </c>
    </row>
    <row r="57" spans="1:6" s="25" customFormat="1" ht="12" x14ac:dyDescent="0.15">
      <c r="A57" s="154"/>
      <c r="B57" s="28"/>
      <c r="C57" s="28"/>
      <c r="D57" s="154"/>
      <c r="E57" s="28"/>
      <c r="F57" s="28" t="s">
        <v>1520</v>
      </c>
    </row>
    <row r="58" spans="1:6" s="25" customFormat="1" ht="12" x14ac:dyDescent="0.15">
      <c r="A58" s="154"/>
      <c r="B58" s="28"/>
      <c r="C58" s="28"/>
      <c r="D58" s="154"/>
      <c r="E58" s="28"/>
      <c r="F58" s="28" t="s">
        <v>1521</v>
      </c>
    </row>
    <row r="59" spans="1:6" s="25" customFormat="1" ht="12" x14ac:dyDescent="0.15">
      <c r="A59" s="154"/>
      <c r="B59" s="28"/>
      <c r="C59" s="28"/>
      <c r="D59" s="154"/>
      <c r="E59" s="28"/>
      <c r="F59" s="28" t="s">
        <v>1522</v>
      </c>
    </row>
    <row r="60" spans="1:6" s="25" customFormat="1" ht="12" x14ac:dyDescent="0.15">
      <c r="A60" s="154"/>
      <c r="B60" s="28"/>
      <c r="C60" s="28"/>
      <c r="D60" s="154"/>
      <c r="E60" s="28"/>
      <c r="F60" s="28" t="s">
        <v>1523</v>
      </c>
    </row>
    <row r="61" spans="1:6" s="25" customFormat="1" ht="12" x14ac:dyDescent="0.15">
      <c r="A61" s="154"/>
      <c r="B61" s="28"/>
      <c r="C61" s="28"/>
      <c r="D61" s="154"/>
      <c r="E61" s="28"/>
      <c r="F61" s="28" t="s">
        <v>1524</v>
      </c>
    </row>
    <row r="62" spans="1:6" s="25" customFormat="1" ht="12" x14ac:dyDescent="0.15">
      <c r="A62" s="154"/>
      <c r="B62" s="28"/>
      <c r="C62" s="28"/>
      <c r="D62" s="154"/>
      <c r="E62" s="28"/>
      <c r="F62" s="28" t="s">
        <v>1525</v>
      </c>
    </row>
    <row r="63" spans="1:6" s="25" customFormat="1" ht="12" x14ac:dyDescent="0.15">
      <c r="A63" s="154"/>
      <c r="B63" s="28"/>
      <c r="C63" s="28"/>
      <c r="D63" s="154"/>
      <c r="E63" s="28"/>
      <c r="F63" s="28" t="s">
        <v>1526</v>
      </c>
    </row>
    <row r="64" spans="1:6" s="25" customFormat="1" ht="12" x14ac:dyDescent="0.15">
      <c r="A64" s="154"/>
      <c r="B64" s="28"/>
      <c r="C64" s="28"/>
      <c r="D64" s="154"/>
      <c r="E64" s="28"/>
      <c r="F64" s="28" t="s">
        <v>1527</v>
      </c>
    </row>
    <row r="65" spans="1:6" s="25" customFormat="1" ht="12" x14ac:dyDescent="0.15">
      <c r="A65" s="154"/>
      <c r="B65" s="28"/>
      <c r="C65" s="28"/>
      <c r="D65" s="154"/>
      <c r="E65" s="28"/>
      <c r="F65" s="28"/>
    </row>
    <row r="66" spans="1:6" s="25" customFormat="1" ht="12" x14ac:dyDescent="0.15">
      <c r="A66" s="154"/>
      <c r="B66" s="28"/>
      <c r="C66" s="28"/>
      <c r="D66" s="154"/>
      <c r="E66" s="28"/>
      <c r="F66" s="28"/>
    </row>
    <row r="67" spans="1:6" s="25" customFormat="1" ht="12" x14ac:dyDescent="0.15">
      <c r="A67" s="153" t="s">
        <v>10</v>
      </c>
      <c r="B67" s="69"/>
      <c r="C67" s="27"/>
      <c r="D67" s="153" t="s">
        <v>10</v>
      </c>
      <c r="E67" s="69"/>
      <c r="F67" s="27"/>
    </row>
    <row r="68" spans="1:6" s="25" customFormat="1" ht="12" x14ac:dyDescent="0.15">
      <c r="A68" s="153"/>
      <c r="B68" s="69"/>
      <c r="C68" s="27"/>
      <c r="D68" s="153"/>
      <c r="E68" s="69"/>
    </row>
    <row r="69" spans="1:6" s="25" customFormat="1" ht="12" x14ac:dyDescent="0.15">
      <c r="A69" s="153"/>
      <c r="B69" s="69"/>
      <c r="C69" s="27"/>
      <c r="D69" s="153"/>
      <c r="E69" s="69"/>
      <c r="F69" s="27"/>
    </row>
    <row r="70" spans="1:6" s="25" customFormat="1" ht="12" x14ac:dyDescent="0.15">
      <c r="A70" s="153"/>
      <c r="B70" s="69"/>
      <c r="C70" s="27"/>
      <c r="D70" s="153"/>
      <c r="E70" s="69"/>
      <c r="F70" s="27"/>
    </row>
    <row r="71" spans="1:6" s="25" customFormat="1" x14ac:dyDescent="0.15">
      <c r="A71" s="153"/>
      <c r="B71" s="69"/>
      <c r="C71" s="30"/>
      <c r="D71" s="153"/>
      <c r="E71" s="69"/>
      <c r="F71"/>
    </row>
    <row r="72" spans="1:6" s="25" customFormat="1" ht="12" x14ac:dyDescent="0.15">
      <c r="A72" s="153"/>
      <c r="B72" s="69"/>
      <c r="D72" s="153"/>
      <c r="E72" s="69"/>
    </row>
    <row r="73" spans="1:6" s="25" customFormat="1" ht="12" x14ac:dyDescent="0.15">
      <c r="A73" s="153"/>
      <c r="B73" s="69"/>
      <c r="D73" s="153"/>
      <c r="E73" s="69"/>
    </row>
    <row r="74" spans="1:6" s="25" customFormat="1" ht="12" x14ac:dyDescent="0.15">
      <c r="A74" s="153"/>
      <c r="B74" s="69"/>
      <c r="D74" s="153"/>
      <c r="E74" s="69"/>
    </row>
    <row r="75" spans="1:6" s="25" customFormat="1" ht="12" x14ac:dyDescent="0.15">
      <c r="A75" s="153"/>
      <c r="B75" s="69"/>
      <c r="D75" s="153"/>
      <c r="E75" s="69"/>
    </row>
    <row r="76" spans="1:6" s="25" customFormat="1" ht="12" x14ac:dyDescent="0.15">
      <c r="A76" s="153"/>
      <c r="B76" s="69"/>
      <c r="D76" s="153"/>
      <c r="E76" s="69"/>
    </row>
    <row r="77" spans="1:6" s="25" customFormat="1" ht="12" x14ac:dyDescent="0.15">
      <c r="A77" s="153"/>
      <c r="B77" s="69"/>
      <c r="D77" s="153"/>
      <c r="E77" s="69"/>
    </row>
    <row r="78" spans="1:6" s="25" customFormat="1" ht="12" x14ac:dyDescent="0.15">
      <c r="A78" s="153"/>
      <c r="B78" s="69"/>
      <c r="D78" s="153"/>
      <c r="E78" s="69"/>
    </row>
    <row r="79" spans="1:6" s="25" customFormat="1" ht="12" x14ac:dyDescent="0.15">
      <c r="A79" s="153"/>
      <c r="B79" s="69"/>
      <c r="D79" s="153"/>
      <c r="E79" s="69"/>
    </row>
    <row r="80" spans="1:6" s="25" customFormat="1" ht="12" x14ac:dyDescent="0.15">
      <c r="A80" s="153"/>
      <c r="B80" s="69"/>
      <c r="D80" s="153"/>
      <c r="E80" s="69"/>
    </row>
    <row r="81" spans="1:7" s="25" customFormat="1" ht="12" x14ac:dyDescent="0.15">
      <c r="A81" s="153"/>
      <c r="B81" s="69"/>
      <c r="D81" s="153"/>
      <c r="E81" s="69"/>
    </row>
    <row r="82" spans="1:7" s="25" customFormat="1" ht="12" x14ac:dyDescent="0.15">
      <c r="A82" s="153"/>
      <c r="B82" s="69"/>
      <c r="D82" s="153"/>
      <c r="E82" s="69"/>
    </row>
    <row r="83" spans="1:7" s="25" customFormat="1" ht="12" x14ac:dyDescent="0.15">
      <c r="A83" s="154" t="s">
        <v>25</v>
      </c>
      <c r="B83" s="70"/>
      <c r="C83" s="28"/>
      <c r="D83" s="154" t="s">
        <v>24</v>
      </c>
      <c r="E83" s="70"/>
      <c r="F83" s="28"/>
    </row>
    <row r="84" spans="1:7" s="25" customFormat="1" ht="12" x14ac:dyDescent="0.15">
      <c r="A84" s="154"/>
      <c r="B84" s="70"/>
      <c r="C84" s="28"/>
      <c r="D84" s="154"/>
      <c r="E84" s="70"/>
      <c r="F84" s="28"/>
      <c r="G84" s="27"/>
    </row>
    <row r="85" spans="1:7" s="25" customFormat="1" ht="12" x14ac:dyDescent="0.15">
      <c r="A85" s="154"/>
      <c r="B85" s="70"/>
      <c r="C85" s="28"/>
      <c r="D85" s="154"/>
      <c r="E85" s="70"/>
      <c r="F85" s="28"/>
      <c r="G85" s="27"/>
    </row>
    <row r="86" spans="1:7" s="25" customFormat="1" ht="12" x14ac:dyDescent="0.15">
      <c r="A86" s="154"/>
      <c r="B86" s="70"/>
      <c r="C86" s="28"/>
      <c r="D86" s="154"/>
      <c r="E86" s="70"/>
      <c r="F86" s="28"/>
    </row>
    <row r="87" spans="1:7" s="25" customFormat="1" ht="12" x14ac:dyDescent="0.15">
      <c r="A87" s="154"/>
      <c r="B87" s="70"/>
      <c r="C87" s="28"/>
      <c r="D87" s="154"/>
      <c r="E87" s="70"/>
      <c r="F87" s="28"/>
    </row>
    <row r="88" spans="1:7" s="25" customFormat="1" ht="12" x14ac:dyDescent="0.15">
      <c r="A88" s="154"/>
      <c r="B88" s="70"/>
      <c r="C88" s="28"/>
      <c r="D88" s="154"/>
      <c r="E88" s="70"/>
      <c r="F88" s="28"/>
    </row>
    <row r="89" spans="1:7" s="25" customFormat="1" ht="12" x14ac:dyDescent="0.15">
      <c r="A89" s="154"/>
      <c r="B89" s="70"/>
      <c r="C89" s="28"/>
      <c r="D89" s="154"/>
      <c r="E89" s="70"/>
      <c r="F89" s="28"/>
    </row>
    <row r="90" spans="1:7" s="25" customFormat="1" ht="12" x14ac:dyDescent="0.15">
      <c r="A90" s="154"/>
      <c r="B90" s="70"/>
      <c r="C90" s="28"/>
      <c r="D90" s="154"/>
      <c r="E90" s="70"/>
      <c r="F90" s="28"/>
    </row>
    <row r="91" spans="1:7" s="25" customFormat="1" ht="12" x14ac:dyDescent="0.15">
      <c r="A91" s="154"/>
      <c r="B91" s="70"/>
      <c r="C91" s="28"/>
      <c r="D91" s="154"/>
      <c r="E91" s="70"/>
      <c r="F91" s="28"/>
    </row>
    <row r="92" spans="1:7" s="25" customFormat="1" ht="12" x14ac:dyDescent="0.15">
      <c r="A92" s="154"/>
      <c r="B92" s="70"/>
      <c r="C92" s="28"/>
      <c r="D92" s="154"/>
      <c r="E92" s="70"/>
      <c r="F92" s="28"/>
    </row>
    <row r="93" spans="1:7" s="25" customFormat="1" ht="12" x14ac:dyDescent="0.15">
      <c r="A93" s="154"/>
      <c r="B93" s="70"/>
      <c r="C93" s="28"/>
      <c r="D93" s="154"/>
      <c r="E93" s="70"/>
      <c r="F93" s="28"/>
    </row>
    <row r="94" spans="1:7" s="25" customFormat="1" ht="12" x14ac:dyDescent="0.15">
      <c r="A94" s="154"/>
      <c r="B94" s="70"/>
      <c r="C94" s="28"/>
      <c r="D94" s="154"/>
      <c r="E94" s="70"/>
      <c r="F94" s="28"/>
    </row>
    <row r="95" spans="1:7" s="25" customFormat="1" ht="12" x14ac:dyDescent="0.15">
      <c r="A95" s="154"/>
      <c r="B95" s="70"/>
      <c r="C95" s="28"/>
      <c r="D95" s="154"/>
      <c r="E95" s="70"/>
      <c r="F95" s="28"/>
    </row>
    <row r="96" spans="1:7" s="25" customFormat="1" ht="12" x14ac:dyDescent="0.15">
      <c r="A96" s="154"/>
      <c r="B96" s="70"/>
      <c r="C96" s="28"/>
      <c r="D96" s="154"/>
      <c r="E96" s="70"/>
      <c r="F96" s="28"/>
    </row>
    <row r="97" spans="1:6" s="25" customFormat="1" ht="12" x14ac:dyDescent="0.15">
      <c r="A97" s="154"/>
      <c r="B97" s="70"/>
      <c r="C97" s="28"/>
      <c r="D97" s="154"/>
      <c r="E97" s="70"/>
      <c r="F97" s="28"/>
    </row>
    <row r="98" spans="1:6" s="25" customFormat="1" ht="12" x14ac:dyDescent="0.15">
      <c r="A98" s="154"/>
      <c r="B98" s="70"/>
      <c r="C98" s="28"/>
      <c r="D98" s="154"/>
      <c r="E98" s="70"/>
      <c r="F98" s="28"/>
    </row>
    <row r="99" spans="1:6" s="25" customFormat="1" ht="12" x14ac:dyDescent="0.15"/>
    <row r="100" spans="1:6" s="25" customFormat="1" ht="12" x14ac:dyDescent="0.15"/>
    <row r="101" spans="1:6" s="25" customFormat="1" ht="12" x14ac:dyDescent="0.15"/>
    <row r="102" spans="1:6" s="25" customFormat="1" ht="12" x14ac:dyDescent="0.15"/>
    <row r="103" spans="1:6" s="25" customFormat="1" ht="12" x14ac:dyDescent="0.15"/>
    <row r="104" spans="1:6" s="25" customFormat="1" ht="12" x14ac:dyDescent="0.15"/>
    <row r="105" spans="1:6" s="25" customFormat="1" ht="12" x14ac:dyDescent="0.15"/>
    <row r="106" spans="1:6" s="25" customFormat="1" ht="12" x14ac:dyDescent="0.15"/>
    <row r="107" spans="1:6" s="25" customFormat="1" ht="12" x14ac:dyDescent="0.15"/>
    <row r="108" spans="1:6" s="25" customFormat="1" ht="12" x14ac:dyDescent="0.15"/>
    <row r="109" spans="1:6" s="25" customFormat="1" ht="12" x14ac:dyDescent="0.15">
      <c r="F109" s="27"/>
    </row>
    <row r="110" spans="1:6" s="25" customFormat="1" x14ac:dyDescent="0.15">
      <c r="F110"/>
    </row>
    <row r="111" spans="1:6" s="25" customFormat="1" ht="12" x14ac:dyDescent="0.15">
      <c r="F111" s="27"/>
    </row>
    <row r="112" spans="1:6" s="25" customFormat="1" ht="12" x14ac:dyDescent="0.15">
      <c r="F112" s="27"/>
    </row>
    <row r="113" spans="6:6" s="25" customFormat="1" ht="12" x14ac:dyDescent="0.15">
      <c r="F113" s="27"/>
    </row>
    <row r="114" spans="6:6" s="25" customFormat="1" ht="12" x14ac:dyDescent="0.15">
      <c r="F114" s="30"/>
    </row>
    <row r="115" spans="6:6" s="25" customFormat="1" ht="12" x14ac:dyDescent="0.15">
      <c r="F115" s="31"/>
    </row>
    <row r="116" spans="6:6" s="25" customFormat="1" ht="12" x14ac:dyDescent="0.15">
      <c r="F116" s="31"/>
    </row>
    <row r="117" spans="6:6" s="25" customFormat="1" ht="12" x14ac:dyDescent="0.15">
      <c r="F117" s="31"/>
    </row>
    <row r="118" spans="6:6" s="25" customFormat="1" ht="12" x14ac:dyDescent="0.15">
      <c r="F118" s="31"/>
    </row>
    <row r="119" spans="6:6" s="25" customFormat="1" ht="12" x14ac:dyDescent="0.15">
      <c r="F119" s="31"/>
    </row>
    <row r="120" spans="6:6" s="25" customFormat="1" ht="12" x14ac:dyDescent="0.15">
      <c r="F120" s="31"/>
    </row>
    <row r="121" spans="6:6" s="25" customFormat="1" ht="12" x14ac:dyDescent="0.15">
      <c r="F121" s="31"/>
    </row>
    <row r="122" spans="6:6" s="25" customFormat="1" ht="12" x14ac:dyDescent="0.15">
      <c r="F122" s="31"/>
    </row>
    <row r="123" spans="6:6" s="25" customFormat="1" ht="12" x14ac:dyDescent="0.15">
      <c r="F123" s="31"/>
    </row>
    <row r="124" spans="6:6" s="25" customFormat="1" ht="12" x14ac:dyDescent="0.15">
      <c r="F124" s="31"/>
    </row>
    <row r="125" spans="6:6" s="25" customFormat="1" ht="12" x14ac:dyDescent="0.15">
      <c r="F125" s="31"/>
    </row>
    <row r="126" spans="6:6" s="25" customFormat="1" ht="12" x14ac:dyDescent="0.15">
      <c r="F126" s="31"/>
    </row>
    <row r="127" spans="6:6" s="25" customFormat="1" ht="12" x14ac:dyDescent="0.15">
      <c r="F127" s="31"/>
    </row>
    <row r="128" spans="6:6" s="25" customFormat="1" ht="12" x14ac:dyDescent="0.15">
      <c r="F128" s="31"/>
    </row>
    <row r="129" spans="6:6" s="25" customFormat="1" ht="12" x14ac:dyDescent="0.15">
      <c r="F129" s="31"/>
    </row>
    <row r="130" spans="6:6" s="25" customFormat="1" ht="12" x14ac:dyDescent="0.15">
      <c r="F130" s="31"/>
    </row>
    <row r="131" spans="6:6" s="25" customFormat="1" ht="12" x14ac:dyDescent="0.15">
      <c r="F131" s="31"/>
    </row>
    <row r="132" spans="6:6" s="25" customFormat="1" ht="12" x14ac:dyDescent="0.15">
      <c r="F132" s="31"/>
    </row>
    <row r="133" spans="6:6" s="25" customFormat="1" ht="12" x14ac:dyDescent="0.15">
      <c r="F133" s="31"/>
    </row>
    <row r="134" spans="6:6" s="25" customFormat="1" ht="12" x14ac:dyDescent="0.15">
      <c r="F134" s="31"/>
    </row>
    <row r="135" spans="6:6" s="25" customFormat="1" ht="12" x14ac:dyDescent="0.15">
      <c r="F135" s="31"/>
    </row>
    <row r="136" spans="6:6" s="25" customFormat="1" ht="12" x14ac:dyDescent="0.15">
      <c r="F136" s="31"/>
    </row>
    <row r="137" spans="6:6" s="25" customFormat="1" ht="12" x14ac:dyDescent="0.15">
      <c r="F137" s="31"/>
    </row>
    <row r="138" spans="6:6" s="25" customFormat="1" ht="12" x14ac:dyDescent="0.15">
      <c r="F138" s="31"/>
    </row>
    <row r="139" spans="6:6" s="25" customFormat="1" ht="12" x14ac:dyDescent="0.15">
      <c r="F139" s="31"/>
    </row>
    <row r="140" spans="6:6" s="25" customFormat="1" ht="12" x14ac:dyDescent="0.15"/>
    <row r="141" spans="6:6" s="25" customFormat="1" ht="12" x14ac:dyDescent="0.15"/>
    <row r="142" spans="6:6" s="25" customFormat="1" ht="12" x14ac:dyDescent="0.15"/>
    <row r="143" spans="6:6" s="25" customFormat="1" ht="12" x14ac:dyDescent="0.15"/>
    <row r="144" spans="6:6" s="25" customFormat="1" ht="12" x14ac:dyDescent="0.15"/>
    <row r="145" s="25" customFormat="1" ht="12" x14ac:dyDescent="0.15"/>
    <row r="146" s="25" customFormat="1" ht="12" x14ac:dyDescent="0.15"/>
    <row r="147" s="25" customFormat="1" ht="12" x14ac:dyDescent="0.15"/>
    <row r="148" s="25" customFormat="1" ht="12" x14ac:dyDescent="0.15"/>
    <row r="149" s="25" customFormat="1" ht="12" x14ac:dyDescent="0.15"/>
    <row r="150" s="25" customFormat="1" ht="12" x14ac:dyDescent="0.15"/>
    <row r="151" s="25" customFormat="1" ht="12" x14ac:dyDescent="0.15"/>
    <row r="152" s="25" customFormat="1" ht="12" x14ac:dyDescent="0.15"/>
    <row r="153" s="25" customFormat="1" ht="12" x14ac:dyDescent="0.15"/>
    <row r="154" s="25" customFormat="1" ht="12" x14ac:dyDescent="0.15"/>
    <row r="155" s="25" customFormat="1" ht="12" x14ac:dyDescent="0.15"/>
    <row r="156" s="25" customFormat="1" ht="12" x14ac:dyDescent="0.15"/>
    <row r="157" s="25" customFormat="1" ht="12" x14ac:dyDescent="0.15"/>
    <row r="158" s="25" customFormat="1" ht="12" x14ac:dyDescent="0.15"/>
    <row r="159" s="25" customFormat="1" ht="12" x14ac:dyDescent="0.15"/>
    <row r="160" s="25" customFormat="1" ht="12" x14ac:dyDescent="0.15"/>
    <row r="161" s="25" customFormat="1" ht="12" x14ac:dyDescent="0.15"/>
    <row r="162" s="25" customFormat="1" ht="12" x14ac:dyDescent="0.15"/>
    <row r="163" s="25" customFormat="1" ht="12" x14ac:dyDescent="0.15"/>
    <row r="164" s="25" customFormat="1" ht="12" x14ac:dyDescent="0.15"/>
    <row r="165" s="25" customFormat="1" ht="12" x14ac:dyDescent="0.15"/>
    <row r="166" s="25" customFormat="1" ht="12" x14ac:dyDescent="0.15"/>
    <row r="167" s="25" customFormat="1" ht="12" x14ac:dyDescent="0.15"/>
    <row r="168" s="25" customFormat="1" ht="12" x14ac:dyDescent="0.15"/>
    <row r="169" s="25" customFormat="1" ht="12" x14ac:dyDescent="0.15"/>
    <row r="170" s="25" customFormat="1" ht="12" x14ac:dyDescent="0.15"/>
    <row r="171" s="25" customFormat="1" ht="12" x14ac:dyDescent="0.15"/>
    <row r="172" s="25" customFormat="1" ht="12" x14ac:dyDescent="0.15"/>
    <row r="173" s="25" customFormat="1" ht="12" x14ac:dyDescent="0.15"/>
    <row r="174" s="25" customFormat="1" ht="12" x14ac:dyDescent="0.15"/>
    <row r="175" s="25" customFormat="1" ht="12" x14ac:dyDescent="0.15"/>
    <row r="176" s="25" customFormat="1" ht="12" x14ac:dyDescent="0.15"/>
    <row r="177" s="25" customFormat="1" ht="12" x14ac:dyDescent="0.15"/>
    <row r="178" s="25" customFormat="1" ht="12" x14ac:dyDescent="0.15"/>
    <row r="179" s="25" customFormat="1" ht="12" x14ac:dyDescent="0.15"/>
    <row r="180" s="25" customFormat="1" ht="12" x14ac:dyDescent="0.15"/>
    <row r="181" s="25" customFormat="1" ht="12" x14ac:dyDescent="0.15"/>
    <row r="182" s="25" customFormat="1" ht="12" x14ac:dyDescent="0.15"/>
    <row r="183" s="25" customFormat="1" ht="12" x14ac:dyDescent="0.15"/>
    <row r="184" s="25" customFormat="1" ht="12" x14ac:dyDescent="0.15"/>
    <row r="185" s="25" customFormat="1" ht="12" x14ac:dyDescent="0.15"/>
    <row r="186" s="25" customFormat="1" ht="12" x14ac:dyDescent="0.15"/>
    <row r="187" s="25" customFormat="1" ht="12" x14ac:dyDescent="0.15"/>
    <row r="188" s="25" customFormat="1" ht="12" x14ac:dyDescent="0.15"/>
    <row r="189" s="25" customFormat="1" ht="12" x14ac:dyDescent="0.15"/>
    <row r="190" s="25" customFormat="1" ht="12" x14ac:dyDescent="0.15"/>
    <row r="191" s="25" customFormat="1" ht="12" x14ac:dyDescent="0.15"/>
    <row r="192" s="25" customFormat="1" ht="12" x14ac:dyDescent="0.15"/>
    <row r="193" s="25" customFormat="1" ht="12" x14ac:dyDescent="0.15"/>
    <row r="194" s="25" customFormat="1" ht="12" x14ac:dyDescent="0.15"/>
    <row r="195" s="25" customFormat="1" ht="12" x14ac:dyDescent="0.15"/>
    <row r="196" s="25" customFormat="1" ht="12" x14ac:dyDescent="0.15"/>
    <row r="197" s="25" customFormat="1" ht="12" x14ac:dyDescent="0.15"/>
    <row r="198" s="25" customFormat="1" ht="12" x14ac:dyDescent="0.15"/>
    <row r="199" s="25" customFormat="1" ht="12" x14ac:dyDescent="0.15"/>
    <row r="200" s="25" customFormat="1" ht="12" x14ac:dyDescent="0.15"/>
    <row r="201" s="25" customFormat="1" ht="12" x14ac:dyDescent="0.15"/>
    <row r="202" s="25" customFormat="1" ht="12" x14ac:dyDescent="0.15"/>
    <row r="203" s="25" customFormat="1" ht="12" x14ac:dyDescent="0.15"/>
    <row r="204" s="25" customFormat="1" ht="12" x14ac:dyDescent="0.15"/>
    <row r="205" s="25" customFormat="1" ht="12" x14ac:dyDescent="0.15"/>
    <row r="206" s="25" customFormat="1" ht="12" x14ac:dyDescent="0.15"/>
    <row r="207" s="25" customFormat="1" ht="12" x14ac:dyDescent="0.15"/>
    <row r="208" s="25" customFormat="1" ht="12" x14ac:dyDescent="0.15"/>
    <row r="209" s="25" customFormat="1" ht="12" x14ac:dyDescent="0.15"/>
    <row r="210" s="25" customFormat="1" ht="12" x14ac:dyDescent="0.15"/>
    <row r="211" s="25" customFormat="1" ht="12" x14ac:dyDescent="0.15"/>
    <row r="212" s="25" customFormat="1" ht="12" x14ac:dyDescent="0.15"/>
    <row r="213" s="25" customFormat="1" ht="12" x14ac:dyDescent="0.15"/>
    <row r="214" s="25" customFormat="1" ht="12" x14ac:dyDescent="0.15"/>
    <row r="215" s="25" customFormat="1" ht="12" x14ac:dyDescent="0.15"/>
    <row r="216" s="25" customFormat="1" ht="12" x14ac:dyDescent="0.15"/>
    <row r="217" s="25" customFormat="1" ht="12" x14ac:dyDescent="0.15"/>
    <row r="218" s="25" customFormat="1" ht="12" x14ac:dyDescent="0.15"/>
    <row r="219" s="25" customFormat="1" ht="12" x14ac:dyDescent="0.15"/>
    <row r="220" s="25" customFormat="1" ht="12" x14ac:dyDescent="0.15"/>
    <row r="221" s="25" customFormat="1" ht="12" x14ac:dyDescent="0.15"/>
    <row r="222" s="25" customFormat="1" ht="12" x14ac:dyDescent="0.15"/>
    <row r="223" s="25" customFormat="1" ht="12" x14ac:dyDescent="0.15"/>
    <row r="224" s="25" customFormat="1" ht="12" x14ac:dyDescent="0.15"/>
    <row r="225" s="25" customFormat="1" ht="12" x14ac:dyDescent="0.15"/>
    <row r="226" s="25" customFormat="1" ht="12" x14ac:dyDescent="0.15"/>
    <row r="227" s="25" customFormat="1" ht="12" x14ac:dyDescent="0.15"/>
    <row r="228" s="25" customFormat="1" ht="12" x14ac:dyDescent="0.15"/>
    <row r="229" s="25" customFormat="1" ht="12" x14ac:dyDescent="0.15"/>
    <row r="230" s="25" customFormat="1" ht="12" x14ac:dyDescent="0.15"/>
    <row r="231" s="25" customFormat="1" ht="12" x14ac:dyDescent="0.15"/>
    <row r="232" s="25" customFormat="1" ht="12" x14ac:dyDescent="0.15"/>
    <row r="233" s="25" customFormat="1" ht="12" x14ac:dyDescent="0.15"/>
    <row r="234" s="25" customFormat="1" ht="12" x14ac:dyDescent="0.15"/>
    <row r="235" s="25" customFormat="1" ht="12" x14ac:dyDescent="0.15"/>
    <row r="236" s="25" customFormat="1" ht="12" x14ac:dyDescent="0.15"/>
    <row r="237" s="25" customFormat="1" ht="12" x14ac:dyDescent="0.15"/>
    <row r="238" s="25" customFormat="1" ht="12" x14ac:dyDescent="0.15"/>
    <row r="239" s="25" customFormat="1" ht="12" x14ac:dyDescent="0.15"/>
    <row r="240" s="25" customFormat="1" ht="12" x14ac:dyDescent="0.15"/>
    <row r="241" s="25" customFormat="1" ht="12" x14ac:dyDescent="0.15"/>
    <row r="242" s="25" customFormat="1" ht="12" x14ac:dyDescent="0.15"/>
    <row r="243" s="25" customFormat="1" ht="12" x14ac:dyDescent="0.15"/>
    <row r="244" s="25" customFormat="1" ht="12" x14ac:dyDescent="0.15"/>
    <row r="245" s="25" customFormat="1" ht="12" x14ac:dyDescent="0.15"/>
    <row r="246" s="25" customFormat="1" ht="12" x14ac:dyDescent="0.15"/>
    <row r="247" s="25" customFormat="1" ht="12" x14ac:dyDescent="0.15"/>
    <row r="248" s="25" customFormat="1" ht="12" x14ac:dyDescent="0.15"/>
    <row r="249" s="25" customFormat="1" ht="12" x14ac:dyDescent="0.15"/>
    <row r="250" s="25" customFormat="1" ht="12" x14ac:dyDescent="0.15"/>
    <row r="251" s="25" customFormat="1" ht="12" x14ac:dyDescent="0.15"/>
    <row r="252" s="25" customFormat="1" ht="12" x14ac:dyDescent="0.15"/>
    <row r="253" s="25" customFormat="1" ht="12" x14ac:dyDescent="0.15"/>
    <row r="254" s="25" customFormat="1" ht="12" x14ac:dyDescent="0.15"/>
    <row r="255" s="25" customFormat="1" ht="12" x14ac:dyDescent="0.15"/>
    <row r="256" s="25" customFormat="1" ht="12" x14ac:dyDescent="0.15"/>
    <row r="257" s="25" customFormat="1" ht="12" x14ac:dyDescent="0.15"/>
    <row r="258" s="25" customFormat="1" ht="12" x14ac:dyDescent="0.15"/>
    <row r="259" s="25" customFormat="1" ht="12" x14ac:dyDescent="0.15"/>
    <row r="260" s="25" customFormat="1" ht="12" x14ac:dyDescent="0.15"/>
    <row r="261" s="25" customFormat="1" ht="12" x14ac:dyDescent="0.15"/>
    <row r="262" s="25" customFormat="1" ht="12" x14ac:dyDescent="0.15"/>
    <row r="263" s="25" customFormat="1" ht="12" x14ac:dyDescent="0.15"/>
    <row r="264" s="25" customFormat="1" ht="12" x14ac:dyDescent="0.15"/>
    <row r="265" s="25" customFormat="1" ht="12" x14ac:dyDescent="0.15"/>
    <row r="266" s="25" customFormat="1" ht="12" x14ac:dyDescent="0.15"/>
  </sheetData>
  <mergeCells count="12">
    <mergeCell ref="A51:A66"/>
    <mergeCell ref="A67:A82"/>
    <mergeCell ref="A83:A98"/>
    <mergeCell ref="D51:D66"/>
    <mergeCell ref="D67:D82"/>
    <mergeCell ref="D83:D98"/>
    <mergeCell ref="A3:A18"/>
    <mergeCell ref="A19:A34"/>
    <mergeCell ref="D3:D18"/>
    <mergeCell ref="D19:D34"/>
    <mergeCell ref="A35:A50"/>
    <mergeCell ref="D35:D5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3"/>
  <sheetViews>
    <sheetView tabSelected="1" topLeftCell="H1" workbookViewId="0">
      <selection activeCell="B9" sqref="A9:XFD9"/>
    </sheetView>
  </sheetViews>
  <sheetFormatPr defaultRowHeight="13.5" x14ac:dyDescent="0.15"/>
  <cols>
    <col min="1" max="1" width="9" customWidth="1"/>
    <col min="3" max="3" width="50.25" style="10" bestFit="1" customWidth="1"/>
    <col min="4" max="4" width="4.625" customWidth="1"/>
    <col min="5" max="5" width="7" style="34" customWidth="1"/>
    <col min="6" max="6" width="7.625" style="34" customWidth="1"/>
    <col min="7" max="7" width="51.375" style="34" customWidth="1"/>
    <col min="8" max="9" width="9.375" style="34" customWidth="1"/>
    <col min="10" max="10" width="66.875" style="34" customWidth="1"/>
    <col min="11" max="11" width="7.625" customWidth="1"/>
    <col min="12" max="12" width="39.625" customWidth="1"/>
    <col min="15" max="15" width="63.125" customWidth="1"/>
    <col min="16" max="16" width="36.375" customWidth="1"/>
    <col min="19" max="19" width="36.375" customWidth="1"/>
    <col min="20" max="20" width="6.25" customWidth="1"/>
    <col min="21" max="21" width="10" customWidth="1"/>
    <col min="22" max="22" width="31.875" customWidth="1"/>
    <col min="23" max="23" width="8" style="149" customWidth="1"/>
    <col min="24" max="24" width="9.5" style="149" customWidth="1"/>
    <col min="25" max="25" width="28.375" style="149" customWidth="1"/>
    <col min="26" max="26" width="9.5" customWidth="1"/>
    <col min="27" max="27" width="30.5" customWidth="1"/>
  </cols>
  <sheetData>
    <row r="1" spans="1:27" s="2" customFormat="1" ht="12" x14ac:dyDescent="0.15">
      <c r="E1" s="8"/>
      <c r="F1" s="8"/>
      <c r="G1" s="33" t="s">
        <v>36</v>
      </c>
      <c r="H1" s="33"/>
      <c r="I1" s="20" t="s">
        <v>2002</v>
      </c>
      <c r="J1" s="2" t="s">
        <v>41</v>
      </c>
      <c r="K1" s="3"/>
      <c r="N1" s="20" t="s">
        <v>365</v>
      </c>
      <c r="O1" s="2" t="s">
        <v>38</v>
      </c>
      <c r="R1" s="20" t="s">
        <v>364</v>
      </c>
      <c r="S1" s="2" t="s">
        <v>41</v>
      </c>
      <c r="U1" s="20" t="s">
        <v>940</v>
      </c>
      <c r="V1" s="20" t="s">
        <v>344</v>
      </c>
      <c r="W1" s="23"/>
      <c r="X1" s="107" t="s">
        <v>346</v>
      </c>
      <c r="Y1" s="107" t="s">
        <v>348</v>
      </c>
      <c r="Z1" s="20" t="s">
        <v>347</v>
      </c>
      <c r="AA1" s="20" t="s">
        <v>349</v>
      </c>
    </row>
    <row r="2" spans="1:27" s="2" customFormat="1" ht="12" x14ac:dyDescent="0.15">
      <c r="E2" s="8"/>
      <c r="F2" s="8"/>
      <c r="G2" s="33" t="s">
        <v>363</v>
      </c>
      <c r="H2" s="8"/>
      <c r="J2" s="6" t="s">
        <v>832</v>
      </c>
      <c r="K2" s="3"/>
      <c r="L2" s="6" t="s">
        <v>27</v>
      </c>
      <c r="O2" s="6" t="s">
        <v>32</v>
      </c>
      <c r="P2" s="6"/>
      <c r="S2" s="6" t="s">
        <v>40</v>
      </c>
      <c r="V2" s="2" t="s">
        <v>343</v>
      </c>
      <c r="W2" s="23"/>
      <c r="X2" s="23"/>
      <c r="Y2" s="107" t="s">
        <v>834</v>
      </c>
      <c r="AA2" s="20" t="s">
        <v>350</v>
      </c>
    </row>
    <row r="3" spans="1:27" s="2" customFormat="1" ht="12" x14ac:dyDescent="0.15">
      <c r="E3" s="8"/>
      <c r="F3" s="8"/>
      <c r="G3" s="8"/>
      <c r="H3" s="8"/>
      <c r="I3" s="8"/>
      <c r="J3" s="8"/>
      <c r="W3" s="23"/>
      <c r="X3" s="23"/>
      <c r="Y3" s="5" t="s">
        <v>833</v>
      </c>
    </row>
    <row r="4" spans="1:27" s="2" customFormat="1" ht="12" x14ac:dyDescent="0.15">
      <c r="E4" s="8"/>
      <c r="F4" s="8"/>
      <c r="G4" s="8"/>
      <c r="H4" s="8"/>
      <c r="I4" s="8" t="s">
        <v>831</v>
      </c>
      <c r="J4" s="8"/>
      <c r="M4" s="20" t="s">
        <v>1508</v>
      </c>
      <c r="Q4" s="2" t="s">
        <v>39</v>
      </c>
      <c r="T4" s="20" t="s">
        <v>1509</v>
      </c>
      <c r="W4" s="107" t="s">
        <v>345</v>
      </c>
      <c r="X4" s="23"/>
      <c r="Y4" s="23"/>
      <c r="Z4" s="20" t="s">
        <v>1510</v>
      </c>
    </row>
    <row r="5" spans="1:27" s="2" customFormat="1" ht="12" x14ac:dyDescent="0.15">
      <c r="A5" s="2" t="s">
        <v>4</v>
      </c>
      <c r="B5" s="2" t="s">
        <v>0</v>
      </c>
      <c r="C5" s="2" t="s">
        <v>1</v>
      </c>
      <c r="E5" s="8">
        <v>80</v>
      </c>
      <c r="F5" s="8"/>
      <c r="G5" s="8"/>
      <c r="H5" s="8"/>
      <c r="I5" s="8"/>
      <c r="J5" s="8"/>
      <c r="M5" s="2">
        <v>400</v>
      </c>
      <c r="O5" s="8" t="s">
        <v>42</v>
      </c>
      <c r="P5" s="2" t="s">
        <v>43</v>
      </c>
      <c r="T5" s="2">
        <v>100</v>
      </c>
      <c r="W5" s="23"/>
      <c r="X5" s="23"/>
      <c r="Y5" s="23"/>
    </row>
    <row r="6" spans="1:27" s="2" customFormat="1" ht="12" x14ac:dyDescent="0.15">
      <c r="A6" s="157" t="s">
        <v>2</v>
      </c>
      <c r="B6" s="4" t="s">
        <v>1488</v>
      </c>
      <c r="C6" s="2" t="str">
        <f>IO点表!C3</f>
        <v>急停按钮</v>
      </c>
      <c r="D6" s="7">
        <v>0</v>
      </c>
      <c r="E6" s="8">
        <f>IF(D5=15,(E5+1),E5)</f>
        <v>80</v>
      </c>
      <c r="F6" s="8" t="str">
        <f>"R" &amp; E6&amp;RIGHT(B6,2)</f>
        <v>R8000</v>
      </c>
      <c r="G6" s="8" t="str">
        <f>C6&amp;G$1&amp;"["&amp;B6&amp;"]"</f>
        <v>急停按钮标志[R000]</v>
      </c>
      <c r="H6" s="8">
        <v>10</v>
      </c>
      <c r="I6" s="8" t="str">
        <f>I$4&amp;H6</f>
        <v>T10</v>
      </c>
      <c r="J6" s="8" t="str">
        <f>C6&amp;J$2&amp;"["&amp;B6&amp;"]"</f>
        <v>急停按钮感应延时[R000]</v>
      </c>
      <c r="K6" s="2" t="str">
        <f>"R" &amp; (E6+100)&amp;RIGHT(B6,2)</f>
        <v>R18000</v>
      </c>
      <c r="L6" s="2" t="str">
        <f t="shared" ref="L6:L37" si="0">C6&amp;L$2</f>
        <v>急停按钮[lamp]</v>
      </c>
      <c r="M6" s="2">
        <f>IF(D5=15,(M5+1),M5)</f>
        <v>400</v>
      </c>
      <c r="N6" s="2" t="str">
        <f>M$4&amp;M6&amp;RIGHT(B6,2)</f>
        <v>MR40000</v>
      </c>
      <c r="O6" s="8" t="str">
        <f>"["&amp;N6&amp;"]"&amp;C6&amp;"异常"&amp;","&amp;"请检查"&amp;"["&amp;B6&amp;"]"</f>
        <v>[MR40000]急停按钮异常,请检查[R000]</v>
      </c>
      <c r="P6" s="2" t="str">
        <f>C6&amp;O$2</f>
        <v>急停按钮[alm]</v>
      </c>
      <c r="R6" s="2" t="str">
        <f>Q$4&amp;Q6</f>
        <v>T</v>
      </c>
      <c r="S6" s="2" t="str">
        <f>C6&amp;S$2</f>
        <v>急停按钮报警延时</v>
      </c>
      <c r="T6" s="2">
        <f>IF(D5=15,(T5+1),T5)</f>
        <v>100</v>
      </c>
      <c r="U6" s="2" t="str">
        <f>T$4&amp;T6&amp;RIGHT(B6,2)</f>
        <v>LR10000</v>
      </c>
      <c r="V6" s="2" t="str">
        <f>C6&amp;V$2</f>
        <v>急停按钮屏蔽</v>
      </c>
      <c r="W6" s="23">
        <v>10</v>
      </c>
      <c r="X6" s="23" t="str">
        <f>W$4&amp;W6</f>
        <v>T10</v>
      </c>
      <c r="Y6" s="23" t="str">
        <f>C6&amp;Y$2</f>
        <v>急停按钮延时</v>
      </c>
      <c r="Z6" s="2" t="str">
        <f>Z$4&amp;W6</f>
        <v>DM10</v>
      </c>
      <c r="AA6" s="2" t="str">
        <f>C6&amp;AA$2</f>
        <v>急停按钮延时设定值</v>
      </c>
    </row>
    <row r="7" spans="1:27" s="2" customFormat="1" ht="12" x14ac:dyDescent="0.15">
      <c r="A7" s="157"/>
      <c r="B7" s="4" t="s">
        <v>1489</v>
      </c>
      <c r="C7" s="2" t="str">
        <f>IO点表!C4</f>
        <v>自动启动按钮</v>
      </c>
      <c r="D7" s="7">
        <f>IF(D6=15,0,(D6+1))</f>
        <v>1</v>
      </c>
      <c r="E7" s="8">
        <f t="shared" ref="E7:E41" si="1">IF(D6=15,(E6+1),E6)</f>
        <v>80</v>
      </c>
      <c r="F7" s="8" t="str">
        <f t="shared" ref="F7:F41" si="2">"R" &amp; E7&amp;RIGHT(B7,2)</f>
        <v>R8001</v>
      </c>
      <c r="G7" s="8" t="str">
        <f t="shared" ref="G7:G41" si="3">C7&amp;G$1&amp;"["&amp;B7&amp;"]"</f>
        <v>自动启动按钮标志[R001]</v>
      </c>
      <c r="H7" s="8">
        <f>H6+1</f>
        <v>11</v>
      </c>
      <c r="I7" s="8" t="str">
        <f t="shared" ref="I7:I41" si="4">I$4&amp;H7</f>
        <v>T11</v>
      </c>
      <c r="J7" s="8" t="str">
        <f t="shared" ref="J7:J41" si="5">C7&amp;J$2&amp;"["&amp;B7&amp;"]"</f>
        <v>自动启动按钮感应延时[R001]</v>
      </c>
      <c r="K7" s="2" t="str">
        <f t="shared" ref="K7:K41" si="6">"R" &amp; (E7+100)&amp;RIGHT(B7,2)</f>
        <v>R18001</v>
      </c>
      <c r="L7" s="2" t="str">
        <f t="shared" si="0"/>
        <v>自动启动按钮[lamp]</v>
      </c>
      <c r="M7" s="2">
        <f t="shared" ref="M7:M23" si="7">IF(D6=15,(M6+1),M6)</f>
        <v>400</v>
      </c>
      <c r="N7" s="2" t="str">
        <f t="shared" ref="N7:N41" si="8">M$4&amp;M7&amp;RIGHT(B7,2)</f>
        <v>MR40001</v>
      </c>
      <c r="O7" s="8" t="str">
        <f t="shared" ref="O7:O41" si="9">"["&amp;N7&amp;"]"&amp;C7&amp;"异常"&amp;","&amp;"请检查"&amp;"["&amp;B7&amp;"]"</f>
        <v>[MR40001]自动启动按钮异常,请检查[R001]</v>
      </c>
      <c r="P7" s="2" t="str">
        <f t="shared" ref="P7:P41" si="10">C7&amp;O$2</f>
        <v>自动启动按钮[alm]</v>
      </c>
      <c r="R7" s="2" t="str">
        <f>Q$4&amp;Q7</f>
        <v>T</v>
      </c>
      <c r="S7" s="2" t="str">
        <f>C7&amp;S$2</f>
        <v>自动启动按钮报警延时</v>
      </c>
      <c r="T7" s="2">
        <f t="shared" ref="T7:T41" si="11">IF(D6=15,(T6+1),T6)</f>
        <v>100</v>
      </c>
      <c r="U7" s="2" t="str">
        <f t="shared" ref="U7:U41" si="12">T$4&amp;T7&amp;RIGHT(B7,2)</f>
        <v>LR10001</v>
      </c>
      <c r="V7" s="2" t="str">
        <f t="shared" ref="V7:V41" si="13">C7&amp;V$2</f>
        <v>自动启动按钮屏蔽</v>
      </c>
      <c r="W7" s="23">
        <f>W6+1</f>
        <v>11</v>
      </c>
      <c r="X7" s="23" t="str">
        <f t="shared" ref="X7:X41" si="14">W$4&amp;W7</f>
        <v>T11</v>
      </c>
      <c r="Y7" s="23" t="str">
        <f t="shared" ref="Y7:Y41" si="15">C7&amp;Y$2</f>
        <v>自动启动按钮延时</v>
      </c>
      <c r="Z7" s="2" t="str">
        <f t="shared" ref="Z7:Z41" si="16">Z$4&amp;W7</f>
        <v>DM11</v>
      </c>
      <c r="AA7" s="2" t="str">
        <f t="shared" ref="AA7:AA41" si="17">C7&amp;AA$2</f>
        <v>自动启动按钮延时设定值</v>
      </c>
    </row>
    <row r="8" spans="1:27" s="2" customFormat="1" ht="12" x14ac:dyDescent="0.15">
      <c r="A8" s="157"/>
      <c r="B8" s="4" t="s">
        <v>1490</v>
      </c>
      <c r="C8" s="2" t="str">
        <f>IO点表!C5</f>
        <v>自动停止按钮</v>
      </c>
      <c r="D8" s="7">
        <f t="shared" ref="D8:D41" si="18">IF(D7=15,0,(D7+1))</f>
        <v>2</v>
      </c>
      <c r="E8" s="8">
        <f t="shared" si="1"/>
        <v>80</v>
      </c>
      <c r="F8" s="8" t="str">
        <f t="shared" si="2"/>
        <v>R8002</v>
      </c>
      <c r="G8" s="8" t="str">
        <f t="shared" si="3"/>
        <v>自动停止按钮标志[R002]</v>
      </c>
      <c r="H8" s="8">
        <f>H7+1</f>
        <v>12</v>
      </c>
      <c r="I8" s="8" t="str">
        <f t="shared" si="4"/>
        <v>T12</v>
      </c>
      <c r="J8" s="8" t="str">
        <f t="shared" si="5"/>
        <v>自动停止按钮感应延时[R002]</v>
      </c>
      <c r="K8" s="2" t="str">
        <f t="shared" si="6"/>
        <v>R18002</v>
      </c>
      <c r="L8" s="2" t="str">
        <f t="shared" si="0"/>
        <v>自动停止按钮[lamp]</v>
      </c>
      <c r="M8" s="2">
        <f t="shared" si="7"/>
        <v>400</v>
      </c>
      <c r="N8" s="2" t="str">
        <f t="shared" si="8"/>
        <v>MR40002</v>
      </c>
      <c r="O8" s="8" t="str">
        <f t="shared" si="9"/>
        <v>[MR40002]自动停止按钮异常,请检查[R002]</v>
      </c>
      <c r="P8" s="2" t="str">
        <f t="shared" si="10"/>
        <v>自动停止按钮[alm]</v>
      </c>
      <c r="R8" s="2" t="str">
        <f t="shared" ref="R8:R41" si="19">Q$4&amp;Q8</f>
        <v>T</v>
      </c>
      <c r="S8" s="2" t="str">
        <f>C8&amp;S$2</f>
        <v>自动停止按钮报警延时</v>
      </c>
      <c r="T8" s="2">
        <f t="shared" si="11"/>
        <v>100</v>
      </c>
      <c r="U8" s="2" t="str">
        <f t="shared" si="12"/>
        <v>LR10002</v>
      </c>
      <c r="V8" s="2" t="str">
        <f t="shared" si="13"/>
        <v>自动停止按钮屏蔽</v>
      </c>
      <c r="W8" s="23">
        <f>W7+1</f>
        <v>12</v>
      </c>
      <c r="X8" s="23" t="str">
        <f t="shared" si="14"/>
        <v>T12</v>
      </c>
      <c r="Y8" s="23" t="str">
        <f t="shared" si="15"/>
        <v>自动停止按钮延时</v>
      </c>
      <c r="Z8" s="2" t="str">
        <f t="shared" si="16"/>
        <v>DM12</v>
      </c>
      <c r="AA8" s="2" t="str">
        <f t="shared" si="17"/>
        <v>自动停止按钮延时设定值</v>
      </c>
    </row>
    <row r="9" spans="1:27" s="2" customFormat="1" ht="12" x14ac:dyDescent="0.15">
      <c r="A9" s="157"/>
      <c r="B9" s="4" t="s">
        <v>1491</v>
      </c>
      <c r="C9" s="2" t="str">
        <f>IO点表!C6</f>
        <v>复位按钮</v>
      </c>
      <c r="D9" s="7">
        <f t="shared" si="18"/>
        <v>3</v>
      </c>
      <c r="E9" s="8">
        <f t="shared" si="1"/>
        <v>80</v>
      </c>
      <c r="F9" s="8" t="str">
        <f t="shared" si="2"/>
        <v>R8003</v>
      </c>
      <c r="G9" s="8" t="str">
        <f t="shared" si="3"/>
        <v>复位按钮标志[R003]</v>
      </c>
      <c r="H9" s="8">
        <f t="shared" ref="H9:H41" si="20">H8+1</f>
        <v>13</v>
      </c>
      <c r="I9" s="8" t="str">
        <f t="shared" si="4"/>
        <v>T13</v>
      </c>
      <c r="J9" s="8" t="str">
        <f t="shared" si="5"/>
        <v>复位按钮感应延时[R003]</v>
      </c>
      <c r="K9" s="2" t="str">
        <f t="shared" si="6"/>
        <v>R18003</v>
      </c>
      <c r="L9" s="2" t="str">
        <f t="shared" si="0"/>
        <v>复位按钮[lamp]</v>
      </c>
      <c r="M9" s="2">
        <f t="shared" si="7"/>
        <v>400</v>
      </c>
      <c r="N9" s="2" t="str">
        <f t="shared" si="8"/>
        <v>MR40003</v>
      </c>
      <c r="O9" s="8" t="str">
        <f t="shared" si="9"/>
        <v>[MR40003]复位按钮异常,请检查[R003]</v>
      </c>
      <c r="P9" s="2" t="str">
        <f t="shared" si="10"/>
        <v>复位按钮[alm]</v>
      </c>
      <c r="R9" s="2" t="str">
        <f t="shared" si="19"/>
        <v>T</v>
      </c>
      <c r="S9" s="2" t="str">
        <f>C9&amp;S$2</f>
        <v>复位按钮报警延时</v>
      </c>
      <c r="T9" s="2">
        <f t="shared" si="11"/>
        <v>100</v>
      </c>
      <c r="U9" s="2" t="str">
        <f t="shared" si="12"/>
        <v>LR10003</v>
      </c>
      <c r="V9" s="2" t="str">
        <f t="shared" si="13"/>
        <v>复位按钮屏蔽</v>
      </c>
      <c r="W9" s="23">
        <f>W8+1</f>
        <v>13</v>
      </c>
      <c r="X9" s="23" t="str">
        <f t="shared" si="14"/>
        <v>T13</v>
      </c>
      <c r="Y9" s="23" t="str">
        <f t="shared" si="15"/>
        <v>复位按钮延时</v>
      </c>
      <c r="Z9" s="2" t="str">
        <f t="shared" si="16"/>
        <v>DM13</v>
      </c>
      <c r="AA9" s="2" t="str">
        <f t="shared" si="17"/>
        <v>复位按钮延时设定值</v>
      </c>
    </row>
    <row r="10" spans="1:27" s="2" customFormat="1" ht="12" x14ac:dyDescent="0.15">
      <c r="A10" s="157"/>
      <c r="B10" s="4" t="s">
        <v>1492</v>
      </c>
      <c r="C10" s="2" t="str">
        <f>IO点表!C7</f>
        <v>A工位左启动按钮</v>
      </c>
      <c r="D10" s="7">
        <f t="shared" si="18"/>
        <v>4</v>
      </c>
      <c r="E10" s="8">
        <f t="shared" si="1"/>
        <v>80</v>
      </c>
      <c r="F10" s="8" t="str">
        <f t="shared" si="2"/>
        <v>R8004</v>
      </c>
      <c r="G10" s="8" t="str">
        <f t="shared" si="3"/>
        <v>A工位左启动按钮标志[R004]</v>
      </c>
      <c r="H10" s="8">
        <f t="shared" si="20"/>
        <v>14</v>
      </c>
      <c r="I10" s="8" t="str">
        <f t="shared" si="4"/>
        <v>T14</v>
      </c>
      <c r="J10" s="8" t="str">
        <f t="shared" si="5"/>
        <v>A工位左启动按钮感应延时[R004]</v>
      </c>
      <c r="K10" s="2" t="str">
        <f t="shared" si="6"/>
        <v>R18004</v>
      </c>
      <c r="L10" s="2" t="str">
        <f t="shared" si="0"/>
        <v>A工位左启动按钮[lamp]</v>
      </c>
      <c r="M10" s="2">
        <f t="shared" si="7"/>
        <v>400</v>
      </c>
      <c r="N10" s="2" t="str">
        <f t="shared" si="8"/>
        <v>MR40004</v>
      </c>
      <c r="O10" s="8" t="str">
        <f t="shared" si="9"/>
        <v>[MR40004]A工位左启动按钮异常,请检查[R004]</v>
      </c>
      <c r="P10" s="2" t="str">
        <f t="shared" si="10"/>
        <v>A工位左启动按钮[alm]</v>
      </c>
      <c r="R10" s="2" t="str">
        <f t="shared" si="19"/>
        <v>T</v>
      </c>
      <c r="S10" s="2" t="str">
        <f t="shared" ref="S10:S41" si="21">C10&amp;S$2</f>
        <v>A工位左启动按钮报警延时</v>
      </c>
      <c r="T10" s="2">
        <f t="shared" si="11"/>
        <v>100</v>
      </c>
      <c r="U10" s="2" t="str">
        <f t="shared" si="12"/>
        <v>LR10004</v>
      </c>
      <c r="V10" s="2" t="str">
        <f t="shared" si="13"/>
        <v>A工位左启动按钮屏蔽</v>
      </c>
      <c r="W10" s="23">
        <f>W9+1</f>
        <v>14</v>
      </c>
      <c r="X10" s="23" t="str">
        <f t="shared" si="14"/>
        <v>T14</v>
      </c>
      <c r="Y10" s="23" t="str">
        <f t="shared" si="15"/>
        <v>A工位左启动按钮延时</v>
      </c>
      <c r="Z10" s="2" t="str">
        <f t="shared" si="16"/>
        <v>DM14</v>
      </c>
      <c r="AA10" s="2" t="str">
        <f t="shared" si="17"/>
        <v>A工位左启动按钮延时设定值</v>
      </c>
    </row>
    <row r="11" spans="1:27" s="2" customFormat="1" ht="12" x14ac:dyDescent="0.15">
      <c r="A11" s="157"/>
      <c r="B11" s="4" t="s">
        <v>1493</v>
      </c>
      <c r="C11" s="2" t="str">
        <f>IO点表!C8</f>
        <v>A工位右启动按钮</v>
      </c>
      <c r="D11" s="7">
        <f t="shared" si="18"/>
        <v>5</v>
      </c>
      <c r="E11" s="8">
        <f t="shared" si="1"/>
        <v>80</v>
      </c>
      <c r="F11" s="8" t="str">
        <f t="shared" si="2"/>
        <v>R8005</v>
      </c>
      <c r="G11" s="8" t="str">
        <f t="shared" si="3"/>
        <v>A工位右启动按钮标志[R005]</v>
      </c>
      <c r="H11" s="8">
        <f t="shared" si="20"/>
        <v>15</v>
      </c>
      <c r="I11" s="8" t="str">
        <f t="shared" si="4"/>
        <v>T15</v>
      </c>
      <c r="J11" s="8" t="str">
        <f t="shared" si="5"/>
        <v>A工位右启动按钮感应延时[R005]</v>
      </c>
      <c r="K11" s="2" t="str">
        <f t="shared" si="6"/>
        <v>R18005</v>
      </c>
      <c r="L11" s="2" t="str">
        <f t="shared" si="0"/>
        <v>A工位右启动按钮[lamp]</v>
      </c>
      <c r="M11" s="2">
        <f t="shared" si="7"/>
        <v>400</v>
      </c>
      <c r="N11" s="2" t="str">
        <f t="shared" si="8"/>
        <v>MR40005</v>
      </c>
      <c r="O11" s="8" t="str">
        <f t="shared" si="9"/>
        <v>[MR40005]A工位右启动按钮异常,请检查[R005]</v>
      </c>
      <c r="P11" s="2" t="str">
        <f t="shared" si="10"/>
        <v>A工位右启动按钮[alm]</v>
      </c>
      <c r="R11" s="2" t="str">
        <f t="shared" si="19"/>
        <v>T</v>
      </c>
      <c r="S11" s="2" t="str">
        <f t="shared" si="21"/>
        <v>A工位右启动按钮报警延时</v>
      </c>
      <c r="T11" s="2">
        <f t="shared" si="11"/>
        <v>100</v>
      </c>
      <c r="U11" s="2" t="str">
        <f t="shared" si="12"/>
        <v>LR10005</v>
      </c>
      <c r="V11" s="2" t="str">
        <f t="shared" si="13"/>
        <v>A工位右启动按钮屏蔽</v>
      </c>
      <c r="W11" s="23">
        <f t="shared" ref="W11:W41" si="22">W10+1</f>
        <v>15</v>
      </c>
      <c r="X11" s="23" t="str">
        <f t="shared" si="14"/>
        <v>T15</v>
      </c>
      <c r="Y11" s="23" t="str">
        <f t="shared" si="15"/>
        <v>A工位右启动按钮延时</v>
      </c>
      <c r="Z11" s="2" t="str">
        <f t="shared" si="16"/>
        <v>DM15</v>
      </c>
      <c r="AA11" s="2" t="str">
        <f t="shared" si="17"/>
        <v>A工位右启动按钮延时设定值</v>
      </c>
    </row>
    <row r="12" spans="1:27" s="2" customFormat="1" ht="12" x14ac:dyDescent="0.15">
      <c r="A12" s="157"/>
      <c r="B12" s="4" t="s">
        <v>1494</v>
      </c>
      <c r="C12" s="2" t="str">
        <f>IO点表!C9</f>
        <v>B工位左启动按钮</v>
      </c>
      <c r="D12" s="7">
        <f t="shared" si="18"/>
        <v>6</v>
      </c>
      <c r="E12" s="8">
        <f t="shared" si="1"/>
        <v>80</v>
      </c>
      <c r="F12" s="8" t="str">
        <f t="shared" si="2"/>
        <v>R8006</v>
      </c>
      <c r="G12" s="8" t="str">
        <f t="shared" si="3"/>
        <v>B工位左启动按钮标志[R006]</v>
      </c>
      <c r="H12" s="8">
        <f t="shared" si="20"/>
        <v>16</v>
      </c>
      <c r="I12" s="8" t="str">
        <f t="shared" si="4"/>
        <v>T16</v>
      </c>
      <c r="J12" s="8" t="str">
        <f t="shared" si="5"/>
        <v>B工位左启动按钮感应延时[R006]</v>
      </c>
      <c r="K12" s="2" t="str">
        <f t="shared" si="6"/>
        <v>R18006</v>
      </c>
      <c r="L12" s="2" t="str">
        <f t="shared" si="0"/>
        <v>B工位左启动按钮[lamp]</v>
      </c>
      <c r="M12" s="2">
        <f t="shared" si="7"/>
        <v>400</v>
      </c>
      <c r="N12" s="2" t="str">
        <f t="shared" si="8"/>
        <v>MR40006</v>
      </c>
      <c r="O12" s="8" t="str">
        <f t="shared" si="9"/>
        <v>[MR40006]B工位左启动按钮异常,请检查[R006]</v>
      </c>
      <c r="P12" s="2" t="str">
        <f t="shared" si="10"/>
        <v>B工位左启动按钮[alm]</v>
      </c>
      <c r="R12" s="2" t="str">
        <f t="shared" si="19"/>
        <v>T</v>
      </c>
      <c r="S12" s="2" t="str">
        <f t="shared" si="21"/>
        <v>B工位左启动按钮报警延时</v>
      </c>
      <c r="T12" s="2">
        <f t="shared" si="11"/>
        <v>100</v>
      </c>
      <c r="U12" s="2" t="str">
        <f t="shared" si="12"/>
        <v>LR10006</v>
      </c>
      <c r="V12" s="2" t="str">
        <f t="shared" si="13"/>
        <v>B工位左启动按钮屏蔽</v>
      </c>
      <c r="W12" s="23">
        <f t="shared" si="22"/>
        <v>16</v>
      </c>
      <c r="X12" s="23" t="str">
        <f t="shared" si="14"/>
        <v>T16</v>
      </c>
      <c r="Y12" s="23" t="str">
        <f t="shared" si="15"/>
        <v>B工位左启动按钮延时</v>
      </c>
      <c r="Z12" s="2" t="str">
        <f t="shared" si="16"/>
        <v>DM16</v>
      </c>
      <c r="AA12" s="2" t="str">
        <f t="shared" si="17"/>
        <v>B工位左启动按钮延时设定值</v>
      </c>
    </row>
    <row r="13" spans="1:27" s="2" customFormat="1" ht="12" x14ac:dyDescent="0.15">
      <c r="A13" s="157"/>
      <c r="B13" s="4" t="s">
        <v>1495</v>
      </c>
      <c r="C13" s="2" t="str">
        <f>IO点表!C10</f>
        <v>B工位右启动按钮</v>
      </c>
      <c r="D13" s="7">
        <f t="shared" si="18"/>
        <v>7</v>
      </c>
      <c r="E13" s="8">
        <f t="shared" si="1"/>
        <v>80</v>
      </c>
      <c r="F13" s="8" t="str">
        <f t="shared" si="2"/>
        <v>R8007</v>
      </c>
      <c r="G13" s="8" t="str">
        <f t="shared" si="3"/>
        <v>B工位右启动按钮标志[R007]</v>
      </c>
      <c r="H13" s="8">
        <f t="shared" si="20"/>
        <v>17</v>
      </c>
      <c r="I13" s="8" t="str">
        <f t="shared" si="4"/>
        <v>T17</v>
      </c>
      <c r="J13" s="8" t="str">
        <f t="shared" si="5"/>
        <v>B工位右启动按钮感应延时[R007]</v>
      </c>
      <c r="K13" s="2" t="str">
        <f t="shared" si="6"/>
        <v>R18007</v>
      </c>
      <c r="L13" s="2" t="str">
        <f t="shared" si="0"/>
        <v>B工位右启动按钮[lamp]</v>
      </c>
      <c r="M13" s="2">
        <f t="shared" si="7"/>
        <v>400</v>
      </c>
      <c r="N13" s="2" t="str">
        <f t="shared" si="8"/>
        <v>MR40007</v>
      </c>
      <c r="O13" s="8" t="str">
        <f t="shared" si="9"/>
        <v>[MR40007]B工位右启动按钮异常,请检查[R007]</v>
      </c>
      <c r="P13" s="2" t="str">
        <f t="shared" si="10"/>
        <v>B工位右启动按钮[alm]</v>
      </c>
      <c r="R13" s="2" t="str">
        <f t="shared" si="19"/>
        <v>T</v>
      </c>
      <c r="S13" s="2" t="str">
        <f t="shared" si="21"/>
        <v>B工位右启动按钮报警延时</v>
      </c>
      <c r="T13" s="2">
        <f t="shared" si="11"/>
        <v>100</v>
      </c>
      <c r="U13" s="2" t="str">
        <f t="shared" si="12"/>
        <v>LR10007</v>
      </c>
      <c r="V13" s="2" t="str">
        <f t="shared" si="13"/>
        <v>B工位右启动按钮屏蔽</v>
      </c>
      <c r="W13" s="23">
        <f t="shared" si="22"/>
        <v>17</v>
      </c>
      <c r="X13" s="23" t="str">
        <f t="shared" si="14"/>
        <v>T17</v>
      </c>
      <c r="Y13" s="23" t="str">
        <f t="shared" si="15"/>
        <v>B工位右启动按钮延时</v>
      </c>
      <c r="Z13" s="2" t="str">
        <f t="shared" si="16"/>
        <v>DM17</v>
      </c>
      <c r="AA13" s="2" t="str">
        <f t="shared" si="17"/>
        <v>B工位右启动按钮延时设定值</v>
      </c>
    </row>
    <row r="14" spans="1:27" s="2" customFormat="1" ht="12" x14ac:dyDescent="0.15">
      <c r="A14" s="157"/>
      <c r="B14" s="4" t="s">
        <v>1496</v>
      </c>
      <c r="C14" s="2" t="str">
        <f>IO点表!C11</f>
        <v>A工位光栅信号</v>
      </c>
      <c r="D14" s="7">
        <f t="shared" si="18"/>
        <v>8</v>
      </c>
      <c r="E14" s="8">
        <f t="shared" si="1"/>
        <v>80</v>
      </c>
      <c r="F14" s="8" t="str">
        <f t="shared" si="2"/>
        <v>R8008</v>
      </c>
      <c r="G14" s="8" t="str">
        <f t="shared" si="3"/>
        <v>A工位光栅信号标志[R008]</v>
      </c>
      <c r="H14" s="8">
        <f t="shared" si="20"/>
        <v>18</v>
      </c>
      <c r="I14" s="8" t="str">
        <f t="shared" si="4"/>
        <v>T18</v>
      </c>
      <c r="J14" s="8" t="str">
        <f t="shared" si="5"/>
        <v>A工位光栅信号感应延时[R008]</v>
      </c>
      <c r="K14" s="2" t="str">
        <f t="shared" si="6"/>
        <v>R18008</v>
      </c>
      <c r="L14" s="2" t="str">
        <f t="shared" si="0"/>
        <v>A工位光栅信号[lamp]</v>
      </c>
      <c r="M14" s="2">
        <f t="shared" si="7"/>
        <v>400</v>
      </c>
      <c r="N14" s="2" t="str">
        <f t="shared" si="8"/>
        <v>MR40008</v>
      </c>
      <c r="O14" s="8" t="str">
        <f t="shared" si="9"/>
        <v>[MR40008]A工位光栅信号异常,请检查[R008]</v>
      </c>
      <c r="P14" s="2" t="str">
        <f t="shared" si="10"/>
        <v>A工位光栅信号[alm]</v>
      </c>
      <c r="R14" s="2" t="str">
        <f t="shared" si="19"/>
        <v>T</v>
      </c>
      <c r="S14" s="2" t="str">
        <f t="shared" si="21"/>
        <v>A工位光栅信号报警延时</v>
      </c>
      <c r="T14" s="2">
        <f t="shared" si="11"/>
        <v>100</v>
      </c>
      <c r="U14" s="2" t="str">
        <f t="shared" si="12"/>
        <v>LR10008</v>
      </c>
      <c r="V14" s="2" t="str">
        <f t="shared" si="13"/>
        <v>A工位光栅信号屏蔽</v>
      </c>
      <c r="W14" s="23">
        <f t="shared" si="22"/>
        <v>18</v>
      </c>
      <c r="X14" s="23" t="str">
        <f t="shared" si="14"/>
        <v>T18</v>
      </c>
      <c r="Y14" s="23" t="str">
        <f t="shared" si="15"/>
        <v>A工位光栅信号延时</v>
      </c>
      <c r="Z14" s="2" t="str">
        <f t="shared" si="16"/>
        <v>DM18</v>
      </c>
      <c r="AA14" s="2" t="str">
        <f t="shared" si="17"/>
        <v>A工位光栅信号延时设定值</v>
      </c>
    </row>
    <row r="15" spans="1:27" s="2" customFormat="1" ht="12" x14ac:dyDescent="0.15">
      <c r="A15" s="157"/>
      <c r="B15" s="4" t="s">
        <v>1497</v>
      </c>
      <c r="C15" s="2" t="str">
        <f>IO点表!C12</f>
        <v>B工位光栅信号</v>
      </c>
      <c r="D15" s="7">
        <f>IF(D14=15,0,(D14+1))</f>
        <v>9</v>
      </c>
      <c r="E15" s="8">
        <f t="shared" si="1"/>
        <v>80</v>
      </c>
      <c r="F15" s="8" t="str">
        <f t="shared" si="2"/>
        <v>R8009</v>
      </c>
      <c r="G15" s="8" t="str">
        <f t="shared" si="3"/>
        <v>B工位光栅信号标志[R009]</v>
      </c>
      <c r="H15" s="8">
        <f t="shared" si="20"/>
        <v>19</v>
      </c>
      <c r="I15" s="8" t="str">
        <f t="shared" si="4"/>
        <v>T19</v>
      </c>
      <c r="J15" s="8" t="str">
        <f t="shared" si="5"/>
        <v>B工位光栅信号感应延时[R009]</v>
      </c>
      <c r="K15" s="2" t="str">
        <f t="shared" si="6"/>
        <v>R18009</v>
      </c>
      <c r="L15" s="2" t="str">
        <f t="shared" si="0"/>
        <v>B工位光栅信号[lamp]</v>
      </c>
      <c r="M15" s="2">
        <f t="shared" si="7"/>
        <v>400</v>
      </c>
      <c r="N15" s="2" t="str">
        <f t="shared" si="8"/>
        <v>MR40009</v>
      </c>
      <c r="O15" s="8" t="str">
        <f t="shared" si="9"/>
        <v>[MR40009]B工位光栅信号异常,请检查[R009]</v>
      </c>
      <c r="P15" s="2" t="str">
        <f t="shared" si="10"/>
        <v>B工位光栅信号[alm]</v>
      </c>
      <c r="R15" s="2" t="str">
        <f t="shared" si="19"/>
        <v>T</v>
      </c>
      <c r="S15" s="2" t="str">
        <f t="shared" si="21"/>
        <v>B工位光栅信号报警延时</v>
      </c>
      <c r="T15" s="2">
        <f t="shared" si="11"/>
        <v>100</v>
      </c>
      <c r="U15" s="2" t="str">
        <f t="shared" si="12"/>
        <v>LR10009</v>
      </c>
      <c r="V15" s="2" t="str">
        <f t="shared" si="13"/>
        <v>B工位光栅信号屏蔽</v>
      </c>
      <c r="W15" s="23">
        <f t="shared" si="22"/>
        <v>19</v>
      </c>
      <c r="X15" s="23" t="str">
        <f t="shared" si="14"/>
        <v>T19</v>
      </c>
      <c r="Y15" s="23" t="str">
        <f t="shared" si="15"/>
        <v>B工位光栅信号延时</v>
      </c>
      <c r="Z15" s="2" t="str">
        <f t="shared" si="16"/>
        <v>DM19</v>
      </c>
      <c r="AA15" s="2" t="str">
        <f t="shared" si="17"/>
        <v>B工位光栅信号延时设定值</v>
      </c>
    </row>
    <row r="16" spans="1:27" s="2" customFormat="1" ht="12" x14ac:dyDescent="0.15">
      <c r="A16" s="157"/>
      <c r="B16" s="4" t="s">
        <v>1498</v>
      </c>
      <c r="C16" s="2" t="str">
        <f>IO点表!C13</f>
        <v>总气源信号</v>
      </c>
      <c r="D16" s="7">
        <f t="shared" si="18"/>
        <v>10</v>
      </c>
      <c r="E16" s="8">
        <f t="shared" si="1"/>
        <v>80</v>
      </c>
      <c r="F16" s="8" t="str">
        <f t="shared" si="2"/>
        <v>R8010</v>
      </c>
      <c r="G16" s="8" t="str">
        <f t="shared" si="3"/>
        <v>总气源信号标志[R010]</v>
      </c>
      <c r="H16" s="8">
        <f t="shared" si="20"/>
        <v>20</v>
      </c>
      <c r="I16" s="8" t="str">
        <f t="shared" si="4"/>
        <v>T20</v>
      </c>
      <c r="J16" s="8" t="str">
        <f t="shared" si="5"/>
        <v>总气源信号感应延时[R010]</v>
      </c>
      <c r="K16" s="2" t="str">
        <f t="shared" si="6"/>
        <v>R18010</v>
      </c>
      <c r="L16" s="2" t="str">
        <f t="shared" si="0"/>
        <v>总气源信号[lamp]</v>
      </c>
      <c r="M16" s="2">
        <f t="shared" si="7"/>
        <v>400</v>
      </c>
      <c r="N16" s="2" t="str">
        <f t="shared" si="8"/>
        <v>MR40010</v>
      </c>
      <c r="O16" s="8" t="str">
        <f t="shared" si="9"/>
        <v>[MR40010]总气源信号异常,请检查[R010]</v>
      </c>
      <c r="P16" s="2" t="str">
        <f t="shared" si="10"/>
        <v>总气源信号[alm]</v>
      </c>
      <c r="R16" s="2" t="str">
        <f t="shared" si="19"/>
        <v>T</v>
      </c>
      <c r="S16" s="2" t="str">
        <f t="shared" si="21"/>
        <v>总气源信号报警延时</v>
      </c>
      <c r="T16" s="2">
        <f t="shared" si="11"/>
        <v>100</v>
      </c>
      <c r="U16" s="2" t="str">
        <f t="shared" si="12"/>
        <v>LR10010</v>
      </c>
      <c r="V16" s="2" t="str">
        <f t="shared" si="13"/>
        <v>总气源信号屏蔽</v>
      </c>
      <c r="W16" s="23">
        <f t="shared" si="22"/>
        <v>20</v>
      </c>
      <c r="X16" s="23" t="str">
        <f t="shared" si="14"/>
        <v>T20</v>
      </c>
      <c r="Y16" s="23" t="str">
        <f t="shared" si="15"/>
        <v>总气源信号延时</v>
      </c>
      <c r="Z16" s="2" t="str">
        <f t="shared" si="16"/>
        <v>DM20</v>
      </c>
      <c r="AA16" s="2" t="str">
        <f t="shared" si="17"/>
        <v>总气源信号延时设定值</v>
      </c>
    </row>
    <row r="17" spans="1:27" s="2" customFormat="1" ht="12" x14ac:dyDescent="0.15">
      <c r="A17" s="157"/>
      <c r="B17" s="4" t="s">
        <v>1499</v>
      </c>
      <c r="C17" s="2" t="str">
        <f>IO点表!C14</f>
        <v>氦检仪异常信号</v>
      </c>
      <c r="D17" s="7">
        <f t="shared" si="18"/>
        <v>11</v>
      </c>
      <c r="E17" s="8">
        <f t="shared" si="1"/>
        <v>80</v>
      </c>
      <c r="F17" s="8" t="str">
        <f t="shared" si="2"/>
        <v>R8011</v>
      </c>
      <c r="G17" s="8" t="str">
        <f t="shared" si="3"/>
        <v>氦检仪异常信号标志[R011]</v>
      </c>
      <c r="H17" s="8">
        <f t="shared" si="20"/>
        <v>21</v>
      </c>
      <c r="I17" s="8" t="str">
        <f t="shared" si="4"/>
        <v>T21</v>
      </c>
      <c r="J17" s="8" t="str">
        <f t="shared" si="5"/>
        <v>氦检仪异常信号感应延时[R011]</v>
      </c>
      <c r="K17" s="2" t="str">
        <f t="shared" si="6"/>
        <v>R18011</v>
      </c>
      <c r="L17" s="2" t="str">
        <f t="shared" si="0"/>
        <v>氦检仪异常信号[lamp]</v>
      </c>
      <c r="M17" s="2">
        <f t="shared" si="7"/>
        <v>400</v>
      </c>
      <c r="N17" s="2" t="str">
        <f t="shared" si="8"/>
        <v>MR40011</v>
      </c>
      <c r="O17" s="8" t="str">
        <f t="shared" si="9"/>
        <v>[MR40011]氦检仪异常信号异常,请检查[R011]</v>
      </c>
      <c r="P17" s="2" t="str">
        <f t="shared" si="10"/>
        <v>氦检仪异常信号[alm]</v>
      </c>
      <c r="R17" s="2" t="str">
        <f t="shared" si="19"/>
        <v>T</v>
      </c>
      <c r="S17" s="2" t="str">
        <f t="shared" si="21"/>
        <v>氦检仪异常信号报警延时</v>
      </c>
      <c r="T17" s="2">
        <f t="shared" si="11"/>
        <v>100</v>
      </c>
      <c r="U17" s="2" t="str">
        <f t="shared" si="12"/>
        <v>LR10011</v>
      </c>
      <c r="V17" s="2" t="str">
        <f t="shared" si="13"/>
        <v>氦检仪异常信号屏蔽</v>
      </c>
      <c r="W17" s="23">
        <f t="shared" si="22"/>
        <v>21</v>
      </c>
      <c r="X17" s="23" t="str">
        <f t="shared" si="14"/>
        <v>T21</v>
      </c>
      <c r="Y17" s="23" t="str">
        <f t="shared" si="15"/>
        <v>氦检仪异常信号延时</v>
      </c>
      <c r="Z17" s="2" t="str">
        <f t="shared" si="16"/>
        <v>DM21</v>
      </c>
      <c r="AA17" s="2" t="str">
        <f t="shared" si="17"/>
        <v>氦检仪异常信号延时设定值</v>
      </c>
    </row>
    <row r="18" spans="1:27" s="2" customFormat="1" ht="12" x14ac:dyDescent="0.15">
      <c r="A18" s="157"/>
      <c r="B18" s="4" t="s">
        <v>1500</v>
      </c>
      <c r="C18" s="2" t="str">
        <f>IO点表!C15</f>
        <v>左-1门磁</v>
      </c>
      <c r="D18" s="7">
        <f t="shared" si="18"/>
        <v>12</v>
      </c>
      <c r="E18" s="8">
        <f t="shared" si="1"/>
        <v>80</v>
      </c>
      <c r="F18" s="8" t="str">
        <f t="shared" si="2"/>
        <v>R8012</v>
      </c>
      <c r="G18" s="8" t="str">
        <f t="shared" si="3"/>
        <v>左-1门磁标志[R012]</v>
      </c>
      <c r="H18" s="8">
        <f t="shared" si="20"/>
        <v>22</v>
      </c>
      <c r="I18" s="8" t="str">
        <f t="shared" si="4"/>
        <v>T22</v>
      </c>
      <c r="J18" s="8" t="str">
        <f t="shared" si="5"/>
        <v>左-1门磁感应延时[R012]</v>
      </c>
      <c r="K18" s="2" t="str">
        <f t="shared" si="6"/>
        <v>R18012</v>
      </c>
      <c r="L18" s="2" t="str">
        <f t="shared" si="0"/>
        <v>左-1门磁[lamp]</v>
      </c>
      <c r="M18" s="2">
        <f t="shared" si="7"/>
        <v>400</v>
      </c>
      <c r="N18" s="2" t="str">
        <f t="shared" si="8"/>
        <v>MR40012</v>
      </c>
      <c r="O18" s="8" t="str">
        <f t="shared" si="9"/>
        <v>[MR40012]左-1门磁异常,请检查[R012]</v>
      </c>
      <c r="P18" s="2" t="str">
        <f t="shared" si="10"/>
        <v>左-1门磁[alm]</v>
      </c>
      <c r="R18" s="2" t="str">
        <f t="shared" si="19"/>
        <v>T</v>
      </c>
      <c r="S18" s="2" t="str">
        <f t="shared" si="21"/>
        <v>左-1门磁报警延时</v>
      </c>
      <c r="T18" s="2">
        <f t="shared" si="11"/>
        <v>100</v>
      </c>
      <c r="U18" s="2" t="str">
        <f t="shared" si="12"/>
        <v>LR10012</v>
      </c>
      <c r="V18" s="2" t="str">
        <f t="shared" si="13"/>
        <v>左-1门磁屏蔽</v>
      </c>
      <c r="W18" s="23">
        <f t="shared" si="22"/>
        <v>22</v>
      </c>
      <c r="X18" s="23" t="str">
        <f t="shared" si="14"/>
        <v>T22</v>
      </c>
      <c r="Y18" s="23" t="str">
        <f t="shared" si="15"/>
        <v>左-1门磁延时</v>
      </c>
      <c r="Z18" s="2" t="str">
        <f t="shared" si="16"/>
        <v>DM22</v>
      </c>
      <c r="AA18" s="2" t="str">
        <f t="shared" si="17"/>
        <v>左-1门磁延时设定值</v>
      </c>
    </row>
    <row r="19" spans="1:27" s="2" customFormat="1" ht="12" x14ac:dyDescent="0.15">
      <c r="A19" s="157"/>
      <c r="B19" s="4" t="s">
        <v>1501</v>
      </c>
      <c r="C19" s="2" t="str">
        <f>IO点表!C16</f>
        <v>左-2门磁</v>
      </c>
      <c r="D19" s="7">
        <f t="shared" si="18"/>
        <v>13</v>
      </c>
      <c r="E19" s="8">
        <f t="shared" si="1"/>
        <v>80</v>
      </c>
      <c r="F19" s="8" t="str">
        <f t="shared" si="2"/>
        <v>R8013</v>
      </c>
      <c r="G19" s="8" t="str">
        <f t="shared" si="3"/>
        <v>左-2门磁标志[R013]</v>
      </c>
      <c r="H19" s="8">
        <f t="shared" si="20"/>
        <v>23</v>
      </c>
      <c r="I19" s="8" t="str">
        <f t="shared" si="4"/>
        <v>T23</v>
      </c>
      <c r="J19" s="8" t="str">
        <f t="shared" si="5"/>
        <v>左-2门磁感应延时[R013]</v>
      </c>
      <c r="K19" s="2" t="str">
        <f t="shared" si="6"/>
        <v>R18013</v>
      </c>
      <c r="L19" s="2" t="str">
        <f t="shared" si="0"/>
        <v>左-2门磁[lamp]</v>
      </c>
      <c r="M19" s="2">
        <f t="shared" si="7"/>
        <v>400</v>
      </c>
      <c r="N19" s="2" t="str">
        <f t="shared" si="8"/>
        <v>MR40013</v>
      </c>
      <c r="O19" s="8" t="str">
        <f t="shared" si="9"/>
        <v>[MR40013]左-2门磁异常,请检查[R013]</v>
      </c>
      <c r="P19" s="2" t="str">
        <f t="shared" si="10"/>
        <v>左-2门磁[alm]</v>
      </c>
      <c r="R19" s="2" t="str">
        <f t="shared" si="19"/>
        <v>T</v>
      </c>
      <c r="S19" s="2" t="str">
        <f t="shared" si="21"/>
        <v>左-2门磁报警延时</v>
      </c>
      <c r="T19" s="2">
        <f t="shared" si="11"/>
        <v>100</v>
      </c>
      <c r="U19" s="2" t="str">
        <f t="shared" si="12"/>
        <v>LR10013</v>
      </c>
      <c r="V19" s="2" t="str">
        <f t="shared" si="13"/>
        <v>左-2门磁屏蔽</v>
      </c>
      <c r="W19" s="23">
        <f t="shared" si="22"/>
        <v>23</v>
      </c>
      <c r="X19" s="23" t="str">
        <f t="shared" si="14"/>
        <v>T23</v>
      </c>
      <c r="Y19" s="23" t="str">
        <f t="shared" si="15"/>
        <v>左-2门磁延时</v>
      </c>
      <c r="Z19" s="2" t="str">
        <f t="shared" si="16"/>
        <v>DM23</v>
      </c>
      <c r="AA19" s="2" t="str">
        <f t="shared" si="17"/>
        <v>左-2门磁延时设定值</v>
      </c>
    </row>
    <row r="20" spans="1:27" s="2" customFormat="1" ht="12" x14ac:dyDescent="0.15">
      <c r="A20" s="157"/>
      <c r="B20" s="4" t="s">
        <v>1502</v>
      </c>
      <c r="C20" s="2" t="str">
        <f>IO点表!C17</f>
        <v>右-1门磁</v>
      </c>
      <c r="D20" s="7">
        <f t="shared" si="18"/>
        <v>14</v>
      </c>
      <c r="E20" s="8">
        <f t="shared" si="1"/>
        <v>80</v>
      </c>
      <c r="F20" s="8" t="str">
        <f t="shared" si="2"/>
        <v>R8014</v>
      </c>
      <c r="G20" s="8" t="str">
        <f t="shared" si="3"/>
        <v>右-1门磁标志[R014]</v>
      </c>
      <c r="H20" s="8">
        <f t="shared" si="20"/>
        <v>24</v>
      </c>
      <c r="I20" s="8" t="str">
        <f t="shared" si="4"/>
        <v>T24</v>
      </c>
      <c r="J20" s="8" t="str">
        <f t="shared" si="5"/>
        <v>右-1门磁感应延时[R014]</v>
      </c>
      <c r="K20" s="2" t="str">
        <f t="shared" si="6"/>
        <v>R18014</v>
      </c>
      <c r="L20" s="2" t="str">
        <f t="shared" si="0"/>
        <v>右-1门磁[lamp]</v>
      </c>
      <c r="M20" s="2">
        <f t="shared" si="7"/>
        <v>400</v>
      </c>
      <c r="N20" s="2" t="str">
        <f t="shared" si="8"/>
        <v>MR40014</v>
      </c>
      <c r="O20" s="8" t="str">
        <f t="shared" si="9"/>
        <v>[MR40014]右-1门磁异常,请检查[R014]</v>
      </c>
      <c r="P20" s="2" t="str">
        <f t="shared" si="10"/>
        <v>右-1门磁[alm]</v>
      </c>
      <c r="R20" s="2" t="str">
        <f t="shared" si="19"/>
        <v>T</v>
      </c>
      <c r="S20" s="2" t="str">
        <f t="shared" si="21"/>
        <v>右-1门磁报警延时</v>
      </c>
      <c r="T20" s="2">
        <f t="shared" si="11"/>
        <v>100</v>
      </c>
      <c r="U20" s="2" t="str">
        <f t="shared" si="12"/>
        <v>LR10014</v>
      </c>
      <c r="V20" s="2" t="str">
        <f t="shared" si="13"/>
        <v>右-1门磁屏蔽</v>
      </c>
      <c r="W20" s="23">
        <f t="shared" si="22"/>
        <v>24</v>
      </c>
      <c r="X20" s="23" t="str">
        <f t="shared" si="14"/>
        <v>T24</v>
      </c>
      <c r="Y20" s="23" t="str">
        <f t="shared" si="15"/>
        <v>右-1门磁延时</v>
      </c>
      <c r="Z20" s="2" t="str">
        <f t="shared" si="16"/>
        <v>DM24</v>
      </c>
      <c r="AA20" s="2" t="str">
        <f t="shared" si="17"/>
        <v>右-1门磁延时设定值</v>
      </c>
    </row>
    <row r="21" spans="1:27" s="2" customFormat="1" ht="12" x14ac:dyDescent="0.15">
      <c r="A21" s="157"/>
      <c r="B21" s="4" t="s">
        <v>1503</v>
      </c>
      <c r="C21" s="2" t="str">
        <f>IO点表!C18</f>
        <v>右-2门磁</v>
      </c>
      <c r="D21" s="7">
        <f t="shared" si="18"/>
        <v>15</v>
      </c>
      <c r="E21" s="8">
        <f t="shared" si="1"/>
        <v>80</v>
      </c>
      <c r="F21" s="8" t="str">
        <f t="shared" si="2"/>
        <v>R8015</v>
      </c>
      <c r="G21" s="8" t="str">
        <f t="shared" si="3"/>
        <v>右-2门磁标志[R015]</v>
      </c>
      <c r="H21" s="8">
        <f t="shared" si="20"/>
        <v>25</v>
      </c>
      <c r="I21" s="8" t="str">
        <f t="shared" si="4"/>
        <v>T25</v>
      </c>
      <c r="J21" s="8" t="str">
        <f t="shared" si="5"/>
        <v>右-2门磁感应延时[R015]</v>
      </c>
      <c r="K21" s="2" t="str">
        <f t="shared" si="6"/>
        <v>R18015</v>
      </c>
      <c r="L21" s="2" t="str">
        <f t="shared" si="0"/>
        <v>右-2门磁[lamp]</v>
      </c>
      <c r="M21" s="2">
        <f t="shared" si="7"/>
        <v>400</v>
      </c>
      <c r="N21" s="2" t="str">
        <f t="shared" si="8"/>
        <v>MR40015</v>
      </c>
      <c r="O21" s="8" t="str">
        <f t="shared" si="9"/>
        <v>[MR40015]右-2门磁异常,请检查[R015]</v>
      </c>
      <c r="P21" s="2" t="str">
        <f t="shared" si="10"/>
        <v>右-2门磁[alm]</v>
      </c>
      <c r="R21" s="2" t="str">
        <f t="shared" si="19"/>
        <v>T</v>
      </c>
      <c r="S21" s="2" t="str">
        <f t="shared" si="21"/>
        <v>右-2门磁报警延时</v>
      </c>
      <c r="T21" s="2">
        <f t="shared" si="11"/>
        <v>100</v>
      </c>
      <c r="U21" s="2" t="str">
        <f t="shared" si="12"/>
        <v>LR10015</v>
      </c>
      <c r="V21" s="2" t="str">
        <f t="shared" si="13"/>
        <v>右-2门磁屏蔽</v>
      </c>
      <c r="W21" s="23">
        <f t="shared" si="22"/>
        <v>25</v>
      </c>
      <c r="X21" s="23" t="str">
        <f t="shared" si="14"/>
        <v>T25</v>
      </c>
      <c r="Y21" s="23" t="str">
        <f t="shared" si="15"/>
        <v>右-2门磁延时</v>
      </c>
      <c r="Z21" s="2" t="str">
        <f t="shared" si="16"/>
        <v>DM25</v>
      </c>
      <c r="AA21" s="2" t="str">
        <f t="shared" si="17"/>
        <v>右-2门磁延时设定值</v>
      </c>
    </row>
    <row r="22" spans="1:27" s="2" customFormat="1" ht="12" x14ac:dyDescent="0.15">
      <c r="A22" s="157" t="s">
        <v>3</v>
      </c>
      <c r="B22" s="4" t="s">
        <v>1390</v>
      </c>
      <c r="C22" s="2" t="str">
        <f>IO点表!C19</f>
        <v>后-1门磁</v>
      </c>
      <c r="D22" s="7">
        <f t="shared" si="18"/>
        <v>0</v>
      </c>
      <c r="E22" s="8">
        <f t="shared" si="1"/>
        <v>81</v>
      </c>
      <c r="F22" s="8" t="str">
        <f t="shared" si="2"/>
        <v>R8100</v>
      </c>
      <c r="G22" s="8" t="str">
        <f t="shared" si="3"/>
        <v>后-1门磁标志[R100]</v>
      </c>
      <c r="H22" s="8">
        <f t="shared" si="20"/>
        <v>26</v>
      </c>
      <c r="I22" s="8" t="str">
        <f t="shared" si="4"/>
        <v>T26</v>
      </c>
      <c r="J22" s="8" t="str">
        <f t="shared" si="5"/>
        <v>后-1门磁感应延时[R100]</v>
      </c>
      <c r="K22" s="2" t="str">
        <f t="shared" si="6"/>
        <v>R18100</v>
      </c>
      <c r="L22" s="2" t="str">
        <f t="shared" si="0"/>
        <v>后-1门磁[lamp]</v>
      </c>
      <c r="M22" s="2">
        <f t="shared" si="7"/>
        <v>401</v>
      </c>
      <c r="N22" s="2" t="str">
        <f t="shared" si="8"/>
        <v>MR40100</v>
      </c>
      <c r="O22" s="8" t="str">
        <f t="shared" si="9"/>
        <v>[MR40100]后-1门磁异常,请检查[R100]</v>
      </c>
      <c r="P22" s="2" t="str">
        <f t="shared" si="10"/>
        <v>后-1门磁[alm]</v>
      </c>
      <c r="R22" s="2" t="str">
        <f t="shared" si="19"/>
        <v>T</v>
      </c>
      <c r="S22" s="2" t="str">
        <f t="shared" si="21"/>
        <v>后-1门磁报警延时</v>
      </c>
      <c r="T22" s="2">
        <f t="shared" si="11"/>
        <v>101</v>
      </c>
      <c r="U22" s="2" t="str">
        <f t="shared" si="12"/>
        <v>LR10100</v>
      </c>
      <c r="V22" s="2" t="str">
        <f t="shared" si="13"/>
        <v>后-1门磁屏蔽</v>
      </c>
      <c r="W22" s="23">
        <f t="shared" si="22"/>
        <v>26</v>
      </c>
      <c r="X22" s="23" t="str">
        <f t="shared" si="14"/>
        <v>T26</v>
      </c>
      <c r="Y22" s="23" t="str">
        <f t="shared" si="15"/>
        <v>后-1门磁延时</v>
      </c>
      <c r="Z22" s="2" t="str">
        <f t="shared" si="16"/>
        <v>DM26</v>
      </c>
      <c r="AA22" s="2" t="str">
        <f t="shared" si="17"/>
        <v>后-1门磁延时设定值</v>
      </c>
    </row>
    <row r="23" spans="1:27" s="2" customFormat="1" ht="12" x14ac:dyDescent="0.15">
      <c r="A23" s="157"/>
      <c r="B23" s="4" t="s">
        <v>1392</v>
      </c>
      <c r="C23" s="2" t="str">
        <f>IO点表!C20</f>
        <v>后-2门磁</v>
      </c>
      <c r="D23" s="7">
        <f t="shared" si="18"/>
        <v>1</v>
      </c>
      <c r="E23" s="8">
        <f t="shared" si="1"/>
        <v>81</v>
      </c>
      <c r="F23" s="8" t="str">
        <f t="shared" si="2"/>
        <v>R8101</v>
      </c>
      <c r="G23" s="8" t="str">
        <f t="shared" si="3"/>
        <v>后-2门磁标志[R101]</v>
      </c>
      <c r="H23" s="8">
        <f t="shared" si="20"/>
        <v>27</v>
      </c>
      <c r="I23" s="8" t="str">
        <f t="shared" si="4"/>
        <v>T27</v>
      </c>
      <c r="J23" s="8" t="str">
        <f t="shared" si="5"/>
        <v>后-2门磁感应延时[R101]</v>
      </c>
      <c r="K23" s="2" t="str">
        <f t="shared" si="6"/>
        <v>R18101</v>
      </c>
      <c r="L23" s="2" t="str">
        <f t="shared" si="0"/>
        <v>后-2门磁[lamp]</v>
      </c>
      <c r="M23" s="2">
        <f t="shared" si="7"/>
        <v>401</v>
      </c>
      <c r="N23" s="2" t="str">
        <f t="shared" si="8"/>
        <v>MR40101</v>
      </c>
      <c r="O23" s="8" t="str">
        <f t="shared" si="9"/>
        <v>[MR40101]后-2门磁异常,请检查[R101]</v>
      </c>
      <c r="P23" s="2" t="str">
        <f t="shared" si="10"/>
        <v>后-2门磁[alm]</v>
      </c>
      <c r="R23" s="2" t="str">
        <f t="shared" si="19"/>
        <v>T</v>
      </c>
      <c r="S23" s="2" t="str">
        <f t="shared" si="21"/>
        <v>后-2门磁报警延时</v>
      </c>
      <c r="T23" s="2">
        <f t="shared" si="11"/>
        <v>101</v>
      </c>
      <c r="U23" s="2" t="str">
        <f t="shared" si="12"/>
        <v>LR10101</v>
      </c>
      <c r="V23" s="2" t="str">
        <f t="shared" si="13"/>
        <v>后-2门磁屏蔽</v>
      </c>
      <c r="W23" s="23">
        <f t="shared" si="22"/>
        <v>27</v>
      </c>
      <c r="X23" s="23" t="str">
        <f t="shared" si="14"/>
        <v>T27</v>
      </c>
      <c r="Y23" s="23" t="str">
        <f t="shared" si="15"/>
        <v>后-2门磁延时</v>
      </c>
      <c r="Z23" s="2" t="str">
        <f t="shared" si="16"/>
        <v>DM27</v>
      </c>
      <c r="AA23" s="2" t="str">
        <f t="shared" si="17"/>
        <v>后-2门磁延时设定值</v>
      </c>
    </row>
    <row r="24" spans="1:27" s="2" customFormat="1" ht="12" x14ac:dyDescent="0.15">
      <c r="A24" s="157"/>
      <c r="B24" s="4" t="s">
        <v>1395</v>
      </c>
      <c r="C24" s="2" t="str">
        <f>IO点表!C21</f>
        <v>真空泵缺相</v>
      </c>
      <c r="D24" s="7">
        <f t="shared" si="18"/>
        <v>2</v>
      </c>
      <c r="E24" s="8">
        <f t="shared" si="1"/>
        <v>81</v>
      </c>
      <c r="F24" s="8" t="str">
        <f t="shared" si="2"/>
        <v>R8102</v>
      </c>
      <c r="G24" s="8" t="str">
        <f t="shared" si="3"/>
        <v>真空泵缺相标志[R102]</v>
      </c>
      <c r="H24" s="8">
        <f t="shared" si="20"/>
        <v>28</v>
      </c>
      <c r="I24" s="8" t="str">
        <f t="shared" si="4"/>
        <v>T28</v>
      </c>
      <c r="J24" s="8" t="str">
        <f t="shared" si="5"/>
        <v>真空泵缺相感应延时[R102]</v>
      </c>
      <c r="K24" s="2" t="str">
        <f t="shared" si="6"/>
        <v>R18102</v>
      </c>
      <c r="L24" s="2" t="str">
        <f t="shared" si="0"/>
        <v>真空泵缺相[lamp]</v>
      </c>
      <c r="M24" s="2">
        <f t="shared" ref="M24:M41" si="23">IF(D23=15,(M23+1),M23)</f>
        <v>401</v>
      </c>
      <c r="N24" s="2" t="str">
        <f t="shared" si="8"/>
        <v>MR40102</v>
      </c>
      <c r="O24" s="8" t="str">
        <f t="shared" si="9"/>
        <v>[MR40102]真空泵缺相异常,请检查[R102]</v>
      </c>
      <c r="P24" s="2" t="str">
        <f t="shared" si="10"/>
        <v>真空泵缺相[alm]</v>
      </c>
      <c r="R24" s="2" t="str">
        <f t="shared" si="19"/>
        <v>T</v>
      </c>
      <c r="S24" s="2" t="str">
        <f t="shared" si="21"/>
        <v>真空泵缺相报警延时</v>
      </c>
      <c r="T24" s="2">
        <f t="shared" si="11"/>
        <v>101</v>
      </c>
      <c r="U24" s="2" t="str">
        <f t="shared" si="12"/>
        <v>LR10102</v>
      </c>
      <c r="V24" s="2" t="str">
        <f t="shared" si="13"/>
        <v>真空泵缺相屏蔽</v>
      </c>
      <c r="W24" s="23">
        <f t="shared" si="22"/>
        <v>28</v>
      </c>
      <c r="X24" s="23" t="str">
        <f t="shared" si="14"/>
        <v>T28</v>
      </c>
      <c r="Y24" s="23" t="str">
        <f t="shared" si="15"/>
        <v>真空泵缺相延时</v>
      </c>
      <c r="Z24" s="2" t="str">
        <f t="shared" si="16"/>
        <v>DM28</v>
      </c>
      <c r="AA24" s="2" t="str">
        <f t="shared" si="17"/>
        <v>真空泵缺相延时设定值</v>
      </c>
    </row>
    <row r="25" spans="1:27" s="2" customFormat="1" ht="12" x14ac:dyDescent="0.15">
      <c r="A25" s="157"/>
      <c r="B25" s="4" t="s">
        <v>1398</v>
      </c>
      <c r="C25" s="2" t="str">
        <f>IO点表!C22</f>
        <v>真空泵过载</v>
      </c>
      <c r="D25" s="7">
        <f t="shared" si="18"/>
        <v>3</v>
      </c>
      <c r="E25" s="8">
        <f t="shared" si="1"/>
        <v>81</v>
      </c>
      <c r="F25" s="8" t="str">
        <f t="shared" si="2"/>
        <v>R8103</v>
      </c>
      <c r="G25" s="8" t="str">
        <f t="shared" si="3"/>
        <v>真空泵过载标志[R103]</v>
      </c>
      <c r="H25" s="8">
        <f t="shared" si="20"/>
        <v>29</v>
      </c>
      <c r="I25" s="8" t="str">
        <f t="shared" si="4"/>
        <v>T29</v>
      </c>
      <c r="J25" s="8" t="str">
        <f t="shared" si="5"/>
        <v>真空泵过载感应延时[R103]</v>
      </c>
      <c r="K25" s="2" t="str">
        <f t="shared" si="6"/>
        <v>R18103</v>
      </c>
      <c r="L25" s="2" t="str">
        <f t="shared" si="0"/>
        <v>真空泵过载[lamp]</v>
      </c>
      <c r="M25" s="2">
        <f t="shared" si="23"/>
        <v>401</v>
      </c>
      <c r="N25" s="2" t="str">
        <f t="shared" si="8"/>
        <v>MR40103</v>
      </c>
      <c r="O25" s="8" t="str">
        <f t="shared" si="9"/>
        <v>[MR40103]真空泵过载异常,请检查[R103]</v>
      </c>
      <c r="P25" s="2" t="str">
        <f t="shared" si="10"/>
        <v>真空泵过载[alm]</v>
      </c>
      <c r="R25" s="2" t="str">
        <f t="shared" si="19"/>
        <v>T</v>
      </c>
      <c r="S25" s="2" t="str">
        <f t="shared" si="21"/>
        <v>真空泵过载报警延时</v>
      </c>
      <c r="T25" s="2">
        <f t="shared" si="11"/>
        <v>101</v>
      </c>
      <c r="U25" s="2" t="str">
        <f t="shared" si="12"/>
        <v>LR10103</v>
      </c>
      <c r="V25" s="2" t="str">
        <f t="shared" si="13"/>
        <v>真空泵过载屏蔽</v>
      </c>
      <c r="W25" s="23">
        <f t="shared" si="22"/>
        <v>29</v>
      </c>
      <c r="X25" s="23" t="str">
        <f t="shared" si="14"/>
        <v>T29</v>
      </c>
      <c r="Y25" s="23" t="str">
        <f t="shared" si="15"/>
        <v>真空泵过载延时</v>
      </c>
      <c r="Z25" s="2" t="str">
        <f t="shared" si="16"/>
        <v>DM29</v>
      </c>
      <c r="AA25" s="2" t="str">
        <f t="shared" si="17"/>
        <v>真空泵过载延时设定值</v>
      </c>
    </row>
    <row r="26" spans="1:27" s="2" customFormat="1" ht="12" x14ac:dyDescent="0.15">
      <c r="A26" s="157"/>
      <c r="B26" s="4" t="s">
        <v>1400</v>
      </c>
      <c r="C26" s="2" t="str">
        <f>IO点表!C23</f>
        <v>备用</v>
      </c>
      <c r="D26" s="7">
        <f t="shared" si="18"/>
        <v>4</v>
      </c>
      <c r="E26" s="8">
        <f t="shared" si="1"/>
        <v>81</v>
      </c>
      <c r="F26" s="8" t="str">
        <f t="shared" si="2"/>
        <v>R8104</v>
      </c>
      <c r="G26" s="8" t="str">
        <f t="shared" si="3"/>
        <v>备用标志[R104]</v>
      </c>
      <c r="H26" s="8">
        <f t="shared" si="20"/>
        <v>30</v>
      </c>
      <c r="I26" s="8" t="str">
        <f t="shared" si="4"/>
        <v>T30</v>
      </c>
      <c r="J26" s="8" t="str">
        <f t="shared" si="5"/>
        <v>备用感应延时[R104]</v>
      </c>
      <c r="K26" s="2" t="str">
        <f t="shared" si="6"/>
        <v>R18104</v>
      </c>
      <c r="L26" s="2" t="str">
        <f t="shared" si="0"/>
        <v>备用[lamp]</v>
      </c>
      <c r="M26" s="2">
        <f t="shared" si="23"/>
        <v>401</v>
      </c>
      <c r="N26" s="2" t="str">
        <f t="shared" si="8"/>
        <v>MR40104</v>
      </c>
      <c r="O26" s="8" t="str">
        <f t="shared" si="9"/>
        <v>[MR40104]备用异常,请检查[R104]</v>
      </c>
      <c r="P26" s="2" t="str">
        <f t="shared" si="10"/>
        <v>备用[alm]</v>
      </c>
      <c r="R26" s="2" t="str">
        <f t="shared" si="19"/>
        <v>T</v>
      </c>
      <c r="S26" s="2" t="str">
        <f t="shared" si="21"/>
        <v>备用报警延时</v>
      </c>
      <c r="T26" s="2">
        <f t="shared" si="11"/>
        <v>101</v>
      </c>
      <c r="U26" s="2" t="str">
        <f t="shared" si="12"/>
        <v>LR10104</v>
      </c>
      <c r="V26" s="2" t="str">
        <f t="shared" si="13"/>
        <v>备用屏蔽</v>
      </c>
      <c r="W26" s="23">
        <f t="shared" si="22"/>
        <v>30</v>
      </c>
      <c r="X26" s="23" t="str">
        <f t="shared" si="14"/>
        <v>T30</v>
      </c>
      <c r="Y26" s="23" t="str">
        <f t="shared" si="15"/>
        <v>备用延时</v>
      </c>
      <c r="Z26" s="2" t="str">
        <f t="shared" si="16"/>
        <v>DM30</v>
      </c>
      <c r="AA26" s="2" t="str">
        <f t="shared" si="17"/>
        <v>备用延时设定值</v>
      </c>
    </row>
    <row r="27" spans="1:27" s="2" customFormat="1" ht="12" x14ac:dyDescent="0.15">
      <c r="A27" s="157"/>
      <c r="B27" s="4" t="s">
        <v>1402</v>
      </c>
      <c r="C27" s="2" t="str">
        <f>IO点表!C24</f>
        <v>备用</v>
      </c>
      <c r="D27" s="7">
        <f t="shared" si="18"/>
        <v>5</v>
      </c>
      <c r="E27" s="8">
        <f t="shared" si="1"/>
        <v>81</v>
      </c>
      <c r="F27" s="8" t="str">
        <f t="shared" si="2"/>
        <v>R8105</v>
      </c>
      <c r="G27" s="8" t="str">
        <f t="shared" si="3"/>
        <v>备用标志[R105]</v>
      </c>
      <c r="H27" s="8">
        <f t="shared" si="20"/>
        <v>31</v>
      </c>
      <c r="I27" s="8" t="str">
        <f t="shared" si="4"/>
        <v>T31</v>
      </c>
      <c r="J27" s="8" t="str">
        <f t="shared" si="5"/>
        <v>备用感应延时[R105]</v>
      </c>
      <c r="K27" s="2" t="str">
        <f t="shared" si="6"/>
        <v>R18105</v>
      </c>
      <c r="L27" s="2" t="str">
        <f t="shared" si="0"/>
        <v>备用[lamp]</v>
      </c>
      <c r="M27" s="2">
        <f t="shared" si="23"/>
        <v>401</v>
      </c>
      <c r="N27" s="2" t="str">
        <f t="shared" si="8"/>
        <v>MR40105</v>
      </c>
      <c r="O27" s="8" t="str">
        <f t="shared" si="9"/>
        <v>[MR40105]备用异常,请检查[R105]</v>
      </c>
      <c r="P27" s="2" t="str">
        <f t="shared" si="10"/>
        <v>备用[alm]</v>
      </c>
      <c r="R27" s="2" t="str">
        <f t="shared" si="19"/>
        <v>T</v>
      </c>
      <c r="S27" s="2" t="str">
        <f t="shared" si="21"/>
        <v>备用报警延时</v>
      </c>
      <c r="T27" s="2">
        <f t="shared" si="11"/>
        <v>101</v>
      </c>
      <c r="U27" s="2" t="str">
        <f t="shared" si="12"/>
        <v>LR10105</v>
      </c>
      <c r="V27" s="2" t="str">
        <f t="shared" si="13"/>
        <v>备用屏蔽</v>
      </c>
      <c r="W27" s="23">
        <f t="shared" si="22"/>
        <v>31</v>
      </c>
      <c r="X27" s="23" t="str">
        <f t="shared" si="14"/>
        <v>T31</v>
      </c>
      <c r="Y27" s="23" t="str">
        <f t="shared" si="15"/>
        <v>备用延时</v>
      </c>
      <c r="Z27" s="2" t="str">
        <f t="shared" si="16"/>
        <v>DM31</v>
      </c>
      <c r="AA27" s="2" t="str">
        <f t="shared" si="17"/>
        <v>备用延时设定值</v>
      </c>
    </row>
    <row r="28" spans="1:27" s="2" customFormat="1" ht="12" x14ac:dyDescent="0.15">
      <c r="A28" s="157"/>
      <c r="B28" s="4" t="s">
        <v>1403</v>
      </c>
      <c r="C28" s="2" t="str">
        <f>IO点表!C25</f>
        <v>备用</v>
      </c>
      <c r="D28" s="7">
        <f t="shared" si="18"/>
        <v>6</v>
      </c>
      <c r="E28" s="8">
        <f t="shared" si="1"/>
        <v>81</v>
      </c>
      <c r="F28" s="8" t="str">
        <f t="shared" si="2"/>
        <v>R8106</v>
      </c>
      <c r="G28" s="8" t="str">
        <f t="shared" si="3"/>
        <v>备用标志[R106]</v>
      </c>
      <c r="H28" s="8">
        <f t="shared" si="20"/>
        <v>32</v>
      </c>
      <c r="I28" s="8" t="str">
        <f t="shared" si="4"/>
        <v>T32</v>
      </c>
      <c r="J28" s="8" t="str">
        <f t="shared" si="5"/>
        <v>备用感应延时[R106]</v>
      </c>
      <c r="K28" s="2" t="str">
        <f>"R" &amp; (E28+100)&amp;RIGHT(B28,2)</f>
        <v>R18106</v>
      </c>
      <c r="L28" s="2" t="str">
        <f t="shared" si="0"/>
        <v>备用[lamp]</v>
      </c>
      <c r="M28" s="2">
        <f t="shared" si="23"/>
        <v>401</v>
      </c>
      <c r="N28" s="2" t="str">
        <f t="shared" si="8"/>
        <v>MR40106</v>
      </c>
      <c r="O28" s="8" t="str">
        <f t="shared" si="9"/>
        <v>[MR40106]备用异常,请检查[R106]</v>
      </c>
      <c r="P28" s="2" t="str">
        <f t="shared" si="10"/>
        <v>备用[alm]</v>
      </c>
      <c r="R28" s="2" t="str">
        <f t="shared" si="19"/>
        <v>T</v>
      </c>
      <c r="S28" s="2" t="str">
        <f t="shared" si="21"/>
        <v>备用报警延时</v>
      </c>
      <c r="T28" s="2">
        <f t="shared" si="11"/>
        <v>101</v>
      </c>
      <c r="U28" s="2" t="str">
        <f t="shared" si="12"/>
        <v>LR10106</v>
      </c>
      <c r="V28" s="2" t="str">
        <f t="shared" si="13"/>
        <v>备用屏蔽</v>
      </c>
      <c r="W28" s="23">
        <f t="shared" si="22"/>
        <v>32</v>
      </c>
      <c r="X28" s="23" t="str">
        <f t="shared" si="14"/>
        <v>T32</v>
      </c>
      <c r="Y28" s="23" t="str">
        <f t="shared" si="15"/>
        <v>备用延时</v>
      </c>
      <c r="Z28" s="2" t="str">
        <f t="shared" si="16"/>
        <v>DM32</v>
      </c>
      <c r="AA28" s="2" t="str">
        <f t="shared" si="17"/>
        <v>备用延时设定值</v>
      </c>
    </row>
    <row r="29" spans="1:27" s="2" customFormat="1" ht="12" x14ac:dyDescent="0.15">
      <c r="A29" s="157"/>
      <c r="B29" s="4" t="s">
        <v>1404</v>
      </c>
      <c r="C29" s="2" t="str">
        <f>IO点表!C26</f>
        <v>备用</v>
      </c>
      <c r="D29" s="7">
        <f t="shared" si="18"/>
        <v>7</v>
      </c>
      <c r="E29" s="8">
        <f t="shared" si="1"/>
        <v>81</v>
      </c>
      <c r="F29" s="8" t="str">
        <f t="shared" si="2"/>
        <v>R8107</v>
      </c>
      <c r="G29" s="8" t="str">
        <f t="shared" si="3"/>
        <v>备用标志[R107]</v>
      </c>
      <c r="H29" s="8">
        <f t="shared" si="20"/>
        <v>33</v>
      </c>
      <c r="I29" s="8" t="str">
        <f t="shared" si="4"/>
        <v>T33</v>
      </c>
      <c r="J29" s="8" t="str">
        <f t="shared" si="5"/>
        <v>备用感应延时[R107]</v>
      </c>
      <c r="K29" s="2" t="str">
        <f t="shared" si="6"/>
        <v>R18107</v>
      </c>
      <c r="L29" s="2" t="str">
        <f t="shared" si="0"/>
        <v>备用[lamp]</v>
      </c>
      <c r="M29" s="2">
        <f t="shared" si="23"/>
        <v>401</v>
      </c>
      <c r="N29" s="2" t="str">
        <f t="shared" si="8"/>
        <v>MR40107</v>
      </c>
      <c r="O29" s="8" t="str">
        <f t="shared" si="9"/>
        <v>[MR40107]备用异常,请检查[R107]</v>
      </c>
      <c r="P29" s="2" t="str">
        <f t="shared" si="10"/>
        <v>备用[alm]</v>
      </c>
      <c r="R29" s="2" t="str">
        <f t="shared" si="19"/>
        <v>T</v>
      </c>
      <c r="S29" s="2" t="str">
        <f t="shared" si="21"/>
        <v>备用报警延时</v>
      </c>
      <c r="T29" s="2">
        <f t="shared" si="11"/>
        <v>101</v>
      </c>
      <c r="U29" s="2" t="str">
        <f t="shared" si="12"/>
        <v>LR10107</v>
      </c>
      <c r="V29" s="2" t="str">
        <f t="shared" si="13"/>
        <v>备用屏蔽</v>
      </c>
      <c r="W29" s="23">
        <f t="shared" si="22"/>
        <v>33</v>
      </c>
      <c r="X29" s="23" t="str">
        <f t="shared" si="14"/>
        <v>T33</v>
      </c>
      <c r="Y29" s="23" t="str">
        <f t="shared" si="15"/>
        <v>备用延时</v>
      </c>
      <c r="Z29" s="2" t="str">
        <f t="shared" si="16"/>
        <v>DM33</v>
      </c>
      <c r="AA29" s="2" t="str">
        <f t="shared" si="17"/>
        <v>备用延时设定值</v>
      </c>
    </row>
    <row r="30" spans="1:27" s="2" customFormat="1" ht="12" x14ac:dyDescent="0.15">
      <c r="A30" s="157"/>
      <c r="B30" s="4" t="s">
        <v>1405</v>
      </c>
      <c r="C30" s="2" t="str">
        <f>IO点表!C27</f>
        <v>备用</v>
      </c>
      <c r="D30" s="7">
        <f t="shared" si="18"/>
        <v>8</v>
      </c>
      <c r="E30" s="8">
        <f t="shared" si="1"/>
        <v>81</v>
      </c>
      <c r="F30" s="8" t="str">
        <f t="shared" si="2"/>
        <v>R8108</v>
      </c>
      <c r="G30" s="8" t="str">
        <f t="shared" si="3"/>
        <v>备用标志[R108]</v>
      </c>
      <c r="H30" s="8">
        <f t="shared" si="20"/>
        <v>34</v>
      </c>
      <c r="I30" s="8" t="str">
        <f t="shared" si="4"/>
        <v>T34</v>
      </c>
      <c r="J30" s="8" t="str">
        <f t="shared" si="5"/>
        <v>备用感应延时[R108]</v>
      </c>
      <c r="K30" s="2" t="str">
        <f t="shared" si="6"/>
        <v>R18108</v>
      </c>
      <c r="L30" s="2" t="str">
        <f t="shared" si="0"/>
        <v>备用[lamp]</v>
      </c>
      <c r="M30" s="2">
        <f t="shared" si="23"/>
        <v>401</v>
      </c>
      <c r="N30" s="2" t="str">
        <f t="shared" si="8"/>
        <v>MR40108</v>
      </c>
      <c r="O30" s="8" t="str">
        <f t="shared" si="9"/>
        <v>[MR40108]备用异常,请检查[R108]</v>
      </c>
      <c r="P30" s="2" t="str">
        <f t="shared" si="10"/>
        <v>备用[alm]</v>
      </c>
      <c r="R30" s="2" t="str">
        <f t="shared" si="19"/>
        <v>T</v>
      </c>
      <c r="S30" s="2" t="str">
        <f t="shared" si="21"/>
        <v>备用报警延时</v>
      </c>
      <c r="T30" s="2">
        <f t="shared" si="11"/>
        <v>101</v>
      </c>
      <c r="U30" s="2" t="str">
        <f t="shared" si="12"/>
        <v>LR10108</v>
      </c>
      <c r="V30" s="2" t="str">
        <f t="shared" si="13"/>
        <v>备用屏蔽</v>
      </c>
      <c r="W30" s="23">
        <f t="shared" si="22"/>
        <v>34</v>
      </c>
      <c r="X30" s="23" t="str">
        <f t="shared" si="14"/>
        <v>T34</v>
      </c>
      <c r="Y30" s="23" t="str">
        <f t="shared" si="15"/>
        <v>备用延时</v>
      </c>
      <c r="Z30" s="2" t="str">
        <f t="shared" si="16"/>
        <v>DM34</v>
      </c>
      <c r="AA30" s="2" t="str">
        <f t="shared" si="17"/>
        <v>备用延时设定值</v>
      </c>
    </row>
    <row r="31" spans="1:27" s="2" customFormat="1" ht="12" x14ac:dyDescent="0.15">
      <c r="A31" s="157"/>
      <c r="B31" s="4" t="s">
        <v>1406</v>
      </c>
      <c r="C31" s="2" t="str">
        <f>IO点表!C28</f>
        <v>备用</v>
      </c>
      <c r="D31" s="7">
        <f t="shared" si="18"/>
        <v>9</v>
      </c>
      <c r="E31" s="8">
        <f t="shared" si="1"/>
        <v>81</v>
      </c>
      <c r="F31" s="8" t="str">
        <f t="shared" si="2"/>
        <v>R8109</v>
      </c>
      <c r="G31" s="8" t="str">
        <f t="shared" si="3"/>
        <v>备用标志[R109]</v>
      </c>
      <c r="H31" s="8">
        <f t="shared" si="20"/>
        <v>35</v>
      </c>
      <c r="I31" s="8" t="str">
        <f t="shared" si="4"/>
        <v>T35</v>
      </c>
      <c r="J31" s="8" t="str">
        <f t="shared" si="5"/>
        <v>备用感应延时[R109]</v>
      </c>
      <c r="K31" s="2" t="str">
        <f t="shared" si="6"/>
        <v>R18109</v>
      </c>
      <c r="L31" s="2" t="str">
        <f t="shared" si="0"/>
        <v>备用[lamp]</v>
      </c>
      <c r="M31" s="2">
        <f t="shared" si="23"/>
        <v>401</v>
      </c>
      <c r="N31" s="2" t="str">
        <f t="shared" si="8"/>
        <v>MR40109</v>
      </c>
      <c r="O31" s="8" t="str">
        <f t="shared" si="9"/>
        <v>[MR40109]备用异常,请检查[R109]</v>
      </c>
      <c r="P31" s="2" t="str">
        <f t="shared" si="10"/>
        <v>备用[alm]</v>
      </c>
      <c r="R31" s="2" t="str">
        <f t="shared" si="19"/>
        <v>T</v>
      </c>
      <c r="S31" s="2" t="str">
        <f t="shared" si="21"/>
        <v>备用报警延时</v>
      </c>
      <c r="T31" s="2">
        <f t="shared" si="11"/>
        <v>101</v>
      </c>
      <c r="U31" s="2" t="str">
        <f t="shared" si="12"/>
        <v>LR10109</v>
      </c>
      <c r="V31" s="2" t="str">
        <f t="shared" si="13"/>
        <v>备用屏蔽</v>
      </c>
      <c r="W31" s="23">
        <f t="shared" si="22"/>
        <v>35</v>
      </c>
      <c r="X31" s="23" t="str">
        <f t="shared" si="14"/>
        <v>T35</v>
      </c>
      <c r="Y31" s="23" t="str">
        <f t="shared" si="15"/>
        <v>备用延时</v>
      </c>
      <c r="Z31" s="2" t="str">
        <f t="shared" si="16"/>
        <v>DM35</v>
      </c>
      <c r="AA31" s="2" t="str">
        <f t="shared" si="17"/>
        <v>备用延时设定值</v>
      </c>
    </row>
    <row r="32" spans="1:27" s="2" customFormat="1" ht="12" x14ac:dyDescent="0.15">
      <c r="A32" s="157"/>
      <c r="B32" s="4" t="s">
        <v>1407</v>
      </c>
      <c r="C32" s="2" t="str">
        <f>IO点表!C29</f>
        <v>A工位平移气缸伸出位</v>
      </c>
      <c r="D32" s="7">
        <f t="shared" si="18"/>
        <v>10</v>
      </c>
      <c r="E32" s="8">
        <f t="shared" si="1"/>
        <v>81</v>
      </c>
      <c r="F32" s="8" t="str">
        <f t="shared" si="2"/>
        <v>R8110</v>
      </c>
      <c r="G32" s="8" t="str">
        <f t="shared" si="3"/>
        <v>A工位平移气缸伸出位标志[R110]</v>
      </c>
      <c r="H32" s="8">
        <f t="shared" si="20"/>
        <v>36</v>
      </c>
      <c r="I32" s="8" t="str">
        <f t="shared" si="4"/>
        <v>T36</v>
      </c>
      <c r="J32" s="8" t="str">
        <f t="shared" si="5"/>
        <v>A工位平移气缸伸出位感应延时[R110]</v>
      </c>
      <c r="K32" s="2" t="str">
        <f t="shared" si="6"/>
        <v>R18110</v>
      </c>
      <c r="L32" s="2" t="str">
        <f t="shared" si="0"/>
        <v>A工位平移气缸伸出位[lamp]</v>
      </c>
      <c r="M32" s="2">
        <f t="shared" si="23"/>
        <v>401</v>
      </c>
      <c r="N32" s="2" t="str">
        <f t="shared" si="8"/>
        <v>MR40110</v>
      </c>
      <c r="O32" s="8" t="str">
        <f t="shared" si="9"/>
        <v>[MR40110]A工位平移气缸伸出位异常,请检查[R110]</v>
      </c>
      <c r="P32" s="2" t="str">
        <f>C32&amp;O$2</f>
        <v>A工位平移气缸伸出位[alm]</v>
      </c>
      <c r="Q32" s="2">
        <v>90</v>
      </c>
      <c r="R32" s="2" t="str">
        <f>Q$4&amp;Q32</f>
        <v>T90</v>
      </c>
      <c r="S32" s="2" t="str">
        <f t="shared" si="21"/>
        <v>A工位平移气缸伸出位报警延时</v>
      </c>
      <c r="T32" s="2">
        <f t="shared" si="11"/>
        <v>101</v>
      </c>
      <c r="U32" s="2" t="str">
        <f t="shared" si="12"/>
        <v>LR10110</v>
      </c>
      <c r="V32" s="2" t="str">
        <f t="shared" si="13"/>
        <v>A工位平移气缸伸出位屏蔽</v>
      </c>
      <c r="W32" s="23">
        <f t="shared" si="22"/>
        <v>36</v>
      </c>
      <c r="X32" s="23" t="str">
        <f t="shared" si="14"/>
        <v>T36</v>
      </c>
      <c r="Y32" s="23" t="str">
        <f t="shared" si="15"/>
        <v>A工位平移气缸伸出位延时</v>
      </c>
      <c r="Z32" s="2" t="str">
        <f t="shared" si="16"/>
        <v>DM36</v>
      </c>
      <c r="AA32" s="2" t="str">
        <f t="shared" si="17"/>
        <v>A工位平移气缸伸出位延时设定值</v>
      </c>
    </row>
    <row r="33" spans="1:27" s="2" customFormat="1" ht="12" x14ac:dyDescent="0.15">
      <c r="A33" s="157"/>
      <c r="B33" s="4" t="s">
        <v>1410</v>
      </c>
      <c r="C33" s="2" t="str">
        <f>IO点表!C30</f>
        <v>A工位平移气缸缩回位</v>
      </c>
      <c r="D33" s="7">
        <f t="shared" si="18"/>
        <v>11</v>
      </c>
      <c r="E33" s="8">
        <f t="shared" si="1"/>
        <v>81</v>
      </c>
      <c r="F33" s="8" t="str">
        <f t="shared" si="2"/>
        <v>R8111</v>
      </c>
      <c r="G33" s="8" t="str">
        <f t="shared" si="3"/>
        <v>A工位平移气缸缩回位标志[R111]</v>
      </c>
      <c r="H33" s="8">
        <f t="shared" si="20"/>
        <v>37</v>
      </c>
      <c r="I33" s="8" t="str">
        <f t="shared" si="4"/>
        <v>T37</v>
      </c>
      <c r="J33" s="8" t="str">
        <f t="shared" si="5"/>
        <v>A工位平移气缸缩回位感应延时[R111]</v>
      </c>
      <c r="K33" s="2" t="str">
        <f t="shared" si="6"/>
        <v>R18111</v>
      </c>
      <c r="L33" s="2" t="str">
        <f t="shared" si="0"/>
        <v>A工位平移气缸缩回位[lamp]</v>
      </c>
      <c r="M33" s="2">
        <f t="shared" si="23"/>
        <v>401</v>
      </c>
      <c r="N33" s="2" t="str">
        <f t="shared" si="8"/>
        <v>MR40111</v>
      </c>
      <c r="O33" s="8" t="str">
        <f t="shared" si="9"/>
        <v>[MR40111]A工位平移气缸缩回位异常,请检查[R111]</v>
      </c>
      <c r="P33" s="2" t="str">
        <f t="shared" si="10"/>
        <v>A工位平移气缸缩回位[alm]</v>
      </c>
      <c r="Q33" s="2">
        <v>91</v>
      </c>
      <c r="R33" s="2" t="str">
        <f t="shared" si="19"/>
        <v>T91</v>
      </c>
      <c r="S33" s="2" t="str">
        <f t="shared" si="21"/>
        <v>A工位平移气缸缩回位报警延时</v>
      </c>
      <c r="T33" s="2">
        <f t="shared" si="11"/>
        <v>101</v>
      </c>
      <c r="U33" s="2" t="str">
        <f t="shared" si="12"/>
        <v>LR10111</v>
      </c>
      <c r="V33" s="2" t="str">
        <f t="shared" si="13"/>
        <v>A工位平移气缸缩回位屏蔽</v>
      </c>
      <c r="W33" s="23">
        <f t="shared" si="22"/>
        <v>37</v>
      </c>
      <c r="X33" s="23" t="str">
        <f t="shared" si="14"/>
        <v>T37</v>
      </c>
      <c r="Y33" s="23" t="str">
        <f t="shared" si="15"/>
        <v>A工位平移气缸缩回位延时</v>
      </c>
      <c r="Z33" s="2" t="str">
        <f t="shared" si="16"/>
        <v>DM37</v>
      </c>
      <c r="AA33" s="2" t="str">
        <f t="shared" si="17"/>
        <v>A工位平移气缸缩回位延时设定值</v>
      </c>
    </row>
    <row r="34" spans="1:27" s="2" customFormat="1" ht="12" x14ac:dyDescent="0.15">
      <c r="A34" s="157"/>
      <c r="B34" s="4" t="s">
        <v>1411</v>
      </c>
      <c r="C34" s="2" t="str">
        <f>IO点表!C31</f>
        <v>B工位平移气缸伸出位</v>
      </c>
      <c r="D34" s="7">
        <f t="shared" si="18"/>
        <v>12</v>
      </c>
      <c r="E34" s="8">
        <f t="shared" si="1"/>
        <v>81</v>
      </c>
      <c r="F34" s="8" t="str">
        <f t="shared" si="2"/>
        <v>R8112</v>
      </c>
      <c r="G34" s="8" t="str">
        <f t="shared" si="3"/>
        <v>B工位平移气缸伸出位标志[R112]</v>
      </c>
      <c r="H34" s="8">
        <f t="shared" si="20"/>
        <v>38</v>
      </c>
      <c r="I34" s="8" t="str">
        <f t="shared" si="4"/>
        <v>T38</v>
      </c>
      <c r="J34" s="8" t="str">
        <f t="shared" si="5"/>
        <v>B工位平移气缸伸出位感应延时[R112]</v>
      </c>
      <c r="K34" s="2" t="str">
        <f t="shared" si="6"/>
        <v>R18112</v>
      </c>
      <c r="L34" s="2" t="str">
        <f t="shared" si="0"/>
        <v>B工位平移气缸伸出位[lamp]</v>
      </c>
      <c r="M34" s="2">
        <f t="shared" si="23"/>
        <v>401</v>
      </c>
      <c r="N34" s="2" t="str">
        <f>M$4&amp;M34&amp;RIGHT(B34,2)</f>
        <v>MR40112</v>
      </c>
      <c r="O34" s="8" t="str">
        <f t="shared" si="9"/>
        <v>[MR40112]B工位平移气缸伸出位异常,请检查[R112]</v>
      </c>
      <c r="P34" s="2" t="str">
        <f t="shared" si="10"/>
        <v>B工位平移气缸伸出位[alm]</v>
      </c>
      <c r="Q34" s="2">
        <v>92</v>
      </c>
      <c r="R34" s="2" t="str">
        <f t="shared" si="19"/>
        <v>T92</v>
      </c>
      <c r="S34" s="2" t="str">
        <f t="shared" si="21"/>
        <v>B工位平移气缸伸出位报警延时</v>
      </c>
      <c r="T34" s="2">
        <f t="shared" si="11"/>
        <v>101</v>
      </c>
      <c r="U34" s="2" t="str">
        <f t="shared" si="12"/>
        <v>LR10112</v>
      </c>
      <c r="V34" s="2" t="str">
        <f t="shared" si="13"/>
        <v>B工位平移气缸伸出位屏蔽</v>
      </c>
      <c r="W34" s="23">
        <f t="shared" si="22"/>
        <v>38</v>
      </c>
      <c r="X34" s="23" t="str">
        <f t="shared" si="14"/>
        <v>T38</v>
      </c>
      <c r="Y34" s="23" t="str">
        <f t="shared" si="15"/>
        <v>B工位平移气缸伸出位延时</v>
      </c>
      <c r="Z34" s="2" t="str">
        <f t="shared" si="16"/>
        <v>DM38</v>
      </c>
      <c r="AA34" s="2" t="str">
        <f t="shared" si="17"/>
        <v>B工位平移气缸伸出位延时设定值</v>
      </c>
    </row>
    <row r="35" spans="1:27" s="2" customFormat="1" ht="12" x14ac:dyDescent="0.15">
      <c r="A35" s="157"/>
      <c r="B35" s="4" t="s">
        <v>1412</v>
      </c>
      <c r="C35" s="2" t="str">
        <f>IO点表!C32</f>
        <v>B工位平移气缸缩回位</v>
      </c>
      <c r="D35" s="7">
        <f t="shared" si="18"/>
        <v>13</v>
      </c>
      <c r="E35" s="8">
        <f t="shared" si="1"/>
        <v>81</v>
      </c>
      <c r="F35" s="8" t="str">
        <f t="shared" si="2"/>
        <v>R8113</v>
      </c>
      <c r="G35" s="8" t="str">
        <f t="shared" si="3"/>
        <v>B工位平移气缸缩回位标志[R113]</v>
      </c>
      <c r="H35" s="8">
        <f t="shared" si="20"/>
        <v>39</v>
      </c>
      <c r="I35" s="8" t="str">
        <f t="shared" si="4"/>
        <v>T39</v>
      </c>
      <c r="J35" s="8" t="str">
        <f t="shared" si="5"/>
        <v>B工位平移气缸缩回位感应延时[R113]</v>
      </c>
      <c r="K35" s="2" t="str">
        <f t="shared" si="6"/>
        <v>R18113</v>
      </c>
      <c r="L35" s="2" t="str">
        <f t="shared" si="0"/>
        <v>B工位平移气缸缩回位[lamp]</v>
      </c>
      <c r="M35" s="2">
        <f t="shared" si="23"/>
        <v>401</v>
      </c>
      <c r="N35" s="2" t="str">
        <f t="shared" si="8"/>
        <v>MR40113</v>
      </c>
      <c r="O35" s="8" t="str">
        <f t="shared" si="9"/>
        <v>[MR40113]B工位平移气缸缩回位异常,请检查[R113]</v>
      </c>
      <c r="P35" s="2" t="str">
        <f t="shared" si="10"/>
        <v>B工位平移气缸缩回位[alm]</v>
      </c>
      <c r="Q35" s="2">
        <v>93</v>
      </c>
      <c r="R35" s="2" t="str">
        <f t="shared" si="19"/>
        <v>T93</v>
      </c>
      <c r="S35" s="2" t="str">
        <f t="shared" si="21"/>
        <v>B工位平移气缸缩回位报警延时</v>
      </c>
      <c r="T35" s="2">
        <f t="shared" si="11"/>
        <v>101</v>
      </c>
      <c r="U35" s="2" t="str">
        <f t="shared" si="12"/>
        <v>LR10113</v>
      </c>
      <c r="V35" s="2" t="str">
        <f t="shared" si="13"/>
        <v>B工位平移气缸缩回位屏蔽</v>
      </c>
      <c r="W35" s="23">
        <f t="shared" si="22"/>
        <v>39</v>
      </c>
      <c r="X35" s="23" t="str">
        <f t="shared" si="14"/>
        <v>T39</v>
      </c>
      <c r="Y35" s="23" t="str">
        <f t="shared" si="15"/>
        <v>B工位平移气缸缩回位延时</v>
      </c>
      <c r="Z35" s="2" t="str">
        <f t="shared" si="16"/>
        <v>DM39</v>
      </c>
      <c r="AA35" s="2" t="str">
        <f t="shared" si="17"/>
        <v>B工位平移气缸缩回位延时设定值</v>
      </c>
    </row>
    <row r="36" spans="1:27" s="2" customFormat="1" ht="12" x14ac:dyDescent="0.15">
      <c r="A36" s="157"/>
      <c r="B36" s="4" t="s">
        <v>1413</v>
      </c>
      <c r="C36" s="2" t="str">
        <f>IO点表!C33</f>
        <v>A工位顶升气缸上升位</v>
      </c>
      <c r="D36" s="7">
        <f t="shared" si="18"/>
        <v>14</v>
      </c>
      <c r="E36" s="8">
        <f t="shared" si="1"/>
        <v>81</v>
      </c>
      <c r="F36" s="8" t="str">
        <f t="shared" si="2"/>
        <v>R8114</v>
      </c>
      <c r="G36" s="8" t="str">
        <f t="shared" si="3"/>
        <v>A工位顶升气缸上升位标志[R114]</v>
      </c>
      <c r="H36" s="8">
        <f t="shared" si="20"/>
        <v>40</v>
      </c>
      <c r="I36" s="8" t="str">
        <f t="shared" si="4"/>
        <v>T40</v>
      </c>
      <c r="J36" s="8" t="str">
        <f t="shared" si="5"/>
        <v>A工位顶升气缸上升位感应延时[R114]</v>
      </c>
      <c r="K36" s="2" t="str">
        <f t="shared" si="6"/>
        <v>R18114</v>
      </c>
      <c r="L36" s="2" t="str">
        <f t="shared" si="0"/>
        <v>A工位顶升气缸上升位[lamp]</v>
      </c>
      <c r="M36" s="2">
        <f t="shared" si="23"/>
        <v>401</v>
      </c>
      <c r="N36" s="2" t="str">
        <f t="shared" si="8"/>
        <v>MR40114</v>
      </c>
      <c r="O36" s="8" t="str">
        <f t="shared" si="9"/>
        <v>[MR40114]A工位顶升气缸上升位异常,请检查[R114]</v>
      </c>
      <c r="P36" s="2" t="str">
        <f t="shared" si="10"/>
        <v>A工位顶升气缸上升位[alm]</v>
      </c>
      <c r="Q36" s="2">
        <v>94</v>
      </c>
      <c r="R36" s="2" t="str">
        <f t="shared" si="19"/>
        <v>T94</v>
      </c>
      <c r="S36" s="2" t="str">
        <f t="shared" si="21"/>
        <v>A工位顶升气缸上升位报警延时</v>
      </c>
      <c r="T36" s="2">
        <f t="shared" si="11"/>
        <v>101</v>
      </c>
      <c r="U36" s="2" t="str">
        <f t="shared" si="12"/>
        <v>LR10114</v>
      </c>
      <c r="V36" s="2" t="str">
        <f t="shared" si="13"/>
        <v>A工位顶升气缸上升位屏蔽</v>
      </c>
      <c r="W36" s="23">
        <f t="shared" si="22"/>
        <v>40</v>
      </c>
      <c r="X36" s="23" t="str">
        <f t="shared" si="14"/>
        <v>T40</v>
      </c>
      <c r="Y36" s="23" t="str">
        <f t="shared" si="15"/>
        <v>A工位顶升气缸上升位延时</v>
      </c>
      <c r="Z36" s="2" t="str">
        <f t="shared" si="16"/>
        <v>DM40</v>
      </c>
      <c r="AA36" s="2" t="str">
        <f t="shared" si="17"/>
        <v>A工位顶升气缸上升位延时设定值</v>
      </c>
    </row>
    <row r="37" spans="1:27" s="2" customFormat="1" ht="12" x14ac:dyDescent="0.15">
      <c r="A37" s="157"/>
      <c r="B37" s="4" t="s">
        <v>1414</v>
      </c>
      <c r="C37" s="2" t="str">
        <f>IO点表!C34</f>
        <v>A工位顶升气缸下降位</v>
      </c>
      <c r="D37" s="7">
        <f t="shared" si="18"/>
        <v>15</v>
      </c>
      <c r="E37" s="8">
        <f t="shared" si="1"/>
        <v>81</v>
      </c>
      <c r="F37" s="8" t="str">
        <f t="shared" si="2"/>
        <v>R8115</v>
      </c>
      <c r="G37" s="8" t="str">
        <f t="shared" si="3"/>
        <v>A工位顶升气缸下降位标志[R115]</v>
      </c>
      <c r="H37" s="8">
        <f t="shared" si="20"/>
        <v>41</v>
      </c>
      <c r="I37" s="8" t="str">
        <f t="shared" si="4"/>
        <v>T41</v>
      </c>
      <c r="J37" s="8" t="str">
        <f t="shared" si="5"/>
        <v>A工位顶升气缸下降位感应延时[R115]</v>
      </c>
      <c r="K37" s="2" t="str">
        <f t="shared" si="6"/>
        <v>R18115</v>
      </c>
      <c r="L37" s="2" t="str">
        <f t="shared" si="0"/>
        <v>A工位顶升气缸下降位[lamp]</v>
      </c>
      <c r="M37" s="2">
        <f t="shared" si="23"/>
        <v>401</v>
      </c>
      <c r="N37" s="2" t="str">
        <f t="shared" si="8"/>
        <v>MR40115</v>
      </c>
      <c r="O37" s="8" t="str">
        <f t="shared" si="9"/>
        <v>[MR40115]A工位顶升气缸下降位异常,请检查[R115]</v>
      </c>
      <c r="P37" s="2" t="str">
        <f t="shared" si="10"/>
        <v>A工位顶升气缸下降位[alm]</v>
      </c>
      <c r="Q37" s="2">
        <v>95</v>
      </c>
      <c r="R37" s="2" t="str">
        <f t="shared" si="19"/>
        <v>T95</v>
      </c>
      <c r="S37" s="2" t="str">
        <f t="shared" si="21"/>
        <v>A工位顶升气缸下降位报警延时</v>
      </c>
      <c r="T37" s="2">
        <f t="shared" si="11"/>
        <v>101</v>
      </c>
      <c r="U37" s="2" t="str">
        <f t="shared" si="12"/>
        <v>LR10115</v>
      </c>
      <c r="V37" s="2" t="str">
        <f t="shared" si="13"/>
        <v>A工位顶升气缸下降位屏蔽</v>
      </c>
      <c r="W37" s="23">
        <f t="shared" si="22"/>
        <v>41</v>
      </c>
      <c r="X37" s="23" t="str">
        <f t="shared" si="14"/>
        <v>T41</v>
      </c>
      <c r="Y37" s="23" t="str">
        <f t="shared" si="15"/>
        <v>A工位顶升气缸下降位延时</v>
      </c>
      <c r="Z37" s="2" t="str">
        <f t="shared" si="16"/>
        <v>DM41</v>
      </c>
      <c r="AA37" s="2" t="str">
        <f t="shared" si="17"/>
        <v>A工位顶升气缸下降位延时设定值</v>
      </c>
    </row>
    <row r="38" spans="1:27" s="2" customFormat="1" ht="12" x14ac:dyDescent="0.15">
      <c r="A38" s="134" t="s">
        <v>7</v>
      </c>
      <c r="B38" s="4" t="s">
        <v>1504</v>
      </c>
      <c r="C38" s="2" t="str">
        <f>IO点表!C35</f>
        <v>B工位顶升气缸上升位</v>
      </c>
      <c r="D38" s="7">
        <f t="shared" si="18"/>
        <v>0</v>
      </c>
      <c r="E38" s="8">
        <f t="shared" si="1"/>
        <v>82</v>
      </c>
      <c r="F38" s="8" t="str">
        <f t="shared" si="2"/>
        <v>R8200</v>
      </c>
      <c r="G38" s="8" t="str">
        <f t="shared" si="3"/>
        <v>B工位顶升气缸上升位标志[R200]</v>
      </c>
      <c r="H38" s="8">
        <f t="shared" si="20"/>
        <v>42</v>
      </c>
      <c r="I38" s="8" t="str">
        <f t="shared" si="4"/>
        <v>T42</v>
      </c>
      <c r="J38" s="8" t="str">
        <f t="shared" si="5"/>
        <v>B工位顶升气缸上升位感应延时[R200]</v>
      </c>
      <c r="K38" s="2" t="str">
        <f t="shared" si="6"/>
        <v>R18200</v>
      </c>
      <c r="L38" s="2" t="str">
        <f t="shared" ref="L38:L41" si="24">C38&amp;L$2</f>
        <v>B工位顶升气缸上升位[lamp]</v>
      </c>
      <c r="M38" s="2">
        <f t="shared" si="23"/>
        <v>402</v>
      </c>
      <c r="N38" s="2" t="str">
        <f t="shared" si="8"/>
        <v>MR40200</v>
      </c>
      <c r="O38" s="8" t="str">
        <f t="shared" si="9"/>
        <v>[MR40200]B工位顶升气缸上升位异常,请检查[R200]</v>
      </c>
      <c r="P38" s="2" t="str">
        <f t="shared" si="10"/>
        <v>B工位顶升气缸上升位[alm]</v>
      </c>
      <c r="Q38" s="2">
        <v>96</v>
      </c>
      <c r="R38" s="2" t="str">
        <f t="shared" si="19"/>
        <v>T96</v>
      </c>
      <c r="S38" s="2" t="str">
        <f t="shared" si="21"/>
        <v>B工位顶升气缸上升位报警延时</v>
      </c>
      <c r="T38" s="2">
        <f t="shared" si="11"/>
        <v>102</v>
      </c>
      <c r="U38" s="2" t="str">
        <f t="shared" si="12"/>
        <v>LR10200</v>
      </c>
      <c r="V38" s="2" t="str">
        <f t="shared" si="13"/>
        <v>B工位顶升气缸上升位屏蔽</v>
      </c>
      <c r="W38" s="23">
        <f t="shared" si="22"/>
        <v>42</v>
      </c>
      <c r="X38" s="23" t="str">
        <f t="shared" si="14"/>
        <v>T42</v>
      </c>
      <c r="Y38" s="23" t="str">
        <f t="shared" si="15"/>
        <v>B工位顶升气缸上升位延时</v>
      </c>
      <c r="Z38" s="2" t="str">
        <f t="shared" si="16"/>
        <v>DM42</v>
      </c>
      <c r="AA38" s="2" t="str">
        <f t="shared" si="17"/>
        <v>B工位顶升气缸上升位延时设定值</v>
      </c>
    </row>
    <row r="39" spans="1:27" s="2" customFormat="1" ht="12" x14ac:dyDescent="0.15">
      <c r="A39" s="134"/>
      <c r="B39" s="4" t="s">
        <v>1505</v>
      </c>
      <c r="C39" s="2" t="str">
        <f>IO点表!C36</f>
        <v>B工位顶升气缸下降位</v>
      </c>
      <c r="D39" s="7">
        <f t="shared" si="18"/>
        <v>1</v>
      </c>
      <c r="E39" s="8">
        <f t="shared" si="1"/>
        <v>82</v>
      </c>
      <c r="F39" s="8" t="str">
        <f t="shared" si="2"/>
        <v>R8201</v>
      </c>
      <c r="G39" s="8" t="str">
        <f t="shared" si="3"/>
        <v>B工位顶升气缸下降位标志[R201]</v>
      </c>
      <c r="H39" s="8">
        <f t="shared" si="20"/>
        <v>43</v>
      </c>
      <c r="I39" s="8" t="str">
        <f t="shared" si="4"/>
        <v>T43</v>
      </c>
      <c r="J39" s="8" t="str">
        <f t="shared" si="5"/>
        <v>B工位顶升气缸下降位感应延时[R201]</v>
      </c>
      <c r="K39" s="2" t="str">
        <f t="shared" si="6"/>
        <v>R18201</v>
      </c>
      <c r="L39" s="2" t="str">
        <f t="shared" si="24"/>
        <v>B工位顶升气缸下降位[lamp]</v>
      </c>
      <c r="M39" s="2">
        <f t="shared" si="23"/>
        <v>402</v>
      </c>
      <c r="N39" s="2" t="str">
        <f t="shared" si="8"/>
        <v>MR40201</v>
      </c>
      <c r="O39" s="8" t="str">
        <f t="shared" si="9"/>
        <v>[MR40201]B工位顶升气缸下降位异常,请检查[R201]</v>
      </c>
      <c r="P39" s="2" t="str">
        <f t="shared" si="10"/>
        <v>B工位顶升气缸下降位[alm]</v>
      </c>
      <c r="Q39" s="2">
        <v>97</v>
      </c>
      <c r="R39" s="2" t="str">
        <f t="shared" si="19"/>
        <v>T97</v>
      </c>
      <c r="S39" s="2" t="str">
        <f t="shared" si="21"/>
        <v>B工位顶升气缸下降位报警延时</v>
      </c>
      <c r="T39" s="2">
        <f t="shared" si="11"/>
        <v>102</v>
      </c>
      <c r="U39" s="2" t="str">
        <f t="shared" si="12"/>
        <v>LR10201</v>
      </c>
      <c r="V39" s="2" t="str">
        <f t="shared" si="13"/>
        <v>B工位顶升气缸下降位屏蔽</v>
      </c>
      <c r="W39" s="23">
        <f t="shared" si="22"/>
        <v>43</v>
      </c>
      <c r="X39" s="23" t="str">
        <f t="shared" si="14"/>
        <v>T43</v>
      </c>
      <c r="Y39" s="23" t="str">
        <f t="shared" si="15"/>
        <v>B工位顶升气缸下降位延时</v>
      </c>
      <c r="Z39" s="2" t="str">
        <f t="shared" si="16"/>
        <v>DM43</v>
      </c>
      <c r="AA39" s="2" t="str">
        <f t="shared" si="17"/>
        <v>B工位顶升气缸下降位延时设定值</v>
      </c>
    </row>
    <row r="40" spans="1:27" s="2" customFormat="1" ht="12" x14ac:dyDescent="0.15">
      <c r="A40" s="134"/>
      <c r="B40" s="4" t="s">
        <v>1506</v>
      </c>
      <c r="C40" s="2" t="str">
        <f>IO点表!C37</f>
        <v>A工位氦检阀原位</v>
      </c>
      <c r="D40" s="7">
        <f t="shared" si="18"/>
        <v>2</v>
      </c>
      <c r="E40" s="8">
        <f t="shared" si="1"/>
        <v>82</v>
      </c>
      <c r="F40" s="8" t="str">
        <f t="shared" si="2"/>
        <v>R8202</v>
      </c>
      <c r="G40" s="8" t="str">
        <f t="shared" si="3"/>
        <v>A工位氦检阀原位标志[R202]</v>
      </c>
      <c r="H40" s="8">
        <f t="shared" si="20"/>
        <v>44</v>
      </c>
      <c r="I40" s="8" t="str">
        <f t="shared" si="4"/>
        <v>T44</v>
      </c>
      <c r="J40" s="8" t="str">
        <f t="shared" si="5"/>
        <v>A工位氦检阀原位感应延时[R202]</v>
      </c>
      <c r="K40" s="2" t="str">
        <f t="shared" si="6"/>
        <v>R18202</v>
      </c>
      <c r="L40" s="2" t="str">
        <f t="shared" si="24"/>
        <v>A工位氦检阀原位[lamp]</v>
      </c>
      <c r="M40" s="2">
        <f t="shared" si="23"/>
        <v>402</v>
      </c>
      <c r="N40" s="2" t="str">
        <f t="shared" si="8"/>
        <v>MR40202</v>
      </c>
      <c r="O40" s="8" t="str">
        <f t="shared" si="9"/>
        <v>[MR40202]A工位氦检阀原位异常,请检查[R202]</v>
      </c>
      <c r="P40" s="2" t="str">
        <f t="shared" si="10"/>
        <v>A工位氦检阀原位[alm]</v>
      </c>
      <c r="Q40" s="2">
        <v>98</v>
      </c>
      <c r="R40" s="2" t="str">
        <f t="shared" si="19"/>
        <v>T98</v>
      </c>
      <c r="S40" s="2" t="str">
        <f t="shared" si="21"/>
        <v>A工位氦检阀原位报警延时</v>
      </c>
      <c r="T40" s="2">
        <f t="shared" si="11"/>
        <v>102</v>
      </c>
      <c r="U40" s="2" t="str">
        <f t="shared" si="12"/>
        <v>LR10202</v>
      </c>
      <c r="V40" s="2" t="str">
        <f t="shared" si="13"/>
        <v>A工位氦检阀原位屏蔽</v>
      </c>
      <c r="W40" s="23">
        <f t="shared" si="22"/>
        <v>44</v>
      </c>
      <c r="X40" s="23" t="str">
        <f t="shared" si="14"/>
        <v>T44</v>
      </c>
      <c r="Y40" s="23" t="str">
        <f t="shared" si="15"/>
        <v>A工位氦检阀原位延时</v>
      </c>
      <c r="Z40" s="2" t="str">
        <f t="shared" si="16"/>
        <v>DM44</v>
      </c>
      <c r="AA40" s="2" t="str">
        <f t="shared" si="17"/>
        <v>A工位氦检阀原位延时设定值</v>
      </c>
    </row>
    <row r="41" spans="1:27" s="2" customFormat="1" ht="12" x14ac:dyDescent="0.15">
      <c r="A41" s="134"/>
      <c r="B41" s="4" t="s">
        <v>1507</v>
      </c>
      <c r="C41" s="2" t="str">
        <f>IO点表!C38</f>
        <v>B工位氦检阀原位</v>
      </c>
      <c r="D41" s="7">
        <f t="shared" si="18"/>
        <v>3</v>
      </c>
      <c r="E41" s="8">
        <f t="shared" si="1"/>
        <v>82</v>
      </c>
      <c r="F41" s="8" t="str">
        <f t="shared" si="2"/>
        <v>R8203</v>
      </c>
      <c r="G41" s="8" t="str">
        <f t="shared" si="3"/>
        <v>B工位氦检阀原位标志[R203]</v>
      </c>
      <c r="H41" s="8">
        <f t="shared" si="20"/>
        <v>45</v>
      </c>
      <c r="I41" s="8" t="str">
        <f t="shared" si="4"/>
        <v>T45</v>
      </c>
      <c r="J41" s="8" t="str">
        <f t="shared" si="5"/>
        <v>B工位氦检阀原位感应延时[R203]</v>
      </c>
      <c r="K41" s="2" t="str">
        <f t="shared" si="6"/>
        <v>R18203</v>
      </c>
      <c r="L41" s="2" t="str">
        <f t="shared" si="24"/>
        <v>B工位氦检阀原位[lamp]</v>
      </c>
      <c r="M41" s="2">
        <f t="shared" si="23"/>
        <v>402</v>
      </c>
      <c r="N41" s="2" t="str">
        <f t="shared" si="8"/>
        <v>MR40203</v>
      </c>
      <c r="O41" s="8" t="str">
        <f t="shared" si="9"/>
        <v>[MR40203]B工位氦检阀原位异常,请检查[R203]</v>
      </c>
      <c r="P41" s="2" t="str">
        <f t="shared" si="10"/>
        <v>B工位氦检阀原位[alm]</v>
      </c>
      <c r="Q41" s="2">
        <v>99</v>
      </c>
      <c r="R41" s="2" t="str">
        <f t="shared" si="19"/>
        <v>T99</v>
      </c>
      <c r="S41" s="2" t="str">
        <f t="shared" si="21"/>
        <v>B工位氦检阀原位报警延时</v>
      </c>
      <c r="T41" s="2">
        <f t="shared" si="11"/>
        <v>102</v>
      </c>
      <c r="U41" s="2" t="str">
        <f t="shared" si="12"/>
        <v>LR10203</v>
      </c>
      <c r="V41" s="2" t="str">
        <f t="shared" si="13"/>
        <v>B工位氦检阀原位屏蔽</v>
      </c>
      <c r="W41" s="23">
        <f t="shared" si="22"/>
        <v>45</v>
      </c>
      <c r="X41" s="23" t="str">
        <f t="shared" si="14"/>
        <v>T45</v>
      </c>
      <c r="Y41" s="23" t="str">
        <f t="shared" si="15"/>
        <v>B工位氦检阀原位延时</v>
      </c>
      <c r="Z41" s="2" t="str">
        <f t="shared" si="16"/>
        <v>DM45</v>
      </c>
      <c r="AA41" s="2" t="str">
        <f t="shared" si="17"/>
        <v>B工位氦检阀原位延时设定值</v>
      </c>
    </row>
    <row r="42" spans="1:27" s="2" customFormat="1" ht="12" x14ac:dyDescent="0.15">
      <c r="A42" s="134"/>
      <c r="B42" s="4"/>
      <c r="D42" s="7"/>
      <c r="E42" s="8"/>
      <c r="F42" s="8"/>
      <c r="G42" s="8"/>
      <c r="H42" s="8"/>
      <c r="I42" s="8"/>
      <c r="J42" s="8"/>
      <c r="O42" s="8"/>
      <c r="W42" s="23"/>
      <c r="X42" s="23"/>
      <c r="Y42" s="23"/>
    </row>
    <row r="43" spans="1:27" s="24" customFormat="1" ht="12" customHeight="1" x14ac:dyDescent="0.15">
      <c r="A43" s="156" t="s">
        <v>1511</v>
      </c>
      <c r="B43" s="24" t="s">
        <v>1540</v>
      </c>
      <c r="C43" s="24" t="s">
        <v>1340</v>
      </c>
      <c r="D43" s="24">
        <v>0</v>
      </c>
      <c r="E43" s="24">
        <v>83</v>
      </c>
      <c r="F43" s="24" t="str">
        <f>"R"&amp;E43&amp;RIGHT(B43,2)</f>
        <v>R8300</v>
      </c>
      <c r="G43" s="24" t="str">
        <f>C43&amp;G$1&amp;"["&amp;B43&amp;"]"</f>
        <v>整机复位超时标志[R300]</v>
      </c>
      <c r="H43" s="24">
        <v>50</v>
      </c>
      <c r="I43" s="24" t="str">
        <f t="shared" ref="I43:I74" si="25">I$4&amp;H43</f>
        <v>T50</v>
      </c>
      <c r="J43" s="24" t="str">
        <f>C43&amp;J$2&amp;"["&amp;B43&amp;"]"</f>
        <v>整机复位超时感应延时[R300]</v>
      </c>
      <c r="K43" s="24" t="str">
        <f>"R"&amp;(E43+100)&amp;RIGHT(B43,2)</f>
        <v>R18300</v>
      </c>
      <c r="L43" s="24" t="str">
        <f>C43&amp;L$2</f>
        <v>整机复位超时[lamp]</v>
      </c>
      <c r="M43" s="24">
        <v>404</v>
      </c>
      <c r="N43" s="24" t="str">
        <f>M$4&amp;M43&amp;RIGHT(B43,2)</f>
        <v>MR40400</v>
      </c>
      <c r="O43" s="24" t="str">
        <f>"["&amp;N43&amp;"]"&amp;C43&amp;"异常"&amp;","&amp;"请检查"&amp;"["&amp;B43&amp;"]"</f>
        <v>[MR40400]整机复位超时异常,请检查[R300]</v>
      </c>
      <c r="P43" s="24" t="str">
        <f>C43&amp;O$2</f>
        <v>整机复位超时[alm]</v>
      </c>
      <c r="R43" s="24" t="str">
        <f t="shared" ref="R43:R68" si="26">Q$4&amp;Q43</f>
        <v>T</v>
      </c>
      <c r="S43" s="24" t="str">
        <f>C43&amp;S$2</f>
        <v>整机复位超时报警延时</v>
      </c>
      <c r="W43" s="150"/>
      <c r="X43" s="150"/>
      <c r="Y43" s="150"/>
    </row>
    <row r="44" spans="1:27" s="24" customFormat="1" ht="12" x14ac:dyDescent="0.15">
      <c r="A44" s="156"/>
      <c r="B44" s="24" t="s">
        <v>1541</v>
      </c>
      <c r="C44" s="24" t="s">
        <v>1341</v>
      </c>
      <c r="D44" s="24">
        <f t="shared" ref="D44:D74" si="27">IF(D43=15,0,(D43+1))</f>
        <v>1</v>
      </c>
      <c r="E44" s="24">
        <f t="shared" ref="E44:E66" si="28">IF(D43=15,(E43+1),E43)</f>
        <v>83</v>
      </c>
      <c r="F44" s="24" t="str">
        <f t="shared" ref="F44:F102" si="29">"R"&amp;E44&amp;RIGHT(B44,2)</f>
        <v>R8301</v>
      </c>
      <c r="G44" s="24" t="str">
        <f>C44&amp;G$1&amp;"["&amp;B44&amp;"]"</f>
        <v>1#腔工站复位超时标志[R301]</v>
      </c>
      <c r="H44" s="24">
        <f t="shared" ref="H44:H74" si="30">H43+1</f>
        <v>51</v>
      </c>
      <c r="I44" s="24" t="str">
        <f t="shared" si="25"/>
        <v>T51</v>
      </c>
      <c r="J44" s="24" t="str">
        <f t="shared" ref="J44:J102" si="31">C44&amp;J$2&amp;"["&amp;B44&amp;"]"</f>
        <v>1#腔工站复位超时感应延时[R301]</v>
      </c>
      <c r="K44" s="24" t="str">
        <f t="shared" ref="K44:K102" si="32">"R"&amp;(E44+100)&amp;RIGHT(B44,2)</f>
        <v>R18301</v>
      </c>
      <c r="L44" s="24" t="str">
        <f t="shared" ref="L44:L102" si="33">C44&amp;L$2</f>
        <v>1#腔工站复位超时[lamp]</v>
      </c>
      <c r="M44" s="24">
        <f t="shared" ref="M44:M75" si="34">IF(D43=15,(M43+1),M43)</f>
        <v>404</v>
      </c>
      <c r="N44" s="24" t="str">
        <f t="shared" ref="N44:N74" si="35">M$4&amp;M44&amp;RIGHT(B44,2)</f>
        <v>MR40401</v>
      </c>
      <c r="O44" s="24" t="str">
        <f t="shared" ref="O44:O58" si="36">"["&amp;N44&amp;"]"&amp;C44&amp;"异常"&amp;","&amp;"请检查"&amp;"["&amp;B44&amp;"]"</f>
        <v>[MR40401]1#腔工站复位超时异常,请检查[R301]</v>
      </c>
      <c r="P44" s="24" t="str">
        <f t="shared" ref="P44:P102" si="37">C44&amp;O$2</f>
        <v>1#腔工站复位超时[alm]</v>
      </c>
      <c r="R44" s="24" t="str">
        <f t="shared" si="26"/>
        <v>T</v>
      </c>
      <c r="S44" s="24" t="str">
        <f t="shared" ref="S44:S102" si="38">C44&amp;S$2</f>
        <v>1#腔工站复位超时报警延时</v>
      </c>
      <c r="W44" s="150"/>
      <c r="X44" s="150"/>
      <c r="Y44" s="150"/>
    </row>
    <row r="45" spans="1:27" s="24" customFormat="1" ht="12" x14ac:dyDescent="0.15">
      <c r="A45" s="156"/>
      <c r="B45" s="24" t="s">
        <v>1542</v>
      </c>
      <c r="C45" s="24" t="s">
        <v>1342</v>
      </c>
      <c r="D45" s="24">
        <f t="shared" si="27"/>
        <v>2</v>
      </c>
      <c r="E45" s="24">
        <f t="shared" si="28"/>
        <v>83</v>
      </c>
      <c r="F45" s="24" t="str">
        <f t="shared" si="29"/>
        <v>R8302</v>
      </c>
      <c r="G45" s="24" t="str">
        <f t="shared" ref="G45:G102" si="39">C45&amp;G$1&amp;"["&amp;B45&amp;"]"</f>
        <v>2#腔工站复位超时标志[R302]</v>
      </c>
      <c r="H45" s="24">
        <f t="shared" si="30"/>
        <v>52</v>
      </c>
      <c r="I45" s="24" t="str">
        <f t="shared" si="25"/>
        <v>T52</v>
      </c>
      <c r="J45" s="24" t="str">
        <f t="shared" si="31"/>
        <v>2#腔工站复位超时感应延时[R302]</v>
      </c>
      <c r="K45" s="24" t="str">
        <f t="shared" si="32"/>
        <v>R18302</v>
      </c>
      <c r="L45" s="24" t="str">
        <f t="shared" si="33"/>
        <v>2#腔工站复位超时[lamp]</v>
      </c>
      <c r="M45" s="24">
        <f t="shared" si="34"/>
        <v>404</v>
      </c>
      <c r="N45" s="24" t="str">
        <f t="shared" si="35"/>
        <v>MR40402</v>
      </c>
      <c r="O45" s="24" t="str">
        <f t="shared" si="36"/>
        <v>[MR40402]2#腔工站复位超时异常,请检查[R302]</v>
      </c>
      <c r="P45" s="24" t="str">
        <f t="shared" si="37"/>
        <v>2#腔工站复位超时[alm]</v>
      </c>
      <c r="R45" s="24" t="str">
        <f t="shared" si="26"/>
        <v>T</v>
      </c>
      <c r="S45" s="24" t="str">
        <f t="shared" si="38"/>
        <v>2#腔工站复位超时报警延时</v>
      </c>
      <c r="W45" s="150"/>
      <c r="X45" s="150"/>
      <c r="Y45" s="150"/>
    </row>
    <row r="46" spans="1:27" s="24" customFormat="1" ht="12" x14ac:dyDescent="0.15">
      <c r="A46" s="156"/>
      <c r="B46" s="24" t="s">
        <v>1543</v>
      </c>
      <c r="D46" s="24">
        <f t="shared" si="27"/>
        <v>3</v>
      </c>
      <c r="E46" s="24">
        <f t="shared" si="28"/>
        <v>83</v>
      </c>
      <c r="F46" s="24" t="str">
        <f t="shared" si="29"/>
        <v>R8303</v>
      </c>
      <c r="G46" s="24" t="str">
        <f t="shared" si="39"/>
        <v>标志[R303]</v>
      </c>
      <c r="H46" s="24">
        <f t="shared" si="30"/>
        <v>53</v>
      </c>
      <c r="I46" s="24" t="str">
        <f t="shared" si="25"/>
        <v>T53</v>
      </c>
      <c r="J46" s="24" t="str">
        <f t="shared" si="31"/>
        <v>感应延时[R303]</v>
      </c>
      <c r="K46" s="24" t="str">
        <f t="shared" si="32"/>
        <v>R18303</v>
      </c>
      <c r="L46" s="24" t="str">
        <f t="shared" si="33"/>
        <v>[lamp]</v>
      </c>
      <c r="M46" s="24">
        <f t="shared" si="34"/>
        <v>404</v>
      </c>
      <c r="N46" s="24" t="str">
        <f t="shared" si="35"/>
        <v>MR40403</v>
      </c>
      <c r="O46" s="24" t="str">
        <f t="shared" si="36"/>
        <v>[MR40403]异常,请检查[R303]</v>
      </c>
      <c r="P46" s="24" t="str">
        <f t="shared" si="37"/>
        <v>[alm]</v>
      </c>
      <c r="R46" s="24" t="str">
        <f t="shared" si="26"/>
        <v>T</v>
      </c>
      <c r="S46" s="24" t="str">
        <f t="shared" si="38"/>
        <v>报警延时</v>
      </c>
      <c r="W46" s="150"/>
      <c r="X46" s="150"/>
      <c r="Y46" s="150"/>
    </row>
    <row r="47" spans="1:27" s="24" customFormat="1" ht="12" x14ac:dyDescent="0.15">
      <c r="A47" s="156"/>
      <c r="B47" s="24" t="s">
        <v>1544</v>
      </c>
      <c r="C47" s="24" t="s">
        <v>1344</v>
      </c>
      <c r="D47" s="24">
        <f t="shared" si="27"/>
        <v>4</v>
      </c>
      <c r="E47" s="24">
        <f t="shared" si="28"/>
        <v>83</v>
      </c>
      <c r="F47" s="24" t="str">
        <f t="shared" si="29"/>
        <v>R8304</v>
      </c>
      <c r="G47" s="24" t="str">
        <f t="shared" si="39"/>
        <v>电脑软件未启动标志[R304]</v>
      </c>
      <c r="H47" s="24">
        <f t="shared" si="30"/>
        <v>54</v>
      </c>
      <c r="I47" s="24" t="str">
        <f t="shared" si="25"/>
        <v>T54</v>
      </c>
      <c r="J47" s="24" t="str">
        <f t="shared" si="31"/>
        <v>电脑软件未启动感应延时[R304]</v>
      </c>
      <c r="K47" s="24" t="str">
        <f t="shared" si="32"/>
        <v>R18304</v>
      </c>
      <c r="L47" s="24" t="str">
        <f t="shared" si="33"/>
        <v>电脑软件未启动[lamp]</v>
      </c>
      <c r="M47" s="24">
        <f t="shared" si="34"/>
        <v>404</v>
      </c>
      <c r="N47" s="24" t="str">
        <f t="shared" si="35"/>
        <v>MR40404</v>
      </c>
      <c r="O47" s="24" t="str">
        <f t="shared" si="36"/>
        <v>[MR40404]电脑软件未启动异常,请检查[R304]</v>
      </c>
      <c r="P47" s="24" t="str">
        <f t="shared" si="37"/>
        <v>电脑软件未启动[alm]</v>
      </c>
      <c r="R47" s="24" t="str">
        <f t="shared" si="26"/>
        <v>T</v>
      </c>
      <c r="S47" s="24" t="str">
        <f t="shared" si="38"/>
        <v>电脑软件未启动报警延时</v>
      </c>
      <c r="W47" s="150"/>
      <c r="X47" s="150"/>
      <c r="Y47" s="150"/>
    </row>
    <row r="48" spans="1:27" s="24" customFormat="1" ht="12" x14ac:dyDescent="0.15">
      <c r="A48" s="156"/>
      <c r="B48" s="24" t="s">
        <v>1545</v>
      </c>
      <c r="C48" s="24" t="s">
        <v>1345</v>
      </c>
      <c r="D48" s="24">
        <f t="shared" si="27"/>
        <v>5</v>
      </c>
      <c r="E48" s="24">
        <f t="shared" si="28"/>
        <v>83</v>
      </c>
      <c r="F48" s="24" t="str">
        <f t="shared" si="29"/>
        <v>R8305</v>
      </c>
      <c r="G48" s="24" t="str">
        <f t="shared" si="39"/>
        <v>氦检仪通信异常标志[R305]</v>
      </c>
      <c r="H48" s="24">
        <f t="shared" si="30"/>
        <v>55</v>
      </c>
      <c r="I48" s="24" t="str">
        <f t="shared" si="25"/>
        <v>T55</v>
      </c>
      <c r="J48" s="24" t="str">
        <f t="shared" si="31"/>
        <v>氦检仪通信异常感应延时[R305]</v>
      </c>
      <c r="K48" s="24" t="str">
        <f t="shared" si="32"/>
        <v>R18305</v>
      </c>
      <c r="L48" s="24" t="str">
        <f t="shared" si="33"/>
        <v>氦检仪通信异常[lamp]</v>
      </c>
      <c r="M48" s="24">
        <f t="shared" si="34"/>
        <v>404</v>
      </c>
      <c r="N48" s="24" t="str">
        <f t="shared" si="35"/>
        <v>MR40405</v>
      </c>
      <c r="O48" s="24" t="str">
        <f t="shared" si="36"/>
        <v>[MR40405]氦检仪通信异常异常,请检查[R305]</v>
      </c>
      <c r="P48" s="24" t="str">
        <f t="shared" si="37"/>
        <v>氦检仪通信异常[alm]</v>
      </c>
      <c r="R48" s="24" t="str">
        <f t="shared" si="26"/>
        <v>T</v>
      </c>
      <c r="S48" s="24" t="str">
        <f t="shared" si="38"/>
        <v>氦检仪通信异常报警延时</v>
      </c>
      <c r="W48" s="150"/>
      <c r="X48" s="150"/>
      <c r="Y48" s="150"/>
    </row>
    <row r="49" spans="1:25" s="24" customFormat="1" ht="12" x14ac:dyDescent="0.15">
      <c r="A49" s="156"/>
      <c r="B49" s="24" t="s">
        <v>1546</v>
      </c>
      <c r="C49" s="24" t="s">
        <v>1346</v>
      </c>
      <c r="D49" s="24">
        <f t="shared" si="27"/>
        <v>6</v>
      </c>
      <c r="E49" s="24">
        <f t="shared" si="28"/>
        <v>83</v>
      </c>
      <c r="F49" s="24" t="str">
        <f t="shared" si="29"/>
        <v>R8306</v>
      </c>
      <c r="G49" s="24" t="str">
        <f t="shared" si="39"/>
        <v>扫码枪通讯异常标志[R306]</v>
      </c>
      <c r="H49" s="24">
        <f t="shared" si="30"/>
        <v>56</v>
      </c>
      <c r="I49" s="24" t="str">
        <f t="shared" si="25"/>
        <v>T56</v>
      </c>
      <c r="J49" s="24" t="str">
        <f t="shared" si="31"/>
        <v>扫码枪通讯异常感应延时[R306]</v>
      </c>
      <c r="K49" s="24" t="str">
        <f t="shared" si="32"/>
        <v>R18306</v>
      </c>
      <c r="L49" s="24" t="str">
        <f t="shared" si="33"/>
        <v>扫码枪通讯异常[lamp]</v>
      </c>
      <c r="M49" s="24">
        <f t="shared" si="34"/>
        <v>404</v>
      </c>
      <c r="N49" s="24" t="str">
        <f t="shared" si="35"/>
        <v>MR40406</v>
      </c>
      <c r="O49" s="24" t="str">
        <f t="shared" si="36"/>
        <v>[MR40406]扫码枪通讯异常异常,请检查[R306]</v>
      </c>
      <c r="P49" s="24" t="str">
        <f t="shared" si="37"/>
        <v>扫码枪通讯异常[alm]</v>
      </c>
      <c r="R49" s="24" t="str">
        <f t="shared" si="26"/>
        <v>T</v>
      </c>
      <c r="S49" s="24" t="str">
        <f t="shared" si="38"/>
        <v>扫码枪通讯异常报警延时</v>
      </c>
      <c r="W49" s="150"/>
      <c r="X49" s="150"/>
      <c r="Y49" s="150"/>
    </row>
    <row r="50" spans="1:25" s="24" customFormat="1" ht="12" x14ac:dyDescent="0.15">
      <c r="A50" s="156"/>
      <c r="B50" s="24" t="s">
        <v>1547</v>
      </c>
      <c r="C50" s="24" t="s">
        <v>1343</v>
      </c>
      <c r="D50" s="24">
        <f t="shared" si="27"/>
        <v>7</v>
      </c>
      <c r="E50" s="24">
        <f t="shared" si="28"/>
        <v>83</v>
      </c>
      <c r="F50" s="24" t="str">
        <f t="shared" si="29"/>
        <v>R8307</v>
      </c>
      <c r="G50" s="24" t="str">
        <f t="shared" si="39"/>
        <v>PC取数据超时标志[R307]</v>
      </c>
      <c r="H50" s="24">
        <f t="shared" si="30"/>
        <v>57</v>
      </c>
      <c r="I50" s="24" t="str">
        <f t="shared" si="25"/>
        <v>T57</v>
      </c>
      <c r="J50" s="24" t="str">
        <f t="shared" si="31"/>
        <v>PC取数据超时感应延时[R307]</v>
      </c>
      <c r="K50" s="24" t="str">
        <f t="shared" si="32"/>
        <v>R18307</v>
      </c>
      <c r="L50" s="24" t="str">
        <f t="shared" si="33"/>
        <v>PC取数据超时[lamp]</v>
      </c>
      <c r="M50" s="24">
        <f t="shared" si="34"/>
        <v>404</v>
      </c>
      <c r="N50" s="24" t="str">
        <f t="shared" si="35"/>
        <v>MR40407</v>
      </c>
      <c r="O50" s="24" t="str">
        <f t="shared" si="36"/>
        <v>[MR40407]PC取数据超时异常,请检查[R307]</v>
      </c>
      <c r="P50" s="24" t="str">
        <f t="shared" si="37"/>
        <v>PC取数据超时[alm]</v>
      </c>
      <c r="R50" s="24" t="str">
        <f t="shared" si="26"/>
        <v>T</v>
      </c>
      <c r="S50" s="24" t="str">
        <f t="shared" si="38"/>
        <v>PC取数据超时报警延时</v>
      </c>
      <c r="W50" s="150"/>
      <c r="X50" s="150"/>
      <c r="Y50" s="150"/>
    </row>
    <row r="51" spans="1:25" s="24" customFormat="1" ht="12" x14ac:dyDescent="0.15">
      <c r="A51" s="156"/>
      <c r="B51" s="24" t="s">
        <v>1548</v>
      </c>
      <c r="D51" s="24">
        <f t="shared" si="27"/>
        <v>8</v>
      </c>
      <c r="E51" s="24">
        <f t="shared" si="28"/>
        <v>83</v>
      </c>
      <c r="F51" s="24" t="str">
        <f t="shared" si="29"/>
        <v>R8308</v>
      </c>
      <c r="G51" s="24" t="str">
        <f t="shared" si="39"/>
        <v>标志[R308]</v>
      </c>
      <c r="H51" s="24">
        <f t="shared" si="30"/>
        <v>58</v>
      </c>
      <c r="I51" s="24" t="str">
        <f t="shared" si="25"/>
        <v>T58</v>
      </c>
      <c r="J51" s="24" t="str">
        <f t="shared" si="31"/>
        <v>感应延时[R308]</v>
      </c>
      <c r="K51" s="24" t="str">
        <f t="shared" si="32"/>
        <v>R18308</v>
      </c>
      <c r="L51" s="24" t="str">
        <f t="shared" si="33"/>
        <v>[lamp]</v>
      </c>
      <c r="M51" s="24">
        <f t="shared" si="34"/>
        <v>404</v>
      </c>
      <c r="N51" s="24" t="str">
        <f t="shared" si="35"/>
        <v>MR40408</v>
      </c>
      <c r="O51" s="24" t="str">
        <f t="shared" si="36"/>
        <v>[MR40408]异常,请检查[R308]</v>
      </c>
      <c r="P51" s="24" t="str">
        <f t="shared" si="37"/>
        <v>[alm]</v>
      </c>
      <c r="R51" s="24" t="str">
        <f t="shared" si="26"/>
        <v>T</v>
      </c>
      <c r="S51" s="24" t="str">
        <f t="shared" si="38"/>
        <v>报警延时</v>
      </c>
      <c r="W51" s="150"/>
      <c r="X51" s="150"/>
      <c r="Y51" s="150"/>
    </row>
    <row r="52" spans="1:25" s="24" customFormat="1" ht="12" x14ac:dyDescent="0.15">
      <c r="A52" s="156"/>
      <c r="B52" s="24" t="s">
        <v>1549</v>
      </c>
      <c r="C52" s="24" t="s">
        <v>1347</v>
      </c>
      <c r="D52" s="24">
        <f t="shared" si="27"/>
        <v>9</v>
      </c>
      <c r="E52" s="24">
        <f t="shared" si="28"/>
        <v>83</v>
      </c>
      <c r="F52" s="24" t="str">
        <f t="shared" si="29"/>
        <v>R8309</v>
      </c>
      <c r="G52" s="24" t="str">
        <f t="shared" si="39"/>
        <v>1#腔体真空计断线标志[R309]</v>
      </c>
      <c r="H52" s="24">
        <f t="shared" si="30"/>
        <v>59</v>
      </c>
      <c r="I52" s="24" t="str">
        <f t="shared" si="25"/>
        <v>T59</v>
      </c>
      <c r="J52" s="24" t="str">
        <f t="shared" si="31"/>
        <v>1#腔体真空计断线感应延时[R309]</v>
      </c>
      <c r="K52" s="24" t="str">
        <f t="shared" si="32"/>
        <v>R18309</v>
      </c>
      <c r="L52" s="24" t="str">
        <f t="shared" si="33"/>
        <v>1#腔体真空计断线[lamp]</v>
      </c>
      <c r="M52" s="24">
        <f t="shared" si="34"/>
        <v>404</v>
      </c>
      <c r="N52" s="24" t="str">
        <f t="shared" si="35"/>
        <v>MR40409</v>
      </c>
      <c r="O52" s="24" t="str">
        <f t="shared" si="36"/>
        <v>[MR40409]1#腔体真空计断线异常,请检查[R309]</v>
      </c>
      <c r="P52" s="24" t="str">
        <f t="shared" si="37"/>
        <v>1#腔体真空计断线[alm]</v>
      </c>
      <c r="R52" s="24" t="str">
        <f t="shared" si="26"/>
        <v>T</v>
      </c>
      <c r="S52" s="24" t="str">
        <f t="shared" si="38"/>
        <v>1#腔体真空计断线报警延时</v>
      </c>
      <c r="W52" s="150"/>
      <c r="X52" s="150"/>
      <c r="Y52" s="150"/>
    </row>
    <row r="53" spans="1:25" s="24" customFormat="1" ht="12" x14ac:dyDescent="0.15">
      <c r="A53" s="156"/>
      <c r="B53" s="24" t="s">
        <v>1550</v>
      </c>
      <c r="C53" s="24" t="s">
        <v>1348</v>
      </c>
      <c r="D53" s="24">
        <f t="shared" si="27"/>
        <v>10</v>
      </c>
      <c r="E53" s="24">
        <f t="shared" si="28"/>
        <v>83</v>
      </c>
      <c r="F53" s="24" t="str">
        <f t="shared" si="29"/>
        <v>R8310</v>
      </c>
      <c r="G53" s="24" t="str">
        <f t="shared" si="39"/>
        <v>2#腔体真空计断线标志[R310]</v>
      </c>
      <c r="H53" s="24">
        <f t="shared" si="30"/>
        <v>60</v>
      </c>
      <c r="I53" s="24" t="str">
        <f t="shared" si="25"/>
        <v>T60</v>
      </c>
      <c r="J53" s="24" t="str">
        <f t="shared" si="31"/>
        <v>2#腔体真空计断线感应延时[R310]</v>
      </c>
      <c r="K53" s="24" t="str">
        <f t="shared" si="32"/>
        <v>R18310</v>
      </c>
      <c r="L53" s="24" t="str">
        <f t="shared" si="33"/>
        <v>2#腔体真空计断线[lamp]</v>
      </c>
      <c r="M53" s="24">
        <f t="shared" si="34"/>
        <v>404</v>
      </c>
      <c r="N53" s="24" t="str">
        <f t="shared" si="35"/>
        <v>MR40410</v>
      </c>
      <c r="O53" s="24" t="str">
        <f t="shared" si="36"/>
        <v>[MR40410]2#腔体真空计断线异常,请检查[R310]</v>
      </c>
      <c r="P53" s="24" t="str">
        <f t="shared" si="37"/>
        <v>2#腔体真空计断线[alm]</v>
      </c>
      <c r="R53" s="24" t="str">
        <f t="shared" si="26"/>
        <v>T</v>
      </c>
      <c r="S53" s="24" t="str">
        <f t="shared" si="38"/>
        <v>2#腔体真空计断线报警延时</v>
      </c>
      <c r="W53" s="150"/>
      <c r="X53" s="150"/>
      <c r="Y53" s="150"/>
    </row>
    <row r="54" spans="1:25" s="24" customFormat="1" ht="12" x14ac:dyDescent="0.15">
      <c r="A54" s="156"/>
      <c r="B54" s="24" t="s">
        <v>1551</v>
      </c>
      <c r="D54" s="24">
        <f t="shared" si="27"/>
        <v>11</v>
      </c>
      <c r="E54" s="24">
        <f t="shared" si="28"/>
        <v>83</v>
      </c>
      <c r="F54" s="24" t="str">
        <f t="shared" si="29"/>
        <v>R8311</v>
      </c>
      <c r="G54" s="24" t="str">
        <f t="shared" si="39"/>
        <v>标志[R311]</v>
      </c>
      <c r="H54" s="24">
        <f t="shared" si="30"/>
        <v>61</v>
      </c>
      <c r="I54" s="24" t="str">
        <f t="shared" si="25"/>
        <v>T61</v>
      </c>
      <c r="J54" s="24" t="str">
        <f t="shared" si="31"/>
        <v>感应延时[R311]</v>
      </c>
      <c r="K54" s="24" t="str">
        <f t="shared" si="32"/>
        <v>R18311</v>
      </c>
      <c r="L54" s="24" t="str">
        <f t="shared" si="33"/>
        <v>[lamp]</v>
      </c>
      <c r="M54" s="24">
        <f t="shared" si="34"/>
        <v>404</v>
      </c>
      <c r="N54" s="24" t="str">
        <f t="shared" si="35"/>
        <v>MR40411</v>
      </c>
      <c r="O54" s="24" t="str">
        <f t="shared" si="36"/>
        <v>[MR40411]异常,请检查[R311]</v>
      </c>
      <c r="P54" s="24" t="str">
        <f t="shared" si="37"/>
        <v>[alm]</v>
      </c>
      <c r="R54" s="24" t="str">
        <f t="shared" si="26"/>
        <v>T</v>
      </c>
      <c r="S54" s="24" t="str">
        <f t="shared" si="38"/>
        <v>报警延时</v>
      </c>
      <c r="W54" s="150"/>
      <c r="X54" s="150"/>
      <c r="Y54" s="150"/>
    </row>
    <row r="55" spans="1:25" s="24" customFormat="1" ht="12" x14ac:dyDescent="0.15">
      <c r="A55" s="156"/>
      <c r="B55" s="24" t="s">
        <v>1552</v>
      </c>
      <c r="C55" s="24" t="s">
        <v>1961</v>
      </c>
      <c r="D55" s="24">
        <f t="shared" si="27"/>
        <v>12</v>
      </c>
      <c r="E55" s="24">
        <f t="shared" si="28"/>
        <v>83</v>
      </c>
      <c r="F55" s="24" t="str">
        <f t="shared" si="29"/>
        <v>R8312</v>
      </c>
      <c r="G55" s="24" t="str">
        <f>C55&amp;G$1&amp;"["&amp;B55&amp;"]"</f>
        <v>氦检仪稳定延时超时（公共）请检查氦检仪是否启动和通讯标志[R312]</v>
      </c>
      <c r="H55" s="24">
        <f t="shared" si="30"/>
        <v>62</v>
      </c>
      <c r="I55" s="24" t="str">
        <f t="shared" si="25"/>
        <v>T62</v>
      </c>
      <c r="J55" s="24" t="str">
        <f>C55&amp;J$2&amp;"["&amp;B55&amp;"]"</f>
        <v>氦检仪稳定延时超时（公共）请检查氦检仪是否启动和通讯感应延时[R312]</v>
      </c>
      <c r="K55" s="24" t="str">
        <f t="shared" si="32"/>
        <v>R18312</v>
      </c>
      <c r="L55" s="24" t="str">
        <f t="shared" si="33"/>
        <v>氦检仪稳定延时超时（公共）请检查氦检仪是否启动和通讯[lamp]</v>
      </c>
      <c r="M55" s="24">
        <f t="shared" si="34"/>
        <v>404</v>
      </c>
      <c r="N55" s="24" t="str">
        <f t="shared" si="35"/>
        <v>MR40412</v>
      </c>
      <c r="O55" s="24" t="str">
        <f t="shared" si="36"/>
        <v>[MR40412]氦检仪稳定延时超时（公共）请检查氦检仪是否启动和通讯异常,请检查[R312]</v>
      </c>
      <c r="P55" s="24" t="str">
        <f t="shared" si="37"/>
        <v>氦检仪稳定延时超时（公共）请检查氦检仪是否启动和通讯[alm]</v>
      </c>
      <c r="R55" s="24" t="str">
        <f t="shared" si="26"/>
        <v>T</v>
      </c>
      <c r="S55" s="24" t="str">
        <f t="shared" si="38"/>
        <v>氦检仪稳定延时超时（公共）请检查氦检仪是否启动和通讯报警延时</v>
      </c>
      <c r="W55" s="150"/>
      <c r="X55" s="150"/>
      <c r="Y55" s="150"/>
    </row>
    <row r="56" spans="1:25" s="24" customFormat="1" ht="12" x14ac:dyDescent="0.15">
      <c r="A56" s="156"/>
      <c r="B56" s="24" t="s">
        <v>1553</v>
      </c>
      <c r="D56" s="24">
        <f t="shared" si="27"/>
        <v>13</v>
      </c>
      <c r="E56" s="24">
        <f t="shared" si="28"/>
        <v>83</v>
      </c>
      <c r="F56" s="24" t="str">
        <f t="shared" si="29"/>
        <v>R8313</v>
      </c>
      <c r="G56" s="24" t="str">
        <f t="shared" si="39"/>
        <v>标志[R313]</v>
      </c>
      <c r="H56" s="24">
        <f t="shared" si="30"/>
        <v>63</v>
      </c>
      <c r="I56" s="24" t="str">
        <f t="shared" si="25"/>
        <v>T63</v>
      </c>
      <c r="J56" s="24" t="str">
        <f t="shared" si="31"/>
        <v>感应延时[R313]</v>
      </c>
      <c r="K56" s="24" t="str">
        <f t="shared" si="32"/>
        <v>R18313</v>
      </c>
      <c r="L56" s="24" t="str">
        <f t="shared" si="33"/>
        <v>[lamp]</v>
      </c>
      <c r="M56" s="24">
        <f t="shared" si="34"/>
        <v>404</v>
      </c>
      <c r="N56" s="24" t="str">
        <f t="shared" si="35"/>
        <v>MR40413</v>
      </c>
      <c r="O56" s="24" t="str">
        <f t="shared" si="36"/>
        <v>[MR40413]异常,请检查[R313]</v>
      </c>
      <c r="P56" s="24" t="str">
        <f t="shared" si="37"/>
        <v>[alm]</v>
      </c>
      <c r="R56" s="24" t="str">
        <f t="shared" si="26"/>
        <v>T</v>
      </c>
      <c r="S56" s="24" t="str">
        <f t="shared" si="38"/>
        <v>报警延时</v>
      </c>
      <c r="W56" s="150"/>
      <c r="X56" s="150"/>
      <c r="Y56" s="150"/>
    </row>
    <row r="57" spans="1:25" s="24" customFormat="1" ht="12" x14ac:dyDescent="0.15">
      <c r="A57" s="156"/>
      <c r="B57" s="24" t="s">
        <v>1554</v>
      </c>
      <c r="D57" s="24">
        <f t="shared" si="27"/>
        <v>14</v>
      </c>
      <c r="E57" s="24">
        <f t="shared" si="28"/>
        <v>83</v>
      </c>
      <c r="F57" s="24" t="str">
        <f t="shared" si="29"/>
        <v>R8314</v>
      </c>
      <c r="G57" s="24" t="str">
        <f t="shared" si="39"/>
        <v>标志[R314]</v>
      </c>
      <c r="H57" s="24">
        <f t="shared" si="30"/>
        <v>64</v>
      </c>
      <c r="I57" s="24" t="str">
        <f t="shared" si="25"/>
        <v>T64</v>
      </c>
      <c r="J57" s="24" t="str">
        <f t="shared" si="31"/>
        <v>感应延时[R314]</v>
      </c>
      <c r="K57" s="24" t="str">
        <f t="shared" si="32"/>
        <v>R18314</v>
      </c>
      <c r="L57" s="24" t="str">
        <f t="shared" si="33"/>
        <v>[lamp]</v>
      </c>
      <c r="M57" s="24">
        <f t="shared" si="34"/>
        <v>404</v>
      </c>
      <c r="N57" s="24" t="str">
        <f t="shared" si="35"/>
        <v>MR40414</v>
      </c>
      <c r="O57" s="24" t="str">
        <f t="shared" si="36"/>
        <v>[MR40414]异常,请检查[R314]</v>
      </c>
      <c r="P57" s="24" t="str">
        <f t="shared" si="37"/>
        <v>[alm]</v>
      </c>
      <c r="R57" s="24" t="str">
        <f t="shared" si="26"/>
        <v>T</v>
      </c>
      <c r="S57" s="24" t="str">
        <f t="shared" si="38"/>
        <v>报警延时</v>
      </c>
      <c r="W57" s="150"/>
      <c r="X57" s="150"/>
      <c r="Y57" s="150"/>
    </row>
    <row r="58" spans="1:25" s="24" customFormat="1" ht="12" x14ac:dyDescent="0.15">
      <c r="A58" s="156"/>
      <c r="B58" s="24" t="s">
        <v>1555</v>
      </c>
      <c r="D58" s="24">
        <f t="shared" si="27"/>
        <v>15</v>
      </c>
      <c r="E58" s="24">
        <f t="shared" si="28"/>
        <v>83</v>
      </c>
      <c r="F58" s="24" t="str">
        <f t="shared" si="29"/>
        <v>R8315</v>
      </c>
      <c r="G58" s="24" t="str">
        <f t="shared" si="39"/>
        <v>标志[R315]</v>
      </c>
      <c r="H58" s="24">
        <f t="shared" si="30"/>
        <v>65</v>
      </c>
      <c r="I58" s="24" t="str">
        <f t="shared" si="25"/>
        <v>T65</v>
      </c>
      <c r="J58" s="24" t="str">
        <f t="shared" si="31"/>
        <v>感应延时[R315]</v>
      </c>
      <c r="K58" s="24" t="str">
        <f t="shared" si="32"/>
        <v>R18315</v>
      </c>
      <c r="L58" s="24" t="str">
        <f t="shared" si="33"/>
        <v>[lamp]</v>
      </c>
      <c r="M58" s="24">
        <f t="shared" si="34"/>
        <v>404</v>
      </c>
      <c r="N58" s="24" t="str">
        <f t="shared" si="35"/>
        <v>MR40415</v>
      </c>
      <c r="O58" s="24" t="str">
        <f t="shared" si="36"/>
        <v>[MR40415]异常,请检查[R315]</v>
      </c>
      <c r="P58" s="24" t="str">
        <f t="shared" si="37"/>
        <v>[alm]</v>
      </c>
      <c r="R58" s="24" t="str">
        <f t="shared" si="26"/>
        <v>T</v>
      </c>
      <c r="S58" s="24" t="str">
        <f t="shared" si="38"/>
        <v>报警延时</v>
      </c>
      <c r="W58" s="150"/>
      <c r="X58" s="150"/>
      <c r="Y58" s="150"/>
    </row>
    <row r="59" spans="1:25" s="135" customFormat="1" ht="12" customHeight="1" x14ac:dyDescent="0.15">
      <c r="A59" s="155" t="s">
        <v>381</v>
      </c>
      <c r="B59" s="135" t="s">
        <v>1556</v>
      </c>
      <c r="C59" s="135" t="s">
        <v>1512</v>
      </c>
      <c r="D59" s="135">
        <f t="shared" si="27"/>
        <v>0</v>
      </c>
      <c r="E59" s="135">
        <f t="shared" si="28"/>
        <v>84</v>
      </c>
      <c r="F59" s="135" t="str">
        <f t="shared" si="29"/>
        <v>R8400</v>
      </c>
      <c r="G59" s="135" t="str">
        <f t="shared" si="39"/>
        <v>A-1#腔体有料记忆标志[R400]</v>
      </c>
      <c r="H59" s="135">
        <f t="shared" si="30"/>
        <v>66</v>
      </c>
      <c r="I59" s="135" t="str">
        <f t="shared" si="25"/>
        <v>T66</v>
      </c>
      <c r="J59" s="135" t="str">
        <f t="shared" si="31"/>
        <v>A-1#腔体有料记忆感应延时[R400]</v>
      </c>
      <c r="K59" s="135" t="str">
        <f t="shared" si="32"/>
        <v>R18400</v>
      </c>
      <c r="L59" s="135" t="str">
        <f t="shared" si="33"/>
        <v>A-1#腔体有料记忆[lamp]</v>
      </c>
      <c r="M59" s="135">
        <f t="shared" si="34"/>
        <v>405</v>
      </c>
      <c r="N59" s="135" t="str">
        <f t="shared" si="35"/>
        <v>MR40500</v>
      </c>
      <c r="O59" s="135" t="str">
        <f>"["&amp;N59&amp;"]"&amp;C47&amp;"异常"&amp;","&amp;"请检查"&amp;"["&amp;B59&amp;"]"</f>
        <v>[MR40500]电脑软件未启动异常,请检查[R400]</v>
      </c>
      <c r="P59" s="135" t="str">
        <f t="shared" si="37"/>
        <v>A-1#腔体有料记忆[alm]</v>
      </c>
      <c r="R59" s="135" t="str">
        <f t="shared" si="26"/>
        <v>T</v>
      </c>
      <c r="S59" s="135" t="str">
        <f t="shared" si="38"/>
        <v>A-1#腔体有料记忆报警延时</v>
      </c>
      <c r="W59" s="151"/>
      <c r="X59" s="151"/>
      <c r="Y59" s="151"/>
    </row>
    <row r="60" spans="1:25" s="135" customFormat="1" ht="12" x14ac:dyDescent="0.15">
      <c r="A60" s="155"/>
      <c r="B60" s="135" t="s">
        <v>1577</v>
      </c>
      <c r="C60" s="135" t="s">
        <v>1578</v>
      </c>
      <c r="D60" s="135">
        <f t="shared" si="27"/>
        <v>1</v>
      </c>
      <c r="E60" s="135">
        <f t="shared" si="28"/>
        <v>84</v>
      </c>
      <c r="F60" s="135" t="str">
        <f t="shared" si="29"/>
        <v>R8401</v>
      </c>
      <c r="G60" s="135" t="str">
        <f t="shared" si="39"/>
        <v>A-2#腔体有料记忆标志[R401]</v>
      </c>
      <c r="H60" s="135">
        <f t="shared" si="30"/>
        <v>67</v>
      </c>
      <c r="I60" s="135" t="str">
        <f t="shared" si="25"/>
        <v>T67</v>
      </c>
      <c r="J60" s="135" t="str">
        <f t="shared" si="31"/>
        <v>A-2#腔体有料记忆感应延时[R401]</v>
      </c>
      <c r="K60" s="135" t="str">
        <f t="shared" si="32"/>
        <v>R18401</v>
      </c>
      <c r="L60" s="135" t="str">
        <f t="shared" si="33"/>
        <v>A-2#腔体有料记忆[lamp]</v>
      </c>
      <c r="M60" s="135">
        <f t="shared" si="34"/>
        <v>405</v>
      </c>
      <c r="N60" s="135" t="str">
        <f t="shared" si="35"/>
        <v>MR40501</v>
      </c>
      <c r="O60" s="135" t="str">
        <f>"["&amp;N60&amp;"]"&amp;C48&amp;"异常"&amp;","&amp;"请检查"&amp;"["&amp;B60&amp;"]"</f>
        <v>[MR40501]氦检仪通信异常异常,请检查[R401]</v>
      </c>
      <c r="P60" s="135" t="str">
        <f t="shared" si="37"/>
        <v>A-2#腔体有料记忆[alm]</v>
      </c>
      <c r="R60" s="135" t="str">
        <f t="shared" si="26"/>
        <v>T</v>
      </c>
      <c r="S60" s="135" t="str">
        <f t="shared" si="38"/>
        <v>A-2#腔体有料记忆报警延时</v>
      </c>
      <c r="W60" s="151"/>
      <c r="X60" s="151"/>
      <c r="Y60" s="151"/>
    </row>
    <row r="61" spans="1:25" s="135" customFormat="1" ht="12" x14ac:dyDescent="0.15">
      <c r="A61" s="155"/>
      <c r="B61" s="135" t="s">
        <v>1579</v>
      </c>
      <c r="C61" s="135" t="s">
        <v>1513</v>
      </c>
      <c r="D61" s="135">
        <f t="shared" si="27"/>
        <v>2</v>
      </c>
      <c r="E61" s="135">
        <f t="shared" si="28"/>
        <v>84</v>
      </c>
      <c r="F61" s="135" t="str">
        <f t="shared" si="29"/>
        <v>R8402</v>
      </c>
      <c r="G61" s="135" t="str">
        <f t="shared" si="39"/>
        <v>B-1#腔体有料记忆标志[R402]</v>
      </c>
      <c r="H61" s="135">
        <f t="shared" si="30"/>
        <v>68</v>
      </c>
      <c r="I61" s="135" t="str">
        <f t="shared" si="25"/>
        <v>T68</v>
      </c>
      <c r="J61" s="135" t="str">
        <f t="shared" si="31"/>
        <v>B-1#腔体有料记忆感应延时[R402]</v>
      </c>
      <c r="K61" s="135" t="str">
        <f t="shared" si="32"/>
        <v>R18402</v>
      </c>
      <c r="L61" s="135" t="str">
        <f t="shared" si="33"/>
        <v>B-1#腔体有料记忆[lamp]</v>
      </c>
      <c r="M61" s="135">
        <f t="shared" si="34"/>
        <v>405</v>
      </c>
      <c r="N61" s="135" t="str">
        <f t="shared" si="35"/>
        <v>MR40502</v>
      </c>
      <c r="O61" s="135" t="str">
        <f>"["&amp;N61&amp;"]"&amp;C49&amp;"异常"&amp;","&amp;"请检查"&amp;"["&amp;B61&amp;"]"</f>
        <v>[MR40502]扫码枪通讯异常异常,请检查[R402]</v>
      </c>
      <c r="P61" s="135" t="str">
        <f t="shared" si="37"/>
        <v>B-1#腔体有料记忆[alm]</v>
      </c>
      <c r="R61" s="135" t="str">
        <f t="shared" si="26"/>
        <v>T</v>
      </c>
      <c r="S61" s="135" t="str">
        <f t="shared" si="38"/>
        <v>B-1#腔体有料记忆报警延时</v>
      </c>
      <c r="W61" s="151"/>
      <c r="X61" s="151"/>
      <c r="Y61" s="151"/>
    </row>
    <row r="62" spans="1:25" s="135" customFormat="1" ht="12" x14ac:dyDescent="0.15">
      <c r="A62" s="155"/>
      <c r="B62" s="135" t="s">
        <v>1580</v>
      </c>
      <c r="C62" s="135" t="s">
        <v>1581</v>
      </c>
      <c r="D62" s="135">
        <f t="shared" si="27"/>
        <v>3</v>
      </c>
      <c r="E62" s="135">
        <f t="shared" si="28"/>
        <v>84</v>
      </c>
      <c r="F62" s="135" t="str">
        <f t="shared" si="29"/>
        <v>R8403</v>
      </c>
      <c r="G62" s="135" t="str">
        <f t="shared" si="39"/>
        <v>B-2#腔体有料记忆标志[R403]</v>
      </c>
      <c r="H62" s="135">
        <f t="shared" si="30"/>
        <v>69</v>
      </c>
      <c r="I62" s="135" t="str">
        <f t="shared" si="25"/>
        <v>T69</v>
      </c>
      <c r="J62" s="135" t="str">
        <f t="shared" si="31"/>
        <v>B-2#腔体有料记忆感应延时[R403]</v>
      </c>
      <c r="K62" s="135" t="str">
        <f t="shared" si="32"/>
        <v>R18403</v>
      </c>
      <c r="L62" s="135" t="str">
        <f t="shared" si="33"/>
        <v>B-2#腔体有料记忆[lamp]</v>
      </c>
      <c r="M62" s="135">
        <f t="shared" si="34"/>
        <v>405</v>
      </c>
      <c r="N62" s="135" t="str">
        <f t="shared" si="35"/>
        <v>MR40503</v>
      </c>
      <c r="O62" s="135" t="str">
        <f>"["&amp;N62&amp;"]"&amp;C50&amp;"异常"&amp;","&amp;"请检查"&amp;"["&amp;B62&amp;"]"</f>
        <v>[MR40503]PC取数据超时异常,请检查[R403]</v>
      </c>
      <c r="P62" s="135" t="str">
        <f t="shared" si="37"/>
        <v>B-2#腔体有料记忆[alm]</v>
      </c>
      <c r="R62" s="135" t="str">
        <f t="shared" si="26"/>
        <v>T</v>
      </c>
      <c r="S62" s="135" t="str">
        <f t="shared" si="38"/>
        <v>B-2#腔体有料记忆报警延时</v>
      </c>
      <c r="W62" s="151"/>
      <c r="X62" s="151"/>
      <c r="Y62" s="151"/>
    </row>
    <row r="63" spans="1:25" s="135" customFormat="1" ht="12" x14ac:dyDescent="0.15">
      <c r="A63" s="155"/>
      <c r="B63" s="135" t="s">
        <v>1582</v>
      </c>
      <c r="D63" s="135">
        <f t="shared" si="27"/>
        <v>4</v>
      </c>
      <c r="E63" s="135">
        <f t="shared" si="28"/>
        <v>84</v>
      </c>
      <c r="F63" s="135" t="str">
        <f t="shared" si="29"/>
        <v>R8404</v>
      </c>
      <c r="G63" s="135" t="str">
        <f t="shared" si="39"/>
        <v>标志[R404]</v>
      </c>
      <c r="H63" s="135">
        <f t="shared" si="30"/>
        <v>70</v>
      </c>
      <c r="I63" s="135" t="str">
        <f t="shared" si="25"/>
        <v>T70</v>
      </c>
      <c r="J63" s="135" t="str">
        <f t="shared" si="31"/>
        <v>感应延时[R404]</v>
      </c>
      <c r="K63" s="135" t="str">
        <f t="shared" si="32"/>
        <v>R18404</v>
      </c>
      <c r="L63" s="135" t="str">
        <f t="shared" si="33"/>
        <v>[lamp]</v>
      </c>
      <c r="M63" s="135">
        <f t="shared" si="34"/>
        <v>405</v>
      </c>
      <c r="N63" s="135" t="str">
        <f t="shared" si="35"/>
        <v>MR40504</v>
      </c>
      <c r="O63" s="135" t="str">
        <f t="shared" ref="O63" si="40">"["&amp;N63&amp;"]"&amp;C63&amp;"异常"&amp;","&amp;"请检查"&amp;"["&amp;B63&amp;"]"</f>
        <v>[MR40504]异常,请检查[R404]</v>
      </c>
      <c r="P63" s="135" t="str">
        <f t="shared" si="37"/>
        <v>[alm]</v>
      </c>
      <c r="R63" s="135" t="str">
        <f t="shared" si="26"/>
        <v>T</v>
      </c>
      <c r="S63" s="135" t="str">
        <f t="shared" si="38"/>
        <v>报警延时</v>
      </c>
      <c r="W63" s="151"/>
      <c r="X63" s="151"/>
      <c r="Y63" s="151"/>
    </row>
    <row r="64" spans="1:25" s="135" customFormat="1" ht="12" x14ac:dyDescent="0.15">
      <c r="A64" s="155"/>
      <c r="B64" s="135" t="s">
        <v>1583</v>
      </c>
      <c r="D64" s="135">
        <f t="shared" si="27"/>
        <v>5</v>
      </c>
      <c r="E64" s="135">
        <f t="shared" si="28"/>
        <v>84</v>
      </c>
      <c r="F64" s="135" t="str">
        <f t="shared" si="29"/>
        <v>R8405</v>
      </c>
      <c r="G64" s="135" t="str">
        <f t="shared" si="39"/>
        <v>标志[R405]</v>
      </c>
      <c r="H64" s="135">
        <f t="shared" si="30"/>
        <v>71</v>
      </c>
      <c r="I64" s="135" t="str">
        <f t="shared" si="25"/>
        <v>T71</v>
      </c>
      <c r="J64" s="135" t="str">
        <f t="shared" si="31"/>
        <v>感应延时[R405]</v>
      </c>
      <c r="K64" s="135" t="str">
        <f t="shared" si="32"/>
        <v>R18405</v>
      </c>
      <c r="L64" s="135" t="str">
        <f t="shared" si="33"/>
        <v>[lamp]</v>
      </c>
      <c r="M64" s="135">
        <f t="shared" si="34"/>
        <v>405</v>
      </c>
      <c r="N64" s="135" t="str">
        <f t="shared" si="35"/>
        <v>MR40505</v>
      </c>
      <c r="O64" s="135" t="str">
        <f t="shared" ref="O64:O66" si="41">"["&amp;N64&amp;"]"&amp;C64&amp;"异常"&amp;","&amp;"请检查"&amp;"["&amp;B64&amp;"]"</f>
        <v>[MR40505]异常,请检查[R405]</v>
      </c>
      <c r="P64" s="135" t="str">
        <f t="shared" si="37"/>
        <v>[alm]</v>
      </c>
      <c r="R64" s="135" t="str">
        <f t="shared" si="26"/>
        <v>T</v>
      </c>
      <c r="S64" s="135" t="str">
        <f t="shared" si="38"/>
        <v>报警延时</v>
      </c>
      <c r="W64" s="151"/>
      <c r="X64" s="151"/>
      <c r="Y64" s="151"/>
    </row>
    <row r="65" spans="1:25" s="135" customFormat="1" ht="12" x14ac:dyDescent="0.15">
      <c r="A65" s="155"/>
      <c r="B65" s="135" t="s">
        <v>1584</v>
      </c>
      <c r="D65" s="135">
        <f t="shared" si="27"/>
        <v>6</v>
      </c>
      <c r="E65" s="135">
        <f t="shared" si="28"/>
        <v>84</v>
      </c>
      <c r="F65" s="135" t="str">
        <f t="shared" si="29"/>
        <v>R8406</v>
      </c>
      <c r="G65" s="135" t="str">
        <f t="shared" si="39"/>
        <v>标志[R406]</v>
      </c>
      <c r="H65" s="135">
        <f t="shared" si="30"/>
        <v>72</v>
      </c>
      <c r="I65" s="135" t="str">
        <f t="shared" si="25"/>
        <v>T72</v>
      </c>
      <c r="J65" s="135" t="str">
        <f t="shared" si="31"/>
        <v>感应延时[R406]</v>
      </c>
      <c r="K65" s="135" t="str">
        <f t="shared" si="32"/>
        <v>R18406</v>
      </c>
      <c r="L65" s="135" t="str">
        <f t="shared" si="33"/>
        <v>[lamp]</v>
      </c>
      <c r="M65" s="135">
        <f t="shared" si="34"/>
        <v>405</v>
      </c>
      <c r="N65" s="135" t="str">
        <f t="shared" si="35"/>
        <v>MR40506</v>
      </c>
      <c r="O65" s="135" t="str">
        <f t="shared" si="41"/>
        <v>[MR40506]异常,请检查[R406]</v>
      </c>
      <c r="P65" s="135" t="str">
        <f t="shared" si="37"/>
        <v>[alm]</v>
      </c>
      <c r="R65" s="135" t="str">
        <f t="shared" si="26"/>
        <v>T</v>
      </c>
      <c r="S65" s="135" t="str">
        <f t="shared" si="38"/>
        <v>报警延时</v>
      </c>
      <c r="W65" s="151"/>
      <c r="X65" s="151"/>
      <c r="Y65" s="151"/>
    </row>
    <row r="66" spans="1:25" s="135" customFormat="1" ht="12" x14ac:dyDescent="0.15">
      <c r="A66" s="155"/>
      <c r="B66" s="135" t="s">
        <v>1585</v>
      </c>
      <c r="D66" s="135">
        <f t="shared" si="27"/>
        <v>7</v>
      </c>
      <c r="E66" s="135">
        <f t="shared" si="28"/>
        <v>84</v>
      </c>
      <c r="F66" s="135" t="str">
        <f t="shared" si="29"/>
        <v>R8407</v>
      </c>
      <c r="G66" s="135" t="str">
        <f t="shared" si="39"/>
        <v>标志[R407]</v>
      </c>
      <c r="H66" s="135">
        <f t="shared" si="30"/>
        <v>73</v>
      </c>
      <c r="I66" s="135" t="str">
        <f t="shared" si="25"/>
        <v>T73</v>
      </c>
      <c r="J66" s="135" t="str">
        <f t="shared" si="31"/>
        <v>感应延时[R407]</v>
      </c>
      <c r="K66" s="135" t="str">
        <f t="shared" si="32"/>
        <v>R18407</v>
      </c>
      <c r="L66" s="135" t="str">
        <f t="shared" si="33"/>
        <v>[lamp]</v>
      </c>
      <c r="M66" s="135">
        <f t="shared" si="34"/>
        <v>405</v>
      </c>
      <c r="N66" s="135" t="str">
        <f t="shared" si="35"/>
        <v>MR40507</v>
      </c>
      <c r="O66" s="135" t="str">
        <f t="shared" si="41"/>
        <v>[MR40507]异常,请检查[R407]</v>
      </c>
      <c r="P66" s="135" t="str">
        <f t="shared" si="37"/>
        <v>[alm]</v>
      </c>
      <c r="R66" s="135" t="str">
        <f t="shared" si="26"/>
        <v>T</v>
      </c>
      <c r="S66" s="135" t="str">
        <f t="shared" si="38"/>
        <v>报警延时</v>
      </c>
      <c r="W66" s="151"/>
      <c r="X66" s="151"/>
      <c r="Y66" s="151"/>
    </row>
    <row r="67" spans="1:25" s="135" customFormat="1" ht="12" x14ac:dyDescent="0.15">
      <c r="A67" s="155"/>
      <c r="B67" s="135" t="s">
        <v>1586</v>
      </c>
      <c r="D67" s="135">
        <f t="shared" si="27"/>
        <v>8</v>
      </c>
      <c r="E67" s="135">
        <f t="shared" ref="E67:E74" si="42">IF(D66=15,(E66+1),E66)</f>
        <v>84</v>
      </c>
      <c r="F67" s="135" t="str">
        <f t="shared" si="29"/>
        <v>R8408</v>
      </c>
      <c r="G67" s="135" t="str">
        <f t="shared" si="39"/>
        <v>标志[R408]</v>
      </c>
      <c r="H67" s="135">
        <f t="shared" si="30"/>
        <v>74</v>
      </c>
      <c r="I67" s="135" t="str">
        <f t="shared" si="25"/>
        <v>T74</v>
      </c>
      <c r="J67" s="135" t="str">
        <f t="shared" si="31"/>
        <v>感应延时[R408]</v>
      </c>
      <c r="K67" s="135" t="str">
        <f t="shared" si="32"/>
        <v>R18408</v>
      </c>
      <c r="L67" s="135" t="str">
        <f t="shared" si="33"/>
        <v>[lamp]</v>
      </c>
      <c r="M67" s="135">
        <f t="shared" si="34"/>
        <v>405</v>
      </c>
      <c r="N67" s="135" t="str">
        <f t="shared" si="35"/>
        <v>MR40508</v>
      </c>
      <c r="O67" s="135" t="str">
        <f>"["&amp;N67&amp;"]"&amp;C52&amp;"异常"&amp;","&amp;"请检查"&amp;"["&amp;B67&amp;"]"</f>
        <v>[MR40508]1#腔体真空计断线异常,请检查[R408]</v>
      </c>
      <c r="P67" s="135" t="str">
        <f t="shared" si="37"/>
        <v>[alm]</v>
      </c>
      <c r="R67" s="135" t="str">
        <f t="shared" si="26"/>
        <v>T</v>
      </c>
      <c r="S67" s="135" t="str">
        <f t="shared" si="38"/>
        <v>报警延时</v>
      </c>
      <c r="W67" s="151"/>
      <c r="X67" s="151"/>
      <c r="Y67" s="151"/>
    </row>
    <row r="68" spans="1:25" s="135" customFormat="1" ht="12" x14ac:dyDescent="0.15">
      <c r="A68" s="155"/>
      <c r="B68" s="135" t="s">
        <v>1587</v>
      </c>
      <c r="D68" s="135">
        <f t="shared" si="27"/>
        <v>9</v>
      </c>
      <c r="E68" s="135">
        <f t="shared" si="42"/>
        <v>84</v>
      </c>
      <c r="F68" s="135" t="str">
        <f t="shared" si="29"/>
        <v>R8409</v>
      </c>
      <c r="G68" s="135" t="str">
        <f t="shared" si="39"/>
        <v>标志[R409]</v>
      </c>
      <c r="H68" s="135">
        <f t="shared" si="30"/>
        <v>75</v>
      </c>
      <c r="I68" s="135" t="str">
        <f t="shared" si="25"/>
        <v>T75</v>
      </c>
      <c r="J68" s="135" t="str">
        <f t="shared" si="31"/>
        <v>感应延时[R409]</v>
      </c>
      <c r="K68" s="135" t="str">
        <f t="shared" si="32"/>
        <v>R18409</v>
      </c>
      <c r="L68" s="135" t="str">
        <f t="shared" si="33"/>
        <v>[lamp]</v>
      </c>
      <c r="M68" s="135">
        <f t="shared" si="34"/>
        <v>405</v>
      </c>
      <c r="N68" s="135" t="str">
        <f t="shared" si="35"/>
        <v>MR40509</v>
      </c>
      <c r="O68" s="135" t="str">
        <f>"["&amp;N68&amp;"]"&amp;C53&amp;"异常"&amp;","&amp;"请检查"&amp;"["&amp;B68&amp;"]"</f>
        <v>[MR40509]2#腔体真空计断线异常,请检查[R409]</v>
      </c>
      <c r="P68" s="135" t="str">
        <f t="shared" si="37"/>
        <v>[alm]</v>
      </c>
      <c r="R68" s="135" t="str">
        <f t="shared" si="26"/>
        <v>T</v>
      </c>
      <c r="S68" s="135" t="str">
        <f t="shared" si="38"/>
        <v>报警延时</v>
      </c>
      <c r="W68" s="151"/>
      <c r="X68" s="151"/>
      <c r="Y68" s="151"/>
    </row>
    <row r="69" spans="1:25" s="135" customFormat="1" ht="12" x14ac:dyDescent="0.15">
      <c r="A69" s="155"/>
      <c r="B69" s="135" t="s">
        <v>1588</v>
      </c>
      <c r="D69" s="135">
        <f t="shared" si="27"/>
        <v>10</v>
      </c>
      <c r="E69" s="135">
        <f t="shared" si="42"/>
        <v>84</v>
      </c>
      <c r="F69" s="135" t="str">
        <f t="shared" si="29"/>
        <v>R8410</v>
      </c>
      <c r="G69" s="135" t="str">
        <f t="shared" si="39"/>
        <v>标志[R410]</v>
      </c>
      <c r="H69" s="135">
        <f t="shared" si="30"/>
        <v>76</v>
      </c>
      <c r="I69" s="135" t="str">
        <f t="shared" si="25"/>
        <v>T76</v>
      </c>
      <c r="J69" s="135" t="str">
        <f t="shared" si="31"/>
        <v>感应延时[R410]</v>
      </c>
      <c r="K69" s="135" t="str">
        <f t="shared" si="32"/>
        <v>R18410</v>
      </c>
      <c r="L69" s="135" t="str">
        <f t="shared" si="33"/>
        <v>[lamp]</v>
      </c>
      <c r="M69" s="135">
        <f t="shared" si="34"/>
        <v>405</v>
      </c>
      <c r="N69" s="135" t="str">
        <f t="shared" si="35"/>
        <v>MR40510</v>
      </c>
      <c r="O69" s="135" t="str">
        <f t="shared" ref="O69:O74" si="43">"["&amp;N69&amp;"]"&amp;C69&amp;"异常"&amp;","&amp;"请检查"&amp;"["&amp;B69&amp;"]"</f>
        <v>[MR40510]异常,请检查[R410]</v>
      </c>
      <c r="P69" s="135" t="str">
        <f t="shared" si="37"/>
        <v>[alm]</v>
      </c>
      <c r="R69" s="135" t="str">
        <f t="shared" ref="R69:R74" si="44">Q$4&amp;Q69</f>
        <v>T</v>
      </c>
      <c r="S69" s="135" t="str">
        <f t="shared" si="38"/>
        <v>报警延时</v>
      </c>
      <c r="W69" s="151"/>
      <c r="X69" s="151"/>
      <c r="Y69" s="151"/>
    </row>
    <row r="70" spans="1:25" s="135" customFormat="1" ht="12" x14ac:dyDescent="0.15">
      <c r="A70" s="155"/>
      <c r="B70" s="135" t="s">
        <v>1589</v>
      </c>
      <c r="D70" s="135">
        <f t="shared" si="27"/>
        <v>11</v>
      </c>
      <c r="E70" s="135">
        <f t="shared" si="42"/>
        <v>84</v>
      </c>
      <c r="F70" s="135" t="str">
        <f t="shared" si="29"/>
        <v>R8411</v>
      </c>
      <c r="G70" s="135" t="str">
        <f t="shared" si="39"/>
        <v>标志[R411]</v>
      </c>
      <c r="H70" s="135">
        <f t="shared" si="30"/>
        <v>77</v>
      </c>
      <c r="I70" s="135" t="str">
        <f t="shared" si="25"/>
        <v>T77</v>
      </c>
      <c r="J70" s="135" t="str">
        <f t="shared" si="31"/>
        <v>感应延时[R411]</v>
      </c>
      <c r="K70" s="135" t="str">
        <f t="shared" si="32"/>
        <v>R18411</v>
      </c>
      <c r="L70" s="135" t="str">
        <f t="shared" si="33"/>
        <v>[lamp]</v>
      </c>
      <c r="M70" s="135">
        <f t="shared" si="34"/>
        <v>405</v>
      </c>
      <c r="N70" s="135" t="str">
        <f t="shared" si="35"/>
        <v>MR40511</v>
      </c>
      <c r="O70" s="135" t="str">
        <f t="shared" si="43"/>
        <v>[MR40511]异常,请检查[R411]</v>
      </c>
      <c r="P70" s="135" t="str">
        <f t="shared" si="37"/>
        <v>[alm]</v>
      </c>
      <c r="R70" s="135" t="str">
        <f t="shared" si="44"/>
        <v>T</v>
      </c>
      <c r="S70" s="135" t="str">
        <f t="shared" si="38"/>
        <v>报警延时</v>
      </c>
      <c r="W70" s="151"/>
      <c r="X70" s="151"/>
      <c r="Y70" s="151"/>
    </row>
    <row r="71" spans="1:25" s="135" customFormat="1" ht="12" x14ac:dyDescent="0.15">
      <c r="A71" s="155"/>
      <c r="B71" s="135" t="s">
        <v>1590</v>
      </c>
      <c r="D71" s="135">
        <f t="shared" si="27"/>
        <v>12</v>
      </c>
      <c r="E71" s="135">
        <f t="shared" si="42"/>
        <v>84</v>
      </c>
      <c r="F71" s="135" t="str">
        <f t="shared" si="29"/>
        <v>R8412</v>
      </c>
      <c r="G71" s="135" t="str">
        <f t="shared" si="39"/>
        <v>标志[R412]</v>
      </c>
      <c r="H71" s="135">
        <f t="shared" si="30"/>
        <v>78</v>
      </c>
      <c r="I71" s="135" t="str">
        <f t="shared" si="25"/>
        <v>T78</v>
      </c>
      <c r="J71" s="135" t="str">
        <f t="shared" si="31"/>
        <v>感应延时[R412]</v>
      </c>
      <c r="K71" s="135" t="str">
        <f t="shared" si="32"/>
        <v>R18412</v>
      </c>
      <c r="L71" s="135" t="str">
        <f t="shared" si="33"/>
        <v>[lamp]</v>
      </c>
      <c r="M71" s="135">
        <f t="shared" si="34"/>
        <v>405</v>
      </c>
      <c r="N71" s="135" t="str">
        <f t="shared" si="35"/>
        <v>MR40512</v>
      </c>
      <c r="O71" s="135" t="str">
        <f t="shared" si="43"/>
        <v>[MR40512]异常,请检查[R412]</v>
      </c>
      <c r="P71" s="135" t="str">
        <f t="shared" si="37"/>
        <v>[alm]</v>
      </c>
      <c r="R71" s="135" t="str">
        <f t="shared" si="44"/>
        <v>T</v>
      </c>
      <c r="S71" s="135" t="str">
        <f t="shared" si="38"/>
        <v>报警延时</v>
      </c>
      <c r="W71" s="151"/>
      <c r="X71" s="151"/>
      <c r="Y71" s="151"/>
    </row>
    <row r="72" spans="1:25" s="135" customFormat="1" ht="12" x14ac:dyDescent="0.15">
      <c r="A72" s="155"/>
      <c r="B72" s="135" t="s">
        <v>1591</v>
      </c>
      <c r="D72" s="135">
        <f t="shared" si="27"/>
        <v>13</v>
      </c>
      <c r="E72" s="135">
        <f t="shared" si="42"/>
        <v>84</v>
      </c>
      <c r="F72" s="135" t="str">
        <f t="shared" si="29"/>
        <v>R8413</v>
      </c>
      <c r="G72" s="135" t="str">
        <f t="shared" si="39"/>
        <v>标志[R413]</v>
      </c>
      <c r="H72" s="135">
        <f t="shared" si="30"/>
        <v>79</v>
      </c>
      <c r="I72" s="135" t="str">
        <f t="shared" si="25"/>
        <v>T79</v>
      </c>
      <c r="J72" s="135" t="str">
        <f t="shared" si="31"/>
        <v>感应延时[R413]</v>
      </c>
      <c r="K72" s="135" t="str">
        <f t="shared" si="32"/>
        <v>R18413</v>
      </c>
      <c r="L72" s="135" t="str">
        <f t="shared" si="33"/>
        <v>[lamp]</v>
      </c>
      <c r="M72" s="135">
        <f t="shared" si="34"/>
        <v>405</v>
      </c>
      <c r="N72" s="135" t="str">
        <f t="shared" si="35"/>
        <v>MR40513</v>
      </c>
      <c r="O72" s="135" t="str">
        <f t="shared" si="43"/>
        <v>[MR40513]异常,请检查[R413]</v>
      </c>
      <c r="P72" s="135" t="str">
        <f t="shared" si="37"/>
        <v>[alm]</v>
      </c>
      <c r="R72" s="135" t="str">
        <f t="shared" si="44"/>
        <v>T</v>
      </c>
      <c r="S72" s="135" t="str">
        <f t="shared" si="38"/>
        <v>报警延时</v>
      </c>
      <c r="W72" s="151"/>
      <c r="X72" s="151"/>
      <c r="Y72" s="151"/>
    </row>
    <row r="73" spans="1:25" s="135" customFormat="1" ht="12" x14ac:dyDescent="0.15">
      <c r="A73" s="155"/>
      <c r="B73" s="135" t="s">
        <v>1592</v>
      </c>
      <c r="D73" s="135">
        <f t="shared" si="27"/>
        <v>14</v>
      </c>
      <c r="E73" s="135">
        <f t="shared" si="42"/>
        <v>84</v>
      </c>
      <c r="F73" s="135" t="str">
        <f t="shared" si="29"/>
        <v>R8414</v>
      </c>
      <c r="G73" s="135" t="str">
        <f t="shared" si="39"/>
        <v>标志[R414]</v>
      </c>
      <c r="H73" s="135">
        <f t="shared" si="30"/>
        <v>80</v>
      </c>
      <c r="I73" s="135" t="str">
        <f t="shared" si="25"/>
        <v>T80</v>
      </c>
      <c r="J73" s="135" t="str">
        <f t="shared" si="31"/>
        <v>感应延时[R414]</v>
      </c>
      <c r="K73" s="135" t="str">
        <f t="shared" si="32"/>
        <v>R18414</v>
      </c>
      <c r="L73" s="135" t="str">
        <f t="shared" si="33"/>
        <v>[lamp]</v>
      </c>
      <c r="M73" s="135">
        <f t="shared" si="34"/>
        <v>405</v>
      </c>
      <c r="N73" s="135" t="str">
        <f t="shared" si="35"/>
        <v>MR40514</v>
      </c>
      <c r="O73" s="135" t="str">
        <f t="shared" si="43"/>
        <v>[MR40514]异常,请检查[R414]</v>
      </c>
      <c r="P73" s="135" t="str">
        <f t="shared" si="37"/>
        <v>[alm]</v>
      </c>
      <c r="R73" s="135" t="str">
        <f t="shared" si="44"/>
        <v>T</v>
      </c>
      <c r="S73" s="135" t="str">
        <f t="shared" si="38"/>
        <v>报警延时</v>
      </c>
      <c r="W73" s="151"/>
      <c r="X73" s="151"/>
      <c r="Y73" s="151"/>
    </row>
    <row r="74" spans="1:25" s="135" customFormat="1" ht="12" x14ac:dyDescent="0.15">
      <c r="A74" s="155"/>
      <c r="B74" s="135" t="s">
        <v>1593</v>
      </c>
      <c r="D74" s="135">
        <f t="shared" si="27"/>
        <v>15</v>
      </c>
      <c r="E74" s="135">
        <f t="shared" si="42"/>
        <v>84</v>
      </c>
      <c r="F74" s="135" t="str">
        <f t="shared" si="29"/>
        <v>R8415</v>
      </c>
      <c r="G74" s="135" t="str">
        <f t="shared" si="39"/>
        <v>标志[R415]</v>
      </c>
      <c r="H74" s="135">
        <f t="shared" si="30"/>
        <v>81</v>
      </c>
      <c r="I74" s="135" t="str">
        <f t="shared" si="25"/>
        <v>T81</v>
      </c>
      <c r="J74" s="135" t="str">
        <f t="shared" si="31"/>
        <v>感应延时[R415]</v>
      </c>
      <c r="K74" s="135" t="str">
        <f t="shared" si="32"/>
        <v>R18415</v>
      </c>
      <c r="L74" s="135" t="str">
        <f t="shared" si="33"/>
        <v>[lamp]</v>
      </c>
      <c r="M74" s="135">
        <f t="shared" si="34"/>
        <v>405</v>
      </c>
      <c r="N74" s="135" t="str">
        <f t="shared" si="35"/>
        <v>MR40515</v>
      </c>
      <c r="O74" s="135" t="str">
        <f t="shared" si="43"/>
        <v>[MR40515]异常,请检查[R415]</v>
      </c>
      <c r="P74" s="135" t="str">
        <f t="shared" si="37"/>
        <v>[alm]</v>
      </c>
      <c r="R74" s="135" t="str">
        <f t="shared" si="44"/>
        <v>T</v>
      </c>
      <c r="S74" s="135" t="str">
        <f t="shared" si="38"/>
        <v>报警延时</v>
      </c>
      <c r="W74" s="151"/>
      <c r="X74" s="151"/>
      <c r="Y74" s="151"/>
    </row>
    <row r="75" spans="1:25" s="24" customFormat="1" ht="12" x14ac:dyDescent="0.15">
      <c r="B75" s="24" t="s">
        <v>1557</v>
      </c>
      <c r="C75" s="24" t="str">
        <f>IO点表!F51</f>
        <v>A工位氦检阀关</v>
      </c>
      <c r="D75" s="24">
        <v>0</v>
      </c>
      <c r="E75" s="24">
        <v>85</v>
      </c>
      <c r="F75" s="24" t="str">
        <f t="shared" si="29"/>
        <v>R8500</v>
      </c>
      <c r="G75" s="24" t="str">
        <f t="shared" si="39"/>
        <v>A工位氦检阀关标志[R500]</v>
      </c>
      <c r="H75" s="24">
        <v>82</v>
      </c>
      <c r="I75" s="24" t="str">
        <f t="shared" ref="I75:I91" si="45">I$4&amp;H75</f>
        <v>T82</v>
      </c>
      <c r="J75" s="24" t="str">
        <f t="shared" si="31"/>
        <v>A工位氦检阀关感应延时[R500]</v>
      </c>
      <c r="K75" s="24" t="str">
        <f t="shared" si="32"/>
        <v>R18500</v>
      </c>
      <c r="L75" s="24" t="str">
        <f t="shared" si="33"/>
        <v>A工位氦检阀关[lamp]</v>
      </c>
      <c r="M75" s="24">
        <f t="shared" si="34"/>
        <v>406</v>
      </c>
      <c r="N75" s="24" t="str">
        <f>M$4&amp;M75&amp;RIGHT(B75,2)</f>
        <v>MR40600</v>
      </c>
      <c r="O75" s="24" t="str">
        <f t="shared" ref="O75:O102" si="46">"["&amp;N75&amp;"]"&amp;C75&amp;"异常"&amp;","&amp;"请检查"&amp;"["&amp;A75&amp;"]"</f>
        <v>[MR40600]A工位氦检阀关异常,请检查[]</v>
      </c>
      <c r="P75" s="24" t="str">
        <f t="shared" si="37"/>
        <v>A工位氦检阀关[alm]</v>
      </c>
      <c r="R75" s="24" t="str">
        <f t="shared" ref="R75:R84" si="47">Q$4&amp;Q75</f>
        <v>T</v>
      </c>
      <c r="S75" s="24" t="str">
        <f t="shared" si="38"/>
        <v>A工位氦检阀关报警延时</v>
      </c>
      <c r="W75" s="150"/>
      <c r="X75" s="150"/>
      <c r="Y75" s="150"/>
    </row>
    <row r="76" spans="1:25" s="24" customFormat="1" ht="12" x14ac:dyDescent="0.15">
      <c r="B76" s="24" t="s">
        <v>1430</v>
      </c>
      <c r="C76" s="24" t="str">
        <f>IO点表!F52</f>
        <v>B工位氦检阀关</v>
      </c>
      <c r="D76" s="24">
        <f t="shared" ref="D76:D102" si="48">IF(D75=15,0,(D75+1))</f>
        <v>1</v>
      </c>
      <c r="E76" s="24">
        <f t="shared" ref="E76:E82" si="49">IF(D75=15,(E75+1),E75)</f>
        <v>85</v>
      </c>
      <c r="F76" s="24" t="str">
        <f t="shared" si="29"/>
        <v>R8501</v>
      </c>
      <c r="G76" s="24" t="str">
        <f t="shared" si="39"/>
        <v>B工位氦检阀关标志[R501]</v>
      </c>
      <c r="H76" s="24">
        <f t="shared" ref="H76:H93" si="50">H75+1</f>
        <v>83</v>
      </c>
      <c r="I76" s="24" t="str">
        <f t="shared" si="45"/>
        <v>T83</v>
      </c>
      <c r="J76" s="24" t="str">
        <f t="shared" si="31"/>
        <v>B工位氦检阀关感应延时[R501]</v>
      </c>
      <c r="K76" s="24" t="str">
        <f t="shared" si="32"/>
        <v>R18501</v>
      </c>
      <c r="L76" s="24" t="str">
        <f t="shared" si="33"/>
        <v>B工位氦检阀关[lamp]</v>
      </c>
      <c r="M76" s="24">
        <f t="shared" ref="M76:M102" si="51">IF(D75=15,(M75+1),M75)</f>
        <v>406</v>
      </c>
      <c r="N76" s="24" t="str">
        <f t="shared" ref="N76:N102" si="52">M$4&amp;M76&amp;RIGHT(B76,2)</f>
        <v>MR40601</v>
      </c>
      <c r="O76" s="24" t="str">
        <f t="shared" si="46"/>
        <v>[MR40601]B工位氦检阀关异常,请检查[]</v>
      </c>
      <c r="P76" s="24" t="str">
        <f t="shared" si="37"/>
        <v>B工位氦检阀关[alm]</v>
      </c>
      <c r="R76" s="24" t="str">
        <f t="shared" si="47"/>
        <v>T</v>
      </c>
      <c r="S76" s="24" t="str">
        <f t="shared" si="38"/>
        <v>B工位氦检阀关报警延时</v>
      </c>
      <c r="W76" s="150"/>
      <c r="X76" s="150"/>
      <c r="Y76" s="150"/>
    </row>
    <row r="77" spans="1:25" s="24" customFormat="1" ht="12" x14ac:dyDescent="0.15">
      <c r="B77" s="24" t="s">
        <v>1558</v>
      </c>
      <c r="C77" s="24" t="str">
        <f>IO点表!F53</f>
        <v>A工位抽真空阀关</v>
      </c>
      <c r="D77" s="24">
        <f t="shared" si="48"/>
        <v>2</v>
      </c>
      <c r="E77" s="24">
        <f t="shared" si="49"/>
        <v>85</v>
      </c>
      <c r="F77" s="24" t="str">
        <f t="shared" si="29"/>
        <v>R8502</v>
      </c>
      <c r="G77" s="24" t="str">
        <f t="shared" si="39"/>
        <v>A工位抽真空阀关标志[R502]</v>
      </c>
      <c r="H77" s="24">
        <f t="shared" si="50"/>
        <v>84</v>
      </c>
      <c r="I77" s="24" t="str">
        <f t="shared" si="45"/>
        <v>T84</v>
      </c>
      <c r="J77" s="24" t="str">
        <f t="shared" si="31"/>
        <v>A工位抽真空阀关感应延时[R502]</v>
      </c>
      <c r="K77" s="24" t="str">
        <f t="shared" si="32"/>
        <v>R18502</v>
      </c>
      <c r="L77" s="24" t="str">
        <f t="shared" si="33"/>
        <v>A工位抽真空阀关[lamp]</v>
      </c>
      <c r="M77" s="24">
        <f t="shared" si="51"/>
        <v>406</v>
      </c>
      <c r="N77" s="24" t="str">
        <f t="shared" si="52"/>
        <v>MR40602</v>
      </c>
      <c r="O77" s="24" t="str">
        <f t="shared" si="46"/>
        <v>[MR40602]A工位抽真空阀关异常,请检查[]</v>
      </c>
      <c r="P77" s="24" t="str">
        <f t="shared" si="37"/>
        <v>A工位抽真空阀关[alm]</v>
      </c>
      <c r="R77" s="24" t="str">
        <f t="shared" si="47"/>
        <v>T</v>
      </c>
      <c r="S77" s="24" t="str">
        <f t="shared" si="38"/>
        <v>A工位抽真空阀关报警延时</v>
      </c>
      <c r="W77" s="150"/>
      <c r="X77" s="150"/>
      <c r="Y77" s="150"/>
    </row>
    <row r="78" spans="1:25" s="24" customFormat="1" ht="12" x14ac:dyDescent="0.15">
      <c r="B78" s="24" t="s">
        <v>1559</v>
      </c>
      <c r="C78" s="24" t="str">
        <f>IO点表!F54</f>
        <v>B工位抽真空阀关</v>
      </c>
      <c r="D78" s="24">
        <f t="shared" si="48"/>
        <v>3</v>
      </c>
      <c r="E78" s="24">
        <f t="shared" si="49"/>
        <v>85</v>
      </c>
      <c r="F78" s="24" t="str">
        <f t="shared" si="29"/>
        <v>R8503</v>
      </c>
      <c r="G78" s="24" t="str">
        <f t="shared" si="39"/>
        <v>B工位抽真空阀关标志[R503]</v>
      </c>
      <c r="H78" s="24">
        <f t="shared" si="50"/>
        <v>85</v>
      </c>
      <c r="I78" s="24" t="str">
        <f t="shared" si="45"/>
        <v>T85</v>
      </c>
      <c r="J78" s="24" t="str">
        <f t="shared" si="31"/>
        <v>B工位抽真空阀关感应延时[R503]</v>
      </c>
      <c r="K78" s="24" t="str">
        <f t="shared" si="32"/>
        <v>R18503</v>
      </c>
      <c r="L78" s="24" t="str">
        <f t="shared" si="33"/>
        <v>B工位抽真空阀关[lamp]</v>
      </c>
      <c r="M78" s="24">
        <f t="shared" si="51"/>
        <v>406</v>
      </c>
      <c r="N78" s="24" t="str">
        <f t="shared" si="52"/>
        <v>MR40603</v>
      </c>
      <c r="O78" s="24" t="str">
        <f t="shared" si="46"/>
        <v>[MR40603]B工位抽真空阀关异常,请检查[]</v>
      </c>
      <c r="P78" s="24" t="str">
        <f t="shared" si="37"/>
        <v>B工位抽真空阀关[alm]</v>
      </c>
      <c r="R78" s="24" t="str">
        <f t="shared" si="47"/>
        <v>T</v>
      </c>
      <c r="S78" s="24" t="str">
        <f t="shared" si="38"/>
        <v>B工位抽真空阀关报警延时</v>
      </c>
      <c r="W78" s="150"/>
      <c r="X78" s="150"/>
      <c r="Y78" s="150"/>
    </row>
    <row r="79" spans="1:25" s="24" customFormat="1" ht="12" x14ac:dyDescent="0.15">
      <c r="B79" s="24" t="s">
        <v>1560</v>
      </c>
      <c r="C79" s="24" t="str">
        <f>IO点表!F55</f>
        <v>A工位破真空阀关</v>
      </c>
      <c r="D79" s="24">
        <f t="shared" si="48"/>
        <v>4</v>
      </c>
      <c r="E79" s="24">
        <f t="shared" si="49"/>
        <v>85</v>
      </c>
      <c r="F79" s="24" t="str">
        <f t="shared" si="29"/>
        <v>R8504</v>
      </c>
      <c r="G79" s="24" t="str">
        <f t="shared" si="39"/>
        <v>A工位破真空阀关标志[R504]</v>
      </c>
      <c r="H79" s="24">
        <f t="shared" si="50"/>
        <v>86</v>
      </c>
      <c r="I79" s="24" t="str">
        <f t="shared" si="45"/>
        <v>T86</v>
      </c>
      <c r="J79" s="24" t="str">
        <f t="shared" si="31"/>
        <v>A工位破真空阀关感应延时[R504]</v>
      </c>
      <c r="K79" s="24" t="str">
        <f t="shared" si="32"/>
        <v>R18504</v>
      </c>
      <c r="L79" s="24" t="str">
        <f t="shared" si="33"/>
        <v>A工位破真空阀关[lamp]</v>
      </c>
      <c r="M79" s="24">
        <f t="shared" si="51"/>
        <v>406</v>
      </c>
      <c r="N79" s="24" t="str">
        <f t="shared" si="52"/>
        <v>MR40604</v>
      </c>
      <c r="O79" s="24" t="str">
        <f t="shared" si="46"/>
        <v>[MR40604]A工位破真空阀关异常,请检查[]</v>
      </c>
      <c r="P79" s="24" t="str">
        <f t="shared" si="37"/>
        <v>A工位破真空阀关[alm]</v>
      </c>
      <c r="R79" s="24" t="str">
        <f t="shared" si="47"/>
        <v>T</v>
      </c>
      <c r="S79" s="24" t="str">
        <f t="shared" si="38"/>
        <v>A工位破真空阀关报警延时</v>
      </c>
      <c r="W79" s="150"/>
      <c r="X79" s="150"/>
      <c r="Y79" s="150"/>
    </row>
    <row r="80" spans="1:25" s="24" customFormat="1" ht="12" x14ac:dyDescent="0.15">
      <c r="B80" s="24" t="s">
        <v>1561</v>
      </c>
      <c r="C80" s="24" t="str">
        <f>IO点表!F56</f>
        <v>B工位破真空阀关</v>
      </c>
      <c r="D80" s="24">
        <f t="shared" si="48"/>
        <v>5</v>
      </c>
      <c r="E80" s="24">
        <f t="shared" si="49"/>
        <v>85</v>
      </c>
      <c r="F80" s="24" t="str">
        <f t="shared" si="29"/>
        <v>R8505</v>
      </c>
      <c r="G80" s="24" t="str">
        <f t="shared" si="39"/>
        <v>B工位破真空阀关标志[R505]</v>
      </c>
      <c r="H80" s="24">
        <f t="shared" si="50"/>
        <v>87</v>
      </c>
      <c r="I80" s="24" t="str">
        <f t="shared" si="45"/>
        <v>T87</v>
      </c>
      <c r="J80" s="24" t="str">
        <f t="shared" si="31"/>
        <v>B工位破真空阀关感应延时[R505]</v>
      </c>
      <c r="K80" s="24" t="str">
        <f t="shared" si="32"/>
        <v>R18505</v>
      </c>
      <c r="L80" s="24" t="str">
        <f t="shared" si="33"/>
        <v>B工位破真空阀关[lamp]</v>
      </c>
      <c r="M80" s="24">
        <f t="shared" si="51"/>
        <v>406</v>
      </c>
      <c r="N80" s="24" t="str">
        <f t="shared" si="52"/>
        <v>MR40605</v>
      </c>
      <c r="O80" s="24" t="str">
        <f t="shared" si="46"/>
        <v>[MR40605]B工位破真空阀关异常,请检查[]</v>
      </c>
      <c r="P80" s="24" t="str">
        <f t="shared" si="37"/>
        <v>B工位破真空阀关[alm]</v>
      </c>
      <c r="R80" s="24" t="str">
        <f t="shared" si="47"/>
        <v>T</v>
      </c>
      <c r="S80" s="24" t="str">
        <f t="shared" si="38"/>
        <v>B工位破真空阀关报警延时</v>
      </c>
      <c r="W80" s="150"/>
      <c r="X80" s="150"/>
      <c r="Y80" s="150"/>
    </row>
    <row r="81" spans="2:25" s="24" customFormat="1" ht="12" x14ac:dyDescent="0.15">
      <c r="B81" s="24" t="s">
        <v>1562</v>
      </c>
      <c r="C81" s="24" t="str">
        <f>IO点表!F57</f>
        <v>A工位吹气阀关</v>
      </c>
      <c r="D81" s="24">
        <f t="shared" si="48"/>
        <v>6</v>
      </c>
      <c r="E81" s="24">
        <f t="shared" si="49"/>
        <v>85</v>
      </c>
      <c r="F81" s="24" t="str">
        <f t="shared" si="29"/>
        <v>R8506</v>
      </c>
      <c r="G81" s="24" t="str">
        <f t="shared" si="39"/>
        <v>A工位吹气阀关标志[R506]</v>
      </c>
      <c r="H81" s="24">
        <f t="shared" si="50"/>
        <v>88</v>
      </c>
      <c r="I81" s="24" t="str">
        <f t="shared" si="45"/>
        <v>T88</v>
      </c>
      <c r="J81" s="24" t="str">
        <f t="shared" si="31"/>
        <v>A工位吹气阀关感应延时[R506]</v>
      </c>
      <c r="K81" s="24" t="str">
        <f t="shared" si="32"/>
        <v>R18506</v>
      </c>
      <c r="L81" s="24" t="str">
        <f t="shared" si="33"/>
        <v>A工位吹气阀关[lamp]</v>
      </c>
      <c r="M81" s="24">
        <f t="shared" si="51"/>
        <v>406</v>
      </c>
      <c r="N81" s="24" t="str">
        <f t="shared" si="52"/>
        <v>MR40606</v>
      </c>
      <c r="O81" s="24" t="str">
        <f t="shared" si="46"/>
        <v>[MR40606]A工位吹气阀关异常,请检查[]</v>
      </c>
      <c r="P81" s="24" t="str">
        <f t="shared" si="37"/>
        <v>A工位吹气阀关[alm]</v>
      </c>
      <c r="R81" s="24" t="str">
        <f t="shared" si="47"/>
        <v>T</v>
      </c>
      <c r="S81" s="24" t="str">
        <f t="shared" si="38"/>
        <v>A工位吹气阀关报警延时</v>
      </c>
      <c r="W81" s="150"/>
      <c r="X81" s="150"/>
      <c r="Y81" s="150"/>
    </row>
    <row r="82" spans="2:25" s="24" customFormat="1" ht="12" x14ac:dyDescent="0.15">
      <c r="B82" s="24" t="s">
        <v>1563</v>
      </c>
      <c r="C82" s="24" t="str">
        <f>IO点表!F58</f>
        <v>B工位吹气阀关</v>
      </c>
      <c r="D82" s="24">
        <f t="shared" si="48"/>
        <v>7</v>
      </c>
      <c r="E82" s="24">
        <f t="shared" si="49"/>
        <v>85</v>
      </c>
      <c r="F82" s="24" t="str">
        <f t="shared" si="29"/>
        <v>R8507</v>
      </c>
      <c r="G82" s="24" t="str">
        <f t="shared" si="39"/>
        <v>B工位吹气阀关标志[R507]</v>
      </c>
      <c r="H82" s="24">
        <f t="shared" si="50"/>
        <v>89</v>
      </c>
      <c r="I82" s="24" t="str">
        <f t="shared" si="45"/>
        <v>T89</v>
      </c>
      <c r="J82" s="24" t="str">
        <f t="shared" si="31"/>
        <v>B工位吹气阀关感应延时[R507]</v>
      </c>
      <c r="K82" s="24" t="str">
        <f t="shared" si="32"/>
        <v>R18507</v>
      </c>
      <c r="L82" s="24" t="str">
        <f t="shared" si="33"/>
        <v>B工位吹气阀关[lamp]</v>
      </c>
      <c r="M82" s="24">
        <f t="shared" si="51"/>
        <v>406</v>
      </c>
      <c r="N82" s="24" t="str">
        <f t="shared" si="52"/>
        <v>MR40607</v>
      </c>
      <c r="O82" s="24" t="str">
        <f t="shared" si="46"/>
        <v>[MR40607]B工位吹气阀关异常,请检查[]</v>
      </c>
      <c r="P82" s="24" t="str">
        <f t="shared" si="37"/>
        <v>B工位吹气阀关[alm]</v>
      </c>
      <c r="R82" s="24" t="str">
        <f t="shared" si="47"/>
        <v>T</v>
      </c>
      <c r="S82" s="24" t="str">
        <f t="shared" si="38"/>
        <v>B工位吹气阀关报警延时</v>
      </c>
      <c r="W82" s="150"/>
      <c r="X82" s="150"/>
      <c r="Y82" s="150"/>
    </row>
    <row r="83" spans="2:25" s="24" customFormat="1" ht="12" x14ac:dyDescent="0.15">
      <c r="B83" s="24" t="s">
        <v>1564</v>
      </c>
      <c r="C83" s="24" t="str">
        <f>IO点表!F59</f>
        <v>A-1工位腔体阀关</v>
      </c>
      <c r="D83" s="24">
        <f t="shared" si="48"/>
        <v>8</v>
      </c>
      <c r="E83" s="24">
        <f t="shared" ref="E83:E102" si="53">IF(D82=15,(E82+1),E82)</f>
        <v>85</v>
      </c>
      <c r="F83" s="24" t="str">
        <f t="shared" si="29"/>
        <v>R8508</v>
      </c>
      <c r="G83" s="24" t="str">
        <f t="shared" si="39"/>
        <v>A-1工位腔体阀关标志[R508]</v>
      </c>
      <c r="H83" s="24">
        <f t="shared" si="50"/>
        <v>90</v>
      </c>
      <c r="I83" s="24" t="str">
        <f t="shared" si="45"/>
        <v>T90</v>
      </c>
      <c r="J83" s="24" t="str">
        <f t="shared" si="31"/>
        <v>A-1工位腔体阀关感应延时[R508]</v>
      </c>
      <c r="K83" s="24" t="str">
        <f t="shared" si="32"/>
        <v>R18508</v>
      </c>
      <c r="L83" s="24" t="str">
        <f t="shared" si="33"/>
        <v>A-1工位腔体阀关[lamp]</v>
      </c>
      <c r="M83" s="24">
        <f t="shared" si="51"/>
        <v>406</v>
      </c>
      <c r="N83" s="24" t="str">
        <f t="shared" si="52"/>
        <v>MR40608</v>
      </c>
      <c r="O83" s="24" t="str">
        <f t="shared" si="46"/>
        <v>[MR40608]A-1工位腔体阀关异常,请检查[]</v>
      </c>
      <c r="P83" s="24" t="str">
        <f t="shared" si="37"/>
        <v>A-1工位腔体阀关[alm]</v>
      </c>
      <c r="R83" s="24" t="str">
        <f t="shared" si="47"/>
        <v>T</v>
      </c>
      <c r="S83" s="24" t="str">
        <f t="shared" si="38"/>
        <v>A-1工位腔体阀关报警延时</v>
      </c>
      <c r="W83" s="150"/>
      <c r="X83" s="150"/>
      <c r="Y83" s="150"/>
    </row>
    <row r="84" spans="2:25" s="24" customFormat="1" ht="12" x14ac:dyDescent="0.15">
      <c r="B84" s="24" t="s">
        <v>1565</v>
      </c>
      <c r="C84" s="24" t="str">
        <f>IO点表!F60</f>
        <v>A-2工位腔体阀关</v>
      </c>
      <c r="D84" s="24">
        <f t="shared" si="48"/>
        <v>9</v>
      </c>
      <c r="E84" s="24">
        <f t="shared" si="53"/>
        <v>85</v>
      </c>
      <c r="F84" s="24" t="str">
        <f t="shared" si="29"/>
        <v>R8509</v>
      </c>
      <c r="G84" s="24" t="str">
        <f t="shared" si="39"/>
        <v>A-2工位腔体阀关标志[R509]</v>
      </c>
      <c r="H84" s="24">
        <f t="shared" si="50"/>
        <v>91</v>
      </c>
      <c r="I84" s="24" t="str">
        <f t="shared" si="45"/>
        <v>T91</v>
      </c>
      <c r="J84" s="24" t="str">
        <f t="shared" si="31"/>
        <v>A-2工位腔体阀关感应延时[R509]</v>
      </c>
      <c r="K84" s="24" t="str">
        <f t="shared" si="32"/>
        <v>R18509</v>
      </c>
      <c r="L84" s="24" t="str">
        <f t="shared" si="33"/>
        <v>A-2工位腔体阀关[lamp]</v>
      </c>
      <c r="M84" s="24">
        <f t="shared" si="51"/>
        <v>406</v>
      </c>
      <c r="N84" s="24" t="str">
        <f t="shared" si="52"/>
        <v>MR40609</v>
      </c>
      <c r="O84" s="24" t="str">
        <f t="shared" si="46"/>
        <v>[MR40609]A-2工位腔体阀关异常,请检查[]</v>
      </c>
      <c r="P84" s="24" t="str">
        <f t="shared" si="37"/>
        <v>A-2工位腔体阀关[alm]</v>
      </c>
      <c r="R84" s="24" t="str">
        <f t="shared" si="47"/>
        <v>T</v>
      </c>
      <c r="S84" s="24" t="str">
        <f t="shared" si="38"/>
        <v>A-2工位腔体阀关报警延时</v>
      </c>
      <c r="W84" s="150"/>
      <c r="X84" s="150"/>
      <c r="Y84" s="150"/>
    </row>
    <row r="85" spans="2:25" s="24" customFormat="1" ht="12" x14ac:dyDescent="0.15">
      <c r="B85" s="24" t="s">
        <v>1566</v>
      </c>
      <c r="C85" s="24" t="str">
        <f>IO点表!F61</f>
        <v>B-1工位腔体阀关</v>
      </c>
      <c r="D85" s="24">
        <f t="shared" si="48"/>
        <v>10</v>
      </c>
      <c r="E85" s="24">
        <f t="shared" si="53"/>
        <v>85</v>
      </c>
      <c r="F85" s="24" t="str">
        <f t="shared" si="29"/>
        <v>R8510</v>
      </c>
      <c r="G85" s="24" t="str">
        <f t="shared" si="39"/>
        <v>B-1工位腔体阀关标志[R510]</v>
      </c>
      <c r="H85" s="24">
        <f t="shared" si="50"/>
        <v>92</v>
      </c>
      <c r="I85" s="24" t="str">
        <f t="shared" si="45"/>
        <v>T92</v>
      </c>
      <c r="J85" s="24" t="str">
        <f t="shared" si="31"/>
        <v>B-1工位腔体阀关感应延时[R510]</v>
      </c>
      <c r="K85" s="24" t="str">
        <f t="shared" si="32"/>
        <v>R18510</v>
      </c>
      <c r="L85" s="24" t="str">
        <f t="shared" si="33"/>
        <v>B-1工位腔体阀关[lamp]</v>
      </c>
      <c r="M85" s="24">
        <f t="shared" si="51"/>
        <v>406</v>
      </c>
      <c r="N85" s="24" t="str">
        <f t="shared" si="52"/>
        <v>MR40610</v>
      </c>
      <c r="O85" s="24" t="str">
        <f t="shared" si="46"/>
        <v>[MR40610]B-1工位腔体阀关异常,请检查[]</v>
      </c>
      <c r="P85" s="24" t="str">
        <f t="shared" si="37"/>
        <v>B-1工位腔体阀关[alm]</v>
      </c>
      <c r="R85" s="24" t="str">
        <f t="shared" ref="R85:R102" si="54">Q$4&amp;Q85</f>
        <v>T</v>
      </c>
      <c r="S85" s="24" t="str">
        <f t="shared" si="38"/>
        <v>B-1工位腔体阀关报警延时</v>
      </c>
      <c r="W85" s="150"/>
      <c r="X85" s="150"/>
      <c r="Y85" s="150"/>
    </row>
    <row r="86" spans="2:25" s="24" customFormat="1" ht="12" x14ac:dyDescent="0.15">
      <c r="B86" s="24" t="s">
        <v>1567</v>
      </c>
      <c r="C86" s="24" t="str">
        <f>IO点表!F62</f>
        <v>B-2工位腔体阀关</v>
      </c>
      <c r="D86" s="24">
        <f t="shared" si="48"/>
        <v>11</v>
      </c>
      <c r="E86" s="24">
        <f t="shared" si="53"/>
        <v>85</v>
      </c>
      <c r="F86" s="24" t="str">
        <f t="shared" si="29"/>
        <v>R8511</v>
      </c>
      <c r="G86" s="24" t="str">
        <f t="shared" si="39"/>
        <v>B-2工位腔体阀关标志[R511]</v>
      </c>
      <c r="H86" s="24">
        <f t="shared" si="50"/>
        <v>93</v>
      </c>
      <c r="I86" s="24" t="str">
        <f t="shared" si="45"/>
        <v>T93</v>
      </c>
      <c r="J86" s="24" t="str">
        <f t="shared" si="31"/>
        <v>B-2工位腔体阀关感应延时[R511]</v>
      </c>
      <c r="K86" s="24" t="str">
        <f t="shared" si="32"/>
        <v>R18511</v>
      </c>
      <c r="L86" s="24" t="str">
        <f t="shared" si="33"/>
        <v>B-2工位腔体阀关[lamp]</v>
      </c>
      <c r="M86" s="24">
        <f t="shared" si="51"/>
        <v>406</v>
      </c>
      <c r="N86" s="24" t="str">
        <f t="shared" si="52"/>
        <v>MR40611</v>
      </c>
      <c r="O86" s="24" t="str">
        <f t="shared" si="46"/>
        <v>[MR40611]B-2工位腔体阀关异常,请检查[]</v>
      </c>
      <c r="P86" s="24" t="str">
        <f t="shared" si="37"/>
        <v>B-2工位腔体阀关[alm]</v>
      </c>
      <c r="R86" s="24" t="str">
        <f t="shared" si="54"/>
        <v>T</v>
      </c>
      <c r="S86" s="24" t="str">
        <f t="shared" si="38"/>
        <v>B-2工位腔体阀关报警延时</v>
      </c>
      <c r="W86" s="150"/>
      <c r="X86" s="150"/>
      <c r="Y86" s="150"/>
    </row>
    <row r="87" spans="2:25" s="24" customFormat="1" ht="12" x14ac:dyDescent="0.15">
      <c r="B87" s="24" t="s">
        <v>1568</v>
      </c>
      <c r="C87" s="24" t="str">
        <f>IO点表!F63</f>
        <v>真空泵停止</v>
      </c>
      <c r="D87" s="24">
        <f t="shared" si="48"/>
        <v>12</v>
      </c>
      <c r="E87" s="24">
        <f t="shared" si="53"/>
        <v>85</v>
      </c>
      <c r="F87" s="24" t="str">
        <f t="shared" si="29"/>
        <v>R8512</v>
      </c>
      <c r="G87" s="24" t="str">
        <f t="shared" si="39"/>
        <v>真空泵停止标志[R512]</v>
      </c>
      <c r="H87" s="24">
        <f t="shared" si="50"/>
        <v>94</v>
      </c>
      <c r="I87" s="24" t="str">
        <f t="shared" si="45"/>
        <v>T94</v>
      </c>
      <c r="J87" s="24" t="str">
        <f t="shared" si="31"/>
        <v>真空泵停止感应延时[R512]</v>
      </c>
      <c r="K87" s="24" t="str">
        <f t="shared" si="32"/>
        <v>R18512</v>
      </c>
      <c r="L87" s="24" t="str">
        <f t="shared" si="33"/>
        <v>真空泵停止[lamp]</v>
      </c>
      <c r="M87" s="24">
        <f t="shared" si="51"/>
        <v>406</v>
      </c>
      <c r="N87" s="24" t="str">
        <f t="shared" si="52"/>
        <v>MR40612</v>
      </c>
      <c r="O87" s="24" t="str">
        <f t="shared" si="46"/>
        <v>[MR40612]真空泵停止异常,请检查[]</v>
      </c>
      <c r="P87" s="24" t="str">
        <f t="shared" si="37"/>
        <v>真空泵停止[alm]</v>
      </c>
      <c r="R87" s="24" t="str">
        <f t="shared" si="54"/>
        <v>T</v>
      </c>
      <c r="S87" s="24" t="str">
        <f t="shared" si="38"/>
        <v>真空泵停止报警延时</v>
      </c>
      <c r="W87" s="150"/>
      <c r="X87" s="150"/>
      <c r="Y87" s="150"/>
    </row>
    <row r="88" spans="2:25" s="24" customFormat="1" ht="12" x14ac:dyDescent="0.15">
      <c r="B88" s="24" t="s">
        <v>1569</v>
      </c>
      <c r="C88" s="24" t="str">
        <f>IO点表!F64</f>
        <v>氦检仪停止</v>
      </c>
      <c r="D88" s="24">
        <f t="shared" si="48"/>
        <v>13</v>
      </c>
      <c r="E88" s="24">
        <f t="shared" si="53"/>
        <v>85</v>
      </c>
      <c r="F88" s="24" t="str">
        <f t="shared" si="29"/>
        <v>R8513</v>
      </c>
      <c r="G88" s="24" t="str">
        <f t="shared" si="39"/>
        <v>氦检仪停止标志[R513]</v>
      </c>
      <c r="H88" s="24">
        <f t="shared" si="50"/>
        <v>95</v>
      </c>
      <c r="I88" s="24" t="str">
        <f t="shared" si="45"/>
        <v>T95</v>
      </c>
      <c r="J88" s="24" t="str">
        <f t="shared" si="31"/>
        <v>氦检仪停止感应延时[R513]</v>
      </c>
      <c r="K88" s="24" t="str">
        <f t="shared" si="32"/>
        <v>R18513</v>
      </c>
      <c r="L88" s="24" t="str">
        <f t="shared" si="33"/>
        <v>氦检仪停止[lamp]</v>
      </c>
      <c r="M88" s="24">
        <f t="shared" si="51"/>
        <v>406</v>
      </c>
      <c r="N88" s="24" t="str">
        <f t="shared" si="52"/>
        <v>MR40613</v>
      </c>
      <c r="O88" s="24" t="str">
        <f t="shared" si="46"/>
        <v>[MR40613]氦检仪停止异常,请检查[]</v>
      </c>
      <c r="P88" s="24" t="str">
        <f t="shared" si="37"/>
        <v>氦检仪停止[alm]</v>
      </c>
      <c r="R88" s="24" t="str">
        <f t="shared" si="54"/>
        <v>T</v>
      </c>
      <c r="S88" s="24" t="str">
        <f t="shared" si="38"/>
        <v>氦检仪停止报警延时</v>
      </c>
      <c r="W88" s="150"/>
      <c r="X88" s="150"/>
      <c r="Y88" s="150"/>
    </row>
    <row r="89" spans="2:25" s="24" customFormat="1" ht="12" x14ac:dyDescent="0.15">
      <c r="B89" s="24" t="s">
        <v>1570</v>
      </c>
      <c r="D89" s="24">
        <f t="shared" si="48"/>
        <v>14</v>
      </c>
      <c r="E89" s="24">
        <f t="shared" si="53"/>
        <v>85</v>
      </c>
      <c r="F89" s="24" t="str">
        <f t="shared" si="29"/>
        <v>R8514</v>
      </c>
      <c r="G89" s="24" t="str">
        <f t="shared" si="39"/>
        <v>标志[R514]</v>
      </c>
      <c r="H89" s="24">
        <f t="shared" si="50"/>
        <v>96</v>
      </c>
      <c r="I89" s="24" t="str">
        <f t="shared" si="45"/>
        <v>T96</v>
      </c>
      <c r="J89" s="24" t="str">
        <f t="shared" si="31"/>
        <v>感应延时[R514]</v>
      </c>
      <c r="K89" s="24" t="str">
        <f t="shared" si="32"/>
        <v>R18514</v>
      </c>
      <c r="L89" s="24" t="str">
        <f t="shared" si="33"/>
        <v>[lamp]</v>
      </c>
      <c r="M89" s="24">
        <f t="shared" si="51"/>
        <v>406</v>
      </c>
      <c r="N89" s="24" t="str">
        <f t="shared" si="52"/>
        <v>MR40614</v>
      </c>
      <c r="O89" s="24" t="str">
        <f t="shared" si="46"/>
        <v>[MR40614]异常,请检查[]</v>
      </c>
      <c r="P89" s="24" t="str">
        <f t="shared" si="37"/>
        <v>[alm]</v>
      </c>
      <c r="R89" s="24" t="str">
        <f t="shared" si="54"/>
        <v>T</v>
      </c>
      <c r="S89" s="24" t="str">
        <f t="shared" si="38"/>
        <v>报警延时</v>
      </c>
      <c r="W89" s="150"/>
      <c r="X89" s="150"/>
      <c r="Y89" s="150"/>
    </row>
    <row r="90" spans="2:25" s="24" customFormat="1" ht="12" x14ac:dyDescent="0.15">
      <c r="B90" s="24" t="s">
        <v>1571</v>
      </c>
      <c r="D90" s="24">
        <f t="shared" si="48"/>
        <v>15</v>
      </c>
      <c r="E90" s="24">
        <f t="shared" si="53"/>
        <v>85</v>
      </c>
      <c r="F90" s="24" t="str">
        <f t="shared" si="29"/>
        <v>R8515</v>
      </c>
      <c r="G90" s="24" t="str">
        <f t="shared" si="39"/>
        <v>标志[R515]</v>
      </c>
      <c r="H90" s="24">
        <f t="shared" si="50"/>
        <v>97</v>
      </c>
      <c r="I90" s="24" t="str">
        <f t="shared" si="45"/>
        <v>T97</v>
      </c>
      <c r="J90" s="24" t="str">
        <f t="shared" si="31"/>
        <v>感应延时[R515]</v>
      </c>
      <c r="K90" s="24" t="str">
        <f t="shared" si="32"/>
        <v>R18515</v>
      </c>
      <c r="L90" s="24" t="str">
        <f t="shared" si="33"/>
        <v>[lamp]</v>
      </c>
      <c r="M90" s="24">
        <f t="shared" si="51"/>
        <v>406</v>
      </c>
      <c r="N90" s="24" t="str">
        <f t="shared" si="52"/>
        <v>MR40615</v>
      </c>
      <c r="O90" s="24" t="str">
        <f t="shared" si="46"/>
        <v>[MR40615]异常,请检查[]</v>
      </c>
      <c r="P90" s="24" t="str">
        <f t="shared" si="37"/>
        <v>[alm]</v>
      </c>
      <c r="R90" s="24" t="str">
        <f t="shared" si="54"/>
        <v>T</v>
      </c>
      <c r="S90" s="24" t="str">
        <f t="shared" si="38"/>
        <v>报警延时</v>
      </c>
      <c r="W90" s="150"/>
      <c r="X90" s="150"/>
      <c r="Y90" s="150"/>
    </row>
    <row r="91" spans="2:25" s="8" customFormat="1" ht="12" x14ac:dyDescent="0.15">
      <c r="B91" s="8" t="s">
        <v>1572</v>
      </c>
      <c r="C91" s="8" t="s">
        <v>1528</v>
      </c>
      <c r="D91" s="8">
        <f t="shared" si="48"/>
        <v>0</v>
      </c>
      <c r="E91" s="8">
        <f t="shared" si="53"/>
        <v>86</v>
      </c>
      <c r="F91" s="8" t="str">
        <f t="shared" si="29"/>
        <v>R8600</v>
      </c>
      <c r="G91" s="8" t="str">
        <f t="shared" si="39"/>
        <v>A-1腔体抽气状态标志[R600]</v>
      </c>
      <c r="H91" s="8">
        <f t="shared" si="50"/>
        <v>98</v>
      </c>
      <c r="I91" s="8" t="str">
        <f t="shared" si="45"/>
        <v>T98</v>
      </c>
      <c r="J91" s="8" t="str">
        <f t="shared" si="31"/>
        <v>A-1腔体抽气状态感应延时[R600]</v>
      </c>
      <c r="K91" s="8" t="str">
        <f t="shared" si="32"/>
        <v>R18600</v>
      </c>
      <c r="L91" s="8" t="str">
        <f t="shared" si="33"/>
        <v>A-1腔体抽气状态[lamp]</v>
      </c>
      <c r="M91" s="8">
        <f t="shared" si="51"/>
        <v>407</v>
      </c>
      <c r="N91" s="8" t="str">
        <f t="shared" si="52"/>
        <v>MR40700</v>
      </c>
      <c r="O91" s="8" t="str">
        <f t="shared" si="46"/>
        <v>[MR40700]A-1腔体抽气状态异常,请检查[]</v>
      </c>
      <c r="P91" s="8" t="str">
        <f t="shared" si="37"/>
        <v>A-1腔体抽气状态[alm]</v>
      </c>
      <c r="R91" s="8" t="str">
        <f t="shared" si="54"/>
        <v>T</v>
      </c>
      <c r="S91" s="8" t="str">
        <f t="shared" si="38"/>
        <v>A-1腔体抽气状态报警延时</v>
      </c>
      <c r="W91" s="152"/>
      <c r="X91" s="152"/>
      <c r="Y91" s="152"/>
    </row>
    <row r="92" spans="2:25" s="8" customFormat="1" ht="12" x14ac:dyDescent="0.15">
      <c r="B92" s="8" t="s">
        <v>1461</v>
      </c>
      <c r="C92" s="8" t="s">
        <v>1529</v>
      </c>
      <c r="D92" s="8">
        <f t="shared" si="48"/>
        <v>1</v>
      </c>
      <c r="E92" s="8">
        <f t="shared" si="53"/>
        <v>86</v>
      </c>
      <c r="F92" s="8" t="str">
        <f t="shared" si="29"/>
        <v>R8601</v>
      </c>
      <c r="G92" s="8" t="str">
        <f t="shared" si="39"/>
        <v>A-1腔体前保压状态标志[R601]</v>
      </c>
      <c r="H92" s="8">
        <f t="shared" si="50"/>
        <v>99</v>
      </c>
      <c r="I92" s="8" t="str">
        <f t="shared" ref="I92:I102" si="55">I$4&amp;H92</f>
        <v>T99</v>
      </c>
      <c r="J92" s="8" t="str">
        <f t="shared" si="31"/>
        <v>A-1腔体前保压状态感应延时[R601]</v>
      </c>
      <c r="K92" s="8" t="str">
        <f t="shared" si="32"/>
        <v>R18601</v>
      </c>
      <c r="L92" s="8" t="str">
        <f t="shared" si="33"/>
        <v>A-1腔体前保压状态[lamp]</v>
      </c>
      <c r="M92" s="8">
        <f t="shared" si="51"/>
        <v>407</v>
      </c>
      <c r="N92" s="8" t="str">
        <f t="shared" si="52"/>
        <v>MR40701</v>
      </c>
      <c r="O92" s="8" t="str">
        <f t="shared" si="46"/>
        <v>[MR40701]A-1腔体前保压状态异常,请检查[]</v>
      </c>
      <c r="P92" s="8" t="str">
        <f t="shared" si="37"/>
        <v>A-1腔体前保压状态[alm]</v>
      </c>
      <c r="R92" s="8" t="str">
        <f t="shared" si="54"/>
        <v>T</v>
      </c>
      <c r="S92" s="8" t="str">
        <f t="shared" si="38"/>
        <v>A-1腔体前保压状态报警延时</v>
      </c>
      <c r="W92" s="152"/>
      <c r="X92" s="152"/>
      <c r="Y92" s="152"/>
    </row>
    <row r="93" spans="2:25" s="8" customFormat="1" ht="12" x14ac:dyDescent="0.15">
      <c r="B93" s="8" t="s">
        <v>1462</v>
      </c>
      <c r="C93" s="8" t="s">
        <v>1530</v>
      </c>
      <c r="D93" s="8">
        <f t="shared" si="48"/>
        <v>2</v>
      </c>
      <c r="E93" s="8">
        <f t="shared" si="53"/>
        <v>86</v>
      </c>
      <c r="F93" s="8" t="str">
        <f t="shared" si="29"/>
        <v>R8602</v>
      </c>
      <c r="G93" s="8" t="str">
        <f t="shared" si="39"/>
        <v>A-1腔体保压状态标志[R602]</v>
      </c>
      <c r="H93" s="8">
        <f t="shared" si="50"/>
        <v>100</v>
      </c>
      <c r="I93" s="8" t="str">
        <f t="shared" si="55"/>
        <v>T100</v>
      </c>
      <c r="J93" s="8" t="str">
        <f t="shared" si="31"/>
        <v>A-1腔体保压状态感应延时[R602]</v>
      </c>
      <c r="K93" s="8" t="str">
        <f t="shared" si="32"/>
        <v>R18602</v>
      </c>
      <c r="L93" s="8" t="str">
        <f t="shared" si="33"/>
        <v>A-1腔体保压状态[lamp]</v>
      </c>
      <c r="M93" s="8">
        <f t="shared" si="51"/>
        <v>407</v>
      </c>
      <c r="N93" s="8" t="str">
        <f t="shared" si="52"/>
        <v>MR40702</v>
      </c>
      <c r="O93" s="8" t="str">
        <f t="shared" si="46"/>
        <v>[MR40702]A-1腔体保压状态异常,请检查[]</v>
      </c>
      <c r="P93" s="8" t="str">
        <f t="shared" si="37"/>
        <v>A-1腔体保压状态[alm]</v>
      </c>
      <c r="R93" s="8" t="str">
        <f t="shared" si="54"/>
        <v>T</v>
      </c>
      <c r="S93" s="8" t="str">
        <f t="shared" si="38"/>
        <v>A-1腔体保压状态报警延时</v>
      </c>
      <c r="W93" s="152"/>
      <c r="X93" s="152"/>
      <c r="Y93" s="152"/>
    </row>
    <row r="94" spans="2:25" s="8" customFormat="1" ht="12" x14ac:dyDescent="0.15">
      <c r="B94" s="8" t="s">
        <v>1463</v>
      </c>
      <c r="C94" s="8" t="s">
        <v>1531</v>
      </c>
      <c r="D94" s="8">
        <f t="shared" si="48"/>
        <v>3</v>
      </c>
      <c r="E94" s="8">
        <f t="shared" si="53"/>
        <v>86</v>
      </c>
      <c r="F94" s="8" t="str">
        <f t="shared" si="29"/>
        <v>R8603</v>
      </c>
      <c r="G94" s="8" t="str">
        <f t="shared" si="39"/>
        <v>A-2腔体抽气状态标志[R603]</v>
      </c>
      <c r="H94" s="8">
        <f t="shared" ref="H94:H102" si="56">H93+1</f>
        <v>101</v>
      </c>
      <c r="I94" s="8" t="str">
        <f t="shared" si="55"/>
        <v>T101</v>
      </c>
      <c r="J94" s="8" t="str">
        <f t="shared" si="31"/>
        <v>A-2腔体抽气状态感应延时[R603]</v>
      </c>
      <c r="K94" s="8" t="str">
        <f t="shared" si="32"/>
        <v>R18603</v>
      </c>
      <c r="L94" s="8" t="str">
        <f t="shared" si="33"/>
        <v>A-2腔体抽气状态[lamp]</v>
      </c>
      <c r="M94" s="8">
        <f t="shared" si="51"/>
        <v>407</v>
      </c>
      <c r="N94" s="8" t="str">
        <f t="shared" si="52"/>
        <v>MR40703</v>
      </c>
      <c r="O94" s="8" t="str">
        <f t="shared" si="46"/>
        <v>[MR40703]A-2腔体抽气状态异常,请检查[]</v>
      </c>
      <c r="P94" s="8" t="str">
        <f t="shared" si="37"/>
        <v>A-2腔体抽气状态[alm]</v>
      </c>
      <c r="R94" s="8" t="str">
        <f t="shared" si="54"/>
        <v>T</v>
      </c>
      <c r="S94" s="8" t="str">
        <f t="shared" si="38"/>
        <v>A-2腔体抽气状态报警延时</v>
      </c>
      <c r="W94" s="152"/>
      <c r="X94" s="152"/>
      <c r="Y94" s="152"/>
    </row>
    <row r="95" spans="2:25" s="8" customFormat="1" ht="12" x14ac:dyDescent="0.15">
      <c r="B95" s="8" t="s">
        <v>1464</v>
      </c>
      <c r="C95" s="8" t="s">
        <v>1532</v>
      </c>
      <c r="D95" s="8">
        <f t="shared" si="48"/>
        <v>4</v>
      </c>
      <c r="E95" s="8">
        <f t="shared" si="53"/>
        <v>86</v>
      </c>
      <c r="F95" s="8" t="str">
        <f t="shared" si="29"/>
        <v>R8604</v>
      </c>
      <c r="G95" s="8" t="str">
        <f t="shared" si="39"/>
        <v>A-2腔体前保压状态标志[R604]</v>
      </c>
      <c r="H95" s="8">
        <f t="shared" si="56"/>
        <v>102</v>
      </c>
      <c r="I95" s="8" t="str">
        <f t="shared" si="55"/>
        <v>T102</v>
      </c>
      <c r="J95" s="8" t="str">
        <f t="shared" si="31"/>
        <v>A-2腔体前保压状态感应延时[R604]</v>
      </c>
      <c r="K95" s="8" t="str">
        <f t="shared" si="32"/>
        <v>R18604</v>
      </c>
      <c r="L95" s="8" t="str">
        <f t="shared" si="33"/>
        <v>A-2腔体前保压状态[lamp]</v>
      </c>
      <c r="M95" s="8">
        <f t="shared" si="51"/>
        <v>407</v>
      </c>
      <c r="N95" s="8" t="str">
        <f t="shared" si="52"/>
        <v>MR40704</v>
      </c>
      <c r="O95" s="8" t="str">
        <f t="shared" si="46"/>
        <v>[MR40704]A-2腔体前保压状态异常,请检查[]</v>
      </c>
      <c r="P95" s="8" t="str">
        <f t="shared" si="37"/>
        <v>A-2腔体前保压状态[alm]</v>
      </c>
      <c r="R95" s="8" t="str">
        <f t="shared" si="54"/>
        <v>T</v>
      </c>
      <c r="S95" s="8" t="str">
        <f t="shared" si="38"/>
        <v>A-2腔体前保压状态报警延时</v>
      </c>
      <c r="W95" s="152"/>
      <c r="X95" s="152"/>
      <c r="Y95" s="152"/>
    </row>
    <row r="96" spans="2:25" s="8" customFormat="1" ht="12" x14ac:dyDescent="0.15">
      <c r="B96" s="8" t="s">
        <v>1465</v>
      </c>
      <c r="C96" s="8" t="s">
        <v>1533</v>
      </c>
      <c r="D96" s="8">
        <f t="shared" si="48"/>
        <v>5</v>
      </c>
      <c r="E96" s="8">
        <f t="shared" si="53"/>
        <v>86</v>
      </c>
      <c r="F96" s="8" t="str">
        <f t="shared" si="29"/>
        <v>R8605</v>
      </c>
      <c r="G96" s="8" t="str">
        <f t="shared" si="39"/>
        <v>A-2腔体保压状态标志[R605]</v>
      </c>
      <c r="H96" s="8">
        <f t="shared" si="56"/>
        <v>103</v>
      </c>
      <c r="I96" s="8" t="str">
        <f t="shared" si="55"/>
        <v>T103</v>
      </c>
      <c r="J96" s="8" t="str">
        <f t="shared" si="31"/>
        <v>A-2腔体保压状态感应延时[R605]</v>
      </c>
      <c r="K96" s="8" t="str">
        <f t="shared" si="32"/>
        <v>R18605</v>
      </c>
      <c r="L96" s="8" t="str">
        <f t="shared" si="33"/>
        <v>A-2腔体保压状态[lamp]</v>
      </c>
      <c r="M96" s="8">
        <f t="shared" si="51"/>
        <v>407</v>
      </c>
      <c r="N96" s="8" t="str">
        <f t="shared" si="52"/>
        <v>MR40705</v>
      </c>
      <c r="O96" s="8" t="str">
        <f t="shared" si="46"/>
        <v>[MR40705]A-2腔体保压状态异常,请检查[]</v>
      </c>
      <c r="P96" s="8" t="str">
        <f t="shared" si="37"/>
        <v>A-2腔体保压状态[alm]</v>
      </c>
      <c r="R96" s="8" t="str">
        <f t="shared" si="54"/>
        <v>T</v>
      </c>
      <c r="S96" s="8" t="str">
        <f t="shared" si="38"/>
        <v>A-2腔体保压状态报警延时</v>
      </c>
      <c r="W96" s="152"/>
      <c r="X96" s="152"/>
      <c r="Y96" s="152"/>
    </row>
    <row r="97" spans="1:49" s="8" customFormat="1" ht="12" x14ac:dyDescent="0.15">
      <c r="B97" s="8" t="s">
        <v>1466</v>
      </c>
      <c r="C97" s="8" t="s">
        <v>1534</v>
      </c>
      <c r="D97" s="8">
        <f t="shared" si="48"/>
        <v>6</v>
      </c>
      <c r="E97" s="8">
        <f t="shared" si="53"/>
        <v>86</v>
      </c>
      <c r="F97" s="8" t="str">
        <f t="shared" si="29"/>
        <v>R8606</v>
      </c>
      <c r="G97" s="8" t="str">
        <f t="shared" si="39"/>
        <v>B-1腔体抽气状态标志[R606]</v>
      </c>
      <c r="H97" s="8">
        <f t="shared" si="56"/>
        <v>104</v>
      </c>
      <c r="I97" s="8" t="str">
        <f t="shared" si="55"/>
        <v>T104</v>
      </c>
      <c r="J97" s="8" t="str">
        <f t="shared" si="31"/>
        <v>B-1腔体抽气状态感应延时[R606]</v>
      </c>
      <c r="K97" s="8" t="str">
        <f t="shared" si="32"/>
        <v>R18606</v>
      </c>
      <c r="L97" s="8" t="str">
        <f t="shared" si="33"/>
        <v>B-1腔体抽气状态[lamp]</v>
      </c>
      <c r="M97" s="8">
        <f t="shared" si="51"/>
        <v>407</v>
      </c>
      <c r="N97" s="8" t="str">
        <f t="shared" si="52"/>
        <v>MR40706</v>
      </c>
      <c r="O97" s="8" t="str">
        <f t="shared" si="46"/>
        <v>[MR40706]B-1腔体抽气状态异常,请检查[]</v>
      </c>
      <c r="P97" s="8" t="str">
        <f t="shared" si="37"/>
        <v>B-1腔体抽气状态[alm]</v>
      </c>
      <c r="R97" s="8" t="str">
        <f t="shared" si="54"/>
        <v>T</v>
      </c>
      <c r="S97" s="8" t="str">
        <f t="shared" si="38"/>
        <v>B-1腔体抽气状态报警延时</v>
      </c>
      <c r="W97" s="152"/>
      <c r="X97" s="152"/>
      <c r="Y97" s="152"/>
    </row>
    <row r="98" spans="1:49" s="8" customFormat="1" ht="12" x14ac:dyDescent="0.15">
      <c r="B98" s="8" t="s">
        <v>1467</v>
      </c>
      <c r="C98" s="8" t="s">
        <v>1535</v>
      </c>
      <c r="D98" s="8">
        <f t="shared" si="48"/>
        <v>7</v>
      </c>
      <c r="E98" s="8">
        <f t="shared" si="53"/>
        <v>86</v>
      </c>
      <c r="F98" s="8" t="str">
        <f t="shared" si="29"/>
        <v>R8607</v>
      </c>
      <c r="G98" s="8" t="str">
        <f t="shared" si="39"/>
        <v>B-1腔体前保压状态标志[R607]</v>
      </c>
      <c r="H98" s="8">
        <f t="shared" si="56"/>
        <v>105</v>
      </c>
      <c r="I98" s="8" t="str">
        <f t="shared" si="55"/>
        <v>T105</v>
      </c>
      <c r="J98" s="8" t="str">
        <f t="shared" si="31"/>
        <v>B-1腔体前保压状态感应延时[R607]</v>
      </c>
      <c r="K98" s="8" t="str">
        <f t="shared" si="32"/>
        <v>R18607</v>
      </c>
      <c r="L98" s="8" t="str">
        <f t="shared" si="33"/>
        <v>B-1腔体前保压状态[lamp]</v>
      </c>
      <c r="M98" s="8">
        <f t="shared" si="51"/>
        <v>407</v>
      </c>
      <c r="N98" s="8" t="str">
        <f t="shared" si="52"/>
        <v>MR40707</v>
      </c>
      <c r="O98" s="8" t="str">
        <f t="shared" si="46"/>
        <v>[MR40707]B-1腔体前保压状态异常,请检查[]</v>
      </c>
      <c r="P98" s="8" t="str">
        <f t="shared" si="37"/>
        <v>B-1腔体前保压状态[alm]</v>
      </c>
      <c r="R98" s="8" t="str">
        <f t="shared" si="54"/>
        <v>T</v>
      </c>
      <c r="S98" s="8" t="str">
        <f t="shared" si="38"/>
        <v>B-1腔体前保压状态报警延时</v>
      </c>
      <c r="W98" s="152"/>
      <c r="X98" s="152"/>
      <c r="Y98" s="152"/>
    </row>
    <row r="99" spans="1:49" s="8" customFormat="1" ht="12" x14ac:dyDescent="0.15">
      <c r="B99" s="8" t="s">
        <v>1573</v>
      </c>
      <c r="C99" s="8" t="s">
        <v>1536</v>
      </c>
      <c r="D99" s="8">
        <f t="shared" si="48"/>
        <v>8</v>
      </c>
      <c r="E99" s="8">
        <f t="shared" si="53"/>
        <v>86</v>
      </c>
      <c r="F99" s="8" t="str">
        <f t="shared" si="29"/>
        <v>R8608</v>
      </c>
      <c r="G99" s="8" t="str">
        <f t="shared" si="39"/>
        <v>B-1腔体保压状态标志[R608]</v>
      </c>
      <c r="H99" s="8">
        <f t="shared" si="56"/>
        <v>106</v>
      </c>
      <c r="I99" s="8" t="str">
        <f t="shared" si="55"/>
        <v>T106</v>
      </c>
      <c r="J99" s="8" t="str">
        <f t="shared" si="31"/>
        <v>B-1腔体保压状态感应延时[R608]</v>
      </c>
      <c r="K99" s="8" t="str">
        <f t="shared" si="32"/>
        <v>R18608</v>
      </c>
      <c r="L99" s="8" t="str">
        <f t="shared" si="33"/>
        <v>B-1腔体保压状态[lamp]</v>
      </c>
      <c r="M99" s="8">
        <f t="shared" si="51"/>
        <v>407</v>
      </c>
      <c r="N99" s="8" t="str">
        <f t="shared" si="52"/>
        <v>MR40708</v>
      </c>
      <c r="O99" s="8" t="str">
        <f t="shared" si="46"/>
        <v>[MR40708]B-1腔体保压状态异常,请检查[]</v>
      </c>
      <c r="P99" s="8" t="str">
        <f t="shared" si="37"/>
        <v>B-1腔体保压状态[alm]</v>
      </c>
      <c r="R99" s="8" t="str">
        <f t="shared" si="54"/>
        <v>T</v>
      </c>
      <c r="S99" s="8" t="str">
        <f t="shared" si="38"/>
        <v>B-1腔体保压状态报警延时</v>
      </c>
      <c r="W99" s="152"/>
      <c r="X99" s="152"/>
      <c r="Y99" s="152"/>
    </row>
    <row r="100" spans="1:49" s="8" customFormat="1" ht="12" x14ac:dyDescent="0.15">
      <c r="B100" s="8" t="s">
        <v>1574</v>
      </c>
      <c r="C100" s="8" t="s">
        <v>1537</v>
      </c>
      <c r="D100" s="8">
        <f t="shared" si="48"/>
        <v>9</v>
      </c>
      <c r="E100" s="8">
        <f t="shared" si="53"/>
        <v>86</v>
      </c>
      <c r="F100" s="8" t="str">
        <f t="shared" si="29"/>
        <v>R8609</v>
      </c>
      <c r="G100" s="8" t="str">
        <f t="shared" si="39"/>
        <v>B-2腔体抽气状态标志[R609]</v>
      </c>
      <c r="H100" s="8">
        <f t="shared" si="56"/>
        <v>107</v>
      </c>
      <c r="I100" s="8" t="str">
        <f t="shared" si="55"/>
        <v>T107</v>
      </c>
      <c r="J100" s="8" t="str">
        <f t="shared" si="31"/>
        <v>B-2腔体抽气状态感应延时[R609]</v>
      </c>
      <c r="K100" s="8" t="str">
        <f t="shared" si="32"/>
        <v>R18609</v>
      </c>
      <c r="L100" s="8" t="str">
        <f t="shared" si="33"/>
        <v>B-2腔体抽气状态[lamp]</v>
      </c>
      <c r="M100" s="8">
        <f t="shared" si="51"/>
        <v>407</v>
      </c>
      <c r="N100" s="8" t="str">
        <f t="shared" si="52"/>
        <v>MR40709</v>
      </c>
      <c r="O100" s="8" t="str">
        <f t="shared" si="46"/>
        <v>[MR40709]B-2腔体抽气状态异常,请检查[]</v>
      </c>
      <c r="P100" s="8" t="str">
        <f t="shared" si="37"/>
        <v>B-2腔体抽气状态[alm]</v>
      </c>
      <c r="R100" s="8" t="str">
        <f t="shared" si="54"/>
        <v>T</v>
      </c>
      <c r="S100" s="8" t="str">
        <f t="shared" si="38"/>
        <v>B-2腔体抽气状态报警延时</v>
      </c>
      <c r="W100" s="152"/>
      <c r="X100" s="152"/>
      <c r="Y100" s="152"/>
    </row>
    <row r="101" spans="1:49" s="8" customFormat="1" ht="12" x14ac:dyDescent="0.15">
      <c r="B101" s="8" t="s">
        <v>1575</v>
      </c>
      <c r="C101" s="8" t="s">
        <v>1538</v>
      </c>
      <c r="D101" s="8">
        <f t="shared" si="48"/>
        <v>10</v>
      </c>
      <c r="E101" s="8">
        <f t="shared" si="53"/>
        <v>86</v>
      </c>
      <c r="F101" s="8" t="str">
        <f t="shared" si="29"/>
        <v>R8610</v>
      </c>
      <c r="G101" s="8" t="str">
        <f t="shared" si="39"/>
        <v>B-2腔体前保压状态标志[R610]</v>
      </c>
      <c r="H101" s="8">
        <f t="shared" si="56"/>
        <v>108</v>
      </c>
      <c r="I101" s="8" t="str">
        <f t="shared" si="55"/>
        <v>T108</v>
      </c>
      <c r="J101" s="8" t="str">
        <f t="shared" si="31"/>
        <v>B-2腔体前保压状态感应延时[R610]</v>
      </c>
      <c r="K101" s="8" t="str">
        <f t="shared" si="32"/>
        <v>R18610</v>
      </c>
      <c r="L101" s="8" t="str">
        <f t="shared" si="33"/>
        <v>B-2腔体前保压状态[lamp]</v>
      </c>
      <c r="M101" s="8">
        <f t="shared" si="51"/>
        <v>407</v>
      </c>
      <c r="N101" s="8" t="str">
        <f t="shared" si="52"/>
        <v>MR40710</v>
      </c>
      <c r="O101" s="8" t="str">
        <f t="shared" si="46"/>
        <v>[MR40710]B-2腔体前保压状态异常,请检查[]</v>
      </c>
      <c r="P101" s="8" t="str">
        <f t="shared" si="37"/>
        <v>B-2腔体前保压状态[alm]</v>
      </c>
      <c r="R101" s="8" t="str">
        <f t="shared" si="54"/>
        <v>T</v>
      </c>
      <c r="S101" s="8" t="str">
        <f t="shared" si="38"/>
        <v>B-2腔体前保压状态报警延时</v>
      </c>
      <c r="W101" s="152"/>
      <c r="X101" s="152"/>
      <c r="Y101" s="152"/>
    </row>
    <row r="102" spans="1:49" s="8" customFormat="1" ht="12" x14ac:dyDescent="0.15">
      <c r="B102" s="8" t="s">
        <v>1576</v>
      </c>
      <c r="C102" s="8" t="s">
        <v>1539</v>
      </c>
      <c r="D102" s="8">
        <f t="shared" si="48"/>
        <v>11</v>
      </c>
      <c r="E102" s="8">
        <f t="shared" si="53"/>
        <v>86</v>
      </c>
      <c r="F102" s="8" t="str">
        <f t="shared" si="29"/>
        <v>R8611</v>
      </c>
      <c r="G102" s="8" t="str">
        <f t="shared" si="39"/>
        <v>B-2腔体保压状态标志[R611]</v>
      </c>
      <c r="H102" s="8">
        <f t="shared" si="56"/>
        <v>109</v>
      </c>
      <c r="I102" s="8" t="str">
        <f t="shared" si="55"/>
        <v>T109</v>
      </c>
      <c r="J102" s="8" t="str">
        <f t="shared" si="31"/>
        <v>B-2腔体保压状态感应延时[R611]</v>
      </c>
      <c r="K102" s="8" t="str">
        <f t="shared" si="32"/>
        <v>R18611</v>
      </c>
      <c r="L102" s="8" t="str">
        <f t="shared" si="33"/>
        <v>B-2腔体保压状态[lamp]</v>
      </c>
      <c r="M102" s="8">
        <f t="shared" si="51"/>
        <v>407</v>
      </c>
      <c r="N102" s="8" t="str">
        <f t="shared" si="52"/>
        <v>MR40711</v>
      </c>
      <c r="O102" s="8" t="str">
        <f t="shared" si="46"/>
        <v>[MR40711]B-2腔体保压状态异常,请检查[]</v>
      </c>
      <c r="P102" s="8" t="str">
        <f t="shared" si="37"/>
        <v>B-2腔体保压状态[alm]</v>
      </c>
      <c r="R102" s="8" t="str">
        <f t="shared" si="54"/>
        <v>T</v>
      </c>
      <c r="S102" s="8" t="str">
        <f t="shared" si="38"/>
        <v>B-2腔体保压状态报警延时</v>
      </c>
      <c r="W102" s="152"/>
      <c r="X102" s="152"/>
      <c r="Y102" s="152"/>
    </row>
    <row r="103" spans="1:49" x14ac:dyDescent="0.15">
      <c r="B103" s="4"/>
      <c r="C103" s="18"/>
      <c r="D103" s="7"/>
      <c r="E103" s="8"/>
      <c r="F103" s="8"/>
      <c r="G103" s="8"/>
      <c r="H103" s="8"/>
      <c r="I103" s="8"/>
      <c r="J103" s="8"/>
      <c r="K103" s="2"/>
      <c r="L103" s="2"/>
      <c r="M103" s="2"/>
      <c r="N103" s="2"/>
      <c r="O103" s="8"/>
      <c r="P103" s="2"/>
      <c r="Q103" s="2"/>
      <c r="R103" s="2"/>
      <c r="S103" s="2"/>
    </row>
    <row r="104" spans="1:49" x14ac:dyDescent="0.15">
      <c r="B104" s="4"/>
      <c r="C104" s="18"/>
      <c r="D104" s="7"/>
      <c r="E104" s="8"/>
      <c r="F104" s="8"/>
      <c r="G104" s="8"/>
      <c r="H104" s="8"/>
      <c r="I104" s="8"/>
      <c r="J104" s="8"/>
      <c r="K104" s="2"/>
      <c r="L104" s="2"/>
      <c r="M104" s="2"/>
      <c r="N104" s="2"/>
      <c r="O104" s="8"/>
      <c r="P104" s="2"/>
      <c r="Q104" s="2"/>
      <c r="R104" s="2"/>
      <c r="S104" s="2"/>
    </row>
    <row r="105" spans="1:49" x14ac:dyDescent="0.15">
      <c r="B105" s="4"/>
      <c r="C105" s="18"/>
      <c r="D105" s="7"/>
      <c r="E105" s="8"/>
      <c r="F105" s="8"/>
      <c r="G105" s="8"/>
      <c r="H105" s="8"/>
      <c r="I105" s="8"/>
      <c r="J105" s="8"/>
      <c r="K105" s="2"/>
      <c r="L105" s="2"/>
      <c r="M105" s="2"/>
      <c r="N105" s="2"/>
      <c r="O105" s="8"/>
      <c r="P105" s="2"/>
      <c r="Q105" s="2"/>
      <c r="R105" s="2"/>
      <c r="S105" s="2"/>
    </row>
    <row r="106" spans="1:49" x14ac:dyDescent="0.15">
      <c r="B106" s="4"/>
      <c r="C106" s="18"/>
      <c r="D106" s="7"/>
      <c r="E106" s="8"/>
      <c r="F106" s="8"/>
      <c r="G106" s="8"/>
      <c r="H106" s="8"/>
      <c r="I106" s="8"/>
      <c r="J106" s="8"/>
      <c r="K106" s="2"/>
      <c r="L106" s="2"/>
      <c r="M106" s="2"/>
      <c r="N106" s="2"/>
      <c r="O106" s="8"/>
      <c r="P106" s="2"/>
      <c r="Q106" s="2"/>
      <c r="R106" s="2"/>
      <c r="S106" s="2"/>
    </row>
    <row r="107" spans="1:49" x14ac:dyDescent="0.15">
      <c r="A107" s="4"/>
      <c r="B107" s="4"/>
      <c r="C107" s="18"/>
      <c r="D107" s="2"/>
      <c r="E107" s="8"/>
      <c r="F107" s="8"/>
      <c r="G107" s="8"/>
      <c r="H107" s="8"/>
      <c r="I107" s="8"/>
      <c r="J107" s="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3"/>
      <c r="X107" s="23"/>
      <c r="Y107" s="23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15">
      <c r="A108" s="4"/>
      <c r="B108" s="4"/>
      <c r="C108" s="2"/>
      <c r="D108" s="2"/>
      <c r="E108" s="8"/>
      <c r="F108" s="8"/>
      <c r="G108" s="8"/>
      <c r="H108" s="8"/>
      <c r="I108" s="8"/>
      <c r="J108" s="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3"/>
      <c r="X108" s="23"/>
      <c r="Y108" s="23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9" x14ac:dyDescent="0.15">
      <c r="C109" s="2"/>
      <c r="D109" s="2"/>
      <c r="E109" s="8"/>
      <c r="F109" s="8"/>
      <c r="G109" s="8"/>
      <c r="H109" s="8"/>
      <c r="I109" s="8"/>
      <c r="J109" s="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3"/>
      <c r="X109" s="23"/>
      <c r="Y109" s="23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9" x14ac:dyDescent="0.15">
      <c r="C110" s="2"/>
      <c r="D110" s="2"/>
      <c r="E110" s="8"/>
      <c r="F110" s="8"/>
      <c r="G110" s="8"/>
      <c r="H110" s="8"/>
      <c r="I110" s="8"/>
      <c r="J110" s="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3"/>
      <c r="X110" s="23"/>
      <c r="Y110" s="23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9" x14ac:dyDescent="0.15">
      <c r="C111" s="2"/>
      <c r="D111" s="2"/>
      <c r="E111" s="8"/>
      <c r="F111" s="8"/>
      <c r="G111" s="8"/>
      <c r="H111" s="8"/>
      <c r="I111" s="8"/>
      <c r="J111" s="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3"/>
      <c r="X111" s="23"/>
      <c r="Y111" s="23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9" x14ac:dyDescent="0.15">
      <c r="C112" s="2"/>
      <c r="D112" s="2"/>
      <c r="E112" s="8"/>
      <c r="F112" s="8"/>
      <c r="G112" s="8"/>
      <c r="H112" s="8"/>
      <c r="I112" s="8"/>
      <c r="J112" s="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3"/>
      <c r="X112" s="23"/>
      <c r="Y112" s="23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3:48" x14ac:dyDescent="0.15">
      <c r="C113" s="2"/>
      <c r="D113" s="2"/>
      <c r="E113" s="8"/>
      <c r="F113" s="8"/>
      <c r="G113" s="8"/>
      <c r="H113" s="8"/>
      <c r="I113" s="8"/>
      <c r="J113" s="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3"/>
      <c r="X113" s="23"/>
      <c r="Y113" s="23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3:48" x14ac:dyDescent="0.15">
      <c r="C114" s="2"/>
      <c r="D114" s="2"/>
      <c r="E114" s="8"/>
      <c r="F114" s="8"/>
      <c r="G114" s="8"/>
      <c r="H114" s="8"/>
      <c r="I114" s="8"/>
      <c r="J114" s="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3"/>
      <c r="X114" s="23"/>
      <c r="Y114" s="23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3:48" x14ac:dyDescent="0.15">
      <c r="C115" s="2"/>
      <c r="D115" s="2"/>
      <c r="E115" s="8"/>
      <c r="F115" s="8"/>
      <c r="G115" s="8"/>
      <c r="H115" s="8"/>
      <c r="I115" s="8"/>
      <c r="J115" s="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3"/>
      <c r="X115" s="23"/>
      <c r="Y115" s="23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3:48" x14ac:dyDescent="0.15">
      <c r="C116" s="2"/>
      <c r="D116" s="2"/>
      <c r="E116" s="8"/>
      <c r="F116" s="8"/>
      <c r="G116" s="8"/>
      <c r="H116" s="8"/>
      <c r="I116" s="8"/>
      <c r="J116" s="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3"/>
      <c r="X116" s="23"/>
      <c r="Y116" s="23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3:48" x14ac:dyDescent="0.15">
      <c r="C117" s="2"/>
      <c r="D117" s="2"/>
      <c r="E117" s="8"/>
      <c r="F117" s="8"/>
      <c r="G117" s="8"/>
      <c r="H117" s="8"/>
      <c r="I117" s="8"/>
      <c r="J117" s="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3"/>
      <c r="X117" s="23"/>
      <c r="Y117" s="23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3:48" x14ac:dyDescent="0.15">
      <c r="C118" s="2"/>
      <c r="D118" s="2"/>
      <c r="E118" s="8"/>
      <c r="F118" s="8"/>
      <c r="G118" s="8"/>
      <c r="H118" s="8"/>
      <c r="I118" s="8"/>
      <c r="J118" s="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3"/>
      <c r="X118" s="23"/>
      <c r="Y118" s="23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3:48" x14ac:dyDescent="0.15">
      <c r="C119" s="2"/>
      <c r="D119" s="2"/>
      <c r="E119" s="8"/>
      <c r="F119" s="8"/>
      <c r="G119" s="8"/>
      <c r="H119" s="8"/>
      <c r="I119" s="8"/>
      <c r="J119" s="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3"/>
      <c r="X119" s="23"/>
      <c r="Y119" s="23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3:48" x14ac:dyDescent="0.15">
      <c r="C120" s="2"/>
      <c r="D120" s="2"/>
      <c r="E120" s="8"/>
      <c r="F120" s="8"/>
      <c r="G120" s="8"/>
      <c r="H120" s="8"/>
      <c r="I120" s="8"/>
      <c r="J120" s="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3"/>
      <c r="X120" s="23"/>
      <c r="Y120" s="23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3:48" x14ac:dyDescent="0.15">
      <c r="C121" s="2"/>
      <c r="D121" s="2"/>
      <c r="E121" s="8"/>
      <c r="F121" s="8"/>
      <c r="G121" s="8"/>
      <c r="H121" s="8"/>
      <c r="I121" s="8"/>
      <c r="J121" s="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3"/>
      <c r="X121" s="23"/>
      <c r="Y121" s="23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3:48" x14ac:dyDescent="0.15">
      <c r="C122" s="2"/>
      <c r="D122" s="2"/>
      <c r="E122" s="8"/>
      <c r="F122" s="8"/>
      <c r="G122" s="8"/>
      <c r="H122" s="8"/>
      <c r="I122" s="8"/>
      <c r="J122" s="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3"/>
      <c r="X122" s="23"/>
      <c r="Y122" s="23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3:48" x14ac:dyDescent="0.15">
      <c r="C123" s="2"/>
      <c r="D123" s="2"/>
      <c r="E123" s="8"/>
      <c r="F123" s="8"/>
      <c r="G123" s="8"/>
      <c r="H123" s="8"/>
      <c r="I123" s="8"/>
      <c r="J123" s="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3"/>
      <c r="X123" s="23"/>
      <c r="Y123" s="23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</sheetData>
  <mergeCells count="4">
    <mergeCell ref="A59:A74"/>
    <mergeCell ref="A43:A58"/>
    <mergeCell ref="A6:A21"/>
    <mergeCell ref="A22:A3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5"/>
  <sheetViews>
    <sheetView topLeftCell="A13" zoomScaleNormal="100" workbookViewId="0">
      <pane xSplit="1" topLeftCell="B1" activePane="topRight" state="frozen"/>
      <selection activeCell="A145" sqref="A145"/>
      <selection pane="topRight" activeCell="B56" sqref="A56:XFD56"/>
    </sheetView>
  </sheetViews>
  <sheetFormatPr defaultRowHeight="13.5" x14ac:dyDescent="0.15"/>
  <cols>
    <col min="1" max="1" width="7.25" customWidth="1"/>
    <col min="3" max="3" width="43.875" style="11" customWidth="1"/>
    <col min="4" max="4" width="4.625" customWidth="1"/>
    <col min="5" max="5" width="6.625" customWidth="1"/>
    <col min="7" max="7" width="46.75" customWidth="1"/>
    <col min="8" max="8" width="9" customWidth="1"/>
    <col min="9" max="9" width="43.375" customWidth="1"/>
    <col min="11" max="11" width="40" customWidth="1"/>
    <col min="13" max="13" width="40" customWidth="1"/>
    <col min="15" max="15" width="40" customWidth="1"/>
    <col min="16" max="16" width="7.875" customWidth="1"/>
    <col min="17" max="17" width="40" customWidth="1"/>
    <col min="18" max="18" width="9.75" style="149" customWidth="1"/>
    <col min="19" max="19" width="9" style="149"/>
    <col min="20" max="20" width="40" style="149" customWidth="1"/>
    <col min="22" max="22" width="40" customWidth="1"/>
  </cols>
  <sheetData>
    <row r="1" spans="1:22" s="2" customFormat="1" ht="12" x14ac:dyDescent="0.15">
      <c r="G1" s="2" t="s">
        <v>34</v>
      </c>
      <c r="K1" s="2" t="s">
        <v>29</v>
      </c>
      <c r="Q1" s="20" t="s">
        <v>1998</v>
      </c>
      <c r="R1" s="23"/>
      <c r="S1" s="107" t="s">
        <v>44</v>
      </c>
      <c r="T1" s="23" t="s">
        <v>33</v>
      </c>
    </row>
    <row r="2" spans="1:22" s="2" customFormat="1" ht="12" x14ac:dyDescent="0.15">
      <c r="G2" s="6" t="s">
        <v>28</v>
      </c>
      <c r="I2" s="6" t="s">
        <v>341</v>
      </c>
      <c r="K2" s="6" t="s">
        <v>30</v>
      </c>
      <c r="M2" s="6" t="s">
        <v>31</v>
      </c>
      <c r="O2" s="6" t="s">
        <v>35</v>
      </c>
      <c r="P2" s="6"/>
      <c r="Q2" s="6" t="s">
        <v>30</v>
      </c>
      <c r="R2" s="23"/>
      <c r="S2" s="23"/>
      <c r="T2" s="147" t="s">
        <v>37</v>
      </c>
      <c r="V2" s="6"/>
    </row>
    <row r="3" spans="1:22" s="2" customFormat="1" ht="12" x14ac:dyDescent="0.15">
      <c r="R3" s="23"/>
      <c r="S3" s="23"/>
      <c r="T3" s="23"/>
    </row>
    <row r="4" spans="1:22" s="2" customFormat="1" ht="12" x14ac:dyDescent="0.15">
      <c r="R4" s="23" t="s">
        <v>39</v>
      </c>
      <c r="S4" s="23"/>
      <c r="T4" s="23"/>
    </row>
    <row r="5" spans="1:22" s="2" customFormat="1" ht="12" x14ac:dyDescent="0.15">
      <c r="A5" s="2" t="s">
        <v>5</v>
      </c>
      <c r="B5" s="2" t="s">
        <v>26</v>
      </c>
      <c r="C5" s="2" t="s">
        <v>1</v>
      </c>
      <c r="E5" s="2">
        <v>20</v>
      </c>
      <c r="R5" s="23"/>
      <c r="S5" s="23"/>
      <c r="T5" s="23"/>
    </row>
    <row r="6" spans="1:22" s="2" customFormat="1" ht="12" x14ac:dyDescent="0.15">
      <c r="A6" s="157" t="s">
        <v>2</v>
      </c>
      <c r="B6" s="4" t="s">
        <v>1429</v>
      </c>
      <c r="C6" s="2" t="str">
        <f>IO点表!F3</f>
        <v>备用</v>
      </c>
      <c r="D6" s="7">
        <v>0</v>
      </c>
      <c r="E6" s="2">
        <f>IF(D5=15,(E5+1),E5)</f>
        <v>20</v>
      </c>
      <c r="F6" s="2" t="str">
        <f>"R"&amp;E6&amp;RIGHT(B6,2)</f>
        <v>R2000</v>
      </c>
      <c r="G6" s="2" t="str">
        <f>C6&amp;G$2</f>
        <v>备用[Pls]</v>
      </c>
      <c r="H6" s="2" t="str">
        <f>"R"&amp;(E6+100)&amp;RIGHT(B6,2)</f>
        <v>R12000</v>
      </c>
      <c r="I6" s="2" t="str">
        <f>C6&amp;I$2</f>
        <v>备用[M]</v>
      </c>
      <c r="J6" s="2" t="str">
        <f>"R"&amp;(E6+200)&amp;RIGHT(B6,2)</f>
        <v>R22000</v>
      </c>
      <c r="K6" s="2" t="str">
        <f>C6&amp;K$2&amp;"[A]"</f>
        <v>备用条件[A]</v>
      </c>
      <c r="L6" s="2" t="str">
        <f>"R"&amp;(E6+300)&amp;RIGHT(B6,2)</f>
        <v>R32000</v>
      </c>
      <c r="M6" s="2" t="str">
        <f>C6&amp;M$2</f>
        <v>备用[A]</v>
      </c>
      <c r="N6" s="2" t="str">
        <f>"R"&amp;(E6+400)&amp;RIGHT(B6,2)</f>
        <v>R42000</v>
      </c>
      <c r="O6" s="2" t="str">
        <f>C6&amp;O$2</f>
        <v>备用[SW]</v>
      </c>
      <c r="P6" s="2" t="str">
        <f>"R"&amp;(E6+500)&amp;RIGHT(B6,2)</f>
        <v>R52000</v>
      </c>
      <c r="Q6" s="2" t="str">
        <f>C6&amp;K$2&amp;"[M]"</f>
        <v>备用条件[M]</v>
      </c>
      <c r="R6" s="23"/>
      <c r="S6" s="23"/>
      <c r="T6" s="23"/>
    </row>
    <row r="7" spans="1:22" s="2" customFormat="1" ht="12" x14ac:dyDescent="0.15">
      <c r="A7" s="157"/>
      <c r="B7" s="4" t="s">
        <v>1430</v>
      </c>
      <c r="C7" s="2" t="str">
        <f>IO点表!F4</f>
        <v>启动指示灯</v>
      </c>
      <c r="D7" s="7">
        <f>IF(D6=15,0,(D6+1))</f>
        <v>1</v>
      </c>
      <c r="E7" s="2">
        <f t="shared" ref="E7:E67" si="0">IF(D6=15,(E6+1),E6)</f>
        <v>20</v>
      </c>
      <c r="F7" s="2" t="str">
        <f t="shared" ref="F7:F67" si="1">"R"&amp;E7&amp;RIGHT(B7,2)</f>
        <v>R2001</v>
      </c>
      <c r="G7" s="2" t="str">
        <f t="shared" ref="G7:G67" si="2">C7&amp;G$2</f>
        <v>启动指示灯[Pls]</v>
      </c>
      <c r="H7" s="2" t="str">
        <f t="shared" ref="H7:H67" si="3">"R"&amp;(E7+100)&amp;RIGHT(B7,2)</f>
        <v>R12001</v>
      </c>
      <c r="I7" s="2" t="str">
        <f t="shared" ref="I7:I11" si="4">C7&amp;I$2</f>
        <v>启动指示灯[M]</v>
      </c>
      <c r="J7" s="2" t="str">
        <f t="shared" ref="J7:J67" si="5">"R"&amp;(E7+200)&amp;RIGHT(B7,2)</f>
        <v>R22001</v>
      </c>
      <c r="K7" s="2" t="str">
        <f t="shared" ref="K7:K67" si="6">C7&amp;K$2&amp;"[A]"</f>
        <v>启动指示灯条件[A]</v>
      </c>
      <c r="L7" s="2" t="str">
        <f t="shared" ref="L7:L67" si="7">"R"&amp;(E7+300)&amp;RIGHT(B7,2)</f>
        <v>R32001</v>
      </c>
      <c r="M7" s="2" t="str">
        <f t="shared" ref="M7:M11" si="8">C7&amp;M$2</f>
        <v>启动指示灯[A]</v>
      </c>
      <c r="N7" s="2" t="str">
        <f t="shared" ref="N7:N67" si="9">"R"&amp;(E7+400)&amp;RIGHT(B7,2)</f>
        <v>R42001</v>
      </c>
      <c r="O7" s="2" t="str">
        <f t="shared" ref="O7:O18" si="10">C7&amp;O$2</f>
        <v>启动指示灯[SW]</v>
      </c>
      <c r="P7" s="2" t="str">
        <f t="shared" ref="P7:P67" si="11">"R"&amp;(E7+500)&amp;RIGHT(B7,2)</f>
        <v>R52001</v>
      </c>
      <c r="Q7" s="2" t="str">
        <f t="shared" ref="Q7:Q67" si="12">C7&amp;K$2&amp;"[M]"</f>
        <v>启动指示灯条件[M]</v>
      </c>
      <c r="R7" s="23"/>
      <c r="S7" s="23"/>
      <c r="T7" s="23"/>
    </row>
    <row r="8" spans="1:22" s="2" customFormat="1" ht="12" x14ac:dyDescent="0.15">
      <c r="A8" s="157"/>
      <c r="B8" s="4" t="s">
        <v>1558</v>
      </c>
      <c r="C8" s="2" t="str">
        <f>IO点表!F5</f>
        <v>停止指示灯</v>
      </c>
      <c r="D8" s="7">
        <f t="shared" ref="D8:D67" si="13">IF(D7=15,0,(D7+1))</f>
        <v>2</v>
      </c>
      <c r="E8" s="2">
        <f t="shared" si="0"/>
        <v>20</v>
      </c>
      <c r="F8" s="2" t="str">
        <f t="shared" si="1"/>
        <v>R2002</v>
      </c>
      <c r="G8" s="2" t="str">
        <f t="shared" si="2"/>
        <v>停止指示灯[Pls]</v>
      </c>
      <c r="H8" s="2" t="str">
        <f t="shared" si="3"/>
        <v>R12002</v>
      </c>
      <c r="I8" s="2" t="str">
        <f t="shared" si="4"/>
        <v>停止指示灯[M]</v>
      </c>
      <c r="J8" s="2" t="str">
        <f t="shared" si="5"/>
        <v>R22002</v>
      </c>
      <c r="K8" s="2" t="str">
        <f t="shared" si="6"/>
        <v>停止指示灯条件[A]</v>
      </c>
      <c r="L8" s="2" t="str">
        <f t="shared" si="7"/>
        <v>R32002</v>
      </c>
      <c r="M8" s="2" t="str">
        <f t="shared" si="8"/>
        <v>停止指示灯[A]</v>
      </c>
      <c r="N8" s="2" t="str">
        <f t="shared" si="9"/>
        <v>R42002</v>
      </c>
      <c r="O8" s="2" t="str">
        <f t="shared" si="10"/>
        <v>停止指示灯[SW]</v>
      </c>
      <c r="P8" s="2" t="str">
        <f t="shared" si="11"/>
        <v>R52002</v>
      </c>
      <c r="Q8" s="2" t="str">
        <f t="shared" si="12"/>
        <v>停止指示灯条件[M]</v>
      </c>
      <c r="R8" s="23"/>
      <c r="S8" s="23"/>
      <c r="T8" s="23"/>
    </row>
    <row r="9" spans="1:22" s="2" customFormat="1" ht="12" x14ac:dyDescent="0.15">
      <c r="A9" s="157"/>
      <c r="B9" s="4" t="s">
        <v>1559</v>
      </c>
      <c r="C9" s="2" t="str">
        <f>IO点表!F6</f>
        <v>复位指示灯</v>
      </c>
      <c r="D9" s="7">
        <f t="shared" si="13"/>
        <v>3</v>
      </c>
      <c r="E9" s="2">
        <f t="shared" si="0"/>
        <v>20</v>
      </c>
      <c r="F9" s="2" t="str">
        <f t="shared" si="1"/>
        <v>R2003</v>
      </c>
      <c r="G9" s="2" t="str">
        <f t="shared" si="2"/>
        <v>复位指示灯[Pls]</v>
      </c>
      <c r="H9" s="2" t="str">
        <f t="shared" si="3"/>
        <v>R12003</v>
      </c>
      <c r="I9" s="2" t="str">
        <f t="shared" si="4"/>
        <v>复位指示灯[M]</v>
      </c>
      <c r="J9" s="2" t="str">
        <f t="shared" si="5"/>
        <v>R22003</v>
      </c>
      <c r="K9" s="2" t="str">
        <f t="shared" si="6"/>
        <v>复位指示灯条件[A]</v>
      </c>
      <c r="L9" s="2" t="str">
        <f t="shared" si="7"/>
        <v>R32003</v>
      </c>
      <c r="M9" s="2" t="str">
        <f t="shared" si="8"/>
        <v>复位指示灯[A]</v>
      </c>
      <c r="N9" s="2" t="str">
        <f t="shared" si="9"/>
        <v>R42003</v>
      </c>
      <c r="O9" s="2" t="str">
        <f t="shared" si="10"/>
        <v>复位指示灯[SW]</v>
      </c>
      <c r="P9" s="2" t="str">
        <f t="shared" si="11"/>
        <v>R52003</v>
      </c>
      <c r="Q9" s="2" t="str">
        <f t="shared" si="12"/>
        <v>复位指示灯条件[M]</v>
      </c>
      <c r="R9" s="23"/>
      <c r="S9" s="23"/>
      <c r="T9" s="23"/>
    </row>
    <row r="10" spans="1:22" s="2" customFormat="1" ht="12" x14ac:dyDescent="0.15">
      <c r="A10" s="157"/>
      <c r="B10" s="4" t="s">
        <v>1560</v>
      </c>
      <c r="C10" s="2" t="str">
        <f>IO点表!F7</f>
        <v>A工位左启动指示灯</v>
      </c>
      <c r="D10" s="7">
        <f t="shared" si="13"/>
        <v>4</v>
      </c>
      <c r="E10" s="2">
        <f t="shared" si="0"/>
        <v>20</v>
      </c>
      <c r="F10" s="2" t="str">
        <f t="shared" si="1"/>
        <v>R2004</v>
      </c>
      <c r="G10" s="2" t="str">
        <f t="shared" si="2"/>
        <v>A工位左启动指示灯[Pls]</v>
      </c>
      <c r="H10" s="2" t="str">
        <f t="shared" si="3"/>
        <v>R12004</v>
      </c>
      <c r="I10" s="2" t="str">
        <f t="shared" si="4"/>
        <v>A工位左启动指示灯[M]</v>
      </c>
      <c r="J10" s="2" t="str">
        <f t="shared" si="5"/>
        <v>R22004</v>
      </c>
      <c r="K10" s="2" t="str">
        <f t="shared" si="6"/>
        <v>A工位左启动指示灯条件[A]</v>
      </c>
      <c r="L10" s="2" t="str">
        <f t="shared" si="7"/>
        <v>R32004</v>
      </c>
      <c r="M10" s="2" t="str">
        <f t="shared" si="8"/>
        <v>A工位左启动指示灯[A]</v>
      </c>
      <c r="N10" s="2" t="str">
        <f t="shared" si="9"/>
        <v>R42004</v>
      </c>
      <c r="O10" s="2" t="str">
        <f t="shared" si="10"/>
        <v>A工位左启动指示灯[SW]</v>
      </c>
      <c r="P10" s="2" t="str">
        <f t="shared" si="11"/>
        <v>R52004</v>
      </c>
      <c r="Q10" s="2" t="str">
        <f t="shared" si="12"/>
        <v>A工位左启动指示灯条件[M]</v>
      </c>
      <c r="R10" s="23"/>
      <c r="S10" s="23"/>
      <c r="T10" s="23"/>
    </row>
    <row r="11" spans="1:22" s="2" customFormat="1" ht="12" x14ac:dyDescent="0.15">
      <c r="A11" s="157"/>
      <c r="B11" s="4" t="s">
        <v>1561</v>
      </c>
      <c r="C11" s="2" t="str">
        <f>IO点表!F8</f>
        <v>A工位右启动指示灯</v>
      </c>
      <c r="D11" s="7">
        <f t="shared" si="13"/>
        <v>5</v>
      </c>
      <c r="E11" s="2">
        <f t="shared" si="0"/>
        <v>20</v>
      </c>
      <c r="F11" s="2" t="str">
        <f t="shared" si="1"/>
        <v>R2005</v>
      </c>
      <c r="G11" s="2" t="str">
        <f t="shared" si="2"/>
        <v>A工位右启动指示灯[Pls]</v>
      </c>
      <c r="H11" s="2" t="str">
        <f t="shared" si="3"/>
        <v>R12005</v>
      </c>
      <c r="I11" s="2" t="str">
        <f t="shared" si="4"/>
        <v>A工位右启动指示灯[M]</v>
      </c>
      <c r="J11" s="2" t="str">
        <f t="shared" si="5"/>
        <v>R22005</v>
      </c>
      <c r="K11" s="2" t="str">
        <f t="shared" si="6"/>
        <v>A工位右启动指示灯条件[A]</v>
      </c>
      <c r="L11" s="2" t="str">
        <f t="shared" si="7"/>
        <v>R32005</v>
      </c>
      <c r="M11" s="2" t="str">
        <f t="shared" si="8"/>
        <v>A工位右启动指示灯[A]</v>
      </c>
      <c r="N11" s="2" t="str">
        <f t="shared" si="9"/>
        <v>R42005</v>
      </c>
      <c r="O11" s="2" t="str">
        <f t="shared" si="10"/>
        <v>A工位右启动指示灯[SW]</v>
      </c>
      <c r="P11" s="2" t="str">
        <f t="shared" si="11"/>
        <v>R52005</v>
      </c>
      <c r="Q11" s="2" t="str">
        <f t="shared" si="12"/>
        <v>A工位右启动指示灯条件[M]</v>
      </c>
      <c r="R11" s="23"/>
      <c r="S11" s="23"/>
      <c r="T11" s="23"/>
    </row>
    <row r="12" spans="1:22" s="2" customFormat="1" ht="12" x14ac:dyDescent="0.15">
      <c r="A12" s="157"/>
      <c r="B12" s="4" t="s">
        <v>1562</v>
      </c>
      <c r="C12" s="2" t="str">
        <f>IO点表!F9</f>
        <v>B工位左启动指示灯</v>
      </c>
      <c r="D12" s="7">
        <f t="shared" si="13"/>
        <v>6</v>
      </c>
      <c r="E12" s="2">
        <f t="shared" si="0"/>
        <v>20</v>
      </c>
      <c r="F12" s="2" t="str">
        <f t="shared" si="1"/>
        <v>R2006</v>
      </c>
      <c r="G12" s="2" t="str">
        <f t="shared" si="2"/>
        <v>B工位左启动指示灯[Pls]</v>
      </c>
      <c r="H12" s="2" t="str">
        <f t="shared" si="3"/>
        <v>R12006</v>
      </c>
      <c r="I12" s="2" t="str">
        <f t="shared" ref="I12:I30" si="14">C12&amp;I$2</f>
        <v>B工位左启动指示灯[M]</v>
      </c>
      <c r="J12" s="2" t="str">
        <f t="shared" si="5"/>
        <v>R22006</v>
      </c>
      <c r="K12" s="2" t="str">
        <f t="shared" si="6"/>
        <v>B工位左启动指示灯条件[A]</v>
      </c>
      <c r="L12" s="2" t="str">
        <f t="shared" si="7"/>
        <v>R32006</v>
      </c>
      <c r="M12" s="2" t="str">
        <f t="shared" ref="M12:M67" si="15">C12&amp;M$2</f>
        <v>B工位左启动指示灯[A]</v>
      </c>
      <c r="N12" s="2" t="str">
        <f t="shared" si="9"/>
        <v>R42006</v>
      </c>
      <c r="O12" s="2" t="str">
        <f t="shared" si="10"/>
        <v>B工位左启动指示灯[SW]</v>
      </c>
      <c r="P12" s="2" t="str">
        <f t="shared" si="11"/>
        <v>R52006</v>
      </c>
      <c r="Q12" s="2" t="str">
        <f t="shared" si="12"/>
        <v>B工位左启动指示灯条件[M]</v>
      </c>
      <c r="R12" s="23"/>
      <c r="S12" s="23"/>
      <c r="T12" s="23"/>
    </row>
    <row r="13" spans="1:22" s="2" customFormat="1" ht="12" x14ac:dyDescent="0.15">
      <c r="A13" s="157"/>
      <c r="B13" s="4" t="s">
        <v>1563</v>
      </c>
      <c r="C13" s="2" t="str">
        <f>IO点表!F10</f>
        <v>B工位右启动指示灯</v>
      </c>
      <c r="D13" s="7">
        <f t="shared" si="13"/>
        <v>7</v>
      </c>
      <c r="E13" s="2">
        <f t="shared" si="0"/>
        <v>20</v>
      </c>
      <c r="F13" s="2" t="str">
        <f t="shared" si="1"/>
        <v>R2007</v>
      </c>
      <c r="G13" s="2" t="str">
        <f t="shared" si="2"/>
        <v>B工位右启动指示灯[Pls]</v>
      </c>
      <c r="H13" s="2" t="str">
        <f t="shared" si="3"/>
        <v>R12007</v>
      </c>
      <c r="I13" s="2" t="str">
        <f t="shared" si="14"/>
        <v>B工位右启动指示灯[M]</v>
      </c>
      <c r="J13" s="2" t="str">
        <f t="shared" si="5"/>
        <v>R22007</v>
      </c>
      <c r="K13" s="2" t="str">
        <f t="shared" si="6"/>
        <v>B工位右启动指示灯条件[A]</v>
      </c>
      <c r="L13" s="2" t="str">
        <f t="shared" si="7"/>
        <v>R32007</v>
      </c>
      <c r="M13" s="2" t="str">
        <f t="shared" si="15"/>
        <v>B工位右启动指示灯[A]</v>
      </c>
      <c r="N13" s="2" t="str">
        <f t="shared" si="9"/>
        <v>R42007</v>
      </c>
      <c r="O13" s="2" t="str">
        <f t="shared" si="10"/>
        <v>B工位右启动指示灯[SW]</v>
      </c>
      <c r="P13" s="2" t="str">
        <f t="shared" si="11"/>
        <v>R52007</v>
      </c>
      <c r="Q13" s="2" t="str">
        <f t="shared" si="12"/>
        <v>B工位右启动指示灯条件[M]</v>
      </c>
      <c r="R13" s="23"/>
      <c r="S13" s="23"/>
      <c r="T13" s="23"/>
    </row>
    <row r="14" spans="1:22" s="2" customFormat="1" ht="12" x14ac:dyDescent="0.15">
      <c r="A14" s="157"/>
      <c r="B14" s="4" t="s">
        <v>1564</v>
      </c>
      <c r="C14" s="2" t="str">
        <f>IO点表!F11</f>
        <v>三色红灯</v>
      </c>
      <c r="D14" s="7">
        <f t="shared" si="13"/>
        <v>8</v>
      </c>
      <c r="E14" s="2">
        <f t="shared" si="0"/>
        <v>20</v>
      </c>
      <c r="F14" s="2" t="str">
        <f t="shared" si="1"/>
        <v>R2008</v>
      </c>
      <c r="G14" s="2" t="str">
        <f t="shared" si="2"/>
        <v>三色红灯[Pls]</v>
      </c>
      <c r="H14" s="2" t="str">
        <f t="shared" si="3"/>
        <v>R12008</v>
      </c>
      <c r="I14" s="2" t="str">
        <f t="shared" si="14"/>
        <v>三色红灯[M]</v>
      </c>
      <c r="J14" s="2" t="str">
        <f t="shared" si="5"/>
        <v>R22008</v>
      </c>
      <c r="K14" s="2" t="str">
        <f t="shared" si="6"/>
        <v>三色红灯条件[A]</v>
      </c>
      <c r="L14" s="2" t="str">
        <f t="shared" si="7"/>
        <v>R32008</v>
      </c>
      <c r="M14" s="2" t="str">
        <f t="shared" si="15"/>
        <v>三色红灯[A]</v>
      </c>
      <c r="N14" s="2" t="str">
        <f t="shared" si="9"/>
        <v>R42008</v>
      </c>
      <c r="O14" s="2" t="str">
        <f t="shared" si="10"/>
        <v>三色红灯[SW]</v>
      </c>
      <c r="P14" s="2" t="str">
        <f t="shared" si="11"/>
        <v>R52008</v>
      </c>
      <c r="Q14" s="2" t="str">
        <f t="shared" si="12"/>
        <v>三色红灯条件[M]</v>
      </c>
      <c r="R14" s="23"/>
      <c r="S14" s="23"/>
      <c r="T14" s="23"/>
    </row>
    <row r="15" spans="1:22" s="2" customFormat="1" ht="12" x14ac:dyDescent="0.15">
      <c r="A15" s="157"/>
      <c r="B15" s="4" t="s">
        <v>1565</v>
      </c>
      <c r="C15" s="2" t="str">
        <f>IO点表!F12</f>
        <v>三色黄灯</v>
      </c>
      <c r="D15" s="7">
        <f t="shared" si="13"/>
        <v>9</v>
      </c>
      <c r="E15" s="2">
        <f t="shared" si="0"/>
        <v>20</v>
      </c>
      <c r="F15" s="2" t="str">
        <f t="shared" si="1"/>
        <v>R2009</v>
      </c>
      <c r="G15" s="2" t="str">
        <f t="shared" si="2"/>
        <v>三色黄灯[Pls]</v>
      </c>
      <c r="H15" s="2" t="str">
        <f t="shared" si="3"/>
        <v>R12009</v>
      </c>
      <c r="I15" s="2" t="str">
        <f t="shared" si="14"/>
        <v>三色黄灯[M]</v>
      </c>
      <c r="J15" s="2" t="str">
        <f t="shared" si="5"/>
        <v>R22009</v>
      </c>
      <c r="K15" s="2" t="str">
        <f t="shared" si="6"/>
        <v>三色黄灯条件[A]</v>
      </c>
      <c r="L15" s="2" t="str">
        <f t="shared" si="7"/>
        <v>R32009</v>
      </c>
      <c r="M15" s="2" t="str">
        <f t="shared" si="15"/>
        <v>三色黄灯[A]</v>
      </c>
      <c r="N15" s="2" t="str">
        <f t="shared" si="9"/>
        <v>R42009</v>
      </c>
      <c r="O15" s="2" t="str">
        <f t="shared" si="10"/>
        <v>三色黄灯[SW]</v>
      </c>
      <c r="P15" s="2" t="str">
        <f t="shared" si="11"/>
        <v>R52009</v>
      </c>
      <c r="Q15" s="2" t="str">
        <f t="shared" si="12"/>
        <v>三色黄灯条件[M]</v>
      </c>
      <c r="R15" s="23"/>
      <c r="S15" s="23"/>
      <c r="T15" s="23"/>
    </row>
    <row r="16" spans="1:22" s="2" customFormat="1" ht="12" x14ac:dyDescent="0.15">
      <c r="A16" s="157"/>
      <c r="B16" s="4" t="s">
        <v>1566</v>
      </c>
      <c r="C16" s="2" t="str">
        <f>IO点表!F13</f>
        <v>三色绿灯</v>
      </c>
      <c r="D16" s="7">
        <f t="shared" si="13"/>
        <v>10</v>
      </c>
      <c r="E16" s="2">
        <f t="shared" si="0"/>
        <v>20</v>
      </c>
      <c r="F16" s="2" t="str">
        <f t="shared" si="1"/>
        <v>R2010</v>
      </c>
      <c r="G16" s="2" t="str">
        <f t="shared" si="2"/>
        <v>三色绿灯[Pls]</v>
      </c>
      <c r="H16" s="2" t="str">
        <f t="shared" si="3"/>
        <v>R12010</v>
      </c>
      <c r="I16" s="2" t="str">
        <f t="shared" si="14"/>
        <v>三色绿灯[M]</v>
      </c>
      <c r="J16" s="2" t="str">
        <f t="shared" si="5"/>
        <v>R22010</v>
      </c>
      <c r="K16" s="2" t="str">
        <f t="shared" si="6"/>
        <v>三色绿灯条件[A]</v>
      </c>
      <c r="L16" s="2" t="str">
        <f t="shared" si="7"/>
        <v>R32010</v>
      </c>
      <c r="M16" s="2" t="str">
        <f t="shared" si="15"/>
        <v>三色绿灯[A]</v>
      </c>
      <c r="N16" s="2" t="str">
        <f t="shared" si="9"/>
        <v>R42010</v>
      </c>
      <c r="O16" s="2" t="str">
        <f t="shared" si="10"/>
        <v>三色绿灯[SW]</v>
      </c>
      <c r="P16" s="2" t="str">
        <f t="shared" si="11"/>
        <v>R52010</v>
      </c>
      <c r="Q16" s="2" t="str">
        <f t="shared" si="12"/>
        <v>三色绿灯条件[M]</v>
      </c>
      <c r="R16" s="23"/>
      <c r="S16" s="23"/>
      <c r="T16" s="23"/>
    </row>
    <row r="17" spans="1:20" s="2" customFormat="1" ht="12" x14ac:dyDescent="0.15">
      <c r="A17" s="157"/>
      <c r="B17" s="4" t="s">
        <v>1567</v>
      </c>
      <c r="C17" s="2" t="str">
        <f>IO点表!F14</f>
        <v>蜂鸣器</v>
      </c>
      <c r="D17" s="7">
        <f t="shared" si="13"/>
        <v>11</v>
      </c>
      <c r="E17" s="2">
        <f t="shared" si="0"/>
        <v>20</v>
      </c>
      <c r="F17" s="2" t="str">
        <f t="shared" si="1"/>
        <v>R2011</v>
      </c>
      <c r="G17" s="2" t="str">
        <f t="shared" si="2"/>
        <v>蜂鸣器[Pls]</v>
      </c>
      <c r="H17" s="2" t="str">
        <f t="shared" si="3"/>
        <v>R12011</v>
      </c>
      <c r="I17" s="2" t="str">
        <f t="shared" si="14"/>
        <v>蜂鸣器[M]</v>
      </c>
      <c r="J17" s="2" t="str">
        <f t="shared" si="5"/>
        <v>R22011</v>
      </c>
      <c r="K17" s="2" t="str">
        <f t="shared" si="6"/>
        <v>蜂鸣器条件[A]</v>
      </c>
      <c r="L17" s="2" t="str">
        <f t="shared" si="7"/>
        <v>R32011</v>
      </c>
      <c r="M17" s="2" t="str">
        <f t="shared" si="15"/>
        <v>蜂鸣器[A]</v>
      </c>
      <c r="N17" s="2" t="str">
        <f t="shared" si="9"/>
        <v>R42011</v>
      </c>
      <c r="O17" s="2" t="str">
        <f t="shared" si="10"/>
        <v>蜂鸣器[SW]</v>
      </c>
      <c r="P17" s="2" t="str">
        <f t="shared" si="11"/>
        <v>R52011</v>
      </c>
      <c r="Q17" s="2" t="str">
        <f t="shared" si="12"/>
        <v>蜂鸣器条件[M]</v>
      </c>
      <c r="R17" s="23"/>
      <c r="S17" s="23"/>
      <c r="T17" s="23"/>
    </row>
    <row r="18" spans="1:20" s="2" customFormat="1" ht="12" x14ac:dyDescent="0.15">
      <c r="A18" s="157"/>
      <c r="B18" s="4" t="s">
        <v>1568</v>
      </c>
      <c r="C18" s="2" t="str">
        <f>IO点表!F15</f>
        <v>备用</v>
      </c>
      <c r="D18" s="7">
        <f t="shared" si="13"/>
        <v>12</v>
      </c>
      <c r="E18" s="2">
        <f t="shared" si="0"/>
        <v>20</v>
      </c>
      <c r="F18" s="2" t="str">
        <f t="shared" si="1"/>
        <v>R2012</v>
      </c>
      <c r="G18" s="2" t="str">
        <f t="shared" si="2"/>
        <v>备用[Pls]</v>
      </c>
      <c r="H18" s="2" t="str">
        <f t="shared" si="3"/>
        <v>R12012</v>
      </c>
      <c r="I18" s="2" t="str">
        <f t="shared" si="14"/>
        <v>备用[M]</v>
      </c>
      <c r="J18" s="2" t="str">
        <f t="shared" si="5"/>
        <v>R22012</v>
      </c>
      <c r="K18" s="2" t="str">
        <f t="shared" si="6"/>
        <v>备用条件[A]</v>
      </c>
      <c r="L18" s="2" t="str">
        <f t="shared" si="7"/>
        <v>R32012</v>
      </c>
      <c r="M18" s="2" t="str">
        <f t="shared" si="15"/>
        <v>备用[A]</v>
      </c>
      <c r="N18" s="2" t="str">
        <f t="shared" si="9"/>
        <v>R42012</v>
      </c>
      <c r="O18" s="2" t="str">
        <f t="shared" si="10"/>
        <v>备用[SW]</v>
      </c>
      <c r="P18" s="2" t="str">
        <f t="shared" si="11"/>
        <v>R52012</v>
      </c>
      <c r="Q18" s="2" t="str">
        <f t="shared" si="12"/>
        <v>备用条件[M]</v>
      </c>
      <c r="R18" s="23"/>
      <c r="S18" s="23"/>
      <c r="T18" s="23"/>
    </row>
    <row r="19" spans="1:20" s="2" customFormat="1" ht="12" x14ac:dyDescent="0.15">
      <c r="A19" s="157"/>
      <c r="B19" s="4" t="s">
        <v>1569</v>
      </c>
      <c r="C19" s="2" t="str">
        <f>IO点表!F16</f>
        <v>备用</v>
      </c>
      <c r="D19" s="7">
        <f t="shared" si="13"/>
        <v>13</v>
      </c>
      <c r="E19" s="2">
        <f t="shared" si="0"/>
        <v>20</v>
      </c>
      <c r="F19" s="2" t="str">
        <f t="shared" si="1"/>
        <v>R2013</v>
      </c>
      <c r="G19" s="2" t="str">
        <f t="shared" si="2"/>
        <v>备用[Pls]</v>
      </c>
      <c r="H19" s="2" t="str">
        <f t="shared" si="3"/>
        <v>R12013</v>
      </c>
      <c r="I19" s="2" t="str">
        <f t="shared" si="14"/>
        <v>备用[M]</v>
      </c>
      <c r="J19" s="2" t="str">
        <f t="shared" si="5"/>
        <v>R22013</v>
      </c>
      <c r="K19" s="2" t="str">
        <f t="shared" si="6"/>
        <v>备用条件[A]</v>
      </c>
      <c r="L19" s="2" t="str">
        <f t="shared" si="7"/>
        <v>R32013</v>
      </c>
      <c r="M19" s="2" t="str">
        <f t="shared" si="15"/>
        <v>备用[A]</v>
      </c>
      <c r="N19" s="2" t="str">
        <f t="shared" si="9"/>
        <v>R42013</v>
      </c>
      <c r="O19" s="2" t="str">
        <f t="shared" ref="O19:O36" si="16">C19&amp;O$2</f>
        <v>备用[SW]</v>
      </c>
      <c r="P19" s="2" t="str">
        <f t="shared" si="11"/>
        <v>R52013</v>
      </c>
      <c r="Q19" s="2" t="str">
        <f t="shared" si="12"/>
        <v>备用条件[M]</v>
      </c>
      <c r="R19" s="23"/>
      <c r="S19" s="23"/>
      <c r="T19" s="23"/>
    </row>
    <row r="20" spans="1:20" s="2" customFormat="1" ht="12" x14ac:dyDescent="0.15">
      <c r="A20" s="157"/>
      <c r="B20" s="4" t="s">
        <v>1570</v>
      </c>
      <c r="C20" s="2" t="str">
        <f>IO点表!F17</f>
        <v>真空泵电源</v>
      </c>
      <c r="D20" s="7">
        <f t="shared" si="13"/>
        <v>14</v>
      </c>
      <c r="E20" s="2">
        <f t="shared" si="0"/>
        <v>20</v>
      </c>
      <c r="F20" s="2" t="str">
        <f t="shared" si="1"/>
        <v>R2014</v>
      </c>
      <c r="G20" s="2" t="str">
        <f t="shared" si="2"/>
        <v>真空泵电源[Pls]</v>
      </c>
      <c r="H20" s="2" t="str">
        <f t="shared" si="3"/>
        <v>R12014</v>
      </c>
      <c r="I20" s="2" t="str">
        <f t="shared" si="14"/>
        <v>真空泵电源[M]</v>
      </c>
      <c r="J20" s="2" t="str">
        <f t="shared" si="5"/>
        <v>R22014</v>
      </c>
      <c r="K20" s="2" t="str">
        <f t="shared" si="6"/>
        <v>真空泵电源条件[A]</v>
      </c>
      <c r="L20" s="2" t="str">
        <f t="shared" si="7"/>
        <v>R32014</v>
      </c>
      <c r="M20" s="2" t="str">
        <f t="shared" si="15"/>
        <v>真空泵电源[A]</v>
      </c>
      <c r="N20" s="2" t="str">
        <f t="shared" si="9"/>
        <v>R42014</v>
      </c>
      <c r="O20" s="2" t="str">
        <f t="shared" si="16"/>
        <v>真空泵电源[SW]</v>
      </c>
      <c r="P20" s="2" t="str">
        <f t="shared" si="11"/>
        <v>R52014</v>
      </c>
      <c r="Q20" s="2" t="str">
        <f t="shared" si="12"/>
        <v>真空泵电源条件[M]</v>
      </c>
      <c r="R20" s="23"/>
      <c r="S20" s="23"/>
      <c r="T20" s="23"/>
    </row>
    <row r="21" spans="1:20" s="2" customFormat="1" ht="12" x14ac:dyDescent="0.15">
      <c r="A21" s="157"/>
      <c r="B21" s="4" t="s">
        <v>1571</v>
      </c>
      <c r="C21" s="2" t="str">
        <f>IO点表!F18</f>
        <v>氦检仪电源</v>
      </c>
      <c r="D21" s="7">
        <f t="shared" si="13"/>
        <v>15</v>
      </c>
      <c r="E21" s="2">
        <f t="shared" si="0"/>
        <v>20</v>
      </c>
      <c r="F21" s="2" t="str">
        <f t="shared" si="1"/>
        <v>R2015</v>
      </c>
      <c r="G21" s="2" t="str">
        <f t="shared" si="2"/>
        <v>氦检仪电源[Pls]</v>
      </c>
      <c r="H21" s="2" t="str">
        <f t="shared" si="3"/>
        <v>R12015</v>
      </c>
      <c r="I21" s="2" t="str">
        <f t="shared" si="14"/>
        <v>氦检仪电源[M]</v>
      </c>
      <c r="J21" s="2" t="str">
        <f t="shared" si="5"/>
        <v>R22015</v>
      </c>
      <c r="K21" s="2" t="str">
        <f t="shared" si="6"/>
        <v>氦检仪电源条件[A]</v>
      </c>
      <c r="L21" s="2" t="str">
        <f t="shared" si="7"/>
        <v>R32015</v>
      </c>
      <c r="M21" s="2" t="str">
        <f t="shared" si="15"/>
        <v>氦检仪电源[A]</v>
      </c>
      <c r="N21" s="2" t="str">
        <f t="shared" si="9"/>
        <v>R42015</v>
      </c>
      <c r="O21" s="2" t="str">
        <f t="shared" si="16"/>
        <v>氦检仪电源[SW]</v>
      </c>
      <c r="P21" s="2" t="str">
        <f t="shared" si="11"/>
        <v>R52015</v>
      </c>
      <c r="Q21" s="2" t="str">
        <f t="shared" si="12"/>
        <v>氦检仪电源条件[M]</v>
      </c>
      <c r="R21" s="23"/>
      <c r="S21" s="23"/>
      <c r="T21" s="23"/>
    </row>
    <row r="22" spans="1:20" s="2" customFormat="1" ht="12" x14ac:dyDescent="0.15">
      <c r="A22" s="157" t="s">
        <v>3</v>
      </c>
      <c r="B22" s="4" t="s">
        <v>1594</v>
      </c>
      <c r="C22" s="2" t="str">
        <f>IO点表!F19</f>
        <v>备用</v>
      </c>
      <c r="D22" s="7">
        <f t="shared" si="13"/>
        <v>0</v>
      </c>
      <c r="E22" s="2">
        <f>IF(D21=15,(E21+1),E21)</f>
        <v>21</v>
      </c>
      <c r="F22" s="2" t="str">
        <f t="shared" si="1"/>
        <v>R2100</v>
      </c>
      <c r="G22" s="2" t="str">
        <f t="shared" si="2"/>
        <v>备用[Pls]</v>
      </c>
      <c r="H22" s="2" t="str">
        <f t="shared" si="3"/>
        <v>R12100</v>
      </c>
      <c r="I22" s="2" t="str">
        <f t="shared" si="14"/>
        <v>备用[M]</v>
      </c>
      <c r="J22" s="2" t="str">
        <f t="shared" si="5"/>
        <v>R22100</v>
      </c>
      <c r="K22" s="2" t="str">
        <f t="shared" si="6"/>
        <v>备用条件[A]</v>
      </c>
      <c r="L22" s="2" t="str">
        <f t="shared" si="7"/>
        <v>R32100</v>
      </c>
      <c r="M22" s="2" t="str">
        <f t="shared" si="15"/>
        <v>备用[A]</v>
      </c>
      <c r="N22" s="2" t="str">
        <f t="shared" si="9"/>
        <v>R42100</v>
      </c>
      <c r="O22" s="2" t="str">
        <f t="shared" si="16"/>
        <v>备用[SW]</v>
      </c>
      <c r="P22" s="2" t="str">
        <f t="shared" si="11"/>
        <v>R52100</v>
      </c>
      <c r="Q22" s="2" t="str">
        <f t="shared" si="12"/>
        <v>备用条件[M]</v>
      </c>
      <c r="R22" s="23"/>
      <c r="S22" s="23"/>
      <c r="T22" s="23"/>
    </row>
    <row r="23" spans="1:20" s="2" customFormat="1" ht="12" x14ac:dyDescent="0.15">
      <c r="A23" s="157"/>
      <c r="B23" s="4" t="s">
        <v>1461</v>
      </c>
      <c r="C23" s="2" t="str">
        <f>IO点表!F20</f>
        <v>备用</v>
      </c>
      <c r="D23" s="7">
        <f t="shared" si="13"/>
        <v>1</v>
      </c>
      <c r="E23" s="2">
        <f t="shared" si="0"/>
        <v>21</v>
      </c>
      <c r="F23" s="2" t="str">
        <f t="shared" si="1"/>
        <v>R2101</v>
      </c>
      <c r="G23" s="2" t="str">
        <f t="shared" si="2"/>
        <v>备用[Pls]</v>
      </c>
      <c r="H23" s="2" t="str">
        <f t="shared" si="3"/>
        <v>R12101</v>
      </c>
      <c r="I23" s="2" t="str">
        <f t="shared" si="14"/>
        <v>备用[M]</v>
      </c>
      <c r="J23" s="2" t="str">
        <f t="shared" si="5"/>
        <v>R22101</v>
      </c>
      <c r="K23" s="2" t="str">
        <f t="shared" si="6"/>
        <v>备用条件[A]</v>
      </c>
      <c r="L23" s="2" t="str">
        <f t="shared" si="7"/>
        <v>R32101</v>
      </c>
      <c r="M23" s="2" t="str">
        <f t="shared" si="15"/>
        <v>备用[A]</v>
      </c>
      <c r="N23" s="2" t="str">
        <f t="shared" si="9"/>
        <v>R42101</v>
      </c>
      <c r="O23" s="2" t="str">
        <f t="shared" si="16"/>
        <v>备用[SW]</v>
      </c>
      <c r="P23" s="2" t="str">
        <f t="shared" si="11"/>
        <v>R52101</v>
      </c>
      <c r="Q23" s="2" t="str">
        <f t="shared" si="12"/>
        <v>备用条件[M]</v>
      </c>
      <c r="R23" s="23"/>
      <c r="S23" s="23"/>
      <c r="T23" s="23"/>
    </row>
    <row r="24" spans="1:20" s="2" customFormat="1" ht="12" x14ac:dyDescent="0.15">
      <c r="A24" s="157"/>
      <c r="B24" s="4" t="s">
        <v>1462</v>
      </c>
      <c r="C24" s="2" t="str">
        <f>IO点表!F21</f>
        <v>备用</v>
      </c>
      <c r="D24" s="7">
        <f t="shared" si="13"/>
        <v>2</v>
      </c>
      <c r="E24" s="2">
        <f t="shared" si="0"/>
        <v>21</v>
      </c>
      <c r="F24" s="2" t="str">
        <f t="shared" si="1"/>
        <v>R2102</v>
      </c>
      <c r="G24" s="2" t="str">
        <f t="shared" si="2"/>
        <v>备用[Pls]</v>
      </c>
      <c r="H24" s="2" t="str">
        <f t="shared" si="3"/>
        <v>R12102</v>
      </c>
      <c r="I24" s="2" t="str">
        <f t="shared" si="14"/>
        <v>备用[M]</v>
      </c>
      <c r="J24" s="2" t="str">
        <f t="shared" si="5"/>
        <v>R22102</v>
      </c>
      <c r="K24" s="2" t="str">
        <f t="shared" si="6"/>
        <v>备用条件[A]</v>
      </c>
      <c r="L24" s="2" t="str">
        <f t="shared" si="7"/>
        <v>R32102</v>
      </c>
      <c r="M24" s="2" t="str">
        <f t="shared" si="15"/>
        <v>备用[A]</v>
      </c>
      <c r="N24" s="2" t="str">
        <f t="shared" si="9"/>
        <v>R42102</v>
      </c>
      <c r="O24" s="2" t="str">
        <f t="shared" si="16"/>
        <v>备用[SW]</v>
      </c>
      <c r="P24" s="2" t="str">
        <f t="shared" si="11"/>
        <v>R52102</v>
      </c>
      <c r="Q24" s="2" t="str">
        <f t="shared" si="12"/>
        <v>备用条件[M]</v>
      </c>
      <c r="R24" s="23"/>
      <c r="S24" s="23"/>
      <c r="T24" s="23"/>
    </row>
    <row r="25" spans="1:20" s="2" customFormat="1" ht="12" x14ac:dyDescent="0.15">
      <c r="A25" s="157"/>
      <c r="B25" s="4" t="s">
        <v>1463</v>
      </c>
      <c r="C25" s="2" t="str">
        <f>IO点表!F22</f>
        <v>备用</v>
      </c>
      <c r="D25" s="7">
        <f t="shared" si="13"/>
        <v>3</v>
      </c>
      <c r="E25" s="2">
        <f t="shared" si="0"/>
        <v>21</v>
      </c>
      <c r="F25" s="2" t="str">
        <f t="shared" si="1"/>
        <v>R2103</v>
      </c>
      <c r="G25" s="2" t="str">
        <f t="shared" si="2"/>
        <v>备用[Pls]</v>
      </c>
      <c r="H25" s="2" t="str">
        <f t="shared" si="3"/>
        <v>R12103</v>
      </c>
      <c r="I25" s="2" t="str">
        <f t="shared" si="14"/>
        <v>备用[M]</v>
      </c>
      <c r="J25" s="2" t="str">
        <f t="shared" si="5"/>
        <v>R22103</v>
      </c>
      <c r="K25" s="2" t="str">
        <f t="shared" si="6"/>
        <v>备用条件[A]</v>
      </c>
      <c r="L25" s="2" t="str">
        <f t="shared" si="7"/>
        <v>R32103</v>
      </c>
      <c r="M25" s="2" t="str">
        <f t="shared" si="15"/>
        <v>备用[A]</v>
      </c>
      <c r="N25" s="2" t="str">
        <f t="shared" si="9"/>
        <v>R42103</v>
      </c>
      <c r="O25" s="2" t="str">
        <f t="shared" si="16"/>
        <v>备用[SW]</v>
      </c>
      <c r="P25" s="2" t="str">
        <f t="shared" si="11"/>
        <v>R52103</v>
      </c>
      <c r="Q25" s="2" t="str">
        <f t="shared" si="12"/>
        <v>备用条件[M]</v>
      </c>
      <c r="R25" s="23"/>
      <c r="S25" s="23"/>
      <c r="T25" s="23"/>
    </row>
    <row r="26" spans="1:20" s="2" customFormat="1" ht="12" x14ac:dyDescent="0.15">
      <c r="A26" s="157"/>
      <c r="B26" s="4" t="s">
        <v>1464</v>
      </c>
      <c r="C26" s="2" t="str">
        <f>IO点表!F23</f>
        <v>A工位平移气缸伸出</v>
      </c>
      <c r="D26" s="7">
        <f t="shared" si="13"/>
        <v>4</v>
      </c>
      <c r="E26" s="2">
        <f t="shared" si="0"/>
        <v>21</v>
      </c>
      <c r="F26" s="2" t="str">
        <f t="shared" si="1"/>
        <v>R2104</v>
      </c>
      <c r="G26" s="2" t="str">
        <f t="shared" si="2"/>
        <v>A工位平移气缸伸出[Pls]</v>
      </c>
      <c r="H26" s="2" t="str">
        <f t="shared" si="3"/>
        <v>R12104</v>
      </c>
      <c r="I26" s="2" t="str">
        <f t="shared" si="14"/>
        <v>A工位平移气缸伸出[M]</v>
      </c>
      <c r="J26" s="2" t="str">
        <f t="shared" si="5"/>
        <v>R22104</v>
      </c>
      <c r="K26" s="2" t="str">
        <f t="shared" si="6"/>
        <v>A工位平移气缸伸出条件[A]</v>
      </c>
      <c r="L26" s="2" t="str">
        <f t="shared" si="7"/>
        <v>R32104</v>
      </c>
      <c r="M26" s="2" t="str">
        <f t="shared" si="15"/>
        <v>A工位平移气缸伸出[A]</v>
      </c>
      <c r="N26" s="2" t="str">
        <f t="shared" si="9"/>
        <v>R42104</v>
      </c>
      <c r="O26" s="2" t="str">
        <f t="shared" si="16"/>
        <v>A工位平移气缸伸出[SW]</v>
      </c>
      <c r="P26" s="2" t="str">
        <f t="shared" si="11"/>
        <v>R52104</v>
      </c>
      <c r="Q26" s="2" t="str">
        <f t="shared" si="12"/>
        <v>A工位平移气缸伸出条件[M]</v>
      </c>
      <c r="R26" s="23"/>
      <c r="S26" s="23"/>
      <c r="T26" s="23"/>
    </row>
    <row r="27" spans="1:20" s="2" customFormat="1" ht="12" x14ac:dyDescent="0.15">
      <c r="A27" s="157"/>
      <c r="B27" s="4" t="s">
        <v>1465</v>
      </c>
      <c r="C27" s="2" t="str">
        <f>IO点表!F24</f>
        <v>A工位平移气缸缩回</v>
      </c>
      <c r="D27" s="7">
        <f t="shared" si="13"/>
        <v>5</v>
      </c>
      <c r="E27" s="2">
        <f t="shared" si="0"/>
        <v>21</v>
      </c>
      <c r="F27" s="2" t="str">
        <f t="shared" si="1"/>
        <v>R2105</v>
      </c>
      <c r="G27" s="2" t="str">
        <f t="shared" si="2"/>
        <v>A工位平移气缸缩回[Pls]</v>
      </c>
      <c r="H27" s="2" t="str">
        <f t="shared" si="3"/>
        <v>R12105</v>
      </c>
      <c r="I27" s="2" t="str">
        <f t="shared" si="14"/>
        <v>A工位平移气缸缩回[M]</v>
      </c>
      <c r="J27" s="2" t="str">
        <f t="shared" si="5"/>
        <v>R22105</v>
      </c>
      <c r="K27" s="2" t="str">
        <f t="shared" si="6"/>
        <v>A工位平移气缸缩回条件[A]</v>
      </c>
      <c r="L27" s="2" t="str">
        <f t="shared" si="7"/>
        <v>R32105</v>
      </c>
      <c r="M27" s="2" t="str">
        <f t="shared" si="15"/>
        <v>A工位平移气缸缩回[A]</v>
      </c>
      <c r="N27" s="2" t="str">
        <f t="shared" si="9"/>
        <v>R42105</v>
      </c>
      <c r="O27" s="2" t="str">
        <f t="shared" si="16"/>
        <v>A工位平移气缸缩回[SW]</v>
      </c>
      <c r="P27" s="2" t="str">
        <f t="shared" si="11"/>
        <v>R52105</v>
      </c>
      <c r="Q27" s="2" t="str">
        <f t="shared" si="12"/>
        <v>A工位平移气缸缩回条件[M]</v>
      </c>
      <c r="R27" s="23"/>
      <c r="S27" s="23"/>
      <c r="T27" s="23"/>
    </row>
    <row r="28" spans="1:20" s="2" customFormat="1" ht="12" x14ac:dyDescent="0.15">
      <c r="A28" s="157"/>
      <c r="B28" s="4" t="s">
        <v>1466</v>
      </c>
      <c r="C28" s="2" t="str">
        <f>IO点表!F25</f>
        <v>B工位平移气缸伸出</v>
      </c>
      <c r="D28" s="7">
        <f t="shared" si="13"/>
        <v>6</v>
      </c>
      <c r="E28" s="2">
        <f t="shared" si="0"/>
        <v>21</v>
      </c>
      <c r="F28" s="2" t="str">
        <f t="shared" si="1"/>
        <v>R2106</v>
      </c>
      <c r="G28" s="2" t="str">
        <f t="shared" si="2"/>
        <v>B工位平移气缸伸出[Pls]</v>
      </c>
      <c r="H28" s="2" t="str">
        <f t="shared" si="3"/>
        <v>R12106</v>
      </c>
      <c r="I28" s="2" t="str">
        <f t="shared" si="14"/>
        <v>B工位平移气缸伸出[M]</v>
      </c>
      <c r="J28" s="2" t="str">
        <f t="shared" si="5"/>
        <v>R22106</v>
      </c>
      <c r="K28" s="2" t="str">
        <f t="shared" si="6"/>
        <v>B工位平移气缸伸出条件[A]</v>
      </c>
      <c r="L28" s="2" t="str">
        <f t="shared" si="7"/>
        <v>R32106</v>
      </c>
      <c r="M28" s="2" t="str">
        <f t="shared" si="15"/>
        <v>B工位平移气缸伸出[A]</v>
      </c>
      <c r="N28" s="2" t="str">
        <f t="shared" si="9"/>
        <v>R42106</v>
      </c>
      <c r="O28" s="2" t="str">
        <f t="shared" si="16"/>
        <v>B工位平移气缸伸出[SW]</v>
      </c>
      <c r="P28" s="2" t="str">
        <f t="shared" si="11"/>
        <v>R52106</v>
      </c>
      <c r="Q28" s="2" t="str">
        <f t="shared" si="12"/>
        <v>B工位平移气缸伸出条件[M]</v>
      </c>
      <c r="R28" s="23"/>
      <c r="S28" s="23"/>
      <c r="T28" s="23"/>
    </row>
    <row r="29" spans="1:20" s="2" customFormat="1" ht="12" x14ac:dyDescent="0.15">
      <c r="A29" s="157"/>
      <c r="B29" s="4" t="s">
        <v>1467</v>
      </c>
      <c r="C29" s="2" t="str">
        <f>IO点表!F26</f>
        <v>B工位平移气缸缩回</v>
      </c>
      <c r="D29" s="7">
        <f t="shared" si="13"/>
        <v>7</v>
      </c>
      <c r="E29" s="2">
        <f t="shared" si="0"/>
        <v>21</v>
      </c>
      <c r="F29" s="2" t="str">
        <f t="shared" si="1"/>
        <v>R2107</v>
      </c>
      <c r="G29" s="2" t="str">
        <f t="shared" si="2"/>
        <v>B工位平移气缸缩回[Pls]</v>
      </c>
      <c r="H29" s="2" t="str">
        <f t="shared" si="3"/>
        <v>R12107</v>
      </c>
      <c r="I29" s="2" t="str">
        <f t="shared" si="14"/>
        <v>B工位平移气缸缩回[M]</v>
      </c>
      <c r="J29" s="2" t="str">
        <f t="shared" si="5"/>
        <v>R22107</v>
      </c>
      <c r="K29" s="2" t="str">
        <f t="shared" si="6"/>
        <v>B工位平移气缸缩回条件[A]</v>
      </c>
      <c r="L29" s="2" t="str">
        <f t="shared" si="7"/>
        <v>R32107</v>
      </c>
      <c r="M29" s="2" t="str">
        <f t="shared" si="15"/>
        <v>B工位平移气缸缩回[A]</v>
      </c>
      <c r="N29" s="2" t="str">
        <f t="shared" si="9"/>
        <v>R42107</v>
      </c>
      <c r="O29" s="2" t="str">
        <f t="shared" si="16"/>
        <v>B工位平移气缸缩回[SW]</v>
      </c>
      <c r="P29" s="2" t="str">
        <f t="shared" si="11"/>
        <v>R52107</v>
      </c>
      <c r="Q29" s="2" t="str">
        <f t="shared" si="12"/>
        <v>B工位平移气缸缩回条件[M]</v>
      </c>
      <c r="R29" s="23"/>
      <c r="S29" s="23"/>
      <c r="T29" s="23"/>
    </row>
    <row r="30" spans="1:20" s="2" customFormat="1" ht="12" x14ac:dyDescent="0.15">
      <c r="A30" s="157"/>
      <c r="B30" s="4" t="s">
        <v>1997</v>
      </c>
      <c r="C30" s="2" t="str">
        <f>IO点表!F27</f>
        <v>A工位顶升气缸上升</v>
      </c>
      <c r="D30" s="7">
        <v>0</v>
      </c>
      <c r="E30" s="2">
        <v>22</v>
      </c>
      <c r="F30" s="2" t="str">
        <f t="shared" si="1"/>
        <v>R2200</v>
      </c>
      <c r="G30" s="2" t="str">
        <f t="shared" si="2"/>
        <v>A工位顶升气缸上升[Pls]</v>
      </c>
      <c r="H30" s="2" t="str">
        <f t="shared" si="3"/>
        <v>R12200</v>
      </c>
      <c r="I30" s="2" t="str">
        <f t="shared" si="14"/>
        <v>A工位顶升气缸上升[M]</v>
      </c>
      <c r="J30" s="2" t="str">
        <f t="shared" si="5"/>
        <v>R22200</v>
      </c>
      <c r="K30" s="2" t="str">
        <f t="shared" si="6"/>
        <v>A工位顶升气缸上升条件[A]</v>
      </c>
      <c r="L30" s="2" t="str">
        <f t="shared" si="7"/>
        <v>R32200</v>
      </c>
      <c r="M30" s="2" t="str">
        <f t="shared" si="15"/>
        <v>A工位顶升气缸上升[A]</v>
      </c>
      <c r="N30" s="2" t="str">
        <f t="shared" si="9"/>
        <v>R42200</v>
      </c>
      <c r="O30" s="2" t="str">
        <f t="shared" si="16"/>
        <v>A工位顶升气缸上升[SW]</v>
      </c>
      <c r="P30" s="2" t="str">
        <f t="shared" si="11"/>
        <v>R52200</v>
      </c>
      <c r="Q30" s="2" t="str">
        <f t="shared" si="12"/>
        <v>A工位顶升气缸上升条件[M]</v>
      </c>
      <c r="R30" s="23"/>
      <c r="S30" s="23"/>
      <c r="T30" s="23"/>
    </row>
    <row r="31" spans="1:20" s="2" customFormat="1" ht="12" x14ac:dyDescent="0.15">
      <c r="A31" s="157"/>
      <c r="B31" s="4" t="s">
        <v>1946</v>
      </c>
      <c r="C31" s="2" t="str">
        <f>IO点表!F28</f>
        <v>A工位顶升气缸下降</v>
      </c>
      <c r="D31" s="7">
        <f t="shared" si="13"/>
        <v>1</v>
      </c>
      <c r="E31" s="2">
        <f t="shared" si="0"/>
        <v>22</v>
      </c>
      <c r="F31" s="2" t="str">
        <f t="shared" si="1"/>
        <v>R2201</v>
      </c>
      <c r="G31" s="2" t="str">
        <f t="shared" si="2"/>
        <v>A工位顶升气缸下降[Pls]</v>
      </c>
      <c r="H31" s="2" t="str">
        <f t="shared" si="3"/>
        <v>R12201</v>
      </c>
      <c r="I31" s="2" t="str">
        <f t="shared" ref="I31:I45" si="17">C31&amp;I$2</f>
        <v>A工位顶升气缸下降[M]</v>
      </c>
      <c r="J31" s="2" t="str">
        <f t="shared" si="5"/>
        <v>R22201</v>
      </c>
      <c r="K31" s="2" t="str">
        <f t="shared" si="6"/>
        <v>A工位顶升气缸下降条件[A]</v>
      </c>
      <c r="L31" s="2" t="str">
        <f t="shared" si="7"/>
        <v>R32201</v>
      </c>
      <c r="M31" s="2" t="str">
        <f t="shared" si="15"/>
        <v>A工位顶升气缸下降[A]</v>
      </c>
      <c r="N31" s="2" t="str">
        <f t="shared" si="9"/>
        <v>R42201</v>
      </c>
      <c r="O31" s="2" t="str">
        <f t="shared" si="16"/>
        <v>A工位顶升气缸下降[SW]</v>
      </c>
      <c r="P31" s="2" t="str">
        <f t="shared" si="11"/>
        <v>R52201</v>
      </c>
      <c r="Q31" s="2" t="str">
        <f t="shared" si="12"/>
        <v>A工位顶升气缸下降条件[M]</v>
      </c>
      <c r="R31" s="23"/>
      <c r="S31" s="23"/>
      <c r="T31" s="23"/>
    </row>
    <row r="32" spans="1:20" s="2" customFormat="1" ht="12" x14ac:dyDescent="0.15">
      <c r="A32" s="157"/>
      <c r="B32" s="4" t="s">
        <v>1947</v>
      </c>
      <c r="C32" s="2" t="str">
        <f>IO点表!F29</f>
        <v>B工位顶升气缸上升</v>
      </c>
      <c r="D32" s="7">
        <f t="shared" si="13"/>
        <v>2</v>
      </c>
      <c r="E32" s="2">
        <f t="shared" si="0"/>
        <v>22</v>
      </c>
      <c r="F32" s="2" t="str">
        <f t="shared" si="1"/>
        <v>R2202</v>
      </c>
      <c r="G32" s="2" t="str">
        <f t="shared" si="2"/>
        <v>B工位顶升气缸上升[Pls]</v>
      </c>
      <c r="H32" s="2" t="str">
        <f t="shared" si="3"/>
        <v>R12202</v>
      </c>
      <c r="I32" s="2" t="str">
        <f t="shared" si="17"/>
        <v>B工位顶升气缸上升[M]</v>
      </c>
      <c r="J32" s="2" t="str">
        <f t="shared" si="5"/>
        <v>R22202</v>
      </c>
      <c r="K32" s="2" t="str">
        <f t="shared" si="6"/>
        <v>B工位顶升气缸上升条件[A]</v>
      </c>
      <c r="L32" s="2" t="str">
        <f t="shared" si="7"/>
        <v>R32202</v>
      </c>
      <c r="M32" s="2" t="str">
        <f t="shared" si="15"/>
        <v>B工位顶升气缸上升[A]</v>
      </c>
      <c r="N32" s="2" t="str">
        <f t="shared" si="9"/>
        <v>R42202</v>
      </c>
      <c r="O32" s="2" t="str">
        <f t="shared" si="16"/>
        <v>B工位顶升气缸上升[SW]</v>
      </c>
      <c r="P32" s="2" t="str">
        <f t="shared" si="11"/>
        <v>R52202</v>
      </c>
      <c r="Q32" s="2" t="str">
        <f t="shared" si="12"/>
        <v>B工位顶升气缸上升条件[M]</v>
      </c>
      <c r="R32" s="23"/>
      <c r="S32" s="23"/>
      <c r="T32" s="23"/>
    </row>
    <row r="33" spans="1:20" s="2" customFormat="1" ht="12" x14ac:dyDescent="0.15">
      <c r="A33" s="157"/>
      <c r="B33" s="4" t="s">
        <v>1948</v>
      </c>
      <c r="C33" s="2" t="str">
        <f>IO点表!F30</f>
        <v>B工位顶升气缸下降</v>
      </c>
      <c r="D33" s="7">
        <f t="shared" si="13"/>
        <v>3</v>
      </c>
      <c r="E33" s="2">
        <f t="shared" si="0"/>
        <v>22</v>
      </c>
      <c r="F33" s="2" t="str">
        <f t="shared" si="1"/>
        <v>R2203</v>
      </c>
      <c r="G33" s="2" t="str">
        <f t="shared" si="2"/>
        <v>B工位顶升气缸下降[Pls]</v>
      </c>
      <c r="H33" s="2" t="str">
        <f t="shared" si="3"/>
        <v>R12203</v>
      </c>
      <c r="I33" s="2" t="str">
        <f t="shared" si="17"/>
        <v>B工位顶升气缸下降[M]</v>
      </c>
      <c r="J33" s="2" t="str">
        <f t="shared" si="5"/>
        <v>R22203</v>
      </c>
      <c r="K33" s="2" t="str">
        <f t="shared" si="6"/>
        <v>B工位顶升气缸下降条件[A]</v>
      </c>
      <c r="L33" s="2" t="str">
        <f t="shared" si="7"/>
        <v>R32203</v>
      </c>
      <c r="M33" s="2" t="str">
        <f t="shared" si="15"/>
        <v>B工位顶升气缸下降[A]</v>
      </c>
      <c r="N33" s="2" t="str">
        <f t="shared" si="9"/>
        <v>R42203</v>
      </c>
      <c r="O33" s="2" t="str">
        <f t="shared" si="16"/>
        <v>B工位顶升气缸下降[SW]</v>
      </c>
      <c r="P33" s="2" t="str">
        <f t="shared" si="11"/>
        <v>R52203</v>
      </c>
      <c r="Q33" s="2" t="str">
        <f t="shared" si="12"/>
        <v>B工位顶升气缸下降条件[M]</v>
      </c>
      <c r="R33" s="23"/>
      <c r="S33" s="23"/>
      <c r="T33" s="23"/>
    </row>
    <row r="34" spans="1:20" s="2" customFormat="1" ht="12" x14ac:dyDescent="0.15">
      <c r="A34" s="157"/>
      <c r="B34" s="4" t="s">
        <v>1949</v>
      </c>
      <c r="C34" s="2" t="str">
        <f>IO点表!F31</f>
        <v>A工位氦检阀</v>
      </c>
      <c r="D34" s="7">
        <f t="shared" si="13"/>
        <v>4</v>
      </c>
      <c r="E34" s="2">
        <f t="shared" si="0"/>
        <v>22</v>
      </c>
      <c r="F34" s="2" t="str">
        <f t="shared" si="1"/>
        <v>R2204</v>
      </c>
      <c r="G34" s="2" t="str">
        <f t="shared" si="2"/>
        <v>A工位氦检阀[Pls]</v>
      </c>
      <c r="H34" s="2" t="str">
        <f t="shared" si="3"/>
        <v>R12204</v>
      </c>
      <c r="I34" s="2" t="str">
        <f t="shared" si="17"/>
        <v>A工位氦检阀[M]</v>
      </c>
      <c r="J34" s="2" t="str">
        <f t="shared" si="5"/>
        <v>R22204</v>
      </c>
      <c r="K34" s="2" t="str">
        <f t="shared" si="6"/>
        <v>A工位氦检阀条件[A]</v>
      </c>
      <c r="L34" s="2" t="str">
        <f t="shared" si="7"/>
        <v>R32204</v>
      </c>
      <c r="M34" s="2" t="str">
        <f t="shared" si="15"/>
        <v>A工位氦检阀[A]</v>
      </c>
      <c r="N34" s="2" t="str">
        <f t="shared" si="9"/>
        <v>R42204</v>
      </c>
      <c r="O34" s="2" t="str">
        <f t="shared" si="16"/>
        <v>A工位氦检阀[SW]</v>
      </c>
      <c r="P34" s="2" t="str">
        <f t="shared" si="11"/>
        <v>R52204</v>
      </c>
      <c r="Q34" s="2" t="str">
        <f t="shared" si="12"/>
        <v>A工位氦检阀条件[M]</v>
      </c>
      <c r="R34" s="23"/>
      <c r="S34" s="107" t="s">
        <v>2025</v>
      </c>
      <c r="T34" s="23" t="str">
        <f t="shared" ref="T34:T43" si="18">C34&amp;T$2</f>
        <v>A工位氦检阀延时[A]</v>
      </c>
    </row>
    <row r="35" spans="1:20" s="2" customFormat="1" x14ac:dyDescent="0.15">
      <c r="A35" s="157"/>
      <c r="B35" s="4" t="s">
        <v>1950</v>
      </c>
      <c r="C35" s="2" t="str">
        <f>IO点表!F32</f>
        <v>B工位氦检阀</v>
      </c>
      <c r="D35" s="7">
        <f t="shared" si="13"/>
        <v>5</v>
      </c>
      <c r="E35" s="2">
        <f t="shared" si="0"/>
        <v>22</v>
      </c>
      <c r="F35" s="2" t="str">
        <f t="shared" si="1"/>
        <v>R2205</v>
      </c>
      <c r="G35" s="2" t="str">
        <f t="shared" si="2"/>
        <v>B工位氦检阀[Pls]</v>
      </c>
      <c r="H35" s="2" t="str">
        <f t="shared" si="3"/>
        <v>R12205</v>
      </c>
      <c r="I35" s="2" t="str">
        <f t="shared" si="17"/>
        <v>B工位氦检阀[M]</v>
      </c>
      <c r="J35" s="2" t="str">
        <f t="shared" si="5"/>
        <v>R22205</v>
      </c>
      <c r="K35" s="2" t="str">
        <f t="shared" si="6"/>
        <v>B工位氦检阀条件[A]</v>
      </c>
      <c r="L35" s="2" t="str">
        <f t="shared" si="7"/>
        <v>R32205</v>
      </c>
      <c r="M35" s="2" t="str">
        <f t="shared" si="15"/>
        <v>B工位氦检阀[A]</v>
      </c>
      <c r="N35" s="2" t="str">
        <f t="shared" si="9"/>
        <v>R42205</v>
      </c>
      <c r="O35" s="2" t="str">
        <f t="shared" si="16"/>
        <v>B工位氦检阀[SW]</v>
      </c>
      <c r="P35" s="2" t="str">
        <f t="shared" si="11"/>
        <v>R52205</v>
      </c>
      <c r="Q35" s="2" t="str">
        <f t="shared" si="12"/>
        <v>B工位氦检阀条件[M]</v>
      </c>
      <c r="R35" s="23"/>
      <c r="S35" s="107" t="s">
        <v>2026</v>
      </c>
      <c r="T35" s="23" t="str">
        <f t="shared" si="18"/>
        <v>B工位氦检阀延时[A]</v>
      </c>
    </row>
    <row r="36" spans="1:20" s="2" customFormat="1" x14ac:dyDescent="0.15">
      <c r="A36" s="157"/>
      <c r="B36" s="4" t="s">
        <v>1951</v>
      </c>
      <c r="C36" s="23" t="str">
        <f>IO点表!F33</f>
        <v>A工位抽真空阀</v>
      </c>
      <c r="D36" s="7">
        <f t="shared" si="13"/>
        <v>6</v>
      </c>
      <c r="E36" s="2">
        <f t="shared" si="0"/>
        <v>22</v>
      </c>
      <c r="F36" s="2" t="str">
        <f t="shared" si="1"/>
        <v>R2206</v>
      </c>
      <c r="G36" s="2" t="str">
        <f t="shared" si="2"/>
        <v>A工位抽真空阀[Pls]</v>
      </c>
      <c r="H36" s="2" t="str">
        <f t="shared" si="3"/>
        <v>R12206</v>
      </c>
      <c r="I36" s="2" t="str">
        <f t="shared" si="17"/>
        <v>A工位抽真空阀[M]</v>
      </c>
      <c r="J36" s="2" t="str">
        <f t="shared" si="5"/>
        <v>R22206</v>
      </c>
      <c r="K36" s="2" t="str">
        <f t="shared" si="6"/>
        <v>A工位抽真空阀条件[A]</v>
      </c>
      <c r="L36" s="2" t="str">
        <f t="shared" si="7"/>
        <v>R32206</v>
      </c>
      <c r="M36" s="2" t="str">
        <f t="shared" si="15"/>
        <v>A工位抽真空阀[A]</v>
      </c>
      <c r="N36" s="2" t="str">
        <f t="shared" si="9"/>
        <v>R42206</v>
      </c>
      <c r="O36" s="2" t="str">
        <f t="shared" si="16"/>
        <v>A工位抽真空阀[SW]</v>
      </c>
      <c r="P36" s="2" t="str">
        <f t="shared" si="11"/>
        <v>R52206</v>
      </c>
      <c r="Q36" s="2" t="str">
        <f t="shared" si="12"/>
        <v>A工位抽真空阀条件[M]</v>
      </c>
      <c r="R36" s="23"/>
      <c r="S36" s="107" t="s">
        <v>2027</v>
      </c>
      <c r="T36" s="23" t="str">
        <f t="shared" si="18"/>
        <v>A工位抽真空阀延时[A]</v>
      </c>
    </row>
    <row r="37" spans="1:20" s="2" customFormat="1" x14ac:dyDescent="0.15">
      <c r="A37" s="157"/>
      <c r="B37" s="4" t="s">
        <v>1952</v>
      </c>
      <c r="C37" s="23" t="str">
        <f>IO点表!F34</f>
        <v>B工位抽真空阀</v>
      </c>
      <c r="D37" s="7">
        <f t="shared" ref="D37:D61" si="19">IF(D36=15,0,(D36+1))</f>
        <v>7</v>
      </c>
      <c r="E37" s="2">
        <f t="shared" ref="E37:E61" si="20">IF(D36=15,(E36+1),E36)</f>
        <v>22</v>
      </c>
      <c r="F37" s="2" t="str">
        <f t="shared" si="1"/>
        <v>R2207</v>
      </c>
      <c r="G37" s="2" t="str">
        <f t="shared" si="2"/>
        <v>B工位抽真空阀[Pls]</v>
      </c>
      <c r="H37" s="2" t="str">
        <f t="shared" si="3"/>
        <v>R12207</v>
      </c>
      <c r="I37" s="2" t="str">
        <f t="shared" si="17"/>
        <v>B工位抽真空阀[M]</v>
      </c>
      <c r="J37" s="2" t="str">
        <f t="shared" si="5"/>
        <v>R22207</v>
      </c>
      <c r="K37" s="2" t="str">
        <f t="shared" si="6"/>
        <v>B工位抽真空阀条件[A]</v>
      </c>
      <c r="L37" s="2" t="str">
        <f t="shared" si="7"/>
        <v>R32207</v>
      </c>
      <c r="M37" s="2" t="str">
        <f t="shared" si="15"/>
        <v>B工位抽真空阀[A]</v>
      </c>
      <c r="N37" s="2" t="str">
        <f t="shared" si="9"/>
        <v>R42207</v>
      </c>
      <c r="O37" s="2" t="str">
        <f>C37&amp;O$2</f>
        <v>B工位抽真空阀[SW]</v>
      </c>
      <c r="P37" s="2" t="str">
        <f t="shared" si="11"/>
        <v>R52207</v>
      </c>
      <c r="Q37" s="2" t="str">
        <f t="shared" si="12"/>
        <v>B工位抽真空阀条件[M]</v>
      </c>
      <c r="R37" s="23"/>
      <c r="S37" s="107" t="s">
        <v>2028</v>
      </c>
      <c r="T37" s="23" t="str">
        <f t="shared" si="18"/>
        <v>B工位抽真空阀延时[A]</v>
      </c>
    </row>
    <row r="38" spans="1:20" s="2" customFormat="1" x14ac:dyDescent="0.15">
      <c r="A38" s="157" t="s">
        <v>6</v>
      </c>
      <c r="B38" s="4" t="s">
        <v>1953</v>
      </c>
      <c r="C38" s="23" t="str">
        <f>IO点表!F35</f>
        <v>A工位破真空阀</v>
      </c>
      <c r="D38" s="7">
        <f t="shared" si="19"/>
        <v>8</v>
      </c>
      <c r="E38" s="2">
        <f t="shared" si="20"/>
        <v>22</v>
      </c>
      <c r="F38" s="2" t="str">
        <f t="shared" si="1"/>
        <v>R2208</v>
      </c>
      <c r="G38" s="2" t="str">
        <f t="shared" si="2"/>
        <v>A工位破真空阀[Pls]</v>
      </c>
      <c r="H38" s="2" t="str">
        <f t="shared" si="3"/>
        <v>R12208</v>
      </c>
      <c r="I38" s="2" t="str">
        <f t="shared" si="17"/>
        <v>A工位破真空阀[M]</v>
      </c>
      <c r="J38" s="2" t="str">
        <f t="shared" si="5"/>
        <v>R22208</v>
      </c>
      <c r="K38" s="2" t="str">
        <f t="shared" si="6"/>
        <v>A工位破真空阀条件[A]</v>
      </c>
      <c r="L38" s="2" t="str">
        <f t="shared" si="7"/>
        <v>R32208</v>
      </c>
      <c r="M38" s="2" t="str">
        <f t="shared" si="15"/>
        <v>A工位破真空阀[A]</v>
      </c>
      <c r="N38" s="2" t="str">
        <f t="shared" si="9"/>
        <v>R42208</v>
      </c>
      <c r="O38" s="2" t="str">
        <f t="shared" ref="O38:O67" si="21">C38&amp;O$2</f>
        <v>A工位破真空阀[SW]</v>
      </c>
      <c r="P38" s="2" t="str">
        <f t="shared" si="11"/>
        <v>R52208</v>
      </c>
      <c r="Q38" s="2" t="str">
        <f t="shared" si="12"/>
        <v>A工位破真空阀条件[M]</v>
      </c>
      <c r="R38" s="23"/>
      <c r="S38" s="107" t="s">
        <v>2029</v>
      </c>
      <c r="T38" s="23" t="str">
        <f t="shared" si="18"/>
        <v>A工位破真空阀延时[A]</v>
      </c>
    </row>
    <row r="39" spans="1:20" s="2" customFormat="1" x14ac:dyDescent="0.15">
      <c r="A39" s="157"/>
      <c r="B39" s="4" t="s">
        <v>1954</v>
      </c>
      <c r="C39" s="23" t="str">
        <f>IO点表!F36</f>
        <v>B工位破真空阀</v>
      </c>
      <c r="D39" s="7">
        <f t="shared" si="19"/>
        <v>9</v>
      </c>
      <c r="E39" s="2">
        <f t="shared" si="20"/>
        <v>22</v>
      </c>
      <c r="F39" s="2" t="str">
        <f t="shared" si="1"/>
        <v>R2209</v>
      </c>
      <c r="G39" s="2" t="str">
        <f t="shared" si="2"/>
        <v>B工位破真空阀[Pls]</v>
      </c>
      <c r="H39" s="2" t="str">
        <f t="shared" si="3"/>
        <v>R12209</v>
      </c>
      <c r="I39" s="2" t="str">
        <f t="shared" si="17"/>
        <v>B工位破真空阀[M]</v>
      </c>
      <c r="J39" s="2" t="str">
        <f t="shared" si="5"/>
        <v>R22209</v>
      </c>
      <c r="K39" s="2" t="str">
        <f t="shared" si="6"/>
        <v>B工位破真空阀条件[A]</v>
      </c>
      <c r="L39" s="2" t="str">
        <f t="shared" si="7"/>
        <v>R32209</v>
      </c>
      <c r="M39" s="2" t="str">
        <f t="shared" si="15"/>
        <v>B工位破真空阀[A]</v>
      </c>
      <c r="N39" s="2" t="str">
        <f t="shared" si="9"/>
        <v>R42209</v>
      </c>
      <c r="O39" s="2" t="str">
        <f t="shared" si="21"/>
        <v>B工位破真空阀[SW]</v>
      </c>
      <c r="P39" s="2" t="str">
        <f t="shared" si="11"/>
        <v>R52209</v>
      </c>
      <c r="Q39" s="2" t="str">
        <f t="shared" si="12"/>
        <v>B工位破真空阀条件[M]</v>
      </c>
      <c r="R39" s="23"/>
      <c r="S39" s="107" t="s">
        <v>2030</v>
      </c>
      <c r="T39" s="23" t="str">
        <f t="shared" si="18"/>
        <v>B工位破真空阀延时[A]</v>
      </c>
    </row>
    <row r="40" spans="1:20" s="2" customFormat="1" x14ac:dyDescent="0.15">
      <c r="A40" s="157"/>
      <c r="B40" s="4" t="s">
        <v>1955</v>
      </c>
      <c r="C40" s="23" t="str">
        <f>IO点表!F37</f>
        <v>A工位吹气阀</v>
      </c>
      <c r="D40" s="7">
        <f t="shared" si="19"/>
        <v>10</v>
      </c>
      <c r="E40" s="2">
        <f t="shared" si="20"/>
        <v>22</v>
      </c>
      <c r="F40" s="2" t="str">
        <f t="shared" si="1"/>
        <v>R2210</v>
      </c>
      <c r="G40" s="2" t="str">
        <f t="shared" si="2"/>
        <v>A工位吹气阀[Pls]</v>
      </c>
      <c r="H40" s="2" t="str">
        <f t="shared" si="3"/>
        <v>R12210</v>
      </c>
      <c r="I40" s="2" t="str">
        <f t="shared" si="17"/>
        <v>A工位吹气阀[M]</v>
      </c>
      <c r="J40" s="2" t="str">
        <f t="shared" si="5"/>
        <v>R22210</v>
      </c>
      <c r="K40" s="2" t="str">
        <f t="shared" si="6"/>
        <v>A工位吹气阀条件[A]</v>
      </c>
      <c r="L40" s="2" t="str">
        <f t="shared" si="7"/>
        <v>R32210</v>
      </c>
      <c r="M40" s="2" t="str">
        <f t="shared" si="15"/>
        <v>A工位吹气阀[A]</v>
      </c>
      <c r="N40" s="2" t="str">
        <f t="shared" si="9"/>
        <v>R42210</v>
      </c>
      <c r="O40" s="2" t="str">
        <f t="shared" si="21"/>
        <v>A工位吹气阀[SW]</v>
      </c>
      <c r="P40" s="2" t="str">
        <f t="shared" si="11"/>
        <v>R52210</v>
      </c>
      <c r="Q40" s="2" t="str">
        <f t="shared" si="12"/>
        <v>A工位吹气阀条件[M]</v>
      </c>
      <c r="R40" s="23"/>
      <c r="S40" s="107" t="s">
        <v>2031</v>
      </c>
      <c r="T40" s="23" t="str">
        <f t="shared" si="18"/>
        <v>A工位吹气阀延时[A]</v>
      </c>
    </row>
    <row r="41" spans="1:20" s="2" customFormat="1" x14ac:dyDescent="0.15">
      <c r="A41" s="157"/>
      <c r="B41" s="4" t="s">
        <v>1956</v>
      </c>
      <c r="C41" s="23" t="str">
        <f>IO点表!F38</f>
        <v>B工位吹气阀</v>
      </c>
      <c r="D41" s="7">
        <f t="shared" si="19"/>
        <v>11</v>
      </c>
      <c r="E41" s="2">
        <f t="shared" si="20"/>
        <v>22</v>
      </c>
      <c r="F41" s="2" t="str">
        <f t="shared" si="1"/>
        <v>R2211</v>
      </c>
      <c r="G41" s="2" t="str">
        <f t="shared" si="2"/>
        <v>B工位吹气阀[Pls]</v>
      </c>
      <c r="H41" s="2" t="str">
        <f t="shared" si="3"/>
        <v>R12211</v>
      </c>
      <c r="I41" s="2" t="str">
        <f t="shared" si="17"/>
        <v>B工位吹气阀[M]</v>
      </c>
      <c r="J41" s="2" t="str">
        <f t="shared" si="5"/>
        <v>R22211</v>
      </c>
      <c r="K41" s="2" t="str">
        <f t="shared" si="6"/>
        <v>B工位吹气阀条件[A]</v>
      </c>
      <c r="L41" s="2" t="str">
        <f t="shared" si="7"/>
        <v>R32211</v>
      </c>
      <c r="M41" s="2" t="str">
        <f t="shared" si="15"/>
        <v>B工位吹气阀[A]</v>
      </c>
      <c r="N41" s="2" t="str">
        <f t="shared" si="9"/>
        <v>R42211</v>
      </c>
      <c r="O41" s="2" t="str">
        <f t="shared" si="21"/>
        <v>B工位吹气阀[SW]</v>
      </c>
      <c r="P41" s="2" t="str">
        <f t="shared" si="11"/>
        <v>R52211</v>
      </c>
      <c r="Q41" s="2" t="str">
        <f t="shared" si="12"/>
        <v>B工位吹气阀条件[M]</v>
      </c>
      <c r="R41" s="23"/>
      <c r="S41" s="107" t="s">
        <v>2032</v>
      </c>
      <c r="T41" s="23" t="str">
        <f t="shared" si="18"/>
        <v>B工位吹气阀延时[A]</v>
      </c>
    </row>
    <row r="42" spans="1:20" s="2" customFormat="1" x14ac:dyDescent="0.15">
      <c r="A42" s="157"/>
      <c r="B42" s="4" t="s">
        <v>1957</v>
      </c>
      <c r="C42" s="23" t="str">
        <f>IO点表!F39</f>
        <v>A-1工位总阀</v>
      </c>
      <c r="D42" s="7">
        <f t="shared" si="19"/>
        <v>12</v>
      </c>
      <c r="E42" s="2">
        <f t="shared" si="20"/>
        <v>22</v>
      </c>
      <c r="F42" s="2" t="str">
        <f t="shared" si="1"/>
        <v>R2212</v>
      </c>
      <c r="G42" s="2" t="str">
        <f t="shared" si="2"/>
        <v>A-1工位总阀[Pls]</v>
      </c>
      <c r="H42" s="2" t="str">
        <f t="shared" si="3"/>
        <v>R12212</v>
      </c>
      <c r="I42" s="2" t="str">
        <f t="shared" si="17"/>
        <v>A-1工位总阀[M]</v>
      </c>
      <c r="J42" s="2" t="str">
        <f t="shared" si="5"/>
        <v>R22212</v>
      </c>
      <c r="K42" s="2" t="str">
        <f t="shared" si="6"/>
        <v>A-1工位总阀条件[A]</v>
      </c>
      <c r="L42" s="2" t="str">
        <f t="shared" si="7"/>
        <v>R32212</v>
      </c>
      <c r="M42" s="2" t="str">
        <f t="shared" si="15"/>
        <v>A-1工位总阀[A]</v>
      </c>
      <c r="N42" s="2" t="str">
        <f t="shared" si="9"/>
        <v>R42212</v>
      </c>
      <c r="O42" s="2" t="str">
        <f t="shared" si="21"/>
        <v>A-1工位总阀[SW]</v>
      </c>
      <c r="P42" s="2" t="str">
        <f t="shared" si="11"/>
        <v>R52212</v>
      </c>
      <c r="Q42" s="2" t="str">
        <f t="shared" si="12"/>
        <v>A-1工位总阀条件[M]</v>
      </c>
      <c r="R42" s="23"/>
      <c r="S42" s="107" t="s">
        <v>2033</v>
      </c>
      <c r="T42" s="23" t="str">
        <f t="shared" si="18"/>
        <v>A-1工位总阀延时[A]</v>
      </c>
    </row>
    <row r="43" spans="1:20" s="2" customFormat="1" x14ac:dyDescent="0.15">
      <c r="A43" s="157"/>
      <c r="B43" s="4" t="s">
        <v>1958</v>
      </c>
      <c r="C43" s="23" t="str">
        <f>IO点表!F40</f>
        <v>A-2工位总阀</v>
      </c>
      <c r="D43" s="7">
        <f t="shared" si="19"/>
        <v>13</v>
      </c>
      <c r="E43" s="2">
        <f t="shared" si="20"/>
        <v>22</v>
      </c>
      <c r="F43" s="2" t="str">
        <f t="shared" si="1"/>
        <v>R2213</v>
      </c>
      <c r="G43" s="2" t="str">
        <f t="shared" si="2"/>
        <v>A-2工位总阀[Pls]</v>
      </c>
      <c r="H43" s="2" t="str">
        <f t="shared" si="3"/>
        <v>R12213</v>
      </c>
      <c r="I43" s="2" t="str">
        <f t="shared" si="17"/>
        <v>A-2工位总阀[M]</v>
      </c>
      <c r="J43" s="2" t="str">
        <f t="shared" si="5"/>
        <v>R22213</v>
      </c>
      <c r="K43" s="2" t="str">
        <f t="shared" si="6"/>
        <v>A-2工位总阀条件[A]</v>
      </c>
      <c r="L43" s="2" t="str">
        <f t="shared" si="7"/>
        <v>R32213</v>
      </c>
      <c r="M43" s="2" t="str">
        <f t="shared" si="15"/>
        <v>A-2工位总阀[A]</v>
      </c>
      <c r="N43" s="2" t="str">
        <f t="shared" si="9"/>
        <v>R42213</v>
      </c>
      <c r="O43" s="2" t="str">
        <f t="shared" si="21"/>
        <v>A-2工位总阀[SW]</v>
      </c>
      <c r="P43" s="2" t="str">
        <f t="shared" si="11"/>
        <v>R52213</v>
      </c>
      <c r="Q43" s="2" t="str">
        <f t="shared" si="12"/>
        <v>A-2工位总阀条件[M]</v>
      </c>
      <c r="R43" s="23"/>
      <c r="S43" s="107" t="s">
        <v>2034</v>
      </c>
      <c r="T43" s="23" t="str">
        <f t="shared" si="18"/>
        <v>A-2工位总阀延时[A]</v>
      </c>
    </row>
    <row r="44" spans="1:20" s="2" customFormat="1" x14ac:dyDescent="0.15">
      <c r="A44" s="157"/>
      <c r="B44" s="4" t="s">
        <v>1959</v>
      </c>
      <c r="C44" s="23" t="str">
        <f>IO点表!F41</f>
        <v>B-1工位总阀</v>
      </c>
      <c r="D44" s="7">
        <f t="shared" si="19"/>
        <v>14</v>
      </c>
      <c r="E44" s="2">
        <f t="shared" si="20"/>
        <v>22</v>
      </c>
      <c r="F44" s="2" t="str">
        <f t="shared" si="1"/>
        <v>R2214</v>
      </c>
      <c r="G44" s="2" t="str">
        <f t="shared" si="2"/>
        <v>B-1工位总阀[Pls]</v>
      </c>
      <c r="H44" s="2" t="str">
        <f t="shared" si="3"/>
        <v>R12214</v>
      </c>
      <c r="I44" s="2" t="str">
        <f t="shared" si="17"/>
        <v>B-1工位总阀[M]</v>
      </c>
      <c r="J44" s="2" t="str">
        <f t="shared" si="5"/>
        <v>R22214</v>
      </c>
      <c r="K44" s="2" t="str">
        <f t="shared" si="6"/>
        <v>B-1工位总阀条件[A]</v>
      </c>
      <c r="L44" s="2" t="str">
        <f t="shared" si="7"/>
        <v>R32214</v>
      </c>
      <c r="M44" s="2" t="str">
        <f t="shared" si="15"/>
        <v>B-1工位总阀[A]</v>
      </c>
      <c r="N44" s="2" t="str">
        <f t="shared" si="9"/>
        <v>R42214</v>
      </c>
      <c r="O44" s="2" t="str">
        <f t="shared" si="21"/>
        <v>B-1工位总阀[SW]</v>
      </c>
      <c r="P44" s="2" t="str">
        <f t="shared" si="11"/>
        <v>R52214</v>
      </c>
      <c r="Q44" s="2" t="str">
        <f t="shared" si="12"/>
        <v>B-1工位总阀条件[M]</v>
      </c>
      <c r="R44" s="23"/>
      <c r="S44" s="107" t="s">
        <v>2035</v>
      </c>
      <c r="T44" s="23" t="str">
        <f>C44&amp;T$2</f>
        <v>B-1工位总阀延时[A]</v>
      </c>
    </row>
    <row r="45" spans="1:20" s="2" customFormat="1" x14ac:dyDescent="0.15">
      <c r="A45" s="157"/>
      <c r="B45" s="4" t="s">
        <v>1960</v>
      </c>
      <c r="C45" s="23" t="str">
        <f>IO点表!F42</f>
        <v>B-2工位总阀</v>
      </c>
      <c r="D45" s="7">
        <f t="shared" si="19"/>
        <v>15</v>
      </c>
      <c r="E45" s="2">
        <f t="shared" si="20"/>
        <v>22</v>
      </c>
      <c r="F45" s="2" t="str">
        <f t="shared" si="1"/>
        <v>R2215</v>
      </c>
      <c r="G45" s="2" t="str">
        <f t="shared" si="2"/>
        <v>B-2工位总阀[Pls]</v>
      </c>
      <c r="H45" s="2" t="str">
        <f t="shared" si="3"/>
        <v>R12215</v>
      </c>
      <c r="I45" s="2" t="str">
        <f t="shared" si="17"/>
        <v>B-2工位总阀[M]</v>
      </c>
      <c r="J45" s="2" t="str">
        <f t="shared" si="5"/>
        <v>R22215</v>
      </c>
      <c r="K45" s="2" t="str">
        <f t="shared" si="6"/>
        <v>B-2工位总阀条件[A]</v>
      </c>
      <c r="L45" s="2" t="str">
        <f t="shared" si="7"/>
        <v>R32215</v>
      </c>
      <c r="M45" s="2" t="str">
        <f t="shared" si="15"/>
        <v>B-2工位总阀[A]</v>
      </c>
      <c r="N45" s="2" t="str">
        <f t="shared" si="9"/>
        <v>R42215</v>
      </c>
      <c r="O45" s="2" t="str">
        <f t="shared" si="21"/>
        <v>B-2工位总阀[SW]</v>
      </c>
      <c r="P45" s="2" t="str">
        <f t="shared" si="11"/>
        <v>R52215</v>
      </c>
      <c r="Q45" s="2" t="str">
        <f t="shared" si="12"/>
        <v>B-2工位总阀条件[M]</v>
      </c>
      <c r="R45" s="23"/>
      <c r="S45" s="107" t="s">
        <v>2036</v>
      </c>
      <c r="T45" s="23" t="str">
        <f>C45&amp;T$2</f>
        <v>B-2工位总阀延时[A]</v>
      </c>
    </row>
    <row r="46" spans="1:20" s="2" customFormat="1" ht="12" x14ac:dyDescent="0.15">
      <c r="A46" s="157"/>
      <c r="B46" s="4" t="s">
        <v>1864</v>
      </c>
      <c r="C46" s="107" t="s">
        <v>2017</v>
      </c>
      <c r="D46" s="7">
        <f t="shared" si="19"/>
        <v>0</v>
      </c>
      <c r="E46" s="2">
        <f t="shared" si="20"/>
        <v>23</v>
      </c>
      <c r="F46" s="2" t="str">
        <f t="shared" si="1"/>
        <v>R2300</v>
      </c>
      <c r="G46" s="2" t="str">
        <f t="shared" si="2"/>
        <v>A腔体自检[Pls]</v>
      </c>
      <c r="H46" s="2" t="str">
        <f t="shared" si="3"/>
        <v>R12300</v>
      </c>
      <c r="I46" s="2" t="str">
        <f t="shared" ref="I46:I59" si="22">C46&amp;I$2</f>
        <v>A腔体自检[M]</v>
      </c>
      <c r="J46" s="2" t="str">
        <f t="shared" si="5"/>
        <v>R22300</v>
      </c>
      <c r="K46" s="2" t="str">
        <f t="shared" si="6"/>
        <v>A腔体自检条件[A]</v>
      </c>
      <c r="L46" s="2" t="str">
        <f t="shared" si="7"/>
        <v>R32300</v>
      </c>
      <c r="M46" s="2" t="str">
        <f t="shared" si="15"/>
        <v>A腔体自检[A]</v>
      </c>
      <c r="N46" s="2" t="str">
        <f t="shared" si="9"/>
        <v>R42300</v>
      </c>
      <c r="O46" s="2" t="str">
        <f t="shared" si="21"/>
        <v>A腔体自检[SW]</v>
      </c>
      <c r="P46" s="2" t="str">
        <f t="shared" si="11"/>
        <v>R52300</v>
      </c>
      <c r="Q46" s="2" t="str">
        <f t="shared" si="12"/>
        <v>A腔体自检条件[M]</v>
      </c>
      <c r="R46" s="23"/>
      <c r="S46" s="23"/>
      <c r="T46" s="23" t="str">
        <f t="shared" ref="T46:T62" si="23">C46&amp;T$2</f>
        <v>A腔体自检延时[A]</v>
      </c>
    </row>
    <row r="47" spans="1:20" s="2" customFormat="1" ht="12" x14ac:dyDescent="0.15">
      <c r="A47" s="157"/>
      <c r="B47" s="4" t="s">
        <v>1865</v>
      </c>
      <c r="C47" s="107" t="s">
        <v>2018</v>
      </c>
      <c r="D47" s="7">
        <f t="shared" si="19"/>
        <v>1</v>
      </c>
      <c r="E47" s="2">
        <f t="shared" si="20"/>
        <v>23</v>
      </c>
      <c r="F47" s="2" t="str">
        <f t="shared" si="1"/>
        <v>R2301</v>
      </c>
      <c r="G47" s="2" t="str">
        <f t="shared" si="2"/>
        <v>A-1腔体自检[Pls]</v>
      </c>
      <c r="H47" s="2" t="str">
        <f t="shared" si="3"/>
        <v>R12301</v>
      </c>
      <c r="I47" s="2" t="str">
        <f t="shared" si="22"/>
        <v>A-1腔体自检[M]</v>
      </c>
      <c r="J47" s="2" t="str">
        <f t="shared" si="5"/>
        <v>R22301</v>
      </c>
      <c r="K47" s="2" t="str">
        <f t="shared" si="6"/>
        <v>A-1腔体自检条件[A]</v>
      </c>
      <c r="L47" s="2" t="str">
        <f t="shared" si="7"/>
        <v>R32301</v>
      </c>
      <c r="M47" s="2" t="str">
        <f t="shared" si="15"/>
        <v>A-1腔体自检[A]</v>
      </c>
      <c r="N47" s="2" t="str">
        <f t="shared" si="9"/>
        <v>R42301</v>
      </c>
      <c r="O47" s="2" t="str">
        <f t="shared" si="21"/>
        <v>A-1腔体自检[SW]</v>
      </c>
      <c r="P47" s="2" t="str">
        <f t="shared" si="11"/>
        <v>R52301</v>
      </c>
      <c r="Q47" s="2" t="str">
        <f t="shared" si="12"/>
        <v>A-1腔体自检条件[M]</v>
      </c>
      <c r="R47" s="23"/>
      <c r="S47" s="23"/>
      <c r="T47" s="23" t="str">
        <f t="shared" si="23"/>
        <v>A-1腔体自检延时[A]</v>
      </c>
    </row>
    <row r="48" spans="1:20" s="2" customFormat="1" ht="12" x14ac:dyDescent="0.15">
      <c r="A48" s="157"/>
      <c r="B48" s="4" t="s">
        <v>1866</v>
      </c>
      <c r="C48" s="107" t="s">
        <v>2019</v>
      </c>
      <c r="D48" s="7">
        <f t="shared" si="19"/>
        <v>2</v>
      </c>
      <c r="E48" s="2">
        <f t="shared" si="20"/>
        <v>23</v>
      </c>
      <c r="F48" s="2" t="str">
        <f t="shared" si="1"/>
        <v>R2302</v>
      </c>
      <c r="G48" s="2" t="str">
        <f t="shared" si="2"/>
        <v>A-2腔体自检[Pls]</v>
      </c>
      <c r="H48" s="2" t="str">
        <f t="shared" si="3"/>
        <v>R12302</v>
      </c>
      <c r="I48" s="2" t="str">
        <f t="shared" si="22"/>
        <v>A-2腔体自检[M]</v>
      </c>
      <c r="J48" s="2" t="str">
        <f t="shared" si="5"/>
        <v>R22302</v>
      </c>
      <c r="K48" s="2" t="str">
        <f t="shared" si="6"/>
        <v>A-2腔体自检条件[A]</v>
      </c>
      <c r="L48" s="2" t="str">
        <f t="shared" si="7"/>
        <v>R32302</v>
      </c>
      <c r="M48" s="2" t="str">
        <f t="shared" si="15"/>
        <v>A-2腔体自检[A]</v>
      </c>
      <c r="N48" s="2" t="str">
        <f t="shared" si="9"/>
        <v>R42302</v>
      </c>
      <c r="O48" s="2" t="str">
        <f t="shared" si="21"/>
        <v>A-2腔体自检[SW]</v>
      </c>
      <c r="P48" s="2" t="str">
        <f t="shared" si="11"/>
        <v>R52302</v>
      </c>
      <c r="Q48" s="2" t="str">
        <f t="shared" si="12"/>
        <v>A-2腔体自检条件[M]</v>
      </c>
      <c r="R48" s="23"/>
      <c r="S48" s="23"/>
      <c r="T48" s="23" t="str">
        <f t="shared" si="23"/>
        <v>A-2腔体自检延时[A]</v>
      </c>
    </row>
    <row r="49" spans="1:20" s="2" customFormat="1" ht="12" x14ac:dyDescent="0.15">
      <c r="A49" s="157"/>
      <c r="B49" s="4" t="s">
        <v>1867</v>
      </c>
      <c r="C49" s="107" t="s">
        <v>2020</v>
      </c>
      <c r="D49" s="7">
        <f t="shared" si="19"/>
        <v>3</v>
      </c>
      <c r="E49" s="2">
        <f t="shared" si="20"/>
        <v>23</v>
      </c>
      <c r="F49" s="2" t="str">
        <f t="shared" si="1"/>
        <v>R2303</v>
      </c>
      <c r="G49" s="2" t="str">
        <f t="shared" si="2"/>
        <v>B腔体自检[Pls]</v>
      </c>
      <c r="H49" s="2" t="str">
        <f t="shared" si="3"/>
        <v>R12303</v>
      </c>
      <c r="I49" s="2" t="str">
        <f t="shared" si="22"/>
        <v>B腔体自检[M]</v>
      </c>
      <c r="J49" s="2" t="str">
        <f t="shared" si="5"/>
        <v>R22303</v>
      </c>
      <c r="K49" s="2" t="str">
        <f t="shared" si="6"/>
        <v>B腔体自检条件[A]</v>
      </c>
      <c r="L49" s="2" t="str">
        <f t="shared" si="7"/>
        <v>R32303</v>
      </c>
      <c r="M49" s="2" t="str">
        <f t="shared" si="15"/>
        <v>B腔体自检[A]</v>
      </c>
      <c r="N49" s="2" t="str">
        <f t="shared" si="9"/>
        <v>R42303</v>
      </c>
      <c r="O49" s="2" t="str">
        <f t="shared" si="21"/>
        <v>B腔体自检[SW]</v>
      </c>
      <c r="P49" s="2" t="str">
        <f t="shared" si="11"/>
        <v>R52303</v>
      </c>
      <c r="Q49" s="2" t="str">
        <f t="shared" si="12"/>
        <v>B腔体自检条件[M]</v>
      </c>
      <c r="R49" s="23"/>
      <c r="S49" s="23"/>
      <c r="T49" s="23" t="str">
        <f t="shared" si="23"/>
        <v>B腔体自检延时[A]</v>
      </c>
    </row>
    <row r="50" spans="1:20" s="2" customFormat="1" ht="12" x14ac:dyDescent="0.15">
      <c r="A50" s="157"/>
      <c r="B50" s="4" t="s">
        <v>1868</v>
      </c>
      <c r="C50" s="107" t="s">
        <v>2021</v>
      </c>
      <c r="D50" s="7">
        <f t="shared" si="19"/>
        <v>4</v>
      </c>
      <c r="E50" s="2">
        <f t="shared" si="20"/>
        <v>23</v>
      </c>
      <c r="F50" s="2" t="str">
        <f t="shared" si="1"/>
        <v>R2304</v>
      </c>
      <c r="G50" s="2" t="str">
        <f t="shared" si="2"/>
        <v>B-1腔体自检[Pls]</v>
      </c>
      <c r="H50" s="2" t="str">
        <f t="shared" si="3"/>
        <v>R12304</v>
      </c>
      <c r="I50" s="2" t="str">
        <f t="shared" si="22"/>
        <v>B-1腔体自检[M]</v>
      </c>
      <c r="J50" s="2" t="str">
        <f t="shared" si="5"/>
        <v>R22304</v>
      </c>
      <c r="K50" s="2" t="str">
        <f t="shared" si="6"/>
        <v>B-1腔体自检条件[A]</v>
      </c>
      <c r="L50" s="2" t="str">
        <f t="shared" si="7"/>
        <v>R32304</v>
      </c>
      <c r="M50" s="2" t="str">
        <f t="shared" si="15"/>
        <v>B-1腔体自检[A]</v>
      </c>
      <c r="N50" s="2" t="str">
        <f t="shared" si="9"/>
        <v>R42304</v>
      </c>
      <c r="O50" s="2" t="str">
        <f t="shared" si="21"/>
        <v>B-1腔体自检[SW]</v>
      </c>
      <c r="P50" s="2" t="str">
        <f t="shared" si="11"/>
        <v>R52304</v>
      </c>
      <c r="Q50" s="2" t="str">
        <f t="shared" si="12"/>
        <v>B-1腔体自检条件[M]</v>
      </c>
      <c r="R50" s="23"/>
      <c r="S50" s="23"/>
      <c r="T50" s="23" t="str">
        <f t="shared" si="23"/>
        <v>B-1腔体自检延时[A]</v>
      </c>
    </row>
    <row r="51" spans="1:20" s="2" customFormat="1" ht="12" x14ac:dyDescent="0.15">
      <c r="A51" s="157"/>
      <c r="B51" s="4" t="s">
        <v>1869</v>
      </c>
      <c r="C51" s="107" t="s">
        <v>2022</v>
      </c>
      <c r="D51" s="7">
        <f t="shared" si="19"/>
        <v>5</v>
      </c>
      <c r="E51" s="2">
        <f t="shared" si="20"/>
        <v>23</v>
      </c>
      <c r="F51" s="2" t="str">
        <f t="shared" si="1"/>
        <v>R2305</v>
      </c>
      <c r="G51" s="2" t="str">
        <f t="shared" si="2"/>
        <v>B-2腔体自检[Pls]</v>
      </c>
      <c r="H51" s="2" t="str">
        <f t="shared" si="3"/>
        <v>R12305</v>
      </c>
      <c r="I51" s="2" t="str">
        <f t="shared" si="22"/>
        <v>B-2腔体自检[M]</v>
      </c>
      <c r="J51" s="2" t="str">
        <f t="shared" si="5"/>
        <v>R22305</v>
      </c>
      <c r="K51" s="2" t="str">
        <f t="shared" si="6"/>
        <v>B-2腔体自检条件[A]</v>
      </c>
      <c r="L51" s="2" t="str">
        <f t="shared" si="7"/>
        <v>R32305</v>
      </c>
      <c r="M51" s="2" t="str">
        <f t="shared" si="15"/>
        <v>B-2腔体自检[A]</v>
      </c>
      <c r="N51" s="2" t="str">
        <f t="shared" si="9"/>
        <v>R42305</v>
      </c>
      <c r="O51" s="2" t="str">
        <f t="shared" si="21"/>
        <v>B-2腔体自检[SW]</v>
      </c>
      <c r="P51" s="2" t="str">
        <f t="shared" si="11"/>
        <v>R52305</v>
      </c>
      <c r="Q51" s="2" t="str">
        <f t="shared" si="12"/>
        <v>B-2腔体自检条件[M]</v>
      </c>
      <c r="R51" s="23"/>
      <c r="S51" s="23"/>
      <c r="T51" s="23" t="str">
        <f t="shared" si="23"/>
        <v>B-2腔体自检延时[A]</v>
      </c>
    </row>
    <row r="52" spans="1:20" s="2" customFormat="1" ht="12" x14ac:dyDescent="0.15">
      <c r="A52" s="157"/>
      <c r="B52" s="4" t="s">
        <v>1870</v>
      </c>
      <c r="C52" s="23"/>
      <c r="D52" s="7">
        <f t="shared" si="19"/>
        <v>6</v>
      </c>
      <c r="E52" s="2">
        <f t="shared" si="20"/>
        <v>23</v>
      </c>
      <c r="F52" s="2" t="str">
        <f t="shared" si="1"/>
        <v>R2306</v>
      </c>
      <c r="G52" s="2" t="str">
        <f t="shared" si="2"/>
        <v>[Pls]</v>
      </c>
      <c r="H52" s="2" t="str">
        <f t="shared" si="3"/>
        <v>R12306</v>
      </c>
      <c r="I52" s="2" t="str">
        <f t="shared" si="22"/>
        <v>[M]</v>
      </c>
      <c r="J52" s="2" t="str">
        <f t="shared" si="5"/>
        <v>R22306</v>
      </c>
      <c r="K52" s="2" t="str">
        <f t="shared" si="6"/>
        <v>条件[A]</v>
      </c>
      <c r="L52" s="2" t="str">
        <f t="shared" si="7"/>
        <v>R32306</v>
      </c>
      <c r="M52" s="2" t="str">
        <f t="shared" si="15"/>
        <v>[A]</v>
      </c>
      <c r="N52" s="2" t="str">
        <f t="shared" si="9"/>
        <v>R42306</v>
      </c>
      <c r="O52" s="2" t="str">
        <f t="shared" si="21"/>
        <v>[SW]</v>
      </c>
      <c r="P52" s="2" t="str">
        <f t="shared" si="11"/>
        <v>R52306</v>
      </c>
      <c r="Q52" s="2" t="str">
        <f t="shared" si="12"/>
        <v>条件[M]</v>
      </c>
      <c r="R52" s="23"/>
      <c r="S52" s="23"/>
      <c r="T52" s="23" t="str">
        <f t="shared" si="23"/>
        <v>延时[A]</v>
      </c>
    </row>
    <row r="53" spans="1:20" s="2" customFormat="1" ht="12" x14ac:dyDescent="0.15">
      <c r="A53" s="157"/>
      <c r="B53" s="4" t="s">
        <v>1871</v>
      </c>
      <c r="C53" s="23"/>
      <c r="D53" s="7">
        <f t="shared" si="19"/>
        <v>7</v>
      </c>
      <c r="E53" s="2">
        <f t="shared" si="20"/>
        <v>23</v>
      </c>
      <c r="F53" s="2" t="str">
        <f t="shared" si="1"/>
        <v>R2307</v>
      </c>
      <c r="G53" s="2" t="str">
        <f t="shared" si="2"/>
        <v>[Pls]</v>
      </c>
      <c r="H53" s="2" t="str">
        <f t="shared" si="3"/>
        <v>R12307</v>
      </c>
      <c r="I53" s="2" t="str">
        <f t="shared" si="22"/>
        <v>[M]</v>
      </c>
      <c r="J53" s="2" t="str">
        <f t="shared" si="5"/>
        <v>R22307</v>
      </c>
      <c r="K53" s="2" t="str">
        <f t="shared" si="6"/>
        <v>条件[A]</v>
      </c>
      <c r="L53" s="2" t="str">
        <f t="shared" si="7"/>
        <v>R32307</v>
      </c>
      <c r="M53" s="2" t="str">
        <f t="shared" si="15"/>
        <v>[A]</v>
      </c>
      <c r="N53" s="2" t="str">
        <f t="shared" si="9"/>
        <v>R42307</v>
      </c>
      <c r="O53" s="2" t="str">
        <f t="shared" si="21"/>
        <v>[SW]</v>
      </c>
      <c r="P53" s="2" t="str">
        <f t="shared" si="11"/>
        <v>R52307</v>
      </c>
      <c r="Q53" s="2" t="str">
        <f t="shared" si="12"/>
        <v>条件[M]</v>
      </c>
      <c r="R53" s="23"/>
      <c r="S53" s="23"/>
      <c r="T53" s="23" t="str">
        <f t="shared" si="23"/>
        <v>延时[A]</v>
      </c>
    </row>
    <row r="54" spans="1:20" s="2" customFormat="1" ht="12" x14ac:dyDescent="0.15">
      <c r="A54" s="157" t="s">
        <v>8</v>
      </c>
      <c r="B54" s="4" t="s">
        <v>11</v>
      </c>
      <c r="C54" s="23" t="str">
        <f>IO点表!F51</f>
        <v>A工位氦检阀关</v>
      </c>
      <c r="D54" s="7">
        <f t="shared" si="19"/>
        <v>8</v>
      </c>
      <c r="E54" s="2">
        <f t="shared" si="20"/>
        <v>23</v>
      </c>
      <c r="F54" s="2" t="str">
        <f t="shared" si="1"/>
        <v>R2308</v>
      </c>
      <c r="G54" s="2" t="str">
        <f t="shared" si="2"/>
        <v>A工位氦检阀关[Pls]</v>
      </c>
      <c r="H54" s="2" t="str">
        <f t="shared" si="3"/>
        <v>R12308</v>
      </c>
      <c r="I54" s="2" t="str">
        <f t="shared" si="22"/>
        <v>A工位氦检阀关[M]</v>
      </c>
      <c r="J54" s="2" t="str">
        <f t="shared" si="5"/>
        <v>R22308</v>
      </c>
      <c r="K54" s="2" t="str">
        <f t="shared" si="6"/>
        <v>A工位氦检阀关条件[A]</v>
      </c>
      <c r="L54" s="2" t="str">
        <f t="shared" si="7"/>
        <v>R32308</v>
      </c>
      <c r="M54" s="2" t="str">
        <f t="shared" si="15"/>
        <v>A工位氦检阀关[A]</v>
      </c>
      <c r="N54" s="2" t="str">
        <f t="shared" si="9"/>
        <v>R42308</v>
      </c>
      <c r="O54" s="2" t="str">
        <f t="shared" si="21"/>
        <v>A工位氦检阀关[SW]</v>
      </c>
      <c r="P54" s="2" t="str">
        <f t="shared" si="11"/>
        <v>R52308</v>
      </c>
      <c r="Q54" s="2" t="str">
        <f t="shared" si="12"/>
        <v>A工位氦检阀关条件[M]</v>
      </c>
      <c r="R54" s="23"/>
      <c r="S54" s="107" t="s">
        <v>2037</v>
      </c>
      <c r="T54" s="23" t="str">
        <f t="shared" si="23"/>
        <v>A工位氦检阀关延时[A]</v>
      </c>
    </row>
    <row r="55" spans="1:20" s="2" customFormat="1" x14ac:dyDescent="0.15">
      <c r="A55" s="157"/>
      <c r="B55" s="4" t="s">
        <v>12</v>
      </c>
      <c r="C55" s="23" t="str">
        <f>IO点表!F52</f>
        <v>B工位氦检阀关</v>
      </c>
      <c r="D55" s="7">
        <f t="shared" si="19"/>
        <v>9</v>
      </c>
      <c r="E55" s="2">
        <f t="shared" si="20"/>
        <v>23</v>
      </c>
      <c r="F55" s="2" t="str">
        <f t="shared" si="1"/>
        <v>R2309</v>
      </c>
      <c r="G55" s="2" t="str">
        <f t="shared" si="2"/>
        <v>B工位氦检阀关[Pls]</v>
      </c>
      <c r="H55" s="2" t="str">
        <f t="shared" si="3"/>
        <v>R12309</v>
      </c>
      <c r="I55" s="2" t="str">
        <f t="shared" si="22"/>
        <v>B工位氦检阀关[M]</v>
      </c>
      <c r="J55" s="2" t="str">
        <f t="shared" si="5"/>
        <v>R22309</v>
      </c>
      <c r="K55" s="2" t="str">
        <f t="shared" si="6"/>
        <v>B工位氦检阀关条件[A]</v>
      </c>
      <c r="L55" s="2" t="str">
        <f t="shared" si="7"/>
        <v>R32309</v>
      </c>
      <c r="M55" s="2" t="str">
        <f t="shared" si="15"/>
        <v>B工位氦检阀关[A]</v>
      </c>
      <c r="N55" s="2" t="str">
        <f t="shared" si="9"/>
        <v>R42309</v>
      </c>
      <c r="O55" s="2" t="str">
        <f t="shared" si="21"/>
        <v>B工位氦检阀关[SW]</v>
      </c>
      <c r="P55" s="2" t="str">
        <f t="shared" si="11"/>
        <v>R52309</v>
      </c>
      <c r="Q55" s="2" t="str">
        <f t="shared" si="12"/>
        <v>B工位氦检阀关条件[M]</v>
      </c>
      <c r="R55" s="23"/>
      <c r="S55" s="107" t="s">
        <v>2038</v>
      </c>
      <c r="T55" s="23" t="str">
        <f t="shared" si="23"/>
        <v>B工位氦检阀关延时[A]</v>
      </c>
    </row>
    <row r="56" spans="1:20" s="2" customFormat="1" x14ac:dyDescent="0.15">
      <c r="A56" s="157"/>
      <c r="B56" s="4" t="s">
        <v>13</v>
      </c>
      <c r="C56" s="23" t="str">
        <f>IO点表!F53</f>
        <v>A工位抽真空阀关</v>
      </c>
      <c r="D56" s="7">
        <f t="shared" si="19"/>
        <v>10</v>
      </c>
      <c r="E56" s="2">
        <f t="shared" si="20"/>
        <v>23</v>
      </c>
      <c r="F56" s="2" t="str">
        <f t="shared" si="1"/>
        <v>R2310</v>
      </c>
      <c r="G56" s="2" t="str">
        <f t="shared" si="2"/>
        <v>A工位抽真空阀关[Pls]</v>
      </c>
      <c r="H56" s="2" t="str">
        <f t="shared" si="3"/>
        <v>R12310</v>
      </c>
      <c r="I56" s="2" t="str">
        <f t="shared" si="22"/>
        <v>A工位抽真空阀关[M]</v>
      </c>
      <c r="J56" s="2" t="str">
        <f t="shared" si="5"/>
        <v>R22310</v>
      </c>
      <c r="K56" s="2" t="str">
        <f t="shared" si="6"/>
        <v>A工位抽真空阀关条件[A]</v>
      </c>
      <c r="L56" s="2" t="str">
        <f t="shared" si="7"/>
        <v>R32310</v>
      </c>
      <c r="M56" s="2" t="str">
        <f t="shared" si="15"/>
        <v>A工位抽真空阀关[A]</v>
      </c>
      <c r="N56" s="2" t="str">
        <f t="shared" si="9"/>
        <v>R42310</v>
      </c>
      <c r="O56" s="2" t="str">
        <f t="shared" si="21"/>
        <v>A工位抽真空阀关[SW]</v>
      </c>
      <c r="P56" s="2" t="str">
        <f t="shared" si="11"/>
        <v>R52310</v>
      </c>
      <c r="Q56" s="2" t="str">
        <f t="shared" si="12"/>
        <v>A工位抽真空阀关条件[M]</v>
      </c>
      <c r="R56" s="23"/>
      <c r="S56" s="107" t="s">
        <v>2039</v>
      </c>
      <c r="T56" s="23" t="str">
        <f t="shared" si="23"/>
        <v>A工位抽真空阀关延时[A]</v>
      </c>
    </row>
    <row r="57" spans="1:20" s="2" customFormat="1" x14ac:dyDescent="0.15">
      <c r="A57" s="157"/>
      <c r="B57" s="4" t="s">
        <v>14</v>
      </c>
      <c r="C57" s="23" t="str">
        <f>IO点表!F54</f>
        <v>B工位抽真空阀关</v>
      </c>
      <c r="D57" s="7">
        <f t="shared" si="19"/>
        <v>11</v>
      </c>
      <c r="E57" s="2">
        <f t="shared" si="20"/>
        <v>23</v>
      </c>
      <c r="F57" s="2" t="str">
        <f t="shared" si="1"/>
        <v>R2311</v>
      </c>
      <c r="G57" s="2" t="str">
        <f t="shared" si="2"/>
        <v>B工位抽真空阀关[Pls]</v>
      </c>
      <c r="H57" s="2" t="str">
        <f t="shared" si="3"/>
        <v>R12311</v>
      </c>
      <c r="I57" s="2" t="str">
        <f t="shared" si="22"/>
        <v>B工位抽真空阀关[M]</v>
      </c>
      <c r="J57" s="2" t="str">
        <f t="shared" si="5"/>
        <v>R22311</v>
      </c>
      <c r="K57" s="2" t="str">
        <f t="shared" si="6"/>
        <v>B工位抽真空阀关条件[A]</v>
      </c>
      <c r="L57" s="2" t="str">
        <f t="shared" si="7"/>
        <v>R32311</v>
      </c>
      <c r="M57" s="2" t="str">
        <f t="shared" si="15"/>
        <v>B工位抽真空阀关[A]</v>
      </c>
      <c r="N57" s="2" t="str">
        <f t="shared" si="9"/>
        <v>R42311</v>
      </c>
      <c r="O57" s="2" t="str">
        <f t="shared" si="21"/>
        <v>B工位抽真空阀关[SW]</v>
      </c>
      <c r="P57" s="2" t="str">
        <f t="shared" si="11"/>
        <v>R52311</v>
      </c>
      <c r="Q57" s="2" t="str">
        <f t="shared" si="12"/>
        <v>B工位抽真空阀关条件[M]</v>
      </c>
      <c r="R57" s="23"/>
      <c r="S57" s="107" t="s">
        <v>2040</v>
      </c>
      <c r="T57" s="23" t="str">
        <f t="shared" si="23"/>
        <v>B工位抽真空阀关延时[A]</v>
      </c>
    </row>
    <row r="58" spans="1:20" s="2" customFormat="1" x14ac:dyDescent="0.15">
      <c r="A58" s="157"/>
      <c r="B58" s="4" t="s">
        <v>15</v>
      </c>
      <c r="C58" s="23" t="str">
        <f>IO点表!F55</f>
        <v>A工位破真空阀关</v>
      </c>
      <c r="D58" s="7">
        <f t="shared" si="19"/>
        <v>12</v>
      </c>
      <c r="E58" s="2">
        <f t="shared" si="20"/>
        <v>23</v>
      </c>
      <c r="F58" s="2" t="str">
        <f t="shared" si="1"/>
        <v>R2312</v>
      </c>
      <c r="G58" s="2" t="str">
        <f t="shared" si="2"/>
        <v>A工位破真空阀关[Pls]</v>
      </c>
      <c r="H58" s="2" t="str">
        <f t="shared" si="3"/>
        <v>R12312</v>
      </c>
      <c r="I58" s="2" t="str">
        <f t="shared" si="22"/>
        <v>A工位破真空阀关[M]</v>
      </c>
      <c r="J58" s="2" t="str">
        <f t="shared" si="5"/>
        <v>R22312</v>
      </c>
      <c r="K58" s="2" t="str">
        <f t="shared" si="6"/>
        <v>A工位破真空阀关条件[A]</v>
      </c>
      <c r="L58" s="2" t="str">
        <f t="shared" si="7"/>
        <v>R32312</v>
      </c>
      <c r="M58" s="2" t="str">
        <f t="shared" si="15"/>
        <v>A工位破真空阀关[A]</v>
      </c>
      <c r="N58" s="2" t="str">
        <f t="shared" si="9"/>
        <v>R42312</v>
      </c>
      <c r="O58" s="2" t="str">
        <f t="shared" si="21"/>
        <v>A工位破真空阀关[SW]</v>
      </c>
      <c r="P58" s="2" t="str">
        <f t="shared" si="11"/>
        <v>R52312</v>
      </c>
      <c r="Q58" s="2" t="str">
        <f t="shared" si="12"/>
        <v>A工位破真空阀关条件[M]</v>
      </c>
      <c r="R58" s="23"/>
      <c r="S58" s="107" t="s">
        <v>2041</v>
      </c>
      <c r="T58" s="23" t="str">
        <f t="shared" si="23"/>
        <v>A工位破真空阀关延时[A]</v>
      </c>
    </row>
    <row r="59" spans="1:20" s="2" customFormat="1" x14ac:dyDescent="0.15">
      <c r="A59" s="157"/>
      <c r="B59" s="4" t="s">
        <v>16</v>
      </c>
      <c r="C59" s="23" t="str">
        <f>IO点表!F56</f>
        <v>B工位破真空阀关</v>
      </c>
      <c r="D59" s="7">
        <f t="shared" si="19"/>
        <v>13</v>
      </c>
      <c r="E59" s="2">
        <f t="shared" si="20"/>
        <v>23</v>
      </c>
      <c r="F59" s="2" t="str">
        <f t="shared" si="1"/>
        <v>R2313</v>
      </c>
      <c r="G59" s="2" t="str">
        <f t="shared" si="2"/>
        <v>B工位破真空阀关[Pls]</v>
      </c>
      <c r="H59" s="2" t="str">
        <f t="shared" si="3"/>
        <v>R12313</v>
      </c>
      <c r="I59" s="2" t="str">
        <f t="shared" si="22"/>
        <v>B工位破真空阀关[M]</v>
      </c>
      <c r="J59" s="2" t="str">
        <f t="shared" si="5"/>
        <v>R22313</v>
      </c>
      <c r="K59" s="2" t="str">
        <f t="shared" si="6"/>
        <v>B工位破真空阀关条件[A]</v>
      </c>
      <c r="L59" s="2" t="str">
        <f t="shared" si="7"/>
        <v>R32313</v>
      </c>
      <c r="M59" s="2" t="str">
        <f t="shared" si="15"/>
        <v>B工位破真空阀关[A]</v>
      </c>
      <c r="N59" s="2" t="str">
        <f t="shared" si="9"/>
        <v>R42313</v>
      </c>
      <c r="O59" s="2" t="str">
        <f t="shared" si="21"/>
        <v>B工位破真空阀关[SW]</v>
      </c>
      <c r="P59" s="2" t="str">
        <f t="shared" si="11"/>
        <v>R52313</v>
      </c>
      <c r="Q59" s="2" t="str">
        <f t="shared" si="12"/>
        <v>B工位破真空阀关条件[M]</v>
      </c>
      <c r="R59" s="23"/>
      <c r="S59" s="107" t="s">
        <v>2042</v>
      </c>
      <c r="T59" s="23" t="str">
        <f t="shared" si="23"/>
        <v>B工位破真空阀关延时[A]</v>
      </c>
    </row>
    <row r="60" spans="1:20" s="2" customFormat="1" x14ac:dyDescent="0.15">
      <c r="A60" s="157"/>
      <c r="B60" s="4" t="s">
        <v>17</v>
      </c>
      <c r="C60" s="23" t="str">
        <f>IO点表!F57</f>
        <v>A工位吹气阀关</v>
      </c>
      <c r="D60" s="7">
        <f t="shared" si="19"/>
        <v>14</v>
      </c>
      <c r="E60" s="2">
        <f t="shared" si="20"/>
        <v>23</v>
      </c>
      <c r="F60" s="2" t="str">
        <f t="shared" si="1"/>
        <v>R2314</v>
      </c>
      <c r="G60" s="2" t="str">
        <f t="shared" si="2"/>
        <v>A工位吹气阀关[Pls]</v>
      </c>
      <c r="H60" s="2" t="str">
        <f t="shared" si="3"/>
        <v>R12314</v>
      </c>
      <c r="I60" s="2" t="str">
        <f t="shared" ref="I60:I67" si="24">C60&amp;I$2</f>
        <v>A工位吹气阀关[M]</v>
      </c>
      <c r="J60" s="2" t="str">
        <f t="shared" si="5"/>
        <v>R22314</v>
      </c>
      <c r="K60" s="2" t="str">
        <f t="shared" si="6"/>
        <v>A工位吹气阀关条件[A]</v>
      </c>
      <c r="L60" s="2" t="str">
        <f t="shared" si="7"/>
        <v>R32314</v>
      </c>
      <c r="M60" s="2" t="str">
        <f t="shared" si="15"/>
        <v>A工位吹气阀关[A]</v>
      </c>
      <c r="N60" s="2" t="str">
        <f t="shared" si="9"/>
        <v>R42314</v>
      </c>
      <c r="O60" s="2" t="str">
        <f t="shared" si="21"/>
        <v>A工位吹气阀关[SW]</v>
      </c>
      <c r="P60" s="2" t="str">
        <f t="shared" si="11"/>
        <v>R52314</v>
      </c>
      <c r="Q60" s="2" t="str">
        <f t="shared" si="12"/>
        <v>A工位吹气阀关条件[M]</v>
      </c>
      <c r="R60" s="23"/>
      <c r="S60" s="107" t="s">
        <v>2043</v>
      </c>
      <c r="T60" s="23" t="str">
        <f t="shared" si="23"/>
        <v>A工位吹气阀关延时[A]</v>
      </c>
    </row>
    <row r="61" spans="1:20" s="2" customFormat="1" x14ac:dyDescent="0.15">
      <c r="A61" s="157"/>
      <c r="B61" s="4" t="s">
        <v>18</v>
      </c>
      <c r="C61" s="2" t="str">
        <f>IO点表!F58</f>
        <v>B工位吹气阀关</v>
      </c>
      <c r="D61" s="7">
        <f t="shared" si="19"/>
        <v>15</v>
      </c>
      <c r="E61" s="2">
        <f t="shared" si="20"/>
        <v>23</v>
      </c>
      <c r="F61" s="2" t="str">
        <f t="shared" si="1"/>
        <v>R2315</v>
      </c>
      <c r="G61" s="2" t="str">
        <f t="shared" si="2"/>
        <v>B工位吹气阀关[Pls]</v>
      </c>
      <c r="H61" s="2" t="str">
        <f t="shared" si="3"/>
        <v>R12315</v>
      </c>
      <c r="I61" s="2" t="str">
        <f t="shared" si="24"/>
        <v>B工位吹气阀关[M]</v>
      </c>
      <c r="J61" s="2" t="str">
        <f t="shared" si="5"/>
        <v>R22315</v>
      </c>
      <c r="K61" s="2" t="str">
        <f t="shared" si="6"/>
        <v>B工位吹气阀关条件[A]</v>
      </c>
      <c r="L61" s="2" t="str">
        <f t="shared" si="7"/>
        <v>R32315</v>
      </c>
      <c r="M61" s="2" t="str">
        <f t="shared" si="15"/>
        <v>B工位吹气阀关[A]</v>
      </c>
      <c r="N61" s="2" t="str">
        <f t="shared" si="9"/>
        <v>R42315</v>
      </c>
      <c r="O61" s="2" t="str">
        <f t="shared" si="21"/>
        <v>B工位吹气阀关[SW]</v>
      </c>
      <c r="P61" s="2" t="str">
        <f t="shared" si="11"/>
        <v>R52315</v>
      </c>
      <c r="Q61" s="2" t="str">
        <f t="shared" si="12"/>
        <v>B工位吹气阀关条件[M]</v>
      </c>
      <c r="R61" s="23"/>
      <c r="S61" s="107" t="s">
        <v>2044</v>
      </c>
      <c r="T61" s="23" t="str">
        <f t="shared" si="23"/>
        <v>B工位吹气阀关延时[A]</v>
      </c>
    </row>
    <row r="62" spans="1:20" s="2" customFormat="1" x14ac:dyDescent="0.15">
      <c r="A62" s="157"/>
      <c r="B62" s="4" t="s">
        <v>1872</v>
      </c>
      <c r="C62" s="2" t="str">
        <f>IO点表!F59</f>
        <v>A-1工位腔体阀关</v>
      </c>
      <c r="D62" s="7">
        <f t="shared" si="13"/>
        <v>0</v>
      </c>
      <c r="E62" s="2">
        <f t="shared" si="0"/>
        <v>24</v>
      </c>
      <c r="F62" s="2" t="str">
        <f t="shared" si="1"/>
        <v>R2400</v>
      </c>
      <c r="G62" s="2" t="str">
        <f t="shared" si="2"/>
        <v>A-1工位腔体阀关[Pls]</v>
      </c>
      <c r="H62" s="2" t="str">
        <f t="shared" si="3"/>
        <v>R12400</v>
      </c>
      <c r="I62" s="2" t="str">
        <f t="shared" si="24"/>
        <v>A-1工位腔体阀关[M]</v>
      </c>
      <c r="J62" s="2" t="str">
        <f t="shared" si="5"/>
        <v>R22400</v>
      </c>
      <c r="K62" s="2" t="str">
        <f t="shared" si="6"/>
        <v>A-1工位腔体阀关条件[A]</v>
      </c>
      <c r="L62" s="2" t="str">
        <f t="shared" si="7"/>
        <v>R32400</v>
      </c>
      <c r="M62" s="2" t="str">
        <f t="shared" si="15"/>
        <v>A-1工位腔体阀关[A]</v>
      </c>
      <c r="N62" s="2" t="str">
        <f t="shared" si="9"/>
        <v>R42400</v>
      </c>
      <c r="O62" s="2" t="str">
        <f t="shared" si="21"/>
        <v>A-1工位腔体阀关[SW]</v>
      </c>
      <c r="P62" s="2" t="str">
        <f t="shared" si="11"/>
        <v>R52400</v>
      </c>
      <c r="Q62" s="2" t="str">
        <f t="shared" si="12"/>
        <v>A-1工位腔体阀关条件[M]</v>
      </c>
      <c r="R62" s="23"/>
      <c r="S62" s="107" t="s">
        <v>2045</v>
      </c>
      <c r="T62" s="23" t="str">
        <f t="shared" si="23"/>
        <v>A-1工位腔体阀关延时[A]</v>
      </c>
    </row>
    <row r="63" spans="1:20" s="2" customFormat="1" x14ac:dyDescent="0.15">
      <c r="A63" s="157"/>
      <c r="B63" s="4" t="s">
        <v>19</v>
      </c>
      <c r="C63" s="2" t="str">
        <f>IO点表!F60</f>
        <v>A-2工位腔体阀关</v>
      </c>
      <c r="D63" s="7">
        <f t="shared" si="13"/>
        <v>1</v>
      </c>
      <c r="E63" s="2">
        <f t="shared" si="0"/>
        <v>24</v>
      </c>
      <c r="F63" s="2" t="str">
        <f t="shared" si="1"/>
        <v>R2401</v>
      </c>
      <c r="G63" s="2" t="str">
        <f t="shared" si="2"/>
        <v>A-2工位腔体阀关[Pls]</v>
      </c>
      <c r="H63" s="2" t="str">
        <f t="shared" si="3"/>
        <v>R12401</v>
      </c>
      <c r="I63" s="2" t="str">
        <f t="shared" si="24"/>
        <v>A-2工位腔体阀关[M]</v>
      </c>
      <c r="J63" s="2" t="str">
        <f t="shared" si="5"/>
        <v>R22401</v>
      </c>
      <c r="K63" s="2" t="str">
        <f t="shared" si="6"/>
        <v>A-2工位腔体阀关条件[A]</v>
      </c>
      <c r="L63" s="2" t="str">
        <f t="shared" si="7"/>
        <v>R32401</v>
      </c>
      <c r="M63" s="2" t="str">
        <f t="shared" si="15"/>
        <v>A-2工位腔体阀关[A]</v>
      </c>
      <c r="N63" s="2" t="str">
        <f t="shared" si="9"/>
        <v>R42401</v>
      </c>
      <c r="O63" s="2" t="str">
        <f t="shared" si="21"/>
        <v>A-2工位腔体阀关[SW]</v>
      </c>
      <c r="P63" s="2" t="str">
        <f t="shared" si="11"/>
        <v>R52401</v>
      </c>
      <c r="Q63" s="2" t="str">
        <f t="shared" si="12"/>
        <v>A-2工位腔体阀关条件[M]</v>
      </c>
      <c r="R63" s="23"/>
      <c r="S63" s="107" t="s">
        <v>2046</v>
      </c>
      <c r="T63" s="23" t="str">
        <f>C63&amp;T$2</f>
        <v>A-2工位腔体阀关延时[A]</v>
      </c>
    </row>
    <row r="64" spans="1:20" s="2" customFormat="1" x14ac:dyDescent="0.15">
      <c r="A64" s="157"/>
      <c r="B64" s="4" t="s">
        <v>20</v>
      </c>
      <c r="C64" s="2" t="str">
        <f>IO点表!F61</f>
        <v>B-1工位腔体阀关</v>
      </c>
      <c r="D64" s="7">
        <f t="shared" si="13"/>
        <v>2</v>
      </c>
      <c r="E64" s="2">
        <f t="shared" si="0"/>
        <v>24</v>
      </c>
      <c r="F64" s="2" t="str">
        <f t="shared" si="1"/>
        <v>R2402</v>
      </c>
      <c r="G64" s="2" t="str">
        <f t="shared" si="2"/>
        <v>B-1工位腔体阀关[Pls]</v>
      </c>
      <c r="H64" s="2" t="str">
        <f t="shared" si="3"/>
        <v>R12402</v>
      </c>
      <c r="I64" s="2" t="str">
        <f t="shared" si="24"/>
        <v>B-1工位腔体阀关[M]</v>
      </c>
      <c r="J64" s="2" t="str">
        <f t="shared" si="5"/>
        <v>R22402</v>
      </c>
      <c r="K64" s="2" t="str">
        <f t="shared" si="6"/>
        <v>B-1工位腔体阀关条件[A]</v>
      </c>
      <c r="L64" s="2" t="str">
        <f t="shared" si="7"/>
        <v>R32402</v>
      </c>
      <c r="M64" s="2" t="str">
        <f t="shared" si="15"/>
        <v>B-1工位腔体阀关[A]</v>
      </c>
      <c r="N64" s="2" t="str">
        <f t="shared" si="9"/>
        <v>R42402</v>
      </c>
      <c r="O64" s="2" t="str">
        <f t="shared" si="21"/>
        <v>B-1工位腔体阀关[SW]</v>
      </c>
      <c r="P64" s="2" t="str">
        <f t="shared" si="11"/>
        <v>R52402</v>
      </c>
      <c r="Q64" s="2" t="str">
        <f t="shared" si="12"/>
        <v>B-1工位腔体阀关条件[M]</v>
      </c>
      <c r="R64" s="23"/>
      <c r="S64" s="107" t="s">
        <v>2047</v>
      </c>
      <c r="T64" s="23" t="str">
        <f>C64&amp;T$2</f>
        <v>B-1工位腔体阀关延时[A]</v>
      </c>
    </row>
    <row r="65" spans="1:20" s="2" customFormat="1" x14ac:dyDescent="0.15">
      <c r="A65" s="157"/>
      <c r="B65" s="4" t="s">
        <v>21</v>
      </c>
      <c r="C65" s="2" t="str">
        <f>IO点表!F62</f>
        <v>B-2工位腔体阀关</v>
      </c>
      <c r="D65" s="7">
        <f t="shared" si="13"/>
        <v>3</v>
      </c>
      <c r="E65" s="2">
        <f t="shared" si="0"/>
        <v>24</v>
      </c>
      <c r="F65" s="2" t="str">
        <f t="shared" si="1"/>
        <v>R2403</v>
      </c>
      <c r="G65" s="2" t="str">
        <f t="shared" si="2"/>
        <v>B-2工位腔体阀关[Pls]</v>
      </c>
      <c r="H65" s="2" t="str">
        <f t="shared" si="3"/>
        <v>R12403</v>
      </c>
      <c r="I65" s="2" t="str">
        <f t="shared" si="24"/>
        <v>B-2工位腔体阀关[M]</v>
      </c>
      <c r="J65" s="2" t="str">
        <f t="shared" si="5"/>
        <v>R22403</v>
      </c>
      <c r="K65" s="2" t="str">
        <f t="shared" si="6"/>
        <v>B-2工位腔体阀关条件[A]</v>
      </c>
      <c r="L65" s="2" t="str">
        <f t="shared" si="7"/>
        <v>R32403</v>
      </c>
      <c r="M65" s="2" t="str">
        <f t="shared" si="15"/>
        <v>B-2工位腔体阀关[A]</v>
      </c>
      <c r="N65" s="2" t="str">
        <f t="shared" si="9"/>
        <v>R42403</v>
      </c>
      <c r="O65" s="2" t="str">
        <f t="shared" si="21"/>
        <v>B-2工位腔体阀关[SW]</v>
      </c>
      <c r="P65" s="2" t="str">
        <f t="shared" si="11"/>
        <v>R52403</v>
      </c>
      <c r="Q65" s="2" t="str">
        <f t="shared" si="12"/>
        <v>B-2工位腔体阀关条件[M]</v>
      </c>
      <c r="R65" s="23"/>
      <c r="S65" s="107" t="s">
        <v>2048</v>
      </c>
      <c r="T65" s="23" t="str">
        <f t="shared" ref="T65:T67" si="25">C65&amp;T$2</f>
        <v>B-2工位腔体阀关延时[A]</v>
      </c>
    </row>
    <row r="66" spans="1:20" s="2" customFormat="1" ht="12" x14ac:dyDescent="0.15">
      <c r="A66" s="157"/>
      <c r="B66" s="4" t="s">
        <v>22</v>
      </c>
      <c r="C66" s="2" t="str">
        <f>IO点表!F63</f>
        <v>真空泵停止</v>
      </c>
      <c r="D66" s="7">
        <f t="shared" si="13"/>
        <v>4</v>
      </c>
      <c r="E66" s="2">
        <f t="shared" si="0"/>
        <v>24</v>
      </c>
      <c r="F66" s="2" t="str">
        <f t="shared" si="1"/>
        <v>R2404</v>
      </c>
      <c r="G66" s="2" t="str">
        <f t="shared" si="2"/>
        <v>真空泵停止[Pls]</v>
      </c>
      <c r="H66" s="2" t="str">
        <f t="shared" si="3"/>
        <v>R12404</v>
      </c>
      <c r="I66" s="2" t="str">
        <f t="shared" si="24"/>
        <v>真空泵停止[M]</v>
      </c>
      <c r="J66" s="2" t="str">
        <f t="shared" si="5"/>
        <v>R22404</v>
      </c>
      <c r="K66" s="2" t="str">
        <f t="shared" si="6"/>
        <v>真空泵停止条件[A]</v>
      </c>
      <c r="L66" s="2" t="str">
        <f t="shared" si="7"/>
        <v>R32404</v>
      </c>
      <c r="M66" s="2" t="str">
        <f t="shared" si="15"/>
        <v>真空泵停止[A]</v>
      </c>
      <c r="N66" s="2" t="str">
        <f t="shared" si="9"/>
        <v>R42404</v>
      </c>
      <c r="O66" s="2" t="str">
        <f t="shared" si="21"/>
        <v>真空泵停止[SW]</v>
      </c>
      <c r="P66" s="2" t="str">
        <f t="shared" si="11"/>
        <v>R52404</v>
      </c>
      <c r="Q66" s="2" t="str">
        <f t="shared" si="12"/>
        <v>真空泵停止条件[M]</v>
      </c>
      <c r="R66" s="23"/>
      <c r="S66" s="23"/>
      <c r="T66" s="23" t="str">
        <f t="shared" si="25"/>
        <v>真空泵停止延时[A]</v>
      </c>
    </row>
    <row r="67" spans="1:20" s="2" customFormat="1" ht="12" x14ac:dyDescent="0.15">
      <c r="A67" s="157"/>
      <c r="B67" s="4" t="s">
        <v>23</v>
      </c>
      <c r="C67" s="2" t="str">
        <f>IO点表!F64</f>
        <v>氦检仪停止</v>
      </c>
      <c r="D67" s="7">
        <f t="shared" si="13"/>
        <v>5</v>
      </c>
      <c r="E67" s="2">
        <f t="shared" si="0"/>
        <v>24</v>
      </c>
      <c r="F67" s="2" t="str">
        <f t="shared" si="1"/>
        <v>R2405</v>
      </c>
      <c r="G67" s="2" t="str">
        <f t="shared" si="2"/>
        <v>氦检仪停止[Pls]</v>
      </c>
      <c r="H67" s="2" t="str">
        <f t="shared" si="3"/>
        <v>R12405</v>
      </c>
      <c r="I67" s="2" t="str">
        <f t="shared" si="24"/>
        <v>氦检仪停止[M]</v>
      </c>
      <c r="J67" s="2" t="str">
        <f t="shared" si="5"/>
        <v>R22405</v>
      </c>
      <c r="K67" s="2" t="str">
        <f t="shared" si="6"/>
        <v>氦检仪停止条件[A]</v>
      </c>
      <c r="L67" s="2" t="str">
        <f t="shared" si="7"/>
        <v>R32405</v>
      </c>
      <c r="M67" s="2" t="str">
        <f t="shared" si="15"/>
        <v>氦检仪停止[A]</v>
      </c>
      <c r="N67" s="2" t="str">
        <f t="shared" si="9"/>
        <v>R42405</v>
      </c>
      <c r="O67" s="2" t="str">
        <f t="shared" si="21"/>
        <v>氦检仪停止[SW]</v>
      </c>
      <c r="P67" s="2" t="str">
        <f t="shared" si="11"/>
        <v>R52405</v>
      </c>
      <c r="Q67" s="2" t="str">
        <f t="shared" si="12"/>
        <v>氦检仪停止条件[M]</v>
      </c>
      <c r="R67" s="23"/>
      <c r="S67" s="23"/>
      <c r="T67" s="23" t="str">
        <f t="shared" si="25"/>
        <v>氦检仪停止延时[A]</v>
      </c>
    </row>
    <row r="68" spans="1:20" s="17" customFormat="1" ht="12" x14ac:dyDescent="0.15">
      <c r="R68" s="148"/>
      <c r="S68" s="148"/>
      <c r="T68" s="148"/>
    </row>
    <row r="69" spans="1:20" s="17" customFormat="1" ht="12" x14ac:dyDescent="0.15">
      <c r="R69" s="148"/>
      <c r="S69" s="148"/>
      <c r="T69" s="148"/>
    </row>
    <row r="70" spans="1:20" s="17" customFormat="1" ht="12" x14ac:dyDescent="0.15">
      <c r="R70" s="148"/>
      <c r="S70" s="148"/>
      <c r="T70" s="148"/>
    </row>
    <row r="71" spans="1:20" s="17" customFormat="1" ht="12" x14ac:dyDescent="0.15">
      <c r="R71" s="148"/>
      <c r="S71" s="148"/>
      <c r="T71" s="148"/>
    </row>
    <row r="72" spans="1:20" s="17" customFormat="1" ht="12" x14ac:dyDescent="0.15">
      <c r="R72" s="148"/>
      <c r="S72" s="148"/>
      <c r="T72" s="148"/>
    </row>
    <row r="73" spans="1:20" s="17" customFormat="1" ht="12" x14ac:dyDescent="0.15">
      <c r="R73" s="148"/>
      <c r="S73" s="148"/>
      <c r="T73" s="148"/>
    </row>
    <row r="74" spans="1:20" s="17" customFormat="1" ht="12" x14ac:dyDescent="0.15">
      <c r="R74" s="148"/>
      <c r="S74" s="148"/>
      <c r="T74" s="148"/>
    </row>
    <row r="75" spans="1:20" s="17" customFormat="1" ht="12" x14ac:dyDescent="0.15">
      <c r="R75" s="148"/>
      <c r="S75" s="148"/>
      <c r="T75" s="148"/>
    </row>
    <row r="76" spans="1:20" s="17" customFormat="1" ht="12" x14ac:dyDescent="0.15">
      <c r="R76" s="148"/>
      <c r="S76" s="148"/>
      <c r="T76" s="148"/>
    </row>
    <row r="77" spans="1:20" s="17" customFormat="1" ht="12" x14ac:dyDescent="0.15">
      <c r="R77" s="148"/>
      <c r="S77" s="148"/>
      <c r="T77" s="148"/>
    </row>
    <row r="78" spans="1:20" s="17" customFormat="1" ht="12" x14ac:dyDescent="0.15">
      <c r="R78" s="148"/>
      <c r="S78" s="148"/>
      <c r="T78" s="148"/>
    </row>
    <row r="79" spans="1:20" s="17" customFormat="1" ht="12" x14ac:dyDescent="0.15">
      <c r="R79" s="148"/>
      <c r="S79" s="148"/>
      <c r="T79" s="148"/>
    </row>
    <row r="80" spans="1:20" s="17" customFormat="1" ht="12" x14ac:dyDescent="0.15">
      <c r="R80" s="148"/>
      <c r="S80" s="148"/>
      <c r="T80" s="148"/>
    </row>
    <row r="81" spans="18:20" s="17" customFormat="1" ht="12" x14ac:dyDescent="0.15">
      <c r="R81" s="148"/>
      <c r="S81" s="148"/>
      <c r="T81" s="148"/>
    </row>
    <row r="82" spans="18:20" s="17" customFormat="1" ht="12" x14ac:dyDescent="0.15">
      <c r="R82" s="148"/>
      <c r="S82" s="148"/>
      <c r="T82" s="148"/>
    </row>
    <row r="83" spans="18:20" s="17" customFormat="1" ht="12" x14ac:dyDescent="0.15">
      <c r="R83" s="148"/>
      <c r="S83" s="148"/>
      <c r="T83" s="148"/>
    </row>
    <row r="84" spans="18:20" s="17" customFormat="1" ht="12" x14ac:dyDescent="0.15">
      <c r="R84" s="148"/>
      <c r="S84" s="148"/>
      <c r="T84" s="148"/>
    </row>
    <row r="85" spans="18:20" s="17" customFormat="1" ht="12" x14ac:dyDescent="0.15">
      <c r="R85" s="148"/>
      <c r="S85" s="148"/>
      <c r="T85" s="148"/>
    </row>
    <row r="86" spans="18:20" s="17" customFormat="1" ht="12" x14ac:dyDescent="0.15">
      <c r="R86" s="148"/>
      <c r="S86" s="148"/>
      <c r="T86" s="148"/>
    </row>
    <row r="87" spans="18:20" s="17" customFormat="1" ht="12" x14ac:dyDescent="0.15">
      <c r="R87" s="148"/>
      <c r="S87" s="148"/>
      <c r="T87" s="148"/>
    </row>
    <row r="88" spans="18:20" s="17" customFormat="1" ht="12" x14ac:dyDescent="0.15">
      <c r="R88" s="148"/>
      <c r="S88" s="148"/>
      <c r="T88" s="148"/>
    </row>
    <row r="89" spans="18:20" s="17" customFormat="1" ht="12" x14ac:dyDescent="0.15">
      <c r="R89" s="148"/>
      <c r="S89" s="148"/>
      <c r="T89" s="148"/>
    </row>
    <row r="90" spans="18:20" s="17" customFormat="1" ht="12" x14ac:dyDescent="0.15">
      <c r="R90" s="148"/>
      <c r="S90" s="148"/>
      <c r="T90" s="148"/>
    </row>
    <row r="91" spans="18:20" s="17" customFormat="1" ht="12" x14ac:dyDescent="0.15">
      <c r="R91" s="148"/>
      <c r="S91" s="148"/>
      <c r="T91" s="148"/>
    </row>
    <row r="92" spans="18:20" s="17" customFormat="1" ht="12" x14ac:dyDescent="0.15">
      <c r="R92" s="148"/>
      <c r="S92" s="148"/>
      <c r="T92" s="148"/>
    </row>
    <row r="93" spans="18:20" s="17" customFormat="1" ht="12" x14ac:dyDescent="0.15">
      <c r="R93" s="148"/>
      <c r="S93" s="148"/>
      <c r="T93" s="148"/>
    </row>
    <row r="94" spans="18:20" s="17" customFormat="1" ht="12" x14ac:dyDescent="0.15">
      <c r="R94" s="148"/>
      <c r="S94" s="148"/>
      <c r="T94" s="148"/>
    </row>
    <row r="95" spans="18:20" s="17" customFormat="1" ht="12" x14ac:dyDescent="0.15">
      <c r="R95" s="148"/>
      <c r="S95" s="148"/>
      <c r="T95" s="148"/>
    </row>
    <row r="96" spans="18:20" s="17" customFormat="1" ht="12" x14ac:dyDescent="0.15">
      <c r="R96" s="148"/>
      <c r="S96" s="148"/>
      <c r="T96" s="148"/>
    </row>
    <row r="97" spans="18:20" s="17" customFormat="1" ht="12" x14ac:dyDescent="0.15">
      <c r="R97" s="148"/>
      <c r="S97" s="148"/>
      <c r="T97" s="148"/>
    </row>
    <row r="98" spans="18:20" s="17" customFormat="1" ht="12" x14ac:dyDescent="0.15">
      <c r="R98" s="148"/>
      <c r="S98" s="148"/>
      <c r="T98" s="148"/>
    </row>
    <row r="99" spans="18:20" s="17" customFormat="1" ht="12" x14ac:dyDescent="0.15">
      <c r="R99" s="148"/>
      <c r="S99" s="148"/>
      <c r="T99" s="148"/>
    </row>
    <row r="100" spans="18:20" s="17" customFormat="1" ht="12" x14ac:dyDescent="0.15">
      <c r="R100" s="148"/>
      <c r="S100" s="148"/>
      <c r="T100" s="148"/>
    </row>
    <row r="101" spans="18:20" s="17" customFormat="1" ht="12" x14ac:dyDescent="0.15">
      <c r="R101" s="148"/>
      <c r="S101" s="148"/>
      <c r="T101" s="148"/>
    </row>
    <row r="102" spans="18:20" s="17" customFormat="1" ht="12" x14ac:dyDescent="0.15">
      <c r="R102" s="148"/>
      <c r="S102" s="148"/>
      <c r="T102" s="148"/>
    </row>
    <row r="103" spans="18:20" s="17" customFormat="1" ht="12" x14ac:dyDescent="0.15">
      <c r="R103" s="148"/>
      <c r="S103" s="148"/>
      <c r="T103" s="148"/>
    </row>
    <row r="104" spans="18:20" s="17" customFormat="1" ht="12" x14ac:dyDescent="0.15">
      <c r="R104" s="148"/>
      <c r="S104" s="148"/>
      <c r="T104" s="148"/>
    </row>
    <row r="105" spans="18:20" s="17" customFormat="1" ht="12" x14ac:dyDescent="0.15">
      <c r="R105" s="148"/>
      <c r="S105" s="148"/>
      <c r="T105" s="148"/>
    </row>
    <row r="106" spans="18:20" s="17" customFormat="1" ht="12" x14ac:dyDescent="0.15">
      <c r="R106" s="148"/>
      <c r="S106" s="148"/>
      <c r="T106" s="148"/>
    </row>
    <row r="107" spans="18:20" s="17" customFormat="1" ht="12" x14ac:dyDescent="0.15">
      <c r="R107" s="148"/>
      <c r="S107" s="148"/>
      <c r="T107" s="148"/>
    </row>
    <row r="108" spans="18:20" s="17" customFormat="1" ht="12" x14ac:dyDescent="0.15">
      <c r="R108" s="148"/>
      <c r="S108" s="148"/>
      <c r="T108" s="148"/>
    </row>
    <row r="109" spans="18:20" s="17" customFormat="1" ht="12" x14ac:dyDescent="0.15">
      <c r="R109" s="148"/>
      <c r="S109" s="148"/>
      <c r="T109" s="148"/>
    </row>
    <row r="110" spans="18:20" s="17" customFormat="1" ht="12" x14ac:dyDescent="0.15">
      <c r="R110" s="148"/>
      <c r="S110" s="148"/>
      <c r="T110" s="148"/>
    </row>
    <row r="111" spans="18:20" s="17" customFormat="1" ht="12" x14ac:dyDescent="0.15">
      <c r="R111" s="148"/>
      <c r="S111" s="148"/>
      <c r="T111" s="148"/>
    </row>
    <row r="112" spans="18:20" s="17" customFormat="1" ht="12" x14ac:dyDescent="0.15">
      <c r="R112" s="148"/>
      <c r="S112" s="148"/>
      <c r="T112" s="148"/>
    </row>
    <row r="113" spans="18:20" s="17" customFormat="1" ht="12" x14ac:dyDescent="0.15">
      <c r="R113" s="148"/>
      <c r="S113" s="148"/>
      <c r="T113" s="148"/>
    </row>
    <row r="114" spans="18:20" s="17" customFormat="1" ht="12" x14ac:dyDescent="0.15">
      <c r="R114" s="148"/>
      <c r="S114" s="148"/>
      <c r="T114" s="148"/>
    </row>
    <row r="115" spans="18:20" s="17" customFormat="1" ht="12" x14ac:dyDescent="0.15">
      <c r="R115" s="148"/>
      <c r="S115" s="148"/>
      <c r="T115" s="148"/>
    </row>
    <row r="116" spans="18:20" s="17" customFormat="1" ht="12" x14ac:dyDescent="0.15">
      <c r="R116" s="148"/>
      <c r="S116" s="148"/>
      <c r="T116" s="148"/>
    </row>
    <row r="117" spans="18:20" s="17" customFormat="1" ht="12" x14ac:dyDescent="0.15">
      <c r="R117" s="148"/>
      <c r="S117" s="148"/>
      <c r="T117" s="148"/>
    </row>
    <row r="118" spans="18:20" s="17" customFormat="1" ht="12" x14ac:dyDescent="0.15">
      <c r="R118" s="148"/>
      <c r="S118" s="148"/>
      <c r="T118" s="148"/>
    </row>
    <row r="119" spans="18:20" s="17" customFormat="1" ht="12" x14ac:dyDescent="0.15">
      <c r="R119" s="148"/>
      <c r="S119" s="148"/>
      <c r="T119" s="148"/>
    </row>
    <row r="120" spans="18:20" s="17" customFormat="1" ht="12" x14ac:dyDescent="0.15">
      <c r="R120" s="148"/>
      <c r="S120" s="148"/>
      <c r="T120" s="148"/>
    </row>
    <row r="121" spans="18:20" s="17" customFormat="1" ht="12" x14ac:dyDescent="0.15">
      <c r="R121" s="148"/>
      <c r="S121" s="148"/>
      <c r="T121" s="148"/>
    </row>
    <row r="122" spans="18:20" s="17" customFormat="1" ht="12" x14ac:dyDescent="0.15">
      <c r="R122" s="148"/>
      <c r="S122" s="148"/>
      <c r="T122" s="148"/>
    </row>
    <row r="123" spans="18:20" s="17" customFormat="1" ht="12" x14ac:dyDescent="0.15">
      <c r="R123" s="148"/>
      <c r="S123" s="148"/>
      <c r="T123" s="148"/>
    </row>
    <row r="124" spans="18:20" s="17" customFormat="1" ht="12" x14ac:dyDescent="0.15">
      <c r="R124" s="148"/>
      <c r="S124" s="148"/>
      <c r="T124" s="148"/>
    </row>
    <row r="125" spans="18:20" s="17" customFormat="1" ht="12" x14ac:dyDescent="0.15">
      <c r="R125" s="148"/>
      <c r="S125" s="148"/>
      <c r="T125" s="148"/>
    </row>
    <row r="126" spans="18:20" s="17" customFormat="1" ht="12" x14ac:dyDescent="0.15">
      <c r="R126" s="148"/>
      <c r="S126" s="148"/>
      <c r="T126" s="148"/>
    </row>
    <row r="127" spans="18:20" s="17" customFormat="1" ht="12" x14ac:dyDescent="0.15">
      <c r="R127" s="148"/>
      <c r="S127" s="148"/>
      <c r="T127" s="148"/>
    </row>
    <row r="128" spans="18:20" s="17" customFormat="1" ht="12" x14ac:dyDescent="0.15">
      <c r="R128" s="148"/>
      <c r="S128" s="148"/>
      <c r="T128" s="148"/>
    </row>
    <row r="129" spans="18:20" s="17" customFormat="1" ht="12" x14ac:dyDescent="0.15">
      <c r="R129" s="148"/>
      <c r="S129" s="148"/>
      <c r="T129" s="148"/>
    </row>
    <row r="130" spans="18:20" s="17" customFormat="1" ht="12" x14ac:dyDescent="0.15">
      <c r="R130" s="148"/>
      <c r="S130" s="148"/>
      <c r="T130" s="148"/>
    </row>
    <row r="131" spans="18:20" s="17" customFormat="1" ht="12" x14ac:dyDescent="0.15">
      <c r="R131" s="148"/>
      <c r="S131" s="148"/>
      <c r="T131" s="148"/>
    </row>
    <row r="132" spans="18:20" s="17" customFormat="1" ht="12" x14ac:dyDescent="0.15">
      <c r="R132" s="148"/>
      <c r="S132" s="148"/>
      <c r="T132" s="148"/>
    </row>
    <row r="133" spans="18:20" s="17" customFormat="1" ht="12" x14ac:dyDescent="0.15">
      <c r="R133" s="148"/>
      <c r="S133" s="148"/>
      <c r="T133" s="148"/>
    </row>
    <row r="134" spans="18:20" s="17" customFormat="1" ht="12" x14ac:dyDescent="0.15">
      <c r="R134" s="148"/>
      <c r="S134" s="148"/>
      <c r="T134" s="148"/>
    </row>
    <row r="135" spans="18:20" s="17" customFormat="1" ht="12" x14ac:dyDescent="0.15">
      <c r="R135" s="148"/>
      <c r="S135" s="148"/>
      <c r="T135" s="148"/>
    </row>
    <row r="136" spans="18:20" s="17" customFormat="1" ht="12" x14ac:dyDescent="0.15">
      <c r="R136" s="148"/>
      <c r="S136" s="148"/>
      <c r="T136" s="148"/>
    </row>
    <row r="137" spans="18:20" s="17" customFormat="1" ht="12" x14ac:dyDescent="0.15">
      <c r="R137" s="148"/>
      <c r="S137" s="148"/>
      <c r="T137" s="148"/>
    </row>
    <row r="138" spans="18:20" s="17" customFormat="1" ht="12" x14ac:dyDescent="0.15">
      <c r="R138" s="148"/>
      <c r="S138" s="148"/>
      <c r="T138" s="148"/>
    </row>
    <row r="139" spans="18:20" s="17" customFormat="1" ht="12" x14ac:dyDescent="0.15">
      <c r="R139" s="148"/>
      <c r="S139" s="148"/>
      <c r="T139" s="148"/>
    </row>
    <row r="140" spans="18:20" s="17" customFormat="1" ht="12" x14ac:dyDescent="0.15">
      <c r="R140" s="148"/>
      <c r="S140" s="148"/>
      <c r="T140" s="148"/>
    </row>
    <row r="141" spans="18:20" s="17" customFormat="1" ht="12" x14ac:dyDescent="0.15">
      <c r="R141" s="148"/>
      <c r="S141" s="148"/>
      <c r="T141" s="148"/>
    </row>
    <row r="142" spans="18:20" s="17" customFormat="1" ht="12" x14ac:dyDescent="0.15">
      <c r="R142" s="148"/>
      <c r="S142" s="148"/>
      <c r="T142" s="148"/>
    </row>
    <row r="143" spans="18:20" s="17" customFormat="1" ht="12" x14ac:dyDescent="0.15">
      <c r="R143" s="148"/>
      <c r="S143" s="148"/>
      <c r="T143" s="148"/>
    </row>
    <row r="144" spans="18:20" s="17" customFormat="1" ht="12" x14ac:dyDescent="0.15">
      <c r="R144" s="148"/>
      <c r="S144" s="148"/>
      <c r="T144" s="148"/>
    </row>
    <row r="145" spans="18:20" s="17" customFormat="1" ht="12" x14ac:dyDescent="0.15">
      <c r="R145" s="148"/>
      <c r="S145" s="148"/>
      <c r="T145" s="148"/>
    </row>
    <row r="146" spans="18:20" s="17" customFormat="1" ht="12" x14ac:dyDescent="0.15">
      <c r="R146" s="148"/>
      <c r="S146" s="148"/>
      <c r="T146" s="148"/>
    </row>
    <row r="147" spans="18:20" s="17" customFormat="1" ht="12" x14ac:dyDescent="0.15">
      <c r="R147" s="148"/>
      <c r="S147" s="148"/>
      <c r="T147" s="148"/>
    </row>
    <row r="148" spans="18:20" s="17" customFormat="1" ht="12" x14ac:dyDescent="0.15">
      <c r="R148" s="148"/>
      <c r="S148" s="148"/>
      <c r="T148" s="148"/>
    </row>
    <row r="149" spans="18:20" s="17" customFormat="1" ht="12" x14ac:dyDescent="0.15">
      <c r="R149" s="148"/>
      <c r="S149" s="148"/>
      <c r="T149" s="148"/>
    </row>
    <row r="150" spans="18:20" s="17" customFormat="1" ht="12" x14ac:dyDescent="0.15">
      <c r="R150" s="148"/>
      <c r="S150" s="148"/>
      <c r="T150" s="148"/>
    </row>
    <row r="151" spans="18:20" s="17" customFormat="1" ht="12" x14ac:dyDescent="0.15">
      <c r="R151" s="148"/>
      <c r="S151" s="148"/>
      <c r="T151" s="148"/>
    </row>
    <row r="152" spans="18:20" s="17" customFormat="1" ht="12" x14ac:dyDescent="0.15">
      <c r="R152" s="148"/>
      <c r="S152" s="148"/>
      <c r="T152" s="148"/>
    </row>
    <row r="153" spans="18:20" s="17" customFormat="1" ht="12" x14ac:dyDescent="0.15">
      <c r="R153" s="148"/>
      <c r="S153" s="148"/>
      <c r="T153" s="148"/>
    </row>
    <row r="154" spans="18:20" s="17" customFormat="1" ht="12" x14ac:dyDescent="0.15">
      <c r="R154" s="148"/>
      <c r="S154" s="148"/>
      <c r="T154" s="148"/>
    </row>
    <row r="155" spans="18:20" s="17" customFormat="1" ht="12" x14ac:dyDescent="0.15">
      <c r="R155" s="148"/>
      <c r="S155" s="148"/>
      <c r="T155" s="148"/>
    </row>
    <row r="156" spans="18:20" s="17" customFormat="1" ht="12" x14ac:dyDescent="0.15">
      <c r="R156" s="148"/>
      <c r="S156" s="148"/>
      <c r="T156" s="148"/>
    </row>
    <row r="157" spans="18:20" s="17" customFormat="1" ht="12" x14ac:dyDescent="0.15">
      <c r="R157" s="148"/>
      <c r="S157" s="148"/>
      <c r="T157" s="148"/>
    </row>
    <row r="158" spans="18:20" s="17" customFormat="1" ht="12" x14ac:dyDescent="0.15">
      <c r="R158" s="148"/>
      <c r="S158" s="148"/>
      <c r="T158" s="148"/>
    </row>
    <row r="159" spans="18:20" s="17" customFormat="1" ht="12" x14ac:dyDescent="0.15">
      <c r="R159" s="148"/>
      <c r="S159" s="148"/>
      <c r="T159" s="148"/>
    </row>
    <row r="160" spans="18:20" s="17" customFormat="1" ht="12" x14ac:dyDescent="0.15">
      <c r="R160" s="148"/>
      <c r="S160" s="148"/>
      <c r="T160" s="148"/>
    </row>
    <row r="161" spans="18:20" s="17" customFormat="1" ht="12" x14ac:dyDescent="0.15">
      <c r="R161" s="148"/>
      <c r="S161" s="148"/>
      <c r="T161" s="148"/>
    </row>
    <row r="162" spans="18:20" s="17" customFormat="1" ht="12" x14ac:dyDescent="0.15">
      <c r="R162" s="148"/>
      <c r="S162" s="148"/>
      <c r="T162" s="148"/>
    </row>
    <row r="163" spans="18:20" s="17" customFormat="1" ht="12" x14ac:dyDescent="0.15">
      <c r="R163" s="148"/>
      <c r="S163" s="148"/>
      <c r="T163" s="148"/>
    </row>
    <row r="164" spans="18:20" s="17" customFormat="1" ht="12" x14ac:dyDescent="0.15">
      <c r="R164" s="148"/>
      <c r="S164" s="148"/>
      <c r="T164" s="148"/>
    </row>
    <row r="165" spans="18:20" s="17" customFormat="1" ht="12" x14ac:dyDescent="0.15">
      <c r="R165" s="148"/>
      <c r="S165" s="148"/>
      <c r="T165" s="148"/>
    </row>
    <row r="166" spans="18:20" s="17" customFormat="1" ht="12" x14ac:dyDescent="0.15">
      <c r="R166" s="148"/>
      <c r="S166" s="148"/>
      <c r="T166" s="148"/>
    </row>
    <row r="167" spans="18:20" s="17" customFormat="1" ht="12" x14ac:dyDescent="0.15">
      <c r="R167" s="148"/>
      <c r="S167" s="148"/>
      <c r="T167" s="148"/>
    </row>
    <row r="168" spans="18:20" s="17" customFormat="1" ht="12" x14ac:dyDescent="0.15">
      <c r="R168" s="148"/>
      <c r="S168" s="148"/>
      <c r="T168" s="148"/>
    </row>
    <row r="169" spans="18:20" s="17" customFormat="1" ht="12" x14ac:dyDescent="0.15">
      <c r="R169" s="148"/>
      <c r="S169" s="148"/>
      <c r="T169" s="148"/>
    </row>
    <row r="170" spans="18:20" s="17" customFormat="1" ht="12" x14ac:dyDescent="0.15">
      <c r="R170" s="148"/>
      <c r="S170" s="148"/>
      <c r="T170" s="148"/>
    </row>
    <row r="171" spans="18:20" s="17" customFormat="1" ht="12" x14ac:dyDescent="0.15">
      <c r="R171" s="148"/>
      <c r="S171" s="148"/>
      <c r="T171" s="148"/>
    </row>
    <row r="172" spans="18:20" s="17" customFormat="1" ht="12" x14ac:dyDescent="0.15">
      <c r="R172" s="148"/>
      <c r="S172" s="148"/>
      <c r="T172" s="148"/>
    </row>
    <row r="173" spans="18:20" s="17" customFormat="1" ht="12" x14ac:dyDescent="0.15">
      <c r="R173" s="148"/>
      <c r="S173" s="148"/>
      <c r="T173" s="148"/>
    </row>
    <row r="174" spans="18:20" s="17" customFormat="1" ht="12" x14ac:dyDescent="0.15">
      <c r="R174" s="148"/>
      <c r="S174" s="148"/>
      <c r="T174" s="148"/>
    </row>
    <row r="175" spans="18:20" s="17" customFormat="1" ht="12" x14ac:dyDescent="0.15">
      <c r="R175" s="148"/>
      <c r="S175" s="148"/>
      <c r="T175" s="148"/>
    </row>
    <row r="176" spans="18:20" s="17" customFormat="1" ht="12" x14ac:dyDescent="0.15">
      <c r="R176" s="148"/>
      <c r="S176" s="148"/>
      <c r="T176" s="148"/>
    </row>
    <row r="177" spans="18:20" s="17" customFormat="1" ht="12" x14ac:dyDescent="0.15">
      <c r="R177" s="148"/>
      <c r="S177" s="148"/>
      <c r="T177" s="148"/>
    </row>
    <row r="178" spans="18:20" s="17" customFormat="1" ht="12" x14ac:dyDescent="0.15">
      <c r="R178" s="148"/>
      <c r="S178" s="148"/>
      <c r="T178" s="148"/>
    </row>
    <row r="179" spans="18:20" s="17" customFormat="1" ht="12" x14ac:dyDescent="0.15">
      <c r="R179" s="148"/>
      <c r="S179" s="148"/>
      <c r="T179" s="148"/>
    </row>
    <row r="180" spans="18:20" s="17" customFormat="1" ht="12" x14ac:dyDescent="0.15">
      <c r="R180" s="148"/>
      <c r="S180" s="148"/>
      <c r="T180" s="148"/>
    </row>
    <row r="181" spans="18:20" s="17" customFormat="1" ht="12" x14ac:dyDescent="0.15">
      <c r="R181" s="148"/>
      <c r="S181" s="148"/>
      <c r="T181" s="148"/>
    </row>
    <row r="182" spans="18:20" s="17" customFormat="1" ht="12" x14ac:dyDescent="0.15">
      <c r="R182" s="148"/>
      <c r="S182" s="148"/>
      <c r="T182" s="148"/>
    </row>
    <row r="183" spans="18:20" s="17" customFormat="1" ht="12" x14ac:dyDescent="0.15">
      <c r="R183" s="148"/>
      <c r="S183" s="148"/>
      <c r="T183" s="148"/>
    </row>
    <row r="184" spans="18:20" s="17" customFormat="1" ht="12" x14ac:dyDescent="0.15">
      <c r="R184" s="148"/>
      <c r="S184" s="148"/>
      <c r="T184" s="148"/>
    </row>
    <row r="185" spans="18:20" s="17" customFormat="1" ht="12" x14ac:dyDescent="0.15">
      <c r="R185" s="148"/>
      <c r="S185" s="148"/>
      <c r="T185" s="148"/>
    </row>
    <row r="186" spans="18:20" s="17" customFormat="1" ht="12" x14ac:dyDescent="0.15">
      <c r="R186" s="148"/>
      <c r="S186" s="148"/>
      <c r="T186" s="148"/>
    </row>
    <row r="187" spans="18:20" s="17" customFormat="1" ht="12" x14ac:dyDescent="0.15">
      <c r="R187" s="148"/>
      <c r="S187" s="148"/>
      <c r="T187" s="148"/>
    </row>
    <row r="188" spans="18:20" s="17" customFormat="1" ht="12" x14ac:dyDescent="0.15">
      <c r="R188" s="148"/>
      <c r="S188" s="148"/>
      <c r="T188" s="148"/>
    </row>
    <row r="189" spans="18:20" s="17" customFormat="1" ht="12" x14ac:dyDescent="0.15">
      <c r="R189" s="148"/>
      <c r="S189" s="148"/>
      <c r="T189" s="148"/>
    </row>
    <row r="190" spans="18:20" s="17" customFormat="1" ht="12" x14ac:dyDescent="0.15">
      <c r="R190" s="148"/>
      <c r="S190" s="148"/>
      <c r="T190" s="148"/>
    </row>
    <row r="191" spans="18:20" s="17" customFormat="1" ht="12" x14ac:dyDescent="0.15">
      <c r="R191" s="148"/>
      <c r="S191" s="148"/>
      <c r="T191" s="148"/>
    </row>
    <row r="192" spans="18:20" s="17" customFormat="1" ht="12" x14ac:dyDescent="0.15">
      <c r="R192" s="148"/>
      <c r="S192" s="148"/>
      <c r="T192" s="148"/>
    </row>
    <row r="193" spans="18:20" s="17" customFormat="1" ht="12" x14ac:dyDescent="0.15">
      <c r="R193" s="148"/>
      <c r="S193" s="148"/>
      <c r="T193" s="148"/>
    </row>
    <row r="194" spans="18:20" s="17" customFormat="1" ht="12" x14ac:dyDescent="0.15">
      <c r="R194" s="148"/>
      <c r="S194" s="148"/>
      <c r="T194" s="148"/>
    </row>
    <row r="195" spans="18:20" s="17" customFormat="1" ht="12" x14ac:dyDescent="0.15">
      <c r="R195" s="148"/>
      <c r="S195" s="148"/>
      <c r="T195" s="148"/>
    </row>
    <row r="196" spans="18:20" s="17" customFormat="1" ht="12" x14ac:dyDescent="0.15">
      <c r="R196" s="148"/>
      <c r="S196" s="148"/>
      <c r="T196" s="148"/>
    </row>
    <row r="197" spans="18:20" s="17" customFormat="1" ht="12" x14ac:dyDescent="0.15">
      <c r="R197" s="148"/>
      <c r="S197" s="148"/>
      <c r="T197" s="148"/>
    </row>
    <row r="198" spans="18:20" s="17" customFormat="1" ht="12" x14ac:dyDescent="0.15">
      <c r="R198" s="148"/>
      <c r="S198" s="148"/>
      <c r="T198" s="148"/>
    </row>
    <row r="199" spans="18:20" s="17" customFormat="1" ht="12" x14ac:dyDescent="0.15">
      <c r="R199" s="148"/>
      <c r="S199" s="148"/>
      <c r="T199" s="148"/>
    </row>
    <row r="200" spans="18:20" s="17" customFormat="1" ht="12" x14ac:dyDescent="0.15">
      <c r="R200" s="148"/>
      <c r="S200" s="148"/>
      <c r="T200" s="148"/>
    </row>
    <row r="201" spans="18:20" s="17" customFormat="1" ht="12" x14ac:dyDescent="0.15">
      <c r="R201" s="148"/>
      <c r="S201" s="148"/>
      <c r="T201" s="148"/>
    </row>
    <row r="202" spans="18:20" s="17" customFormat="1" ht="12" x14ac:dyDescent="0.15">
      <c r="R202" s="148"/>
      <c r="S202" s="148"/>
      <c r="T202" s="148"/>
    </row>
    <row r="203" spans="18:20" s="17" customFormat="1" ht="12" x14ac:dyDescent="0.15">
      <c r="R203" s="148"/>
      <c r="S203" s="148"/>
      <c r="T203" s="148"/>
    </row>
    <row r="204" spans="18:20" s="17" customFormat="1" ht="12" x14ac:dyDescent="0.15">
      <c r="R204" s="148"/>
      <c r="S204" s="148"/>
      <c r="T204" s="148"/>
    </row>
    <row r="205" spans="18:20" s="17" customFormat="1" ht="12" x14ac:dyDescent="0.15">
      <c r="R205" s="148"/>
      <c r="S205" s="148"/>
      <c r="T205" s="148"/>
    </row>
    <row r="206" spans="18:20" s="17" customFormat="1" ht="12" x14ac:dyDescent="0.15">
      <c r="R206" s="148"/>
      <c r="S206" s="148"/>
      <c r="T206" s="148"/>
    </row>
    <row r="207" spans="18:20" s="17" customFormat="1" ht="12" x14ac:dyDescent="0.15">
      <c r="R207" s="148"/>
      <c r="S207" s="148"/>
      <c r="T207" s="148"/>
    </row>
    <row r="208" spans="18:20" s="17" customFormat="1" ht="12" x14ac:dyDescent="0.15">
      <c r="R208" s="148"/>
      <c r="S208" s="148"/>
      <c r="T208" s="148"/>
    </row>
    <row r="209" spans="18:20" s="17" customFormat="1" ht="12" x14ac:dyDescent="0.15">
      <c r="R209" s="148"/>
      <c r="S209" s="148"/>
      <c r="T209" s="148"/>
    </row>
    <row r="210" spans="18:20" s="17" customFormat="1" ht="12" x14ac:dyDescent="0.15">
      <c r="R210" s="148"/>
      <c r="S210" s="148"/>
      <c r="T210" s="148"/>
    </row>
    <row r="211" spans="18:20" s="17" customFormat="1" ht="12" x14ac:dyDescent="0.15">
      <c r="R211" s="148"/>
      <c r="S211" s="148"/>
      <c r="T211" s="148"/>
    </row>
    <row r="212" spans="18:20" s="17" customFormat="1" ht="12" x14ac:dyDescent="0.15">
      <c r="R212" s="148"/>
      <c r="S212" s="148"/>
      <c r="T212" s="148"/>
    </row>
    <row r="213" spans="18:20" s="17" customFormat="1" ht="12" x14ac:dyDescent="0.15">
      <c r="R213" s="148"/>
      <c r="S213" s="148"/>
      <c r="T213" s="148"/>
    </row>
    <row r="214" spans="18:20" s="17" customFormat="1" ht="12" x14ac:dyDescent="0.15">
      <c r="R214" s="148"/>
      <c r="S214" s="148"/>
      <c r="T214" s="148"/>
    </row>
    <row r="215" spans="18:20" s="17" customFormat="1" ht="12" x14ac:dyDescent="0.15">
      <c r="R215" s="148"/>
      <c r="S215" s="148"/>
      <c r="T215" s="148"/>
    </row>
    <row r="216" spans="18:20" s="17" customFormat="1" ht="12" x14ac:dyDescent="0.15">
      <c r="R216" s="148"/>
      <c r="S216" s="148"/>
      <c r="T216" s="148"/>
    </row>
    <row r="217" spans="18:20" s="17" customFormat="1" ht="12" x14ac:dyDescent="0.15">
      <c r="R217" s="148"/>
      <c r="S217" s="148"/>
      <c r="T217" s="148"/>
    </row>
    <row r="218" spans="18:20" s="17" customFormat="1" ht="12" x14ac:dyDescent="0.15">
      <c r="R218" s="148"/>
      <c r="S218" s="148"/>
      <c r="T218" s="148"/>
    </row>
    <row r="219" spans="18:20" s="17" customFormat="1" ht="12" x14ac:dyDescent="0.15">
      <c r="R219" s="148"/>
      <c r="S219" s="148"/>
      <c r="T219" s="148"/>
    </row>
    <row r="220" spans="18:20" s="17" customFormat="1" ht="12" x14ac:dyDescent="0.15">
      <c r="R220" s="148"/>
      <c r="S220" s="148"/>
      <c r="T220" s="148"/>
    </row>
    <row r="221" spans="18:20" s="17" customFormat="1" ht="12" x14ac:dyDescent="0.15">
      <c r="R221" s="148"/>
      <c r="S221" s="148"/>
      <c r="T221" s="148"/>
    </row>
    <row r="222" spans="18:20" s="17" customFormat="1" ht="12" x14ac:dyDescent="0.15">
      <c r="R222" s="148"/>
      <c r="S222" s="148"/>
      <c r="T222" s="148"/>
    </row>
    <row r="223" spans="18:20" s="17" customFormat="1" ht="12" x14ac:dyDescent="0.15">
      <c r="R223" s="148"/>
      <c r="S223" s="148"/>
      <c r="T223" s="148"/>
    </row>
    <row r="224" spans="18:20" s="17" customFormat="1" ht="12" x14ac:dyDescent="0.15">
      <c r="R224" s="148"/>
      <c r="S224" s="148"/>
      <c r="T224" s="148"/>
    </row>
    <row r="225" spans="18:20" s="17" customFormat="1" ht="12" x14ac:dyDescent="0.15">
      <c r="R225" s="148"/>
      <c r="S225" s="148"/>
      <c r="T225" s="148"/>
    </row>
    <row r="226" spans="18:20" s="17" customFormat="1" ht="12" x14ac:dyDescent="0.15">
      <c r="R226" s="148"/>
      <c r="S226" s="148"/>
      <c r="T226" s="148"/>
    </row>
    <row r="227" spans="18:20" s="17" customFormat="1" ht="12" x14ac:dyDescent="0.15">
      <c r="R227" s="148"/>
      <c r="S227" s="148"/>
      <c r="T227" s="148"/>
    </row>
    <row r="228" spans="18:20" s="17" customFormat="1" ht="12" x14ac:dyDescent="0.15">
      <c r="R228" s="148"/>
      <c r="S228" s="148"/>
      <c r="T228" s="148"/>
    </row>
    <row r="229" spans="18:20" s="17" customFormat="1" ht="12" x14ac:dyDescent="0.15">
      <c r="R229" s="148"/>
      <c r="S229" s="148"/>
      <c r="T229" s="148"/>
    </row>
    <row r="230" spans="18:20" s="17" customFormat="1" ht="12" x14ac:dyDescent="0.15">
      <c r="R230" s="148"/>
      <c r="S230" s="148"/>
      <c r="T230" s="148"/>
    </row>
    <row r="231" spans="18:20" s="17" customFormat="1" ht="12" x14ac:dyDescent="0.15">
      <c r="R231" s="148"/>
      <c r="S231" s="148"/>
      <c r="T231" s="148"/>
    </row>
    <row r="232" spans="18:20" s="17" customFormat="1" ht="12" x14ac:dyDescent="0.15">
      <c r="R232" s="148"/>
      <c r="S232" s="148"/>
      <c r="T232" s="148"/>
    </row>
    <row r="233" spans="18:20" s="17" customFormat="1" ht="12" x14ac:dyDescent="0.15">
      <c r="R233" s="148"/>
      <c r="S233" s="148"/>
      <c r="T233" s="148"/>
    </row>
    <row r="234" spans="18:20" s="17" customFormat="1" ht="12" x14ac:dyDescent="0.15">
      <c r="R234" s="148"/>
      <c r="S234" s="148"/>
      <c r="T234" s="148"/>
    </row>
    <row r="235" spans="18:20" s="17" customFormat="1" ht="12" x14ac:dyDescent="0.15">
      <c r="R235" s="148"/>
      <c r="S235" s="148"/>
      <c r="T235" s="148"/>
    </row>
    <row r="236" spans="18:20" s="17" customFormat="1" ht="12" x14ac:dyDescent="0.15">
      <c r="R236" s="148"/>
      <c r="S236" s="148"/>
      <c r="T236" s="148"/>
    </row>
    <row r="237" spans="18:20" s="17" customFormat="1" ht="12" x14ac:dyDescent="0.15">
      <c r="R237" s="148"/>
      <c r="S237" s="148"/>
      <c r="T237" s="148"/>
    </row>
    <row r="238" spans="18:20" s="17" customFormat="1" ht="12" x14ac:dyDescent="0.15">
      <c r="R238" s="148"/>
      <c r="S238" s="148"/>
      <c r="T238" s="148"/>
    </row>
    <row r="239" spans="18:20" s="17" customFormat="1" ht="12" x14ac:dyDescent="0.15">
      <c r="R239" s="148"/>
      <c r="S239" s="148"/>
      <c r="T239" s="148"/>
    </row>
    <row r="240" spans="18:20" s="17" customFormat="1" ht="12" x14ac:dyDescent="0.15">
      <c r="R240" s="148"/>
      <c r="S240" s="148"/>
      <c r="T240" s="148"/>
    </row>
    <row r="241" spans="18:20" s="17" customFormat="1" ht="12" x14ac:dyDescent="0.15">
      <c r="R241" s="148"/>
      <c r="S241" s="148"/>
      <c r="T241" s="148"/>
    </row>
    <row r="242" spans="18:20" s="17" customFormat="1" ht="12" x14ac:dyDescent="0.15">
      <c r="R242" s="148"/>
      <c r="S242" s="148"/>
      <c r="T242" s="148"/>
    </row>
    <row r="243" spans="18:20" s="17" customFormat="1" ht="12" x14ac:dyDescent="0.15">
      <c r="R243" s="148"/>
      <c r="S243" s="148"/>
      <c r="T243" s="148"/>
    </row>
    <row r="244" spans="18:20" s="17" customFormat="1" ht="12" x14ac:dyDescent="0.15">
      <c r="R244" s="148"/>
      <c r="S244" s="148"/>
      <c r="T244" s="148"/>
    </row>
    <row r="245" spans="18:20" s="17" customFormat="1" ht="12" x14ac:dyDescent="0.15">
      <c r="R245" s="148"/>
      <c r="S245" s="148"/>
      <c r="T245" s="148"/>
    </row>
    <row r="246" spans="18:20" s="17" customFormat="1" ht="12" x14ac:dyDescent="0.15">
      <c r="R246" s="148"/>
      <c r="S246" s="148"/>
      <c r="T246" s="148"/>
    </row>
    <row r="247" spans="18:20" s="17" customFormat="1" ht="12" x14ac:dyDescent="0.15">
      <c r="R247" s="148"/>
      <c r="S247" s="148"/>
      <c r="T247" s="148"/>
    </row>
    <row r="248" spans="18:20" s="17" customFormat="1" ht="12" x14ac:dyDescent="0.15">
      <c r="R248" s="148"/>
      <c r="S248" s="148"/>
      <c r="T248" s="148"/>
    </row>
    <row r="249" spans="18:20" s="17" customFormat="1" ht="12" x14ac:dyDescent="0.15">
      <c r="R249" s="148"/>
      <c r="S249" s="148"/>
      <c r="T249" s="148"/>
    </row>
    <row r="250" spans="18:20" s="17" customFormat="1" ht="12" x14ac:dyDescent="0.15">
      <c r="R250" s="148"/>
      <c r="S250" s="148"/>
      <c r="T250" s="148"/>
    </row>
    <row r="251" spans="18:20" s="17" customFormat="1" ht="12" x14ac:dyDescent="0.15">
      <c r="R251" s="148"/>
      <c r="S251" s="148"/>
      <c r="T251" s="148"/>
    </row>
    <row r="252" spans="18:20" s="17" customFormat="1" ht="12" x14ac:dyDescent="0.15">
      <c r="R252" s="148"/>
      <c r="S252" s="148"/>
      <c r="T252" s="148"/>
    </row>
    <row r="253" spans="18:20" s="17" customFormat="1" ht="12" x14ac:dyDescent="0.15">
      <c r="R253" s="148"/>
      <c r="S253" s="148"/>
      <c r="T253" s="148"/>
    </row>
    <row r="254" spans="18:20" s="17" customFormat="1" ht="12" x14ac:dyDescent="0.15">
      <c r="R254" s="148"/>
      <c r="S254" s="148"/>
      <c r="T254" s="148"/>
    </row>
    <row r="255" spans="18:20" s="17" customFormat="1" ht="12" x14ac:dyDescent="0.15">
      <c r="R255" s="148"/>
      <c r="S255" s="148"/>
      <c r="T255" s="148"/>
    </row>
    <row r="256" spans="18:20" s="17" customFormat="1" ht="12" x14ac:dyDescent="0.15">
      <c r="R256" s="148"/>
      <c r="S256" s="148"/>
      <c r="T256" s="148"/>
    </row>
    <row r="257" spans="18:20" s="17" customFormat="1" ht="12" x14ac:dyDescent="0.15">
      <c r="R257" s="148"/>
      <c r="S257" s="148"/>
      <c r="T257" s="148"/>
    </row>
    <row r="258" spans="18:20" s="17" customFormat="1" ht="12" x14ac:dyDescent="0.15">
      <c r="R258" s="148"/>
      <c r="S258" s="148"/>
      <c r="T258" s="148"/>
    </row>
    <row r="259" spans="18:20" s="17" customFormat="1" ht="12" x14ac:dyDescent="0.15">
      <c r="R259" s="148"/>
      <c r="S259" s="148"/>
      <c r="T259" s="148"/>
    </row>
    <row r="260" spans="18:20" s="17" customFormat="1" ht="12" x14ac:dyDescent="0.15">
      <c r="R260" s="148"/>
      <c r="S260" s="148"/>
      <c r="T260" s="148"/>
    </row>
    <row r="261" spans="18:20" s="17" customFormat="1" ht="12" x14ac:dyDescent="0.15">
      <c r="R261" s="148"/>
      <c r="S261" s="148"/>
      <c r="T261" s="148"/>
    </row>
    <row r="262" spans="18:20" s="17" customFormat="1" ht="12" x14ac:dyDescent="0.15">
      <c r="R262" s="148"/>
      <c r="S262" s="148"/>
      <c r="T262" s="148"/>
    </row>
    <row r="263" spans="18:20" s="17" customFormat="1" ht="12" x14ac:dyDescent="0.15">
      <c r="R263" s="148"/>
      <c r="S263" s="148"/>
      <c r="T263" s="148"/>
    </row>
    <row r="264" spans="18:20" s="17" customFormat="1" ht="12" x14ac:dyDescent="0.15">
      <c r="R264" s="148"/>
      <c r="S264" s="148"/>
      <c r="T264" s="148"/>
    </row>
    <row r="265" spans="18:20" s="17" customFormat="1" ht="12" x14ac:dyDescent="0.15">
      <c r="R265" s="148"/>
      <c r="S265" s="148"/>
      <c r="T265" s="148"/>
    </row>
    <row r="266" spans="18:20" s="17" customFormat="1" ht="12" x14ac:dyDescent="0.15">
      <c r="R266" s="148"/>
      <c r="S266" s="148"/>
      <c r="T266" s="148"/>
    </row>
    <row r="267" spans="18:20" s="17" customFormat="1" ht="12" x14ac:dyDescent="0.15">
      <c r="R267" s="148"/>
      <c r="S267" s="148"/>
      <c r="T267" s="148"/>
    </row>
    <row r="268" spans="18:20" s="17" customFormat="1" ht="12" x14ac:dyDescent="0.15">
      <c r="R268" s="148"/>
      <c r="S268" s="148"/>
      <c r="T268" s="148"/>
    </row>
    <row r="269" spans="18:20" s="17" customFormat="1" ht="12" x14ac:dyDescent="0.15">
      <c r="R269" s="148"/>
      <c r="S269" s="148"/>
      <c r="T269" s="148"/>
    </row>
    <row r="270" spans="18:20" s="17" customFormat="1" ht="12" x14ac:dyDescent="0.15">
      <c r="R270" s="148"/>
      <c r="S270" s="148"/>
      <c r="T270" s="148"/>
    </row>
    <row r="271" spans="18:20" s="17" customFormat="1" ht="12" x14ac:dyDescent="0.15">
      <c r="R271" s="148"/>
      <c r="S271" s="148"/>
      <c r="T271" s="148"/>
    </row>
    <row r="272" spans="18:20" s="17" customFormat="1" ht="12" x14ac:dyDescent="0.15">
      <c r="R272" s="148"/>
      <c r="S272" s="148"/>
      <c r="T272" s="148"/>
    </row>
    <row r="273" spans="18:20" s="17" customFormat="1" ht="12" x14ac:dyDescent="0.15">
      <c r="R273" s="148"/>
      <c r="S273" s="148"/>
      <c r="T273" s="148"/>
    </row>
    <row r="274" spans="18:20" s="17" customFormat="1" ht="12" x14ac:dyDescent="0.15">
      <c r="R274" s="148"/>
      <c r="S274" s="148"/>
      <c r="T274" s="148"/>
    </row>
    <row r="275" spans="18:20" s="17" customFormat="1" ht="12" x14ac:dyDescent="0.15">
      <c r="R275" s="148"/>
      <c r="S275" s="148"/>
      <c r="T275" s="148"/>
    </row>
    <row r="276" spans="18:20" s="17" customFormat="1" ht="12" x14ac:dyDescent="0.15">
      <c r="R276" s="148"/>
      <c r="S276" s="148"/>
      <c r="T276" s="148"/>
    </row>
    <row r="277" spans="18:20" s="17" customFormat="1" ht="12" x14ac:dyDescent="0.15">
      <c r="R277" s="148"/>
      <c r="S277" s="148"/>
      <c r="T277" s="148"/>
    </row>
    <row r="278" spans="18:20" s="17" customFormat="1" ht="12" x14ac:dyDescent="0.15">
      <c r="R278" s="148"/>
      <c r="S278" s="148"/>
      <c r="T278" s="148"/>
    </row>
    <row r="279" spans="18:20" s="17" customFormat="1" ht="12" x14ac:dyDescent="0.15">
      <c r="R279" s="148"/>
      <c r="S279" s="148"/>
      <c r="T279" s="148"/>
    </row>
    <row r="280" spans="18:20" s="17" customFormat="1" ht="12" x14ac:dyDescent="0.15">
      <c r="R280" s="148"/>
      <c r="S280" s="148"/>
      <c r="T280" s="148"/>
    </row>
    <row r="281" spans="18:20" s="17" customFormat="1" ht="12" x14ac:dyDescent="0.15">
      <c r="R281" s="148"/>
      <c r="S281" s="148"/>
      <c r="T281" s="148"/>
    </row>
    <row r="282" spans="18:20" s="17" customFormat="1" ht="12" x14ac:dyDescent="0.15">
      <c r="R282" s="148"/>
      <c r="S282" s="148"/>
      <c r="T282" s="148"/>
    </row>
    <row r="283" spans="18:20" s="17" customFormat="1" ht="12" x14ac:dyDescent="0.15">
      <c r="R283" s="148"/>
      <c r="S283" s="148"/>
      <c r="T283" s="148"/>
    </row>
    <row r="284" spans="18:20" s="17" customFormat="1" ht="12" x14ac:dyDescent="0.15">
      <c r="R284" s="148"/>
      <c r="S284" s="148"/>
      <c r="T284" s="148"/>
    </row>
    <row r="285" spans="18:20" s="17" customFormat="1" ht="12" x14ac:dyDescent="0.15">
      <c r="R285" s="148"/>
      <c r="S285" s="148"/>
      <c r="T285" s="148"/>
    </row>
    <row r="286" spans="18:20" s="17" customFormat="1" ht="12" x14ac:dyDescent="0.15">
      <c r="R286" s="148"/>
      <c r="S286" s="148"/>
      <c r="T286" s="148"/>
    </row>
    <row r="287" spans="18:20" s="17" customFormat="1" ht="12" x14ac:dyDescent="0.15">
      <c r="R287" s="148"/>
      <c r="S287" s="148"/>
      <c r="T287" s="148"/>
    </row>
    <row r="288" spans="18:20" s="17" customFormat="1" ht="12" x14ac:dyDescent="0.15">
      <c r="R288" s="148"/>
      <c r="S288" s="148"/>
      <c r="T288" s="148"/>
    </row>
    <row r="289" spans="18:20" s="17" customFormat="1" ht="12" x14ac:dyDescent="0.15">
      <c r="R289" s="148"/>
      <c r="S289" s="148"/>
      <c r="T289" s="148"/>
    </row>
    <row r="290" spans="18:20" s="17" customFormat="1" ht="12" x14ac:dyDescent="0.15">
      <c r="R290" s="148"/>
      <c r="S290" s="148"/>
      <c r="T290" s="148"/>
    </row>
    <row r="291" spans="18:20" s="17" customFormat="1" ht="12" x14ac:dyDescent="0.15">
      <c r="R291" s="148"/>
      <c r="S291" s="148"/>
      <c r="T291" s="148"/>
    </row>
    <row r="292" spans="18:20" s="17" customFormat="1" ht="12" x14ac:dyDescent="0.15">
      <c r="R292" s="148"/>
      <c r="S292" s="148"/>
      <c r="T292" s="148"/>
    </row>
    <row r="293" spans="18:20" s="17" customFormat="1" ht="12" x14ac:dyDescent="0.15">
      <c r="R293" s="148"/>
      <c r="S293" s="148"/>
      <c r="T293" s="148"/>
    </row>
    <row r="294" spans="18:20" s="17" customFormat="1" ht="12" x14ac:dyDescent="0.15">
      <c r="R294" s="148"/>
      <c r="S294" s="148"/>
      <c r="T294" s="148"/>
    </row>
    <row r="295" spans="18:20" s="17" customFormat="1" ht="12" x14ac:dyDescent="0.15">
      <c r="R295" s="148"/>
      <c r="S295" s="148"/>
      <c r="T295" s="148"/>
    </row>
    <row r="296" spans="18:20" s="17" customFormat="1" ht="12" x14ac:dyDescent="0.15">
      <c r="R296" s="148"/>
      <c r="S296" s="148"/>
      <c r="T296" s="148"/>
    </row>
    <row r="297" spans="18:20" s="17" customFormat="1" ht="12" x14ac:dyDescent="0.15">
      <c r="R297" s="148"/>
      <c r="S297" s="148"/>
      <c r="T297" s="148"/>
    </row>
    <row r="298" spans="18:20" s="17" customFormat="1" ht="12" x14ac:dyDescent="0.15">
      <c r="R298" s="148"/>
      <c r="S298" s="148"/>
      <c r="T298" s="148"/>
    </row>
    <row r="299" spans="18:20" s="17" customFormat="1" ht="12" x14ac:dyDescent="0.15">
      <c r="R299" s="148"/>
      <c r="S299" s="148"/>
      <c r="T299" s="148"/>
    </row>
    <row r="300" spans="18:20" s="17" customFormat="1" ht="12" x14ac:dyDescent="0.15">
      <c r="R300" s="148"/>
      <c r="S300" s="148"/>
      <c r="T300" s="148"/>
    </row>
    <row r="301" spans="18:20" s="17" customFormat="1" ht="12" x14ac:dyDescent="0.15">
      <c r="R301" s="148"/>
      <c r="S301" s="148"/>
      <c r="T301" s="148"/>
    </row>
    <row r="302" spans="18:20" s="17" customFormat="1" ht="12" x14ac:dyDescent="0.15">
      <c r="R302" s="148"/>
      <c r="S302" s="148"/>
      <c r="T302" s="148"/>
    </row>
    <row r="303" spans="18:20" s="17" customFormat="1" ht="12" x14ac:dyDescent="0.15">
      <c r="R303" s="148"/>
      <c r="S303" s="148"/>
      <c r="T303" s="148"/>
    </row>
    <row r="304" spans="18:20" s="17" customFormat="1" ht="12" x14ac:dyDescent="0.15">
      <c r="R304" s="148"/>
      <c r="S304" s="148"/>
      <c r="T304" s="148"/>
    </row>
    <row r="305" spans="18:20" s="17" customFormat="1" ht="12" x14ac:dyDescent="0.15">
      <c r="R305" s="148"/>
      <c r="S305" s="148"/>
      <c r="T305" s="148"/>
    </row>
    <row r="306" spans="18:20" s="17" customFormat="1" ht="12" x14ac:dyDescent="0.15">
      <c r="R306" s="148"/>
      <c r="S306" s="148"/>
      <c r="T306" s="148"/>
    </row>
    <row r="307" spans="18:20" s="17" customFormat="1" ht="12" x14ac:dyDescent="0.15">
      <c r="R307" s="148"/>
      <c r="S307" s="148"/>
      <c r="T307" s="148"/>
    </row>
    <row r="308" spans="18:20" s="17" customFormat="1" ht="12" x14ac:dyDescent="0.15">
      <c r="R308" s="148"/>
      <c r="S308" s="148"/>
      <c r="T308" s="148"/>
    </row>
    <row r="309" spans="18:20" s="17" customFormat="1" ht="12" x14ac:dyDescent="0.15">
      <c r="R309" s="148"/>
      <c r="S309" s="148"/>
      <c r="T309" s="148"/>
    </row>
    <row r="310" spans="18:20" s="17" customFormat="1" ht="12" x14ac:dyDescent="0.15">
      <c r="R310" s="148"/>
      <c r="S310" s="148"/>
      <c r="T310" s="148"/>
    </row>
    <row r="311" spans="18:20" s="17" customFormat="1" ht="12" x14ac:dyDescent="0.15">
      <c r="R311" s="148"/>
      <c r="S311" s="148"/>
      <c r="T311" s="148"/>
    </row>
    <row r="312" spans="18:20" s="17" customFormat="1" ht="12" x14ac:dyDescent="0.15">
      <c r="R312" s="148"/>
      <c r="S312" s="148"/>
      <c r="T312" s="148"/>
    </row>
    <row r="313" spans="18:20" s="17" customFormat="1" ht="12" x14ac:dyDescent="0.15">
      <c r="R313" s="148"/>
      <c r="S313" s="148"/>
      <c r="T313" s="148"/>
    </row>
    <row r="314" spans="18:20" s="17" customFormat="1" ht="12" x14ac:dyDescent="0.15">
      <c r="R314" s="148"/>
      <c r="S314" s="148"/>
      <c r="T314" s="148"/>
    </row>
    <row r="315" spans="18:20" s="17" customFormat="1" ht="12" x14ac:dyDescent="0.15">
      <c r="R315" s="148"/>
      <c r="S315" s="148"/>
      <c r="T315" s="148"/>
    </row>
    <row r="316" spans="18:20" s="17" customFormat="1" ht="12" x14ac:dyDescent="0.15">
      <c r="R316" s="148"/>
      <c r="S316" s="148"/>
      <c r="T316" s="148"/>
    </row>
    <row r="317" spans="18:20" s="17" customFormat="1" ht="12" x14ac:dyDescent="0.15">
      <c r="R317" s="148"/>
      <c r="S317" s="148"/>
      <c r="T317" s="148"/>
    </row>
    <row r="318" spans="18:20" s="17" customFormat="1" ht="12" x14ac:dyDescent="0.15">
      <c r="R318" s="148"/>
      <c r="S318" s="148"/>
      <c r="T318" s="148"/>
    </row>
    <row r="319" spans="18:20" s="17" customFormat="1" ht="12" x14ac:dyDescent="0.15">
      <c r="R319" s="148"/>
      <c r="S319" s="148"/>
      <c r="T319" s="148"/>
    </row>
    <row r="320" spans="18:20" s="17" customFormat="1" ht="12" x14ac:dyDescent="0.15">
      <c r="R320" s="148"/>
      <c r="S320" s="148"/>
      <c r="T320" s="148"/>
    </row>
    <row r="321" spans="18:20" s="17" customFormat="1" ht="12" x14ac:dyDescent="0.15">
      <c r="R321" s="148"/>
      <c r="S321" s="148"/>
      <c r="T321" s="148"/>
    </row>
    <row r="322" spans="18:20" s="17" customFormat="1" ht="12" x14ac:dyDescent="0.15">
      <c r="R322" s="148"/>
      <c r="S322" s="148"/>
      <c r="T322" s="148"/>
    </row>
    <row r="323" spans="18:20" s="17" customFormat="1" ht="12" x14ac:dyDescent="0.15">
      <c r="R323" s="148"/>
      <c r="S323" s="148"/>
      <c r="T323" s="148"/>
    </row>
    <row r="324" spans="18:20" s="17" customFormat="1" ht="12" x14ac:dyDescent="0.15">
      <c r="R324" s="148"/>
      <c r="S324" s="148"/>
      <c r="T324" s="148"/>
    </row>
    <row r="325" spans="18:20" s="17" customFormat="1" ht="12" x14ac:dyDescent="0.15">
      <c r="R325" s="148"/>
      <c r="S325" s="148"/>
      <c r="T325" s="148"/>
    </row>
    <row r="326" spans="18:20" s="17" customFormat="1" ht="12" x14ac:dyDescent="0.15">
      <c r="R326" s="148"/>
      <c r="S326" s="148"/>
      <c r="T326" s="148"/>
    </row>
    <row r="327" spans="18:20" s="17" customFormat="1" ht="12" x14ac:dyDescent="0.15">
      <c r="R327" s="148"/>
      <c r="S327" s="148"/>
      <c r="T327" s="148"/>
    </row>
    <row r="328" spans="18:20" s="17" customFormat="1" ht="12" x14ac:dyDescent="0.15">
      <c r="R328" s="148"/>
      <c r="S328" s="148"/>
      <c r="T328" s="148"/>
    </row>
    <row r="329" spans="18:20" s="17" customFormat="1" ht="12" x14ac:dyDescent="0.15">
      <c r="R329" s="148"/>
      <c r="S329" s="148"/>
      <c r="T329" s="148"/>
    </row>
    <row r="330" spans="18:20" s="17" customFormat="1" ht="12" x14ac:dyDescent="0.15">
      <c r="R330" s="148"/>
      <c r="S330" s="148"/>
      <c r="T330" s="148"/>
    </row>
    <row r="331" spans="18:20" s="17" customFormat="1" ht="12" x14ac:dyDescent="0.15">
      <c r="R331" s="148"/>
      <c r="S331" s="148"/>
      <c r="T331" s="148"/>
    </row>
    <row r="332" spans="18:20" s="17" customFormat="1" ht="12" x14ac:dyDescent="0.15">
      <c r="R332" s="148"/>
      <c r="S332" s="148"/>
      <c r="T332" s="148"/>
    </row>
    <row r="333" spans="18:20" s="17" customFormat="1" ht="12" x14ac:dyDescent="0.15">
      <c r="R333" s="148"/>
      <c r="S333" s="148"/>
      <c r="T333" s="148"/>
    </row>
    <row r="334" spans="18:20" s="17" customFormat="1" ht="12" x14ac:dyDescent="0.15">
      <c r="R334" s="148"/>
      <c r="S334" s="148"/>
      <c r="T334" s="148"/>
    </row>
    <row r="335" spans="18:20" s="17" customFormat="1" ht="12" x14ac:dyDescent="0.15">
      <c r="R335" s="148"/>
      <c r="S335" s="148"/>
      <c r="T335" s="148"/>
    </row>
    <row r="336" spans="18:20" s="17" customFormat="1" ht="12" x14ac:dyDescent="0.15">
      <c r="R336" s="148"/>
      <c r="S336" s="148"/>
      <c r="T336" s="148"/>
    </row>
    <row r="337" spans="18:20" s="17" customFormat="1" ht="12" x14ac:dyDescent="0.15">
      <c r="R337" s="148"/>
      <c r="S337" s="148"/>
      <c r="T337" s="148"/>
    </row>
    <row r="338" spans="18:20" s="17" customFormat="1" ht="12" x14ac:dyDescent="0.15">
      <c r="R338" s="148"/>
      <c r="S338" s="148"/>
      <c r="T338" s="148"/>
    </row>
    <row r="339" spans="18:20" s="17" customFormat="1" ht="12" x14ac:dyDescent="0.15">
      <c r="R339" s="148"/>
      <c r="S339" s="148"/>
      <c r="T339" s="148"/>
    </row>
    <row r="340" spans="18:20" s="17" customFormat="1" ht="12" x14ac:dyDescent="0.15">
      <c r="R340" s="148"/>
      <c r="S340" s="148"/>
      <c r="T340" s="148"/>
    </row>
    <row r="341" spans="18:20" s="17" customFormat="1" ht="12" x14ac:dyDescent="0.15">
      <c r="R341" s="148"/>
      <c r="S341" s="148"/>
      <c r="T341" s="148"/>
    </row>
    <row r="342" spans="18:20" s="17" customFormat="1" ht="12" x14ac:dyDescent="0.15">
      <c r="R342" s="148"/>
      <c r="S342" s="148"/>
      <c r="T342" s="148"/>
    </row>
    <row r="343" spans="18:20" s="17" customFormat="1" ht="12" x14ac:dyDescent="0.15">
      <c r="R343" s="148"/>
      <c r="S343" s="148"/>
      <c r="T343" s="148"/>
    </row>
    <row r="344" spans="18:20" s="17" customFormat="1" ht="12" x14ac:dyDescent="0.15">
      <c r="R344" s="148"/>
      <c r="S344" s="148"/>
      <c r="T344" s="148"/>
    </row>
    <row r="345" spans="18:20" s="17" customFormat="1" ht="12" x14ac:dyDescent="0.15">
      <c r="R345" s="148"/>
      <c r="S345" s="148"/>
      <c r="T345" s="148"/>
    </row>
    <row r="346" spans="18:20" s="17" customFormat="1" ht="12" x14ac:dyDescent="0.15">
      <c r="R346" s="148"/>
      <c r="S346" s="148"/>
      <c r="T346" s="148"/>
    </row>
    <row r="347" spans="18:20" s="17" customFormat="1" ht="12" x14ac:dyDescent="0.15">
      <c r="R347" s="148"/>
      <c r="S347" s="148"/>
      <c r="T347" s="148"/>
    </row>
    <row r="348" spans="18:20" s="17" customFormat="1" ht="12" x14ac:dyDescent="0.15">
      <c r="R348" s="148"/>
      <c r="S348" s="148"/>
      <c r="T348" s="148"/>
    </row>
    <row r="349" spans="18:20" s="17" customFormat="1" ht="12" x14ac:dyDescent="0.15">
      <c r="R349" s="148"/>
      <c r="S349" s="148"/>
      <c r="T349" s="148"/>
    </row>
    <row r="350" spans="18:20" s="17" customFormat="1" ht="12" x14ac:dyDescent="0.15">
      <c r="R350" s="148"/>
      <c r="S350" s="148"/>
      <c r="T350" s="148"/>
    </row>
    <row r="351" spans="18:20" s="17" customFormat="1" ht="12" x14ac:dyDescent="0.15">
      <c r="R351" s="148"/>
      <c r="S351" s="148"/>
      <c r="T351" s="148"/>
    </row>
    <row r="352" spans="18:20" s="17" customFormat="1" ht="12" x14ac:dyDescent="0.15">
      <c r="R352" s="148"/>
      <c r="S352" s="148"/>
      <c r="T352" s="148"/>
    </row>
    <row r="353" spans="18:20" s="17" customFormat="1" ht="12" x14ac:dyDescent="0.15">
      <c r="R353" s="148"/>
      <c r="S353" s="148"/>
      <c r="T353" s="148"/>
    </row>
    <row r="354" spans="18:20" s="17" customFormat="1" ht="12" x14ac:dyDescent="0.15">
      <c r="R354" s="148"/>
      <c r="S354" s="148"/>
      <c r="T354" s="148"/>
    </row>
    <row r="355" spans="18:20" s="17" customFormat="1" ht="12" x14ac:dyDescent="0.15">
      <c r="R355" s="148"/>
      <c r="S355" s="148"/>
      <c r="T355" s="148"/>
    </row>
    <row r="356" spans="18:20" s="17" customFormat="1" ht="12" x14ac:dyDescent="0.15">
      <c r="R356" s="148"/>
      <c r="S356" s="148"/>
      <c r="T356" s="148"/>
    </row>
    <row r="357" spans="18:20" s="17" customFormat="1" ht="12" x14ac:dyDescent="0.15">
      <c r="R357" s="148"/>
      <c r="S357" s="148"/>
      <c r="T357" s="148"/>
    </row>
    <row r="358" spans="18:20" s="17" customFormat="1" ht="12" x14ac:dyDescent="0.15">
      <c r="R358" s="148"/>
      <c r="S358" s="148"/>
      <c r="T358" s="148"/>
    </row>
    <row r="359" spans="18:20" s="17" customFormat="1" ht="12" x14ac:dyDescent="0.15">
      <c r="R359" s="148"/>
      <c r="S359" s="148"/>
      <c r="T359" s="148"/>
    </row>
    <row r="360" spans="18:20" s="17" customFormat="1" ht="12" x14ac:dyDescent="0.15">
      <c r="R360" s="148"/>
      <c r="S360" s="148"/>
      <c r="T360" s="148"/>
    </row>
    <row r="361" spans="18:20" s="17" customFormat="1" ht="12" x14ac:dyDescent="0.15">
      <c r="R361" s="148"/>
      <c r="S361" s="148"/>
      <c r="T361" s="148"/>
    </row>
    <row r="362" spans="18:20" s="17" customFormat="1" ht="12" x14ac:dyDescent="0.15">
      <c r="R362" s="148"/>
      <c r="S362" s="148"/>
      <c r="T362" s="148"/>
    </row>
    <row r="363" spans="18:20" s="17" customFormat="1" ht="12" x14ac:dyDescent="0.15">
      <c r="R363" s="148"/>
      <c r="S363" s="148"/>
      <c r="T363" s="148"/>
    </row>
    <row r="364" spans="18:20" s="17" customFormat="1" ht="12" x14ac:dyDescent="0.15">
      <c r="R364" s="148"/>
      <c r="S364" s="148"/>
      <c r="T364" s="148"/>
    </row>
    <row r="365" spans="18:20" s="17" customFormat="1" ht="12" x14ac:dyDescent="0.15">
      <c r="R365" s="148"/>
      <c r="S365" s="148"/>
      <c r="T365" s="148"/>
    </row>
    <row r="366" spans="18:20" s="17" customFormat="1" ht="12" x14ac:dyDescent="0.15">
      <c r="R366" s="148"/>
      <c r="S366" s="148"/>
      <c r="T366" s="148"/>
    </row>
    <row r="367" spans="18:20" s="17" customFormat="1" ht="12" x14ac:dyDescent="0.15">
      <c r="R367" s="148"/>
      <c r="S367" s="148"/>
      <c r="T367" s="148"/>
    </row>
    <row r="368" spans="18:20" s="17" customFormat="1" ht="12" x14ac:dyDescent="0.15">
      <c r="R368" s="148"/>
      <c r="S368" s="148"/>
      <c r="T368" s="148"/>
    </row>
    <row r="369" spans="18:20" s="17" customFormat="1" ht="12" x14ac:dyDescent="0.15">
      <c r="R369" s="148"/>
      <c r="S369" s="148"/>
      <c r="T369" s="148"/>
    </row>
    <row r="370" spans="18:20" s="17" customFormat="1" ht="12" x14ac:dyDescent="0.15">
      <c r="R370" s="148"/>
      <c r="S370" s="148"/>
      <c r="T370" s="148"/>
    </row>
    <row r="371" spans="18:20" s="17" customFormat="1" ht="12" x14ac:dyDescent="0.15">
      <c r="R371" s="148"/>
      <c r="S371" s="148"/>
      <c r="T371" s="148"/>
    </row>
    <row r="372" spans="18:20" s="17" customFormat="1" ht="12" x14ac:dyDescent="0.15">
      <c r="R372" s="148"/>
      <c r="S372" s="148"/>
      <c r="T372" s="148"/>
    </row>
    <row r="373" spans="18:20" s="17" customFormat="1" ht="12" x14ac:dyDescent="0.15">
      <c r="R373" s="148"/>
      <c r="S373" s="148"/>
      <c r="T373" s="148"/>
    </row>
    <row r="374" spans="18:20" s="17" customFormat="1" ht="12" x14ac:dyDescent="0.15">
      <c r="R374" s="148"/>
      <c r="S374" s="148"/>
      <c r="T374" s="148"/>
    </row>
    <row r="375" spans="18:20" s="17" customFormat="1" ht="12" x14ac:dyDescent="0.15">
      <c r="R375" s="148"/>
      <c r="S375" s="148"/>
      <c r="T375" s="148"/>
    </row>
    <row r="376" spans="18:20" s="17" customFormat="1" ht="12" x14ac:dyDescent="0.15">
      <c r="R376" s="148"/>
      <c r="S376" s="148"/>
      <c r="T376" s="148"/>
    </row>
    <row r="377" spans="18:20" s="17" customFormat="1" ht="12" x14ac:dyDescent="0.15">
      <c r="R377" s="148"/>
      <c r="S377" s="148"/>
      <c r="T377" s="148"/>
    </row>
    <row r="378" spans="18:20" s="17" customFormat="1" ht="12" x14ac:dyDescent="0.15">
      <c r="R378" s="148"/>
      <c r="S378" s="148"/>
      <c r="T378" s="148"/>
    </row>
    <row r="379" spans="18:20" s="17" customFormat="1" ht="12" x14ac:dyDescent="0.15">
      <c r="R379" s="148"/>
      <c r="S379" s="148"/>
      <c r="T379" s="148"/>
    </row>
    <row r="380" spans="18:20" s="17" customFormat="1" ht="12" x14ac:dyDescent="0.15">
      <c r="R380" s="148"/>
      <c r="S380" s="148"/>
      <c r="T380" s="148"/>
    </row>
    <row r="381" spans="18:20" s="17" customFormat="1" ht="12" x14ac:dyDescent="0.15">
      <c r="R381" s="148"/>
      <c r="S381" s="148"/>
      <c r="T381" s="148"/>
    </row>
    <row r="382" spans="18:20" s="17" customFormat="1" ht="12" x14ac:dyDescent="0.15">
      <c r="R382" s="148"/>
      <c r="S382" s="148"/>
      <c r="T382" s="148"/>
    </row>
    <row r="383" spans="18:20" s="17" customFormat="1" ht="12" x14ac:dyDescent="0.15">
      <c r="R383" s="148"/>
      <c r="S383" s="148"/>
      <c r="T383" s="148"/>
    </row>
    <row r="384" spans="18:20" s="17" customFormat="1" ht="12" x14ac:dyDescent="0.15">
      <c r="R384" s="148"/>
      <c r="S384" s="148"/>
      <c r="T384" s="148"/>
    </row>
    <row r="385" spans="18:20" s="17" customFormat="1" ht="12" x14ac:dyDescent="0.15">
      <c r="R385" s="148"/>
      <c r="S385" s="148"/>
      <c r="T385" s="148"/>
    </row>
    <row r="386" spans="18:20" s="17" customFormat="1" ht="12" x14ac:dyDescent="0.15">
      <c r="R386" s="148"/>
      <c r="S386" s="148"/>
      <c r="T386" s="148"/>
    </row>
    <row r="387" spans="18:20" s="17" customFormat="1" ht="12" x14ac:dyDescent="0.15">
      <c r="R387" s="148"/>
      <c r="S387" s="148"/>
      <c r="T387" s="148"/>
    </row>
    <row r="388" spans="18:20" s="17" customFormat="1" ht="12" x14ac:dyDescent="0.15">
      <c r="R388" s="148"/>
      <c r="S388" s="148"/>
      <c r="T388" s="148"/>
    </row>
    <row r="389" spans="18:20" s="17" customFormat="1" ht="12" x14ac:dyDescent="0.15">
      <c r="R389" s="148"/>
      <c r="S389" s="148"/>
      <c r="T389" s="148"/>
    </row>
    <row r="390" spans="18:20" s="17" customFormat="1" ht="12" x14ac:dyDescent="0.15">
      <c r="R390" s="148"/>
      <c r="S390" s="148"/>
      <c r="T390" s="148"/>
    </row>
    <row r="391" spans="18:20" s="17" customFormat="1" ht="12" x14ac:dyDescent="0.15">
      <c r="R391" s="148"/>
      <c r="S391" s="148"/>
      <c r="T391" s="148"/>
    </row>
    <row r="392" spans="18:20" s="17" customFormat="1" ht="12" x14ac:dyDescent="0.15">
      <c r="R392" s="148"/>
      <c r="S392" s="148"/>
      <c r="T392" s="148"/>
    </row>
    <row r="393" spans="18:20" s="17" customFormat="1" ht="12" x14ac:dyDescent="0.15">
      <c r="R393" s="148"/>
      <c r="S393" s="148"/>
      <c r="T393" s="148"/>
    </row>
    <row r="394" spans="18:20" s="17" customFormat="1" ht="12" x14ac:dyDescent="0.15">
      <c r="R394" s="148"/>
      <c r="S394" s="148"/>
      <c r="T394" s="148"/>
    </row>
    <row r="395" spans="18:20" s="17" customFormat="1" ht="12" x14ac:dyDescent="0.15">
      <c r="R395" s="148"/>
      <c r="S395" s="148"/>
      <c r="T395" s="148"/>
    </row>
    <row r="396" spans="18:20" s="17" customFormat="1" ht="12" x14ac:dyDescent="0.15">
      <c r="R396" s="148"/>
      <c r="S396" s="148"/>
      <c r="T396" s="148"/>
    </row>
    <row r="397" spans="18:20" s="17" customFormat="1" ht="12" x14ac:dyDescent="0.15">
      <c r="R397" s="148"/>
      <c r="S397" s="148"/>
      <c r="T397" s="148"/>
    </row>
    <row r="398" spans="18:20" s="17" customFormat="1" ht="12" x14ac:dyDescent="0.15">
      <c r="R398" s="148"/>
      <c r="S398" s="148"/>
      <c r="T398" s="148"/>
    </row>
    <row r="399" spans="18:20" s="17" customFormat="1" ht="12" x14ac:dyDescent="0.15">
      <c r="R399" s="148"/>
      <c r="S399" s="148"/>
      <c r="T399" s="148"/>
    </row>
    <row r="400" spans="18:20" s="17" customFormat="1" ht="12" x14ac:dyDescent="0.15">
      <c r="R400" s="148"/>
      <c r="S400" s="148"/>
      <c r="T400" s="148"/>
    </row>
    <row r="401" spans="18:20" s="17" customFormat="1" ht="12" x14ac:dyDescent="0.15">
      <c r="R401" s="148"/>
      <c r="S401" s="148"/>
      <c r="T401" s="148"/>
    </row>
    <row r="402" spans="18:20" s="17" customFormat="1" ht="12" x14ac:dyDescent="0.15">
      <c r="R402" s="148"/>
      <c r="S402" s="148"/>
      <c r="T402" s="148"/>
    </row>
    <row r="403" spans="18:20" s="17" customFormat="1" ht="12" x14ac:dyDescent="0.15">
      <c r="R403" s="148"/>
      <c r="S403" s="148"/>
      <c r="T403" s="148"/>
    </row>
    <row r="404" spans="18:20" s="17" customFormat="1" ht="12" x14ac:dyDescent="0.15">
      <c r="R404" s="148"/>
      <c r="S404" s="148"/>
      <c r="T404" s="148"/>
    </row>
    <row r="405" spans="18:20" s="17" customFormat="1" ht="12" x14ac:dyDescent="0.15">
      <c r="R405" s="148"/>
      <c r="S405" s="148"/>
      <c r="T405" s="148"/>
    </row>
    <row r="406" spans="18:20" s="17" customFormat="1" ht="12" x14ac:dyDescent="0.15">
      <c r="R406" s="148"/>
      <c r="S406" s="148"/>
      <c r="T406" s="148"/>
    </row>
    <row r="407" spans="18:20" s="17" customFormat="1" ht="12" x14ac:dyDescent="0.15">
      <c r="R407" s="148"/>
      <c r="S407" s="148"/>
      <c r="T407" s="148"/>
    </row>
    <row r="408" spans="18:20" s="17" customFormat="1" ht="12" x14ac:dyDescent="0.15">
      <c r="R408" s="148"/>
      <c r="S408" s="148"/>
      <c r="T408" s="148"/>
    </row>
    <row r="409" spans="18:20" s="17" customFormat="1" ht="12" x14ac:dyDescent="0.15">
      <c r="R409" s="148"/>
      <c r="S409" s="148"/>
      <c r="T409" s="148"/>
    </row>
    <row r="410" spans="18:20" s="17" customFormat="1" ht="12" x14ac:dyDescent="0.15">
      <c r="R410" s="148"/>
      <c r="S410" s="148"/>
      <c r="T410" s="148"/>
    </row>
    <row r="411" spans="18:20" s="17" customFormat="1" ht="12" x14ac:dyDescent="0.15">
      <c r="R411" s="148"/>
      <c r="S411" s="148"/>
      <c r="T411" s="148"/>
    </row>
    <row r="412" spans="18:20" s="17" customFormat="1" ht="12" x14ac:dyDescent="0.15">
      <c r="R412" s="148"/>
      <c r="S412" s="148"/>
      <c r="T412" s="148"/>
    </row>
    <row r="413" spans="18:20" s="17" customFormat="1" ht="12" x14ac:dyDescent="0.15">
      <c r="R413" s="148"/>
      <c r="S413" s="148"/>
      <c r="T413" s="148"/>
    </row>
    <row r="414" spans="18:20" s="17" customFormat="1" ht="12" x14ac:dyDescent="0.15">
      <c r="R414" s="148"/>
      <c r="S414" s="148"/>
      <c r="T414" s="148"/>
    </row>
    <row r="415" spans="18:20" s="17" customFormat="1" ht="12" x14ac:dyDescent="0.15">
      <c r="R415" s="148"/>
      <c r="S415" s="148"/>
      <c r="T415" s="148"/>
    </row>
    <row r="416" spans="18:20" s="17" customFormat="1" ht="12" x14ac:dyDescent="0.15">
      <c r="R416" s="148"/>
      <c r="S416" s="148"/>
      <c r="T416" s="148"/>
    </row>
    <row r="417" spans="18:20" s="17" customFormat="1" ht="12" x14ac:dyDescent="0.15">
      <c r="R417" s="148"/>
      <c r="S417" s="148"/>
      <c r="T417" s="148"/>
    </row>
    <row r="418" spans="18:20" s="17" customFormat="1" ht="12" x14ac:dyDescent="0.15">
      <c r="R418" s="148"/>
      <c r="S418" s="148"/>
      <c r="T418" s="148"/>
    </row>
    <row r="419" spans="18:20" s="17" customFormat="1" ht="12" x14ac:dyDescent="0.15">
      <c r="R419" s="148"/>
      <c r="S419" s="148"/>
      <c r="T419" s="148"/>
    </row>
    <row r="420" spans="18:20" s="17" customFormat="1" ht="12" x14ac:dyDescent="0.15">
      <c r="R420" s="148"/>
      <c r="S420" s="148"/>
      <c r="T420" s="148"/>
    </row>
    <row r="421" spans="18:20" s="17" customFormat="1" ht="12" x14ac:dyDescent="0.15">
      <c r="R421" s="148"/>
      <c r="S421" s="148"/>
      <c r="T421" s="148"/>
    </row>
    <row r="422" spans="18:20" s="17" customFormat="1" ht="12" x14ac:dyDescent="0.15">
      <c r="R422" s="148"/>
      <c r="S422" s="148"/>
      <c r="T422" s="148"/>
    </row>
    <row r="423" spans="18:20" s="17" customFormat="1" ht="12" x14ac:dyDescent="0.15">
      <c r="R423" s="148"/>
      <c r="S423" s="148"/>
      <c r="T423" s="148"/>
    </row>
    <row r="424" spans="18:20" s="17" customFormat="1" ht="12" x14ac:dyDescent="0.15">
      <c r="R424" s="148"/>
      <c r="S424" s="148"/>
      <c r="T424" s="148"/>
    </row>
    <row r="425" spans="18:20" s="17" customFormat="1" ht="12" x14ac:dyDescent="0.15">
      <c r="R425" s="148"/>
      <c r="S425" s="148"/>
      <c r="T425" s="148"/>
    </row>
    <row r="426" spans="18:20" s="17" customFormat="1" ht="12" x14ac:dyDescent="0.15">
      <c r="R426" s="148"/>
      <c r="S426" s="148"/>
      <c r="T426" s="148"/>
    </row>
    <row r="427" spans="18:20" s="17" customFormat="1" ht="12" x14ac:dyDescent="0.15">
      <c r="R427" s="148"/>
      <c r="S427" s="148"/>
      <c r="T427" s="148"/>
    </row>
    <row r="428" spans="18:20" s="17" customFormat="1" ht="12" x14ac:dyDescent="0.15">
      <c r="R428" s="148"/>
      <c r="S428" s="148"/>
      <c r="T428" s="148"/>
    </row>
    <row r="429" spans="18:20" s="17" customFormat="1" ht="12" x14ac:dyDescent="0.15">
      <c r="R429" s="148"/>
      <c r="S429" s="148"/>
      <c r="T429" s="148"/>
    </row>
    <row r="430" spans="18:20" s="17" customFormat="1" ht="12" x14ac:dyDescent="0.15">
      <c r="R430" s="148"/>
      <c r="S430" s="148"/>
      <c r="T430" s="148"/>
    </row>
    <row r="431" spans="18:20" s="17" customFormat="1" ht="12" x14ac:dyDescent="0.15">
      <c r="R431" s="148"/>
      <c r="S431" s="148"/>
      <c r="T431" s="148"/>
    </row>
    <row r="432" spans="18:20" s="17" customFormat="1" ht="12" x14ac:dyDescent="0.15">
      <c r="R432" s="148"/>
      <c r="S432" s="148"/>
      <c r="T432" s="148"/>
    </row>
    <row r="433" spans="18:20" s="17" customFormat="1" ht="12" x14ac:dyDescent="0.15">
      <c r="R433" s="148"/>
      <c r="S433" s="148"/>
      <c r="T433" s="148"/>
    </row>
    <row r="434" spans="18:20" s="17" customFormat="1" ht="12" x14ac:dyDescent="0.15">
      <c r="R434" s="148"/>
      <c r="S434" s="148"/>
      <c r="T434" s="148"/>
    </row>
    <row r="435" spans="18:20" s="17" customFormat="1" ht="12" x14ac:dyDescent="0.15">
      <c r="R435" s="148"/>
      <c r="S435" s="148"/>
      <c r="T435" s="148"/>
    </row>
    <row r="436" spans="18:20" s="17" customFormat="1" ht="12" x14ac:dyDescent="0.15">
      <c r="R436" s="148"/>
      <c r="S436" s="148"/>
      <c r="T436" s="148"/>
    </row>
    <row r="437" spans="18:20" s="17" customFormat="1" ht="12" x14ac:dyDescent="0.15">
      <c r="R437" s="148"/>
      <c r="S437" s="148"/>
      <c r="T437" s="148"/>
    </row>
    <row r="438" spans="18:20" s="17" customFormat="1" ht="12" x14ac:dyDescent="0.15">
      <c r="R438" s="148"/>
      <c r="S438" s="148"/>
      <c r="T438" s="148"/>
    </row>
    <row r="439" spans="18:20" s="17" customFormat="1" ht="12" x14ac:dyDescent="0.15">
      <c r="R439" s="148"/>
      <c r="S439" s="148"/>
      <c r="T439" s="148"/>
    </row>
    <row r="440" spans="18:20" s="17" customFormat="1" ht="12" x14ac:dyDescent="0.15">
      <c r="R440" s="148"/>
      <c r="S440" s="148"/>
      <c r="T440" s="148"/>
    </row>
    <row r="441" spans="18:20" s="17" customFormat="1" ht="12" x14ac:dyDescent="0.15">
      <c r="R441" s="148"/>
      <c r="S441" s="148"/>
      <c r="T441" s="148"/>
    </row>
    <row r="442" spans="18:20" s="17" customFormat="1" ht="12" x14ac:dyDescent="0.15">
      <c r="R442" s="148"/>
      <c r="S442" s="148"/>
      <c r="T442" s="148"/>
    </row>
    <row r="443" spans="18:20" s="17" customFormat="1" ht="12" x14ac:dyDescent="0.15">
      <c r="R443" s="148"/>
      <c r="S443" s="148"/>
      <c r="T443" s="148"/>
    </row>
    <row r="444" spans="18:20" s="17" customFormat="1" ht="12" x14ac:dyDescent="0.15">
      <c r="R444" s="148"/>
      <c r="S444" s="148"/>
      <c r="T444" s="148"/>
    </row>
    <row r="445" spans="18:20" s="17" customFormat="1" ht="12" x14ac:dyDescent="0.15">
      <c r="R445" s="148"/>
      <c r="S445" s="148"/>
      <c r="T445" s="148"/>
    </row>
    <row r="446" spans="18:20" s="17" customFormat="1" ht="12" x14ac:dyDescent="0.15">
      <c r="R446" s="148"/>
      <c r="S446" s="148"/>
      <c r="T446" s="148"/>
    </row>
    <row r="447" spans="18:20" s="17" customFormat="1" ht="12" x14ac:dyDescent="0.15">
      <c r="R447" s="148"/>
      <c r="S447" s="148"/>
      <c r="T447" s="148"/>
    </row>
    <row r="448" spans="18:20" s="17" customFormat="1" ht="12" x14ac:dyDescent="0.15">
      <c r="R448" s="148"/>
      <c r="S448" s="148"/>
      <c r="T448" s="148"/>
    </row>
    <row r="449" spans="18:20" s="17" customFormat="1" ht="12" x14ac:dyDescent="0.15">
      <c r="R449" s="148"/>
      <c r="S449" s="148"/>
      <c r="T449" s="148"/>
    </row>
    <row r="450" spans="18:20" s="17" customFormat="1" ht="12" x14ac:dyDescent="0.15">
      <c r="R450" s="148"/>
      <c r="S450" s="148"/>
      <c r="T450" s="148"/>
    </row>
    <row r="451" spans="18:20" s="17" customFormat="1" ht="12" x14ac:dyDescent="0.15">
      <c r="R451" s="148"/>
      <c r="S451" s="148"/>
      <c r="T451" s="148"/>
    </row>
    <row r="452" spans="18:20" s="17" customFormat="1" ht="12" x14ac:dyDescent="0.15">
      <c r="R452" s="148"/>
      <c r="S452" s="148"/>
      <c r="T452" s="148"/>
    </row>
    <row r="453" spans="18:20" s="17" customFormat="1" ht="12" x14ac:dyDescent="0.15">
      <c r="R453" s="148"/>
      <c r="S453" s="148"/>
      <c r="T453" s="148"/>
    </row>
    <row r="454" spans="18:20" s="17" customFormat="1" ht="12" x14ac:dyDescent="0.15">
      <c r="R454" s="148"/>
      <c r="S454" s="148"/>
      <c r="T454" s="148"/>
    </row>
    <row r="455" spans="18:20" s="17" customFormat="1" ht="12" x14ac:dyDescent="0.15">
      <c r="R455" s="148"/>
      <c r="S455" s="148"/>
      <c r="T455" s="148"/>
    </row>
    <row r="456" spans="18:20" s="17" customFormat="1" ht="12" x14ac:dyDescent="0.15">
      <c r="R456" s="148"/>
      <c r="S456" s="148"/>
      <c r="T456" s="148"/>
    </row>
    <row r="457" spans="18:20" s="17" customFormat="1" ht="12" x14ac:dyDescent="0.15">
      <c r="R457" s="148"/>
      <c r="S457" s="148"/>
      <c r="T457" s="148"/>
    </row>
    <row r="458" spans="18:20" s="17" customFormat="1" ht="12" x14ac:dyDescent="0.15">
      <c r="R458" s="148"/>
      <c r="S458" s="148"/>
      <c r="T458" s="148"/>
    </row>
    <row r="459" spans="18:20" s="17" customFormat="1" ht="12" x14ac:dyDescent="0.15">
      <c r="R459" s="148"/>
      <c r="S459" s="148"/>
      <c r="T459" s="148"/>
    </row>
    <row r="460" spans="18:20" s="17" customFormat="1" ht="12" x14ac:dyDescent="0.15">
      <c r="R460" s="148"/>
      <c r="S460" s="148"/>
      <c r="T460" s="148"/>
    </row>
    <row r="461" spans="18:20" s="17" customFormat="1" ht="12" x14ac:dyDescent="0.15">
      <c r="R461" s="148"/>
      <c r="S461" s="148"/>
      <c r="T461" s="148"/>
    </row>
    <row r="462" spans="18:20" s="17" customFormat="1" ht="12" x14ac:dyDescent="0.15">
      <c r="R462" s="148"/>
      <c r="S462" s="148"/>
      <c r="T462" s="148"/>
    </row>
    <row r="463" spans="18:20" s="17" customFormat="1" ht="12" x14ac:dyDescent="0.15">
      <c r="R463" s="148"/>
      <c r="S463" s="148"/>
      <c r="T463" s="148"/>
    </row>
    <row r="464" spans="18:20" s="17" customFormat="1" ht="12" x14ac:dyDescent="0.15">
      <c r="R464" s="148"/>
      <c r="S464" s="148"/>
      <c r="T464" s="148"/>
    </row>
    <row r="465" spans="18:20" s="17" customFormat="1" ht="12" x14ac:dyDescent="0.15">
      <c r="R465" s="148"/>
      <c r="S465" s="148"/>
      <c r="T465" s="148"/>
    </row>
    <row r="466" spans="18:20" s="17" customFormat="1" ht="12" x14ac:dyDescent="0.15">
      <c r="R466" s="148"/>
      <c r="S466" s="148"/>
      <c r="T466" s="148"/>
    </row>
    <row r="467" spans="18:20" s="17" customFormat="1" ht="12" x14ac:dyDescent="0.15">
      <c r="R467" s="148"/>
      <c r="S467" s="148"/>
      <c r="T467" s="148"/>
    </row>
    <row r="468" spans="18:20" s="17" customFormat="1" ht="12" x14ac:dyDescent="0.15">
      <c r="R468" s="148"/>
      <c r="S468" s="148"/>
      <c r="T468" s="148"/>
    </row>
    <row r="469" spans="18:20" s="17" customFormat="1" ht="12" x14ac:dyDescent="0.15">
      <c r="R469" s="148"/>
      <c r="S469" s="148"/>
      <c r="T469" s="148"/>
    </row>
    <row r="470" spans="18:20" s="17" customFormat="1" ht="12" x14ac:dyDescent="0.15">
      <c r="R470" s="148"/>
      <c r="S470" s="148"/>
      <c r="T470" s="148"/>
    </row>
    <row r="471" spans="18:20" s="17" customFormat="1" ht="12" x14ac:dyDescent="0.15">
      <c r="R471" s="148"/>
      <c r="S471" s="148"/>
      <c r="T471" s="148"/>
    </row>
    <row r="472" spans="18:20" s="17" customFormat="1" ht="12" x14ac:dyDescent="0.15">
      <c r="R472" s="148"/>
      <c r="S472" s="148"/>
      <c r="T472" s="148"/>
    </row>
    <row r="473" spans="18:20" s="17" customFormat="1" ht="12" x14ac:dyDescent="0.15">
      <c r="R473" s="148"/>
      <c r="S473" s="148"/>
      <c r="T473" s="148"/>
    </row>
    <row r="474" spans="18:20" s="17" customFormat="1" ht="12" x14ac:dyDescent="0.15">
      <c r="R474" s="148"/>
      <c r="S474" s="148"/>
      <c r="T474" s="148"/>
    </row>
    <row r="475" spans="18:20" s="17" customFormat="1" ht="12" x14ac:dyDescent="0.15">
      <c r="R475" s="148"/>
      <c r="S475" s="148"/>
      <c r="T475" s="148"/>
    </row>
  </sheetData>
  <mergeCells count="4">
    <mergeCell ref="A6:A21"/>
    <mergeCell ref="A22:A37"/>
    <mergeCell ref="A38:A53"/>
    <mergeCell ref="A54:A67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opLeftCell="C1" workbookViewId="0">
      <selection activeCell="E2" sqref="E2"/>
    </sheetView>
  </sheetViews>
  <sheetFormatPr defaultRowHeight="13.5" x14ac:dyDescent="0.15"/>
  <cols>
    <col min="1" max="1" width="22.25" customWidth="1"/>
    <col min="4" max="4" width="11.5" customWidth="1"/>
    <col min="5" max="5" width="41.375" customWidth="1"/>
    <col min="7" max="7" width="41.375" customWidth="1"/>
  </cols>
  <sheetData>
    <row r="1" spans="1:7" s="2" customFormat="1" ht="12" x14ac:dyDescent="0.15">
      <c r="E1" s="20" t="s">
        <v>2011</v>
      </c>
      <c r="G1" s="20" t="s">
        <v>2012</v>
      </c>
    </row>
    <row r="2" spans="1:7" s="2" customFormat="1" ht="12" x14ac:dyDescent="0.15">
      <c r="E2" s="20" t="s">
        <v>2014</v>
      </c>
      <c r="G2" s="20" t="s">
        <v>2015</v>
      </c>
    </row>
    <row r="3" spans="1:7" s="2" customFormat="1" ht="32.25" customHeight="1" x14ac:dyDescent="0.15">
      <c r="A3" s="22" t="s">
        <v>2013</v>
      </c>
      <c r="C3" s="2">
        <v>3000</v>
      </c>
    </row>
    <row r="4" spans="1:7" s="2" customFormat="1" ht="12" x14ac:dyDescent="0.15">
      <c r="A4" s="2" t="s">
        <v>45</v>
      </c>
      <c r="B4" s="9">
        <v>0</v>
      </c>
      <c r="C4" s="2">
        <f>IF(B3=15,C3+1,C3)</f>
        <v>3000</v>
      </c>
      <c r="D4" s="2" t="str">
        <f>A$3&amp;C4&amp;"."&amp;B4</f>
        <v>DM3000.0</v>
      </c>
      <c r="F4" s="2" t="str">
        <f>A$3&amp;C4+50&amp;"."&amp;B4</f>
        <v>DM3050.0</v>
      </c>
    </row>
    <row r="5" spans="1:7" s="2" customFormat="1" ht="12" x14ac:dyDescent="0.15">
      <c r="A5" s="2" t="s">
        <v>48</v>
      </c>
      <c r="B5" s="9">
        <f>IF(B4=15,0,(B4+1))</f>
        <v>1</v>
      </c>
      <c r="C5" s="2">
        <f t="shared" ref="C5:C68" si="0">IF(B4=15,C4+1,C4)</f>
        <v>3000</v>
      </c>
      <c r="D5" s="2" t="str">
        <f t="shared" ref="D5:D68" si="1">A$3&amp;C5&amp;"."&amp;B5</f>
        <v>DM3000.1</v>
      </c>
      <c r="F5" s="2" t="str">
        <f t="shared" ref="F5:F68" si="2">A$3&amp;C5+50&amp;"."&amp;B5</f>
        <v>DM3050.1</v>
      </c>
    </row>
    <row r="6" spans="1:7" s="2" customFormat="1" ht="12" x14ac:dyDescent="0.15">
      <c r="A6" s="2" t="s">
        <v>2023</v>
      </c>
      <c r="B6" s="9">
        <f t="shared" ref="B6:B69" si="3">IF(B5=15,0,(B5+1))</f>
        <v>2</v>
      </c>
      <c r="C6" s="2">
        <f t="shared" si="0"/>
        <v>3000</v>
      </c>
      <c r="D6" s="2" t="str">
        <f t="shared" si="1"/>
        <v>DM3000.2</v>
      </c>
      <c r="F6" s="2" t="str">
        <f t="shared" si="2"/>
        <v>DM3050.2</v>
      </c>
    </row>
    <row r="7" spans="1:7" s="2" customFormat="1" ht="12" x14ac:dyDescent="0.15">
      <c r="A7" s="2" t="s">
        <v>2024</v>
      </c>
      <c r="B7" s="9">
        <f t="shared" si="3"/>
        <v>3</v>
      </c>
      <c r="C7" s="2">
        <f t="shared" si="0"/>
        <v>3000</v>
      </c>
      <c r="D7" s="2" t="str">
        <f t="shared" si="1"/>
        <v>DM3000.3</v>
      </c>
      <c r="F7" s="2" t="str">
        <f t="shared" si="2"/>
        <v>DM3050.3</v>
      </c>
    </row>
    <row r="8" spans="1:7" s="2" customFormat="1" ht="12" x14ac:dyDescent="0.15">
      <c r="A8" s="5" t="s">
        <v>45</v>
      </c>
      <c r="B8" s="9">
        <f t="shared" si="3"/>
        <v>4</v>
      </c>
      <c r="C8" s="2">
        <f t="shared" si="0"/>
        <v>3000</v>
      </c>
      <c r="D8" s="2" t="str">
        <f t="shared" si="1"/>
        <v>DM3000.4</v>
      </c>
      <c r="F8" s="2" t="str">
        <f t="shared" si="2"/>
        <v>DM3050.4</v>
      </c>
    </row>
    <row r="9" spans="1:7" s="2" customFormat="1" ht="12" x14ac:dyDescent="0.15">
      <c r="A9" s="5" t="s">
        <v>45</v>
      </c>
      <c r="B9" s="9">
        <f t="shared" si="3"/>
        <v>5</v>
      </c>
      <c r="C9" s="2">
        <f t="shared" si="0"/>
        <v>3000</v>
      </c>
      <c r="D9" s="2" t="str">
        <f t="shared" si="1"/>
        <v>DM3000.5</v>
      </c>
      <c r="F9" s="2" t="str">
        <f t="shared" si="2"/>
        <v>DM3050.5</v>
      </c>
    </row>
    <row r="10" spans="1:7" s="2" customFormat="1" ht="12" x14ac:dyDescent="0.15">
      <c r="A10" s="5" t="s">
        <v>46</v>
      </c>
      <c r="B10" s="9">
        <f t="shared" si="3"/>
        <v>6</v>
      </c>
      <c r="C10" s="2">
        <f t="shared" si="0"/>
        <v>3000</v>
      </c>
      <c r="D10" s="2" t="str">
        <f t="shared" si="1"/>
        <v>DM3000.6</v>
      </c>
      <c r="F10" s="2" t="str">
        <f t="shared" si="2"/>
        <v>DM3050.6</v>
      </c>
    </row>
    <row r="11" spans="1:7" s="2" customFormat="1" ht="12" x14ac:dyDescent="0.15">
      <c r="A11" s="5" t="s">
        <v>47</v>
      </c>
      <c r="B11" s="9">
        <f t="shared" si="3"/>
        <v>7</v>
      </c>
      <c r="C11" s="2">
        <f t="shared" si="0"/>
        <v>3000</v>
      </c>
      <c r="D11" s="2" t="str">
        <f t="shared" si="1"/>
        <v>DM3000.7</v>
      </c>
      <c r="F11" s="2" t="str">
        <f t="shared" si="2"/>
        <v>DM3050.7</v>
      </c>
    </row>
    <row r="12" spans="1:7" s="2" customFormat="1" ht="12" x14ac:dyDescent="0.15">
      <c r="A12" s="5" t="s">
        <v>48</v>
      </c>
      <c r="B12" s="9">
        <f t="shared" si="3"/>
        <v>8</v>
      </c>
      <c r="C12" s="2">
        <f t="shared" si="0"/>
        <v>3000</v>
      </c>
      <c r="D12" s="2" t="str">
        <f t="shared" si="1"/>
        <v>DM3000.8</v>
      </c>
      <c r="F12" s="2" t="str">
        <f t="shared" si="2"/>
        <v>DM3050.8</v>
      </c>
    </row>
    <row r="13" spans="1:7" s="2" customFormat="1" ht="12" x14ac:dyDescent="0.15">
      <c r="A13" s="5" t="s">
        <v>48</v>
      </c>
      <c r="B13" s="9">
        <f t="shared" si="3"/>
        <v>9</v>
      </c>
      <c r="C13" s="2">
        <f t="shared" si="0"/>
        <v>3000</v>
      </c>
      <c r="D13" s="2" t="str">
        <f t="shared" si="1"/>
        <v>DM3000.9</v>
      </c>
      <c r="F13" s="2" t="str">
        <f t="shared" si="2"/>
        <v>DM3050.9</v>
      </c>
    </row>
    <row r="14" spans="1:7" s="2" customFormat="1" ht="12" x14ac:dyDescent="0.15">
      <c r="A14" s="5" t="s">
        <v>48</v>
      </c>
      <c r="B14" s="9">
        <f t="shared" si="3"/>
        <v>10</v>
      </c>
      <c r="C14" s="2">
        <f t="shared" si="0"/>
        <v>3000</v>
      </c>
      <c r="D14" s="2" t="str">
        <f t="shared" si="1"/>
        <v>DM3000.10</v>
      </c>
      <c r="F14" s="2" t="str">
        <f t="shared" si="2"/>
        <v>DM3050.10</v>
      </c>
    </row>
    <row r="15" spans="1:7" s="2" customFormat="1" ht="12" x14ac:dyDescent="0.15">
      <c r="A15" s="5" t="s">
        <v>48</v>
      </c>
      <c r="B15" s="9">
        <f t="shared" si="3"/>
        <v>11</v>
      </c>
      <c r="C15" s="2">
        <f t="shared" si="0"/>
        <v>3000</v>
      </c>
      <c r="D15" s="2" t="str">
        <f t="shared" si="1"/>
        <v>DM3000.11</v>
      </c>
      <c r="F15" s="2" t="str">
        <f t="shared" si="2"/>
        <v>DM3050.11</v>
      </c>
    </row>
    <row r="16" spans="1:7" s="2" customFormat="1" ht="12" x14ac:dyDescent="0.15">
      <c r="A16" s="5" t="s">
        <v>49</v>
      </c>
      <c r="B16" s="9">
        <f t="shared" si="3"/>
        <v>12</v>
      </c>
      <c r="C16" s="2">
        <f t="shared" si="0"/>
        <v>3000</v>
      </c>
      <c r="D16" s="2" t="str">
        <f t="shared" si="1"/>
        <v>DM3000.12</v>
      </c>
      <c r="F16" s="2" t="str">
        <f t="shared" si="2"/>
        <v>DM3050.12</v>
      </c>
    </row>
    <row r="17" spans="1:6" s="2" customFormat="1" ht="12" x14ac:dyDescent="0.15">
      <c r="A17" s="5" t="s">
        <v>50</v>
      </c>
      <c r="B17" s="9">
        <f t="shared" si="3"/>
        <v>13</v>
      </c>
      <c r="C17" s="2">
        <f t="shared" si="0"/>
        <v>3000</v>
      </c>
      <c r="D17" s="2" t="str">
        <f t="shared" si="1"/>
        <v>DM3000.13</v>
      </c>
      <c r="F17" s="2" t="str">
        <f t="shared" si="2"/>
        <v>DM3050.13</v>
      </c>
    </row>
    <row r="18" spans="1:6" s="2" customFormat="1" ht="12" x14ac:dyDescent="0.15">
      <c r="A18" s="5" t="s">
        <v>50</v>
      </c>
      <c r="B18" s="9">
        <f t="shared" si="3"/>
        <v>14</v>
      </c>
      <c r="C18" s="2">
        <f t="shared" si="0"/>
        <v>3000</v>
      </c>
      <c r="D18" s="2" t="str">
        <f t="shared" si="1"/>
        <v>DM3000.14</v>
      </c>
      <c r="F18" s="2" t="str">
        <f t="shared" si="2"/>
        <v>DM3050.14</v>
      </c>
    </row>
    <row r="19" spans="1:6" s="2" customFormat="1" ht="12" x14ac:dyDescent="0.15">
      <c r="A19" s="5" t="s">
        <v>50</v>
      </c>
      <c r="B19" s="9">
        <f t="shared" si="3"/>
        <v>15</v>
      </c>
      <c r="C19" s="2">
        <f t="shared" si="0"/>
        <v>3000</v>
      </c>
      <c r="D19" s="2" t="str">
        <f t="shared" si="1"/>
        <v>DM3000.15</v>
      </c>
      <c r="F19" s="2" t="str">
        <f t="shared" si="2"/>
        <v>DM3050.15</v>
      </c>
    </row>
    <row r="20" spans="1:6" s="2" customFormat="1" ht="12" x14ac:dyDescent="0.15">
      <c r="A20" s="5" t="s">
        <v>50</v>
      </c>
      <c r="B20" s="9">
        <f t="shared" si="3"/>
        <v>0</v>
      </c>
      <c r="C20" s="2">
        <f t="shared" si="0"/>
        <v>3001</v>
      </c>
      <c r="D20" s="2" t="str">
        <f t="shared" si="1"/>
        <v>DM3001.0</v>
      </c>
      <c r="F20" s="2" t="str">
        <f t="shared" si="2"/>
        <v>DM3051.0</v>
      </c>
    </row>
    <row r="21" spans="1:6" s="2" customFormat="1" ht="12" x14ac:dyDescent="0.15">
      <c r="A21" s="5" t="s">
        <v>50</v>
      </c>
      <c r="B21" s="9">
        <f t="shared" si="3"/>
        <v>1</v>
      </c>
      <c r="C21" s="2">
        <f t="shared" si="0"/>
        <v>3001</v>
      </c>
      <c r="D21" s="2" t="str">
        <f t="shared" si="1"/>
        <v>DM3001.1</v>
      </c>
      <c r="F21" s="2" t="str">
        <f t="shared" si="2"/>
        <v>DM3051.1</v>
      </c>
    </row>
    <row r="22" spans="1:6" s="2" customFormat="1" ht="12" x14ac:dyDescent="0.15">
      <c r="A22" s="5" t="s">
        <v>50</v>
      </c>
      <c r="B22" s="9">
        <f t="shared" si="3"/>
        <v>2</v>
      </c>
      <c r="C22" s="2">
        <f t="shared" si="0"/>
        <v>3001</v>
      </c>
      <c r="D22" s="2" t="str">
        <f t="shared" si="1"/>
        <v>DM3001.2</v>
      </c>
      <c r="F22" s="2" t="str">
        <f t="shared" si="2"/>
        <v>DM3051.2</v>
      </c>
    </row>
    <row r="23" spans="1:6" s="2" customFormat="1" ht="12" x14ac:dyDescent="0.15">
      <c r="A23" s="5" t="s">
        <v>50</v>
      </c>
      <c r="B23" s="9">
        <f t="shared" si="3"/>
        <v>3</v>
      </c>
      <c r="C23" s="2">
        <f t="shared" si="0"/>
        <v>3001</v>
      </c>
      <c r="D23" s="2" t="str">
        <f t="shared" si="1"/>
        <v>DM3001.3</v>
      </c>
      <c r="F23" s="2" t="str">
        <f t="shared" si="2"/>
        <v>DM3051.3</v>
      </c>
    </row>
    <row r="24" spans="1:6" s="2" customFormat="1" ht="12" x14ac:dyDescent="0.15">
      <c r="A24" s="5" t="s">
        <v>50</v>
      </c>
      <c r="B24" s="9">
        <f t="shared" si="3"/>
        <v>4</v>
      </c>
      <c r="C24" s="2">
        <f t="shared" si="0"/>
        <v>3001</v>
      </c>
      <c r="D24" s="2" t="str">
        <f t="shared" si="1"/>
        <v>DM3001.4</v>
      </c>
      <c r="F24" s="2" t="str">
        <f t="shared" si="2"/>
        <v>DM3051.4</v>
      </c>
    </row>
    <row r="25" spans="1:6" s="2" customFormat="1" ht="12" x14ac:dyDescent="0.15">
      <c r="A25" s="5"/>
      <c r="B25" s="9">
        <f t="shared" si="3"/>
        <v>5</v>
      </c>
      <c r="C25" s="2">
        <f t="shared" si="0"/>
        <v>3001</v>
      </c>
      <c r="D25" s="2" t="str">
        <f t="shared" si="1"/>
        <v>DM3001.5</v>
      </c>
      <c r="F25" s="2" t="str">
        <f t="shared" si="2"/>
        <v>DM3051.5</v>
      </c>
    </row>
    <row r="26" spans="1:6" s="2" customFormat="1" ht="12" x14ac:dyDescent="0.15">
      <c r="A26" s="5"/>
      <c r="B26" s="9">
        <f t="shared" si="3"/>
        <v>6</v>
      </c>
      <c r="C26" s="2">
        <f t="shared" si="0"/>
        <v>3001</v>
      </c>
      <c r="D26" s="2" t="str">
        <f t="shared" si="1"/>
        <v>DM3001.6</v>
      </c>
      <c r="F26" s="2" t="str">
        <f t="shared" si="2"/>
        <v>DM3051.6</v>
      </c>
    </row>
    <row r="27" spans="1:6" s="2" customFormat="1" ht="12" x14ac:dyDescent="0.15">
      <c r="A27" s="5"/>
      <c r="B27" s="9">
        <f t="shared" si="3"/>
        <v>7</v>
      </c>
      <c r="C27" s="2">
        <f t="shared" si="0"/>
        <v>3001</v>
      </c>
      <c r="D27" s="2" t="str">
        <f t="shared" si="1"/>
        <v>DM3001.7</v>
      </c>
      <c r="F27" s="2" t="str">
        <f t="shared" si="2"/>
        <v>DM3051.7</v>
      </c>
    </row>
    <row r="28" spans="1:6" s="2" customFormat="1" ht="12" x14ac:dyDescent="0.15">
      <c r="A28" s="5"/>
      <c r="B28" s="9">
        <f t="shared" si="3"/>
        <v>8</v>
      </c>
      <c r="C28" s="2">
        <f t="shared" si="0"/>
        <v>3001</v>
      </c>
      <c r="D28" s="2" t="str">
        <f t="shared" si="1"/>
        <v>DM3001.8</v>
      </c>
      <c r="F28" s="2" t="str">
        <f t="shared" si="2"/>
        <v>DM3051.8</v>
      </c>
    </row>
    <row r="29" spans="1:6" s="2" customFormat="1" ht="12" x14ac:dyDescent="0.15">
      <c r="A29" s="5"/>
      <c r="B29" s="9">
        <f t="shared" si="3"/>
        <v>9</v>
      </c>
      <c r="C29" s="2">
        <f t="shared" si="0"/>
        <v>3001</v>
      </c>
      <c r="D29" s="2" t="str">
        <f t="shared" si="1"/>
        <v>DM3001.9</v>
      </c>
      <c r="F29" s="2" t="str">
        <f t="shared" si="2"/>
        <v>DM3051.9</v>
      </c>
    </row>
    <row r="30" spans="1:6" s="2" customFormat="1" ht="12" x14ac:dyDescent="0.15">
      <c r="A30" s="5"/>
      <c r="B30" s="9">
        <f t="shared" si="3"/>
        <v>10</v>
      </c>
      <c r="C30" s="2">
        <f t="shared" si="0"/>
        <v>3001</v>
      </c>
      <c r="D30" s="2" t="str">
        <f t="shared" si="1"/>
        <v>DM3001.10</v>
      </c>
      <c r="F30" s="2" t="str">
        <f t="shared" si="2"/>
        <v>DM3051.10</v>
      </c>
    </row>
    <row r="31" spans="1:6" s="2" customFormat="1" ht="12" x14ac:dyDescent="0.15">
      <c r="A31" s="5"/>
      <c r="B31" s="9">
        <f t="shared" si="3"/>
        <v>11</v>
      </c>
      <c r="C31" s="2">
        <f t="shared" si="0"/>
        <v>3001</v>
      </c>
      <c r="D31" s="2" t="str">
        <f t="shared" si="1"/>
        <v>DM3001.11</v>
      </c>
      <c r="F31" s="2" t="str">
        <f t="shared" si="2"/>
        <v>DM3051.11</v>
      </c>
    </row>
    <row r="32" spans="1:6" s="2" customFormat="1" ht="12" x14ac:dyDescent="0.15">
      <c r="A32" s="5"/>
      <c r="B32" s="9">
        <f t="shared" si="3"/>
        <v>12</v>
      </c>
      <c r="C32" s="2">
        <f t="shared" si="0"/>
        <v>3001</v>
      </c>
      <c r="D32" s="2" t="str">
        <f t="shared" si="1"/>
        <v>DM3001.12</v>
      </c>
      <c r="F32" s="2" t="str">
        <f t="shared" si="2"/>
        <v>DM3051.12</v>
      </c>
    </row>
    <row r="33" spans="1:6" s="2" customFormat="1" ht="12" x14ac:dyDescent="0.15">
      <c r="A33" s="5"/>
      <c r="B33" s="9">
        <f t="shared" si="3"/>
        <v>13</v>
      </c>
      <c r="C33" s="2">
        <f t="shared" si="0"/>
        <v>3001</v>
      </c>
      <c r="D33" s="2" t="str">
        <f t="shared" si="1"/>
        <v>DM3001.13</v>
      </c>
      <c r="F33" s="2" t="str">
        <f t="shared" si="2"/>
        <v>DM3051.13</v>
      </c>
    </row>
    <row r="34" spans="1:6" s="2" customFormat="1" ht="12" x14ac:dyDescent="0.15">
      <c r="A34" s="5"/>
      <c r="B34" s="9">
        <f t="shared" si="3"/>
        <v>14</v>
      </c>
      <c r="C34" s="2">
        <f t="shared" si="0"/>
        <v>3001</v>
      </c>
      <c r="D34" s="2" t="str">
        <f t="shared" si="1"/>
        <v>DM3001.14</v>
      </c>
      <c r="F34" s="2" t="str">
        <f t="shared" si="2"/>
        <v>DM3051.14</v>
      </c>
    </row>
    <row r="35" spans="1:6" s="2" customFormat="1" ht="12" x14ac:dyDescent="0.15">
      <c r="A35" s="5"/>
      <c r="B35" s="9">
        <f t="shared" si="3"/>
        <v>15</v>
      </c>
      <c r="C35" s="2">
        <f t="shared" si="0"/>
        <v>3001</v>
      </c>
      <c r="D35" s="2" t="str">
        <f t="shared" si="1"/>
        <v>DM3001.15</v>
      </c>
      <c r="F35" s="2" t="str">
        <f t="shared" si="2"/>
        <v>DM3051.15</v>
      </c>
    </row>
    <row r="36" spans="1:6" s="2" customFormat="1" ht="12" x14ac:dyDescent="0.15">
      <c r="B36" s="9">
        <f t="shared" si="3"/>
        <v>0</v>
      </c>
      <c r="C36" s="2">
        <f t="shared" si="0"/>
        <v>3002</v>
      </c>
      <c r="D36" s="2" t="str">
        <f t="shared" si="1"/>
        <v>DM3002.0</v>
      </c>
      <c r="F36" s="2" t="str">
        <f t="shared" si="2"/>
        <v>DM3052.0</v>
      </c>
    </row>
    <row r="37" spans="1:6" s="2" customFormat="1" ht="12" x14ac:dyDescent="0.15">
      <c r="B37" s="9">
        <f t="shared" si="3"/>
        <v>1</v>
      </c>
      <c r="C37" s="2">
        <f t="shared" si="0"/>
        <v>3002</v>
      </c>
      <c r="D37" s="2" t="str">
        <f t="shared" si="1"/>
        <v>DM3002.1</v>
      </c>
      <c r="F37" s="2" t="str">
        <f t="shared" si="2"/>
        <v>DM3052.1</v>
      </c>
    </row>
    <row r="38" spans="1:6" s="2" customFormat="1" ht="12" x14ac:dyDescent="0.15">
      <c r="B38" s="9">
        <f t="shared" si="3"/>
        <v>2</v>
      </c>
      <c r="C38" s="2">
        <f t="shared" si="0"/>
        <v>3002</v>
      </c>
      <c r="D38" s="2" t="str">
        <f t="shared" si="1"/>
        <v>DM3002.2</v>
      </c>
      <c r="F38" s="2" t="str">
        <f t="shared" si="2"/>
        <v>DM3052.2</v>
      </c>
    </row>
    <row r="39" spans="1:6" s="2" customFormat="1" ht="12" x14ac:dyDescent="0.15">
      <c r="B39" s="9">
        <f t="shared" si="3"/>
        <v>3</v>
      </c>
      <c r="C39" s="2">
        <f t="shared" si="0"/>
        <v>3002</v>
      </c>
      <c r="D39" s="2" t="str">
        <f t="shared" si="1"/>
        <v>DM3002.3</v>
      </c>
      <c r="F39" s="2" t="str">
        <f t="shared" si="2"/>
        <v>DM3052.3</v>
      </c>
    </row>
    <row r="40" spans="1:6" s="2" customFormat="1" ht="12" x14ac:dyDescent="0.15">
      <c r="B40" s="9">
        <f t="shared" si="3"/>
        <v>4</v>
      </c>
      <c r="C40" s="2">
        <f t="shared" si="0"/>
        <v>3002</v>
      </c>
      <c r="D40" s="2" t="str">
        <f t="shared" si="1"/>
        <v>DM3002.4</v>
      </c>
      <c r="F40" s="2" t="str">
        <f t="shared" si="2"/>
        <v>DM3052.4</v>
      </c>
    </row>
    <row r="41" spans="1:6" s="2" customFormat="1" ht="12" x14ac:dyDescent="0.15">
      <c r="B41" s="9">
        <f t="shared" si="3"/>
        <v>5</v>
      </c>
      <c r="C41" s="2">
        <f t="shared" si="0"/>
        <v>3002</v>
      </c>
      <c r="D41" s="2" t="str">
        <f t="shared" si="1"/>
        <v>DM3002.5</v>
      </c>
      <c r="F41" s="2" t="str">
        <f t="shared" si="2"/>
        <v>DM3052.5</v>
      </c>
    </row>
    <row r="42" spans="1:6" s="2" customFormat="1" ht="12" x14ac:dyDescent="0.15">
      <c r="B42" s="9">
        <f t="shared" si="3"/>
        <v>6</v>
      </c>
      <c r="C42" s="2">
        <f t="shared" si="0"/>
        <v>3002</v>
      </c>
      <c r="D42" s="2" t="str">
        <f t="shared" si="1"/>
        <v>DM3002.6</v>
      </c>
      <c r="F42" s="2" t="str">
        <f t="shared" si="2"/>
        <v>DM3052.6</v>
      </c>
    </row>
    <row r="43" spans="1:6" s="2" customFormat="1" ht="12" x14ac:dyDescent="0.15">
      <c r="B43" s="9">
        <f t="shared" si="3"/>
        <v>7</v>
      </c>
      <c r="C43" s="2">
        <f t="shared" si="0"/>
        <v>3002</v>
      </c>
      <c r="D43" s="2" t="str">
        <f t="shared" si="1"/>
        <v>DM3002.7</v>
      </c>
      <c r="F43" s="2" t="str">
        <f t="shared" si="2"/>
        <v>DM3052.7</v>
      </c>
    </row>
    <row r="44" spans="1:6" s="2" customFormat="1" ht="12" x14ac:dyDescent="0.15">
      <c r="B44" s="9">
        <f t="shared" si="3"/>
        <v>8</v>
      </c>
      <c r="C44" s="2">
        <f t="shared" si="0"/>
        <v>3002</v>
      </c>
      <c r="D44" s="2" t="str">
        <f t="shared" si="1"/>
        <v>DM3002.8</v>
      </c>
      <c r="F44" s="2" t="str">
        <f t="shared" si="2"/>
        <v>DM3052.8</v>
      </c>
    </row>
    <row r="45" spans="1:6" s="2" customFormat="1" ht="12" x14ac:dyDescent="0.15">
      <c r="B45" s="9">
        <f t="shared" si="3"/>
        <v>9</v>
      </c>
      <c r="C45" s="2">
        <f t="shared" si="0"/>
        <v>3002</v>
      </c>
      <c r="D45" s="2" t="str">
        <f t="shared" si="1"/>
        <v>DM3002.9</v>
      </c>
      <c r="F45" s="2" t="str">
        <f t="shared" si="2"/>
        <v>DM3052.9</v>
      </c>
    </row>
    <row r="46" spans="1:6" s="2" customFormat="1" ht="12" x14ac:dyDescent="0.15">
      <c r="B46" s="9">
        <f t="shared" si="3"/>
        <v>10</v>
      </c>
      <c r="C46" s="2">
        <f t="shared" si="0"/>
        <v>3002</v>
      </c>
      <c r="D46" s="2" t="str">
        <f t="shared" si="1"/>
        <v>DM3002.10</v>
      </c>
      <c r="F46" s="2" t="str">
        <f t="shared" si="2"/>
        <v>DM3052.10</v>
      </c>
    </row>
    <row r="47" spans="1:6" s="2" customFormat="1" ht="12" x14ac:dyDescent="0.15">
      <c r="B47" s="9">
        <f t="shared" si="3"/>
        <v>11</v>
      </c>
      <c r="C47" s="2">
        <f t="shared" si="0"/>
        <v>3002</v>
      </c>
      <c r="D47" s="2" t="str">
        <f t="shared" si="1"/>
        <v>DM3002.11</v>
      </c>
      <c r="F47" s="2" t="str">
        <f t="shared" si="2"/>
        <v>DM3052.11</v>
      </c>
    </row>
    <row r="48" spans="1:6" s="2" customFormat="1" ht="12" x14ac:dyDescent="0.15">
      <c r="B48" s="9">
        <f t="shared" si="3"/>
        <v>12</v>
      </c>
      <c r="C48" s="2">
        <f t="shared" si="0"/>
        <v>3002</v>
      </c>
      <c r="D48" s="2" t="str">
        <f t="shared" si="1"/>
        <v>DM3002.12</v>
      </c>
      <c r="F48" s="2" t="str">
        <f t="shared" si="2"/>
        <v>DM3052.12</v>
      </c>
    </row>
    <row r="49" spans="2:6" s="2" customFormat="1" ht="12" x14ac:dyDescent="0.15">
      <c r="B49" s="9">
        <f t="shared" si="3"/>
        <v>13</v>
      </c>
      <c r="C49" s="2">
        <f t="shared" si="0"/>
        <v>3002</v>
      </c>
      <c r="D49" s="2" t="str">
        <f t="shared" si="1"/>
        <v>DM3002.13</v>
      </c>
      <c r="F49" s="2" t="str">
        <f t="shared" si="2"/>
        <v>DM3052.13</v>
      </c>
    </row>
    <row r="50" spans="2:6" s="2" customFormat="1" ht="12" x14ac:dyDescent="0.15">
      <c r="B50" s="9">
        <f t="shared" si="3"/>
        <v>14</v>
      </c>
      <c r="C50" s="2">
        <f t="shared" si="0"/>
        <v>3002</v>
      </c>
      <c r="D50" s="2" t="str">
        <f t="shared" si="1"/>
        <v>DM3002.14</v>
      </c>
      <c r="F50" s="2" t="str">
        <f t="shared" si="2"/>
        <v>DM3052.14</v>
      </c>
    </row>
    <row r="51" spans="2:6" s="2" customFormat="1" ht="12" x14ac:dyDescent="0.15">
      <c r="B51" s="9">
        <f t="shared" si="3"/>
        <v>15</v>
      </c>
      <c r="C51" s="2">
        <f t="shared" si="0"/>
        <v>3002</v>
      </c>
      <c r="D51" s="2" t="str">
        <f t="shared" si="1"/>
        <v>DM3002.15</v>
      </c>
      <c r="F51" s="2" t="str">
        <f t="shared" si="2"/>
        <v>DM3052.15</v>
      </c>
    </row>
    <row r="52" spans="2:6" s="2" customFormat="1" ht="12" x14ac:dyDescent="0.15">
      <c r="B52" s="9">
        <f t="shared" si="3"/>
        <v>0</v>
      </c>
      <c r="C52" s="2">
        <f t="shared" si="0"/>
        <v>3003</v>
      </c>
      <c r="D52" s="2" t="str">
        <f t="shared" si="1"/>
        <v>DM3003.0</v>
      </c>
      <c r="F52" s="2" t="str">
        <f t="shared" si="2"/>
        <v>DM3053.0</v>
      </c>
    </row>
    <row r="53" spans="2:6" s="2" customFormat="1" ht="12" x14ac:dyDescent="0.15">
      <c r="B53" s="9">
        <f t="shared" si="3"/>
        <v>1</v>
      </c>
      <c r="C53" s="2">
        <f t="shared" si="0"/>
        <v>3003</v>
      </c>
      <c r="D53" s="2" t="str">
        <f t="shared" si="1"/>
        <v>DM3003.1</v>
      </c>
      <c r="F53" s="2" t="str">
        <f t="shared" si="2"/>
        <v>DM3053.1</v>
      </c>
    </row>
    <row r="54" spans="2:6" s="2" customFormat="1" ht="12" x14ac:dyDescent="0.15">
      <c r="B54" s="9">
        <f t="shared" si="3"/>
        <v>2</v>
      </c>
      <c r="C54" s="2">
        <f t="shared" si="0"/>
        <v>3003</v>
      </c>
      <c r="D54" s="2" t="str">
        <f t="shared" si="1"/>
        <v>DM3003.2</v>
      </c>
      <c r="F54" s="2" t="str">
        <f t="shared" si="2"/>
        <v>DM3053.2</v>
      </c>
    </row>
    <row r="55" spans="2:6" s="2" customFormat="1" ht="12" x14ac:dyDescent="0.15">
      <c r="B55" s="9">
        <f t="shared" si="3"/>
        <v>3</v>
      </c>
      <c r="C55" s="2">
        <f t="shared" si="0"/>
        <v>3003</v>
      </c>
      <c r="D55" s="2" t="str">
        <f t="shared" si="1"/>
        <v>DM3003.3</v>
      </c>
      <c r="F55" s="2" t="str">
        <f t="shared" si="2"/>
        <v>DM3053.3</v>
      </c>
    </row>
    <row r="56" spans="2:6" s="2" customFormat="1" ht="12" x14ac:dyDescent="0.15">
      <c r="B56" s="9">
        <f t="shared" si="3"/>
        <v>4</v>
      </c>
      <c r="C56" s="2">
        <f t="shared" si="0"/>
        <v>3003</v>
      </c>
      <c r="D56" s="2" t="str">
        <f t="shared" si="1"/>
        <v>DM3003.4</v>
      </c>
      <c r="F56" s="2" t="str">
        <f t="shared" si="2"/>
        <v>DM3053.4</v>
      </c>
    </row>
    <row r="57" spans="2:6" s="2" customFormat="1" ht="12" x14ac:dyDescent="0.15">
      <c r="B57" s="9">
        <f t="shared" si="3"/>
        <v>5</v>
      </c>
      <c r="C57" s="2">
        <f t="shared" si="0"/>
        <v>3003</v>
      </c>
      <c r="D57" s="2" t="str">
        <f t="shared" si="1"/>
        <v>DM3003.5</v>
      </c>
      <c r="F57" s="2" t="str">
        <f t="shared" si="2"/>
        <v>DM3053.5</v>
      </c>
    </row>
    <row r="58" spans="2:6" s="2" customFormat="1" ht="12" x14ac:dyDescent="0.15">
      <c r="B58" s="9">
        <f t="shared" si="3"/>
        <v>6</v>
      </c>
      <c r="C58" s="2">
        <f t="shared" si="0"/>
        <v>3003</v>
      </c>
      <c r="D58" s="2" t="str">
        <f t="shared" si="1"/>
        <v>DM3003.6</v>
      </c>
      <c r="F58" s="2" t="str">
        <f t="shared" si="2"/>
        <v>DM3053.6</v>
      </c>
    </row>
    <row r="59" spans="2:6" s="2" customFormat="1" ht="12" x14ac:dyDescent="0.15">
      <c r="B59" s="9">
        <f t="shared" si="3"/>
        <v>7</v>
      </c>
      <c r="C59" s="2">
        <f t="shared" si="0"/>
        <v>3003</v>
      </c>
      <c r="D59" s="2" t="str">
        <f t="shared" si="1"/>
        <v>DM3003.7</v>
      </c>
      <c r="F59" s="2" t="str">
        <f t="shared" si="2"/>
        <v>DM3053.7</v>
      </c>
    </row>
    <row r="60" spans="2:6" s="2" customFormat="1" ht="12" x14ac:dyDescent="0.15">
      <c r="B60" s="9">
        <f t="shared" si="3"/>
        <v>8</v>
      </c>
      <c r="C60" s="2">
        <f t="shared" si="0"/>
        <v>3003</v>
      </c>
      <c r="D60" s="2" t="str">
        <f t="shared" si="1"/>
        <v>DM3003.8</v>
      </c>
      <c r="F60" s="2" t="str">
        <f t="shared" si="2"/>
        <v>DM3053.8</v>
      </c>
    </row>
    <row r="61" spans="2:6" s="2" customFormat="1" ht="12" x14ac:dyDescent="0.15">
      <c r="B61" s="9">
        <f t="shared" si="3"/>
        <v>9</v>
      </c>
      <c r="C61" s="2">
        <f t="shared" si="0"/>
        <v>3003</v>
      </c>
      <c r="D61" s="2" t="str">
        <f t="shared" si="1"/>
        <v>DM3003.9</v>
      </c>
      <c r="F61" s="2" t="str">
        <f t="shared" si="2"/>
        <v>DM3053.9</v>
      </c>
    </row>
    <row r="62" spans="2:6" s="2" customFormat="1" ht="12" x14ac:dyDescent="0.15">
      <c r="B62" s="9">
        <f t="shared" si="3"/>
        <v>10</v>
      </c>
      <c r="C62" s="2">
        <f t="shared" si="0"/>
        <v>3003</v>
      </c>
      <c r="D62" s="2" t="str">
        <f t="shared" si="1"/>
        <v>DM3003.10</v>
      </c>
      <c r="F62" s="2" t="str">
        <f t="shared" si="2"/>
        <v>DM3053.10</v>
      </c>
    </row>
    <row r="63" spans="2:6" s="2" customFormat="1" ht="12" x14ac:dyDescent="0.15">
      <c r="B63" s="9">
        <f t="shared" si="3"/>
        <v>11</v>
      </c>
      <c r="C63" s="2">
        <f t="shared" si="0"/>
        <v>3003</v>
      </c>
      <c r="D63" s="2" t="str">
        <f t="shared" si="1"/>
        <v>DM3003.11</v>
      </c>
      <c r="F63" s="2" t="str">
        <f t="shared" si="2"/>
        <v>DM3053.11</v>
      </c>
    </row>
    <row r="64" spans="2:6" s="2" customFormat="1" ht="12" x14ac:dyDescent="0.15">
      <c r="B64" s="9">
        <f t="shared" si="3"/>
        <v>12</v>
      </c>
      <c r="C64" s="2">
        <f t="shared" si="0"/>
        <v>3003</v>
      </c>
      <c r="D64" s="2" t="str">
        <f t="shared" si="1"/>
        <v>DM3003.12</v>
      </c>
      <c r="F64" s="2" t="str">
        <f t="shared" si="2"/>
        <v>DM3053.12</v>
      </c>
    </row>
    <row r="65" spans="2:6" s="2" customFormat="1" ht="12" x14ac:dyDescent="0.15">
      <c r="B65" s="9">
        <f t="shared" si="3"/>
        <v>13</v>
      </c>
      <c r="C65" s="2">
        <f t="shared" si="0"/>
        <v>3003</v>
      </c>
      <c r="D65" s="2" t="str">
        <f t="shared" si="1"/>
        <v>DM3003.13</v>
      </c>
      <c r="F65" s="2" t="str">
        <f t="shared" si="2"/>
        <v>DM3053.13</v>
      </c>
    </row>
    <row r="66" spans="2:6" s="2" customFormat="1" ht="12" x14ac:dyDescent="0.15">
      <c r="B66" s="9">
        <f t="shared" si="3"/>
        <v>14</v>
      </c>
      <c r="C66" s="2">
        <f t="shared" si="0"/>
        <v>3003</v>
      </c>
      <c r="D66" s="2" t="str">
        <f t="shared" si="1"/>
        <v>DM3003.14</v>
      </c>
      <c r="F66" s="2" t="str">
        <f t="shared" si="2"/>
        <v>DM3053.14</v>
      </c>
    </row>
    <row r="67" spans="2:6" s="2" customFormat="1" ht="12" x14ac:dyDescent="0.15">
      <c r="B67" s="9">
        <f t="shared" si="3"/>
        <v>15</v>
      </c>
      <c r="C67" s="2">
        <f t="shared" si="0"/>
        <v>3003</v>
      </c>
      <c r="D67" s="2" t="str">
        <f t="shared" si="1"/>
        <v>DM3003.15</v>
      </c>
      <c r="F67" s="2" t="str">
        <f t="shared" si="2"/>
        <v>DM3053.15</v>
      </c>
    </row>
    <row r="68" spans="2:6" s="2" customFormat="1" ht="12" x14ac:dyDescent="0.15">
      <c r="B68" s="9">
        <f t="shared" si="3"/>
        <v>0</v>
      </c>
      <c r="C68" s="2">
        <f t="shared" si="0"/>
        <v>3004</v>
      </c>
      <c r="D68" s="2" t="str">
        <f t="shared" si="1"/>
        <v>DM3004.0</v>
      </c>
      <c r="F68" s="2" t="str">
        <f t="shared" si="2"/>
        <v>DM3054.0</v>
      </c>
    </row>
    <row r="69" spans="2:6" s="2" customFormat="1" ht="12" x14ac:dyDescent="0.15">
      <c r="B69" s="9">
        <f t="shared" si="3"/>
        <v>1</v>
      </c>
      <c r="C69" s="2">
        <f t="shared" ref="C69:C132" si="4">IF(B68=15,C68+1,C68)</f>
        <v>3004</v>
      </c>
      <c r="D69" s="2" t="str">
        <f t="shared" ref="D69:D132" si="5">A$3&amp;C69&amp;"."&amp;B69</f>
        <v>DM3004.1</v>
      </c>
      <c r="F69" s="2" t="str">
        <f t="shared" ref="F69:F132" si="6">A$3&amp;C69+50&amp;"."&amp;B69</f>
        <v>DM3054.1</v>
      </c>
    </row>
    <row r="70" spans="2:6" s="2" customFormat="1" ht="12" x14ac:dyDescent="0.15">
      <c r="B70" s="9">
        <f t="shared" ref="B70:B133" si="7">IF(B69=15,0,(B69+1))</f>
        <v>2</v>
      </c>
      <c r="C70" s="2">
        <f t="shared" si="4"/>
        <v>3004</v>
      </c>
      <c r="D70" s="2" t="str">
        <f t="shared" si="5"/>
        <v>DM3004.2</v>
      </c>
      <c r="F70" s="2" t="str">
        <f t="shared" si="6"/>
        <v>DM3054.2</v>
      </c>
    </row>
    <row r="71" spans="2:6" s="2" customFormat="1" ht="12" x14ac:dyDescent="0.15">
      <c r="B71" s="9">
        <f t="shared" si="7"/>
        <v>3</v>
      </c>
      <c r="C71" s="2">
        <f t="shared" si="4"/>
        <v>3004</v>
      </c>
      <c r="D71" s="2" t="str">
        <f t="shared" si="5"/>
        <v>DM3004.3</v>
      </c>
      <c r="F71" s="2" t="str">
        <f t="shared" si="6"/>
        <v>DM3054.3</v>
      </c>
    </row>
    <row r="72" spans="2:6" s="2" customFormat="1" ht="12" x14ac:dyDescent="0.15">
      <c r="B72" s="9">
        <f t="shared" si="7"/>
        <v>4</v>
      </c>
      <c r="C72" s="2">
        <f t="shared" si="4"/>
        <v>3004</v>
      </c>
      <c r="D72" s="2" t="str">
        <f t="shared" si="5"/>
        <v>DM3004.4</v>
      </c>
      <c r="F72" s="2" t="str">
        <f t="shared" si="6"/>
        <v>DM3054.4</v>
      </c>
    </row>
    <row r="73" spans="2:6" s="2" customFormat="1" ht="12" x14ac:dyDescent="0.15">
      <c r="B73" s="9">
        <f t="shared" si="7"/>
        <v>5</v>
      </c>
      <c r="C73" s="2">
        <f t="shared" si="4"/>
        <v>3004</v>
      </c>
      <c r="D73" s="2" t="str">
        <f t="shared" si="5"/>
        <v>DM3004.5</v>
      </c>
      <c r="F73" s="2" t="str">
        <f t="shared" si="6"/>
        <v>DM3054.5</v>
      </c>
    </row>
    <row r="74" spans="2:6" s="2" customFormat="1" ht="12" x14ac:dyDescent="0.15">
      <c r="B74" s="9">
        <f t="shared" si="7"/>
        <v>6</v>
      </c>
      <c r="C74" s="2">
        <f t="shared" si="4"/>
        <v>3004</v>
      </c>
      <c r="D74" s="2" t="str">
        <f t="shared" si="5"/>
        <v>DM3004.6</v>
      </c>
      <c r="F74" s="2" t="str">
        <f t="shared" si="6"/>
        <v>DM3054.6</v>
      </c>
    </row>
    <row r="75" spans="2:6" s="2" customFormat="1" ht="12" x14ac:dyDescent="0.15">
      <c r="B75" s="9">
        <f t="shared" si="7"/>
        <v>7</v>
      </c>
      <c r="C75" s="2">
        <f t="shared" si="4"/>
        <v>3004</v>
      </c>
      <c r="D75" s="2" t="str">
        <f t="shared" si="5"/>
        <v>DM3004.7</v>
      </c>
      <c r="F75" s="2" t="str">
        <f t="shared" si="6"/>
        <v>DM3054.7</v>
      </c>
    </row>
    <row r="76" spans="2:6" s="2" customFormat="1" ht="12" x14ac:dyDescent="0.15">
      <c r="B76" s="9">
        <f t="shared" si="7"/>
        <v>8</v>
      </c>
      <c r="C76" s="2">
        <f t="shared" si="4"/>
        <v>3004</v>
      </c>
      <c r="D76" s="2" t="str">
        <f t="shared" si="5"/>
        <v>DM3004.8</v>
      </c>
      <c r="F76" s="2" t="str">
        <f t="shared" si="6"/>
        <v>DM3054.8</v>
      </c>
    </row>
    <row r="77" spans="2:6" s="2" customFormat="1" ht="12" x14ac:dyDescent="0.15">
      <c r="B77" s="9">
        <f t="shared" si="7"/>
        <v>9</v>
      </c>
      <c r="C77" s="2">
        <f t="shared" si="4"/>
        <v>3004</v>
      </c>
      <c r="D77" s="2" t="str">
        <f t="shared" si="5"/>
        <v>DM3004.9</v>
      </c>
      <c r="F77" s="2" t="str">
        <f t="shared" si="6"/>
        <v>DM3054.9</v>
      </c>
    </row>
    <row r="78" spans="2:6" s="2" customFormat="1" ht="12" x14ac:dyDescent="0.15">
      <c r="B78" s="9">
        <f t="shared" si="7"/>
        <v>10</v>
      </c>
      <c r="C78" s="2">
        <f t="shared" si="4"/>
        <v>3004</v>
      </c>
      <c r="D78" s="2" t="str">
        <f t="shared" si="5"/>
        <v>DM3004.10</v>
      </c>
      <c r="F78" s="2" t="str">
        <f t="shared" si="6"/>
        <v>DM3054.10</v>
      </c>
    </row>
    <row r="79" spans="2:6" s="2" customFormat="1" ht="12" x14ac:dyDescent="0.15">
      <c r="B79" s="9">
        <f t="shared" si="7"/>
        <v>11</v>
      </c>
      <c r="C79" s="2">
        <f t="shared" si="4"/>
        <v>3004</v>
      </c>
      <c r="D79" s="2" t="str">
        <f t="shared" si="5"/>
        <v>DM3004.11</v>
      </c>
      <c r="F79" s="2" t="str">
        <f t="shared" si="6"/>
        <v>DM3054.11</v>
      </c>
    </row>
    <row r="80" spans="2:6" s="2" customFormat="1" ht="12" x14ac:dyDescent="0.15">
      <c r="B80" s="9">
        <f t="shared" si="7"/>
        <v>12</v>
      </c>
      <c r="C80" s="2">
        <f t="shared" si="4"/>
        <v>3004</v>
      </c>
      <c r="D80" s="2" t="str">
        <f t="shared" si="5"/>
        <v>DM3004.12</v>
      </c>
      <c r="F80" s="2" t="str">
        <f t="shared" si="6"/>
        <v>DM3054.12</v>
      </c>
    </row>
    <row r="81" spans="2:6" s="2" customFormat="1" ht="12" x14ac:dyDescent="0.15">
      <c r="B81" s="9">
        <f t="shared" si="7"/>
        <v>13</v>
      </c>
      <c r="C81" s="2">
        <f t="shared" si="4"/>
        <v>3004</v>
      </c>
      <c r="D81" s="2" t="str">
        <f t="shared" si="5"/>
        <v>DM3004.13</v>
      </c>
      <c r="F81" s="2" t="str">
        <f t="shared" si="6"/>
        <v>DM3054.13</v>
      </c>
    </row>
    <row r="82" spans="2:6" s="2" customFormat="1" ht="12" x14ac:dyDescent="0.15">
      <c r="B82" s="9">
        <f t="shared" si="7"/>
        <v>14</v>
      </c>
      <c r="C82" s="2">
        <f t="shared" si="4"/>
        <v>3004</v>
      </c>
      <c r="D82" s="2" t="str">
        <f t="shared" si="5"/>
        <v>DM3004.14</v>
      </c>
      <c r="F82" s="2" t="str">
        <f t="shared" si="6"/>
        <v>DM3054.14</v>
      </c>
    </row>
    <row r="83" spans="2:6" s="2" customFormat="1" ht="12" x14ac:dyDescent="0.15">
      <c r="B83" s="9">
        <f t="shared" si="7"/>
        <v>15</v>
      </c>
      <c r="C83" s="2">
        <f t="shared" si="4"/>
        <v>3004</v>
      </c>
      <c r="D83" s="2" t="str">
        <f t="shared" si="5"/>
        <v>DM3004.15</v>
      </c>
      <c r="F83" s="2" t="str">
        <f t="shared" si="6"/>
        <v>DM3054.15</v>
      </c>
    </row>
    <row r="84" spans="2:6" s="2" customFormat="1" ht="12" x14ac:dyDescent="0.15">
      <c r="B84" s="9">
        <f t="shared" si="7"/>
        <v>0</v>
      </c>
      <c r="C84" s="2">
        <f t="shared" si="4"/>
        <v>3005</v>
      </c>
      <c r="D84" s="2" t="str">
        <f t="shared" si="5"/>
        <v>DM3005.0</v>
      </c>
      <c r="F84" s="2" t="str">
        <f t="shared" si="6"/>
        <v>DM3055.0</v>
      </c>
    </row>
    <row r="85" spans="2:6" s="2" customFormat="1" ht="12" x14ac:dyDescent="0.15">
      <c r="B85" s="9">
        <f t="shared" si="7"/>
        <v>1</v>
      </c>
      <c r="C85" s="2">
        <f t="shared" si="4"/>
        <v>3005</v>
      </c>
      <c r="D85" s="2" t="str">
        <f t="shared" si="5"/>
        <v>DM3005.1</v>
      </c>
      <c r="F85" s="2" t="str">
        <f t="shared" si="6"/>
        <v>DM3055.1</v>
      </c>
    </row>
    <row r="86" spans="2:6" s="2" customFormat="1" ht="12" x14ac:dyDescent="0.15">
      <c r="B86" s="9">
        <f t="shared" si="7"/>
        <v>2</v>
      </c>
      <c r="C86" s="2">
        <f t="shared" si="4"/>
        <v>3005</v>
      </c>
      <c r="D86" s="2" t="str">
        <f t="shared" si="5"/>
        <v>DM3005.2</v>
      </c>
      <c r="F86" s="2" t="str">
        <f t="shared" si="6"/>
        <v>DM3055.2</v>
      </c>
    </row>
    <row r="87" spans="2:6" s="2" customFormat="1" ht="12" x14ac:dyDescent="0.15">
      <c r="B87" s="9">
        <f t="shared" si="7"/>
        <v>3</v>
      </c>
      <c r="C87" s="2">
        <f t="shared" si="4"/>
        <v>3005</v>
      </c>
      <c r="D87" s="2" t="str">
        <f t="shared" si="5"/>
        <v>DM3005.3</v>
      </c>
      <c r="F87" s="2" t="str">
        <f t="shared" si="6"/>
        <v>DM3055.3</v>
      </c>
    </row>
    <row r="88" spans="2:6" s="2" customFormat="1" ht="12" x14ac:dyDescent="0.15">
      <c r="B88" s="9">
        <f t="shared" si="7"/>
        <v>4</v>
      </c>
      <c r="C88" s="2">
        <f t="shared" si="4"/>
        <v>3005</v>
      </c>
      <c r="D88" s="2" t="str">
        <f t="shared" si="5"/>
        <v>DM3005.4</v>
      </c>
      <c r="F88" s="2" t="str">
        <f t="shared" si="6"/>
        <v>DM3055.4</v>
      </c>
    </row>
    <row r="89" spans="2:6" s="2" customFormat="1" ht="12" x14ac:dyDescent="0.15">
      <c r="B89" s="9">
        <f t="shared" si="7"/>
        <v>5</v>
      </c>
      <c r="C89" s="2">
        <f t="shared" si="4"/>
        <v>3005</v>
      </c>
      <c r="D89" s="2" t="str">
        <f t="shared" si="5"/>
        <v>DM3005.5</v>
      </c>
      <c r="F89" s="2" t="str">
        <f t="shared" si="6"/>
        <v>DM3055.5</v>
      </c>
    </row>
    <row r="90" spans="2:6" s="2" customFormat="1" ht="12" x14ac:dyDescent="0.15">
      <c r="B90" s="9">
        <f t="shared" si="7"/>
        <v>6</v>
      </c>
      <c r="C90" s="2">
        <f t="shared" si="4"/>
        <v>3005</v>
      </c>
      <c r="D90" s="2" t="str">
        <f t="shared" si="5"/>
        <v>DM3005.6</v>
      </c>
      <c r="F90" s="2" t="str">
        <f t="shared" si="6"/>
        <v>DM3055.6</v>
      </c>
    </row>
    <row r="91" spans="2:6" s="2" customFormat="1" ht="12" x14ac:dyDescent="0.15">
      <c r="B91" s="9">
        <f t="shared" si="7"/>
        <v>7</v>
      </c>
      <c r="C91" s="2">
        <f t="shared" si="4"/>
        <v>3005</v>
      </c>
      <c r="D91" s="2" t="str">
        <f t="shared" si="5"/>
        <v>DM3005.7</v>
      </c>
      <c r="F91" s="2" t="str">
        <f t="shared" si="6"/>
        <v>DM3055.7</v>
      </c>
    </row>
    <row r="92" spans="2:6" s="2" customFormat="1" ht="12" x14ac:dyDescent="0.15">
      <c r="B92" s="9">
        <f t="shared" si="7"/>
        <v>8</v>
      </c>
      <c r="C92" s="2">
        <f t="shared" si="4"/>
        <v>3005</v>
      </c>
      <c r="D92" s="2" t="str">
        <f t="shared" si="5"/>
        <v>DM3005.8</v>
      </c>
      <c r="F92" s="2" t="str">
        <f t="shared" si="6"/>
        <v>DM3055.8</v>
      </c>
    </row>
    <row r="93" spans="2:6" s="2" customFormat="1" ht="12" x14ac:dyDescent="0.15">
      <c r="B93" s="9">
        <f t="shared" si="7"/>
        <v>9</v>
      </c>
      <c r="C93" s="2">
        <f t="shared" si="4"/>
        <v>3005</v>
      </c>
      <c r="D93" s="2" t="str">
        <f t="shared" si="5"/>
        <v>DM3005.9</v>
      </c>
      <c r="F93" s="2" t="str">
        <f t="shared" si="6"/>
        <v>DM3055.9</v>
      </c>
    </row>
    <row r="94" spans="2:6" s="2" customFormat="1" ht="12" x14ac:dyDescent="0.15">
      <c r="B94" s="9">
        <f t="shared" si="7"/>
        <v>10</v>
      </c>
      <c r="C94" s="2">
        <f t="shared" si="4"/>
        <v>3005</v>
      </c>
      <c r="D94" s="2" t="str">
        <f t="shared" si="5"/>
        <v>DM3005.10</v>
      </c>
      <c r="F94" s="2" t="str">
        <f t="shared" si="6"/>
        <v>DM3055.10</v>
      </c>
    </row>
    <row r="95" spans="2:6" s="2" customFormat="1" ht="12" x14ac:dyDescent="0.15">
      <c r="B95" s="9">
        <f t="shared" si="7"/>
        <v>11</v>
      </c>
      <c r="C95" s="2">
        <f t="shared" si="4"/>
        <v>3005</v>
      </c>
      <c r="D95" s="2" t="str">
        <f t="shared" si="5"/>
        <v>DM3005.11</v>
      </c>
      <c r="F95" s="2" t="str">
        <f t="shared" si="6"/>
        <v>DM3055.11</v>
      </c>
    </row>
    <row r="96" spans="2:6" s="2" customFormat="1" ht="12" x14ac:dyDescent="0.15">
      <c r="B96" s="9">
        <f t="shared" si="7"/>
        <v>12</v>
      </c>
      <c r="C96" s="2">
        <f t="shared" si="4"/>
        <v>3005</v>
      </c>
      <c r="D96" s="2" t="str">
        <f t="shared" si="5"/>
        <v>DM3005.12</v>
      </c>
      <c r="F96" s="2" t="str">
        <f t="shared" si="6"/>
        <v>DM3055.12</v>
      </c>
    </row>
    <row r="97" spans="2:6" s="2" customFormat="1" ht="12" x14ac:dyDescent="0.15">
      <c r="B97" s="9">
        <f t="shared" si="7"/>
        <v>13</v>
      </c>
      <c r="C97" s="2">
        <f t="shared" si="4"/>
        <v>3005</v>
      </c>
      <c r="D97" s="2" t="str">
        <f t="shared" si="5"/>
        <v>DM3005.13</v>
      </c>
      <c r="F97" s="2" t="str">
        <f t="shared" si="6"/>
        <v>DM3055.13</v>
      </c>
    </row>
    <row r="98" spans="2:6" s="2" customFormat="1" ht="12" x14ac:dyDescent="0.15">
      <c r="B98" s="9">
        <f t="shared" si="7"/>
        <v>14</v>
      </c>
      <c r="C98" s="2">
        <f t="shared" si="4"/>
        <v>3005</v>
      </c>
      <c r="D98" s="2" t="str">
        <f t="shared" si="5"/>
        <v>DM3005.14</v>
      </c>
      <c r="F98" s="2" t="str">
        <f t="shared" si="6"/>
        <v>DM3055.14</v>
      </c>
    </row>
    <row r="99" spans="2:6" s="2" customFormat="1" ht="12" x14ac:dyDescent="0.15">
      <c r="B99" s="9">
        <f t="shared" si="7"/>
        <v>15</v>
      </c>
      <c r="C99" s="2">
        <f t="shared" si="4"/>
        <v>3005</v>
      </c>
      <c r="D99" s="2" t="str">
        <f t="shared" si="5"/>
        <v>DM3005.15</v>
      </c>
      <c r="F99" s="2" t="str">
        <f t="shared" si="6"/>
        <v>DM3055.15</v>
      </c>
    </row>
    <row r="100" spans="2:6" s="2" customFormat="1" ht="12" x14ac:dyDescent="0.15">
      <c r="B100" s="9">
        <f t="shared" si="7"/>
        <v>0</v>
      </c>
      <c r="C100" s="2">
        <f t="shared" si="4"/>
        <v>3006</v>
      </c>
      <c r="D100" s="2" t="str">
        <f t="shared" si="5"/>
        <v>DM3006.0</v>
      </c>
      <c r="F100" s="2" t="str">
        <f t="shared" si="6"/>
        <v>DM3056.0</v>
      </c>
    </row>
    <row r="101" spans="2:6" s="2" customFormat="1" ht="12" x14ac:dyDescent="0.15">
      <c r="B101" s="9">
        <f t="shared" si="7"/>
        <v>1</v>
      </c>
      <c r="C101" s="2">
        <f t="shared" si="4"/>
        <v>3006</v>
      </c>
      <c r="D101" s="2" t="str">
        <f t="shared" si="5"/>
        <v>DM3006.1</v>
      </c>
      <c r="F101" s="2" t="str">
        <f t="shared" si="6"/>
        <v>DM3056.1</v>
      </c>
    </row>
    <row r="102" spans="2:6" s="2" customFormat="1" ht="12" x14ac:dyDescent="0.15">
      <c r="B102" s="9">
        <f t="shared" si="7"/>
        <v>2</v>
      </c>
      <c r="C102" s="2">
        <f t="shared" si="4"/>
        <v>3006</v>
      </c>
      <c r="D102" s="2" t="str">
        <f t="shared" si="5"/>
        <v>DM3006.2</v>
      </c>
      <c r="F102" s="2" t="str">
        <f t="shared" si="6"/>
        <v>DM3056.2</v>
      </c>
    </row>
    <row r="103" spans="2:6" s="2" customFormat="1" ht="12" x14ac:dyDescent="0.15">
      <c r="B103" s="9">
        <f t="shared" si="7"/>
        <v>3</v>
      </c>
      <c r="C103" s="2">
        <f t="shared" si="4"/>
        <v>3006</v>
      </c>
      <c r="D103" s="2" t="str">
        <f t="shared" si="5"/>
        <v>DM3006.3</v>
      </c>
      <c r="F103" s="2" t="str">
        <f t="shared" si="6"/>
        <v>DM3056.3</v>
      </c>
    </row>
    <row r="104" spans="2:6" s="2" customFormat="1" ht="12" x14ac:dyDescent="0.15">
      <c r="B104" s="9">
        <f t="shared" si="7"/>
        <v>4</v>
      </c>
      <c r="C104" s="2">
        <f t="shared" si="4"/>
        <v>3006</v>
      </c>
      <c r="D104" s="2" t="str">
        <f t="shared" si="5"/>
        <v>DM3006.4</v>
      </c>
      <c r="F104" s="2" t="str">
        <f t="shared" si="6"/>
        <v>DM3056.4</v>
      </c>
    </row>
    <row r="105" spans="2:6" s="2" customFormat="1" ht="12" x14ac:dyDescent="0.15">
      <c r="B105" s="9">
        <f t="shared" si="7"/>
        <v>5</v>
      </c>
      <c r="C105" s="2">
        <f t="shared" si="4"/>
        <v>3006</v>
      </c>
      <c r="D105" s="2" t="str">
        <f t="shared" si="5"/>
        <v>DM3006.5</v>
      </c>
      <c r="F105" s="2" t="str">
        <f t="shared" si="6"/>
        <v>DM3056.5</v>
      </c>
    </row>
    <row r="106" spans="2:6" s="2" customFormat="1" ht="12" x14ac:dyDescent="0.15">
      <c r="B106" s="9">
        <f t="shared" si="7"/>
        <v>6</v>
      </c>
      <c r="C106" s="2">
        <f t="shared" si="4"/>
        <v>3006</v>
      </c>
      <c r="D106" s="2" t="str">
        <f t="shared" si="5"/>
        <v>DM3006.6</v>
      </c>
      <c r="F106" s="2" t="str">
        <f t="shared" si="6"/>
        <v>DM3056.6</v>
      </c>
    </row>
    <row r="107" spans="2:6" s="2" customFormat="1" ht="12" x14ac:dyDescent="0.15">
      <c r="B107" s="9">
        <f t="shared" si="7"/>
        <v>7</v>
      </c>
      <c r="C107" s="2">
        <f t="shared" si="4"/>
        <v>3006</v>
      </c>
      <c r="D107" s="2" t="str">
        <f t="shared" si="5"/>
        <v>DM3006.7</v>
      </c>
      <c r="F107" s="2" t="str">
        <f t="shared" si="6"/>
        <v>DM3056.7</v>
      </c>
    </row>
    <row r="108" spans="2:6" s="2" customFormat="1" ht="12" x14ac:dyDescent="0.15">
      <c r="B108" s="9">
        <f t="shared" si="7"/>
        <v>8</v>
      </c>
      <c r="C108" s="2">
        <f t="shared" si="4"/>
        <v>3006</v>
      </c>
      <c r="D108" s="2" t="str">
        <f t="shared" si="5"/>
        <v>DM3006.8</v>
      </c>
      <c r="F108" s="2" t="str">
        <f t="shared" si="6"/>
        <v>DM3056.8</v>
      </c>
    </row>
    <row r="109" spans="2:6" s="2" customFormat="1" ht="12" x14ac:dyDescent="0.15">
      <c r="B109" s="9">
        <f t="shared" si="7"/>
        <v>9</v>
      </c>
      <c r="C109" s="2">
        <f t="shared" si="4"/>
        <v>3006</v>
      </c>
      <c r="D109" s="2" t="str">
        <f t="shared" si="5"/>
        <v>DM3006.9</v>
      </c>
      <c r="F109" s="2" t="str">
        <f t="shared" si="6"/>
        <v>DM3056.9</v>
      </c>
    </row>
    <row r="110" spans="2:6" s="2" customFormat="1" ht="12" x14ac:dyDescent="0.15">
      <c r="B110" s="9">
        <f t="shared" si="7"/>
        <v>10</v>
      </c>
      <c r="C110" s="2">
        <f t="shared" si="4"/>
        <v>3006</v>
      </c>
      <c r="D110" s="2" t="str">
        <f t="shared" si="5"/>
        <v>DM3006.10</v>
      </c>
      <c r="F110" s="2" t="str">
        <f t="shared" si="6"/>
        <v>DM3056.10</v>
      </c>
    </row>
    <row r="111" spans="2:6" s="2" customFormat="1" ht="12" x14ac:dyDescent="0.15">
      <c r="B111" s="9">
        <f t="shared" si="7"/>
        <v>11</v>
      </c>
      <c r="C111" s="2">
        <f t="shared" si="4"/>
        <v>3006</v>
      </c>
      <c r="D111" s="2" t="str">
        <f t="shared" si="5"/>
        <v>DM3006.11</v>
      </c>
      <c r="F111" s="2" t="str">
        <f t="shared" si="6"/>
        <v>DM3056.11</v>
      </c>
    </row>
    <row r="112" spans="2:6" s="2" customFormat="1" ht="12" x14ac:dyDescent="0.15">
      <c r="B112" s="9">
        <f t="shared" si="7"/>
        <v>12</v>
      </c>
      <c r="C112" s="2">
        <f t="shared" si="4"/>
        <v>3006</v>
      </c>
      <c r="D112" s="2" t="str">
        <f t="shared" si="5"/>
        <v>DM3006.12</v>
      </c>
      <c r="F112" s="2" t="str">
        <f t="shared" si="6"/>
        <v>DM3056.12</v>
      </c>
    </row>
    <row r="113" spans="2:6" x14ac:dyDescent="0.15">
      <c r="B113" s="9">
        <f t="shared" si="7"/>
        <v>13</v>
      </c>
      <c r="C113" s="2">
        <f t="shared" si="4"/>
        <v>3006</v>
      </c>
      <c r="D113" s="2" t="str">
        <f t="shared" si="5"/>
        <v>DM3006.13</v>
      </c>
      <c r="F113" s="2" t="str">
        <f t="shared" si="6"/>
        <v>DM3056.13</v>
      </c>
    </row>
    <row r="114" spans="2:6" x14ac:dyDescent="0.15">
      <c r="B114" s="9">
        <f t="shared" si="7"/>
        <v>14</v>
      </c>
      <c r="C114" s="2">
        <f t="shared" si="4"/>
        <v>3006</v>
      </c>
      <c r="D114" s="2" t="str">
        <f t="shared" si="5"/>
        <v>DM3006.14</v>
      </c>
      <c r="F114" s="2" t="str">
        <f t="shared" si="6"/>
        <v>DM3056.14</v>
      </c>
    </row>
    <row r="115" spans="2:6" x14ac:dyDescent="0.15">
      <c r="B115" s="9">
        <f t="shared" si="7"/>
        <v>15</v>
      </c>
      <c r="C115" s="2">
        <f t="shared" si="4"/>
        <v>3006</v>
      </c>
      <c r="D115" s="2" t="str">
        <f t="shared" si="5"/>
        <v>DM3006.15</v>
      </c>
      <c r="F115" s="2" t="str">
        <f t="shared" si="6"/>
        <v>DM3056.15</v>
      </c>
    </row>
    <row r="116" spans="2:6" x14ac:dyDescent="0.15">
      <c r="B116" s="9">
        <f t="shared" si="7"/>
        <v>0</v>
      </c>
      <c r="C116" s="2">
        <f t="shared" si="4"/>
        <v>3007</v>
      </c>
      <c r="D116" s="2" t="str">
        <f t="shared" si="5"/>
        <v>DM3007.0</v>
      </c>
      <c r="F116" s="2" t="str">
        <f t="shared" si="6"/>
        <v>DM3057.0</v>
      </c>
    </row>
    <row r="117" spans="2:6" x14ac:dyDescent="0.15">
      <c r="B117" s="9">
        <f t="shared" si="7"/>
        <v>1</v>
      </c>
      <c r="C117" s="2">
        <f t="shared" si="4"/>
        <v>3007</v>
      </c>
      <c r="D117" s="2" t="str">
        <f t="shared" si="5"/>
        <v>DM3007.1</v>
      </c>
      <c r="F117" s="2" t="str">
        <f t="shared" si="6"/>
        <v>DM3057.1</v>
      </c>
    </row>
    <row r="118" spans="2:6" x14ac:dyDescent="0.15">
      <c r="B118" s="9">
        <f t="shared" si="7"/>
        <v>2</v>
      </c>
      <c r="C118" s="2">
        <f t="shared" si="4"/>
        <v>3007</v>
      </c>
      <c r="D118" s="2" t="str">
        <f t="shared" si="5"/>
        <v>DM3007.2</v>
      </c>
      <c r="F118" s="2" t="str">
        <f t="shared" si="6"/>
        <v>DM3057.2</v>
      </c>
    </row>
    <row r="119" spans="2:6" x14ac:dyDescent="0.15">
      <c r="B119" s="9">
        <f t="shared" si="7"/>
        <v>3</v>
      </c>
      <c r="C119" s="2">
        <f t="shared" si="4"/>
        <v>3007</v>
      </c>
      <c r="D119" s="2" t="str">
        <f t="shared" si="5"/>
        <v>DM3007.3</v>
      </c>
      <c r="F119" s="2" t="str">
        <f t="shared" si="6"/>
        <v>DM3057.3</v>
      </c>
    </row>
    <row r="120" spans="2:6" x14ac:dyDescent="0.15">
      <c r="B120" s="9">
        <f t="shared" si="7"/>
        <v>4</v>
      </c>
      <c r="C120" s="2">
        <f t="shared" si="4"/>
        <v>3007</v>
      </c>
      <c r="D120" s="2" t="str">
        <f t="shared" si="5"/>
        <v>DM3007.4</v>
      </c>
      <c r="F120" s="2" t="str">
        <f t="shared" si="6"/>
        <v>DM3057.4</v>
      </c>
    </row>
    <row r="121" spans="2:6" x14ac:dyDescent="0.15">
      <c r="B121" s="9">
        <f t="shared" si="7"/>
        <v>5</v>
      </c>
      <c r="C121" s="2">
        <f t="shared" si="4"/>
        <v>3007</v>
      </c>
      <c r="D121" s="2" t="str">
        <f t="shared" si="5"/>
        <v>DM3007.5</v>
      </c>
      <c r="F121" s="2" t="str">
        <f t="shared" si="6"/>
        <v>DM3057.5</v>
      </c>
    </row>
    <row r="122" spans="2:6" x14ac:dyDescent="0.15">
      <c r="B122" s="9">
        <f t="shared" si="7"/>
        <v>6</v>
      </c>
      <c r="C122" s="2">
        <f t="shared" si="4"/>
        <v>3007</v>
      </c>
      <c r="D122" s="2" t="str">
        <f t="shared" si="5"/>
        <v>DM3007.6</v>
      </c>
      <c r="F122" s="2" t="str">
        <f t="shared" si="6"/>
        <v>DM3057.6</v>
      </c>
    </row>
    <row r="123" spans="2:6" x14ac:dyDescent="0.15">
      <c r="B123" s="9">
        <f t="shared" si="7"/>
        <v>7</v>
      </c>
      <c r="C123" s="2">
        <f t="shared" si="4"/>
        <v>3007</v>
      </c>
      <c r="D123" s="2" t="str">
        <f t="shared" si="5"/>
        <v>DM3007.7</v>
      </c>
      <c r="F123" s="2" t="str">
        <f t="shared" si="6"/>
        <v>DM3057.7</v>
      </c>
    </row>
    <row r="124" spans="2:6" x14ac:dyDescent="0.15">
      <c r="B124" s="9">
        <f t="shared" si="7"/>
        <v>8</v>
      </c>
      <c r="C124" s="2">
        <f t="shared" si="4"/>
        <v>3007</v>
      </c>
      <c r="D124" s="2" t="str">
        <f t="shared" si="5"/>
        <v>DM3007.8</v>
      </c>
      <c r="F124" s="2" t="str">
        <f t="shared" si="6"/>
        <v>DM3057.8</v>
      </c>
    </row>
    <row r="125" spans="2:6" x14ac:dyDescent="0.15">
      <c r="B125" s="9">
        <f t="shared" si="7"/>
        <v>9</v>
      </c>
      <c r="C125" s="2">
        <f t="shared" si="4"/>
        <v>3007</v>
      </c>
      <c r="D125" s="2" t="str">
        <f t="shared" si="5"/>
        <v>DM3007.9</v>
      </c>
      <c r="F125" s="2" t="str">
        <f t="shared" si="6"/>
        <v>DM3057.9</v>
      </c>
    </row>
    <row r="126" spans="2:6" x14ac:dyDescent="0.15">
      <c r="B126" s="9">
        <f t="shared" si="7"/>
        <v>10</v>
      </c>
      <c r="C126" s="2">
        <f t="shared" si="4"/>
        <v>3007</v>
      </c>
      <c r="D126" s="2" t="str">
        <f t="shared" si="5"/>
        <v>DM3007.10</v>
      </c>
      <c r="F126" s="2" t="str">
        <f t="shared" si="6"/>
        <v>DM3057.10</v>
      </c>
    </row>
    <row r="127" spans="2:6" x14ac:dyDescent="0.15">
      <c r="B127" s="9">
        <f t="shared" si="7"/>
        <v>11</v>
      </c>
      <c r="C127" s="2">
        <f t="shared" si="4"/>
        <v>3007</v>
      </c>
      <c r="D127" s="2" t="str">
        <f t="shared" si="5"/>
        <v>DM3007.11</v>
      </c>
      <c r="F127" s="2" t="str">
        <f t="shared" si="6"/>
        <v>DM3057.11</v>
      </c>
    </row>
    <row r="128" spans="2:6" x14ac:dyDescent="0.15">
      <c r="B128" s="9">
        <f t="shared" si="7"/>
        <v>12</v>
      </c>
      <c r="C128" s="2">
        <f t="shared" si="4"/>
        <v>3007</v>
      </c>
      <c r="D128" s="2" t="str">
        <f t="shared" si="5"/>
        <v>DM3007.12</v>
      </c>
      <c r="F128" s="2" t="str">
        <f t="shared" si="6"/>
        <v>DM3057.12</v>
      </c>
    </row>
    <row r="129" spans="2:6" x14ac:dyDescent="0.15">
      <c r="B129" s="9">
        <f t="shared" si="7"/>
        <v>13</v>
      </c>
      <c r="C129" s="2">
        <f t="shared" si="4"/>
        <v>3007</v>
      </c>
      <c r="D129" s="2" t="str">
        <f t="shared" si="5"/>
        <v>DM3007.13</v>
      </c>
      <c r="F129" s="2" t="str">
        <f t="shared" si="6"/>
        <v>DM3057.13</v>
      </c>
    </row>
    <row r="130" spans="2:6" x14ac:dyDescent="0.15">
      <c r="B130" s="9">
        <f t="shared" si="7"/>
        <v>14</v>
      </c>
      <c r="C130" s="2">
        <f t="shared" si="4"/>
        <v>3007</v>
      </c>
      <c r="D130" s="2" t="str">
        <f t="shared" si="5"/>
        <v>DM3007.14</v>
      </c>
      <c r="F130" s="2" t="str">
        <f t="shared" si="6"/>
        <v>DM3057.14</v>
      </c>
    </row>
    <row r="131" spans="2:6" x14ac:dyDescent="0.15">
      <c r="B131" s="9">
        <f t="shared" si="7"/>
        <v>15</v>
      </c>
      <c r="C131" s="2">
        <f t="shared" si="4"/>
        <v>3007</v>
      </c>
      <c r="D131" s="2" t="str">
        <f t="shared" si="5"/>
        <v>DM3007.15</v>
      </c>
      <c r="F131" s="2" t="str">
        <f t="shared" si="6"/>
        <v>DM3057.15</v>
      </c>
    </row>
    <row r="132" spans="2:6" x14ac:dyDescent="0.15">
      <c r="B132" s="9">
        <f t="shared" si="7"/>
        <v>0</v>
      </c>
      <c r="C132" s="2">
        <f t="shared" si="4"/>
        <v>3008</v>
      </c>
      <c r="D132" s="2" t="str">
        <f t="shared" si="5"/>
        <v>DM3008.0</v>
      </c>
      <c r="F132" s="2" t="str">
        <f t="shared" si="6"/>
        <v>DM3058.0</v>
      </c>
    </row>
    <row r="133" spans="2:6" x14ac:dyDescent="0.15">
      <c r="B133" s="9">
        <f t="shared" si="7"/>
        <v>1</v>
      </c>
      <c r="C133" s="2">
        <f t="shared" ref="C133:C163" si="8">IF(B132=15,C132+1,C132)</f>
        <v>3008</v>
      </c>
      <c r="D133" s="2" t="str">
        <f t="shared" ref="D133:D163" si="9">A$3&amp;C133&amp;"."&amp;B133</f>
        <v>DM3008.1</v>
      </c>
      <c r="F133" s="2" t="str">
        <f t="shared" ref="F133:F163" si="10">A$3&amp;C133+50&amp;"."&amp;B133</f>
        <v>DM3058.1</v>
      </c>
    </row>
    <row r="134" spans="2:6" x14ac:dyDescent="0.15">
      <c r="B134" s="9">
        <f t="shared" ref="B134:B163" si="11">IF(B133=15,0,(B133+1))</f>
        <v>2</v>
      </c>
      <c r="C134" s="2">
        <f t="shared" si="8"/>
        <v>3008</v>
      </c>
      <c r="D134" s="2" t="str">
        <f t="shared" si="9"/>
        <v>DM3008.2</v>
      </c>
      <c r="F134" s="2" t="str">
        <f t="shared" si="10"/>
        <v>DM3058.2</v>
      </c>
    </row>
    <row r="135" spans="2:6" x14ac:dyDescent="0.15">
      <c r="B135" s="9">
        <f t="shared" si="11"/>
        <v>3</v>
      </c>
      <c r="C135" s="2">
        <f t="shared" si="8"/>
        <v>3008</v>
      </c>
      <c r="D135" s="2" t="str">
        <f t="shared" si="9"/>
        <v>DM3008.3</v>
      </c>
      <c r="F135" s="2" t="str">
        <f t="shared" si="10"/>
        <v>DM3058.3</v>
      </c>
    </row>
    <row r="136" spans="2:6" x14ac:dyDescent="0.15">
      <c r="B136" s="9">
        <f t="shared" si="11"/>
        <v>4</v>
      </c>
      <c r="C136" s="2">
        <f t="shared" si="8"/>
        <v>3008</v>
      </c>
      <c r="D136" s="2" t="str">
        <f t="shared" si="9"/>
        <v>DM3008.4</v>
      </c>
      <c r="F136" s="2" t="str">
        <f t="shared" si="10"/>
        <v>DM3058.4</v>
      </c>
    </row>
    <row r="137" spans="2:6" x14ac:dyDescent="0.15">
      <c r="B137" s="9">
        <f t="shared" si="11"/>
        <v>5</v>
      </c>
      <c r="C137" s="2">
        <f t="shared" si="8"/>
        <v>3008</v>
      </c>
      <c r="D137" s="2" t="str">
        <f t="shared" si="9"/>
        <v>DM3008.5</v>
      </c>
      <c r="F137" s="2" t="str">
        <f t="shared" si="10"/>
        <v>DM3058.5</v>
      </c>
    </row>
    <row r="138" spans="2:6" x14ac:dyDescent="0.15">
      <c r="B138" s="9">
        <f t="shared" si="11"/>
        <v>6</v>
      </c>
      <c r="C138" s="2">
        <f t="shared" si="8"/>
        <v>3008</v>
      </c>
      <c r="D138" s="2" t="str">
        <f t="shared" si="9"/>
        <v>DM3008.6</v>
      </c>
      <c r="F138" s="2" t="str">
        <f t="shared" si="10"/>
        <v>DM3058.6</v>
      </c>
    </row>
    <row r="139" spans="2:6" x14ac:dyDescent="0.15">
      <c r="B139" s="9">
        <f t="shared" si="11"/>
        <v>7</v>
      </c>
      <c r="C139" s="2">
        <f t="shared" si="8"/>
        <v>3008</v>
      </c>
      <c r="D139" s="2" t="str">
        <f t="shared" si="9"/>
        <v>DM3008.7</v>
      </c>
      <c r="F139" s="2" t="str">
        <f t="shared" si="10"/>
        <v>DM3058.7</v>
      </c>
    </row>
    <row r="140" spans="2:6" x14ac:dyDescent="0.15">
      <c r="B140" s="9">
        <f t="shared" si="11"/>
        <v>8</v>
      </c>
      <c r="C140" s="2">
        <f t="shared" si="8"/>
        <v>3008</v>
      </c>
      <c r="D140" s="2" t="str">
        <f t="shared" si="9"/>
        <v>DM3008.8</v>
      </c>
      <c r="F140" s="2" t="str">
        <f t="shared" si="10"/>
        <v>DM3058.8</v>
      </c>
    </row>
    <row r="141" spans="2:6" x14ac:dyDescent="0.15">
      <c r="B141" s="9">
        <f t="shared" si="11"/>
        <v>9</v>
      </c>
      <c r="C141" s="2">
        <f t="shared" si="8"/>
        <v>3008</v>
      </c>
      <c r="D141" s="2" t="str">
        <f t="shared" si="9"/>
        <v>DM3008.9</v>
      </c>
      <c r="F141" s="2" t="str">
        <f t="shared" si="10"/>
        <v>DM3058.9</v>
      </c>
    </row>
    <row r="142" spans="2:6" x14ac:dyDescent="0.15">
      <c r="B142" s="9">
        <f t="shared" si="11"/>
        <v>10</v>
      </c>
      <c r="C142" s="2">
        <f t="shared" si="8"/>
        <v>3008</v>
      </c>
      <c r="D142" s="2" t="str">
        <f t="shared" si="9"/>
        <v>DM3008.10</v>
      </c>
      <c r="F142" s="2" t="str">
        <f t="shared" si="10"/>
        <v>DM3058.10</v>
      </c>
    </row>
    <row r="143" spans="2:6" x14ac:dyDescent="0.15">
      <c r="B143" s="9">
        <f t="shared" si="11"/>
        <v>11</v>
      </c>
      <c r="C143" s="2">
        <f t="shared" si="8"/>
        <v>3008</v>
      </c>
      <c r="D143" s="2" t="str">
        <f t="shared" si="9"/>
        <v>DM3008.11</v>
      </c>
      <c r="F143" s="2" t="str">
        <f t="shared" si="10"/>
        <v>DM3058.11</v>
      </c>
    </row>
    <row r="144" spans="2:6" x14ac:dyDescent="0.15">
      <c r="B144" s="9">
        <f t="shared" si="11"/>
        <v>12</v>
      </c>
      <c r="C144" s="2">
        <f t="shared" si="8"/>
        <v>3008</v>
      </c>
      <c r="D144" s="2" t="str">
        <f t="shared" si="9"/>
        <v>DM3008.12</v>
      </c>
      <c r="F144" s="2" t="str">
        <f t="shared" si="10"/>
        <v>DM3058.12</v>
      </c>
    </row>
    <row r="145" spans="2:6" x14ac:dyDescent="0.15">
      <c r="B145" s="9">
        <f t="shared" si="11"/>
        <v>13</v>
      </c>
      <c r="C145" s="2">
        <f t="shared" si="8"/>
        <v>3008</v>
      </c>
      <c r="D145" s="2" t="str">
        <f t="shared" si="9"/>
        <v>DM3008.13</v>
      </c>
      <c r="F145" s="2" t="str">
        <f t="shared" si="10"/>
        <v>DM3058.13</v>
      </c>
    </row>
    <row r="146" spans="2:6" x14ac:dyDescent="0.15">
      <c r="B146" s="9">
        <f t="shared" si="11"/>
        <v>14</v>
      </c>
      <c r="C146" s="2">
        <f t="shared" si="8"/>
        <v>3008</v>
      </c>
      <c r="D146" s="2" t="str">
        <f t="shared" si="9"/>
        <v>DM3008.14</v>
      </c>
      <c r="F146" s="2" t="str">
        <f t="shared" si="10"/>
        <v>DM3058.14</v>
      </c>
    </row>
    <row r="147" spans="2:6" x14ac:dyDescent="0.15">
      <c r="B147" s="9">
        <f t="shared" si="11"/>
        <v>15</v>
      </c>
      <c r="C147" s="2">
        <f t="shared" si="8"/>
        <v>3008</v>
      </c>
      <c r="D147" s="2" t="str">
        <f t="shared" si="9"/>
        <v>DM3008.15</v>
      </c>
      <c r="F147" s="2" t="str">
        <f t="shared" si="10"/>
        <v>DM3058.15</v>
      </c>
    </row>
    <row r="148" spans="2:6" x14ac:dyDescent="0.15">
      <c r="B148" s="9">
        <f t="shared" si="11"/>
        <v>0</v>
      </c>
      <c r="C148" s="2">
        <f t="shared" si="8"/>
        <v>3009</v>
      </c>
      <c r="D148" s="2" t="str">
        <f t="shared" si="9"/>
        <v>DM3009.0</v>
      </c>
      <c r="F148" s="2" t="str">
        <f t="shared" si="10"/>
        <v>DM3059.0</v>
      </c>
    </row>
    <row r="149" spans="2:6" x14ac:dyDescent="0.15">
      <c r="B149" s="9">
        <f t="shared" si="11"/>
        <v>1</v>
      </c>
      <c r="C149" s="2">
        <f t="shared" si="8"/>
        <v>3009</v>
      </c>
      <c r="D149" s="2" t="str">
        <f t="shared" si="9"/>
        <v>DM3009.1</v>
      </c>
      <c r="F149" s="2" t="str">
        <f t="shared" si="10"/>
        <v>DM3059.1</v>
      </c>
    </row>
    <row r="150" spans="2:6" x14ac:dyDescent="0.15">
      <c r="B150" s="9">
        <f t="shared" si="11"/>
        <v>2</v>
      </c>
      <c r="C150" s="2">
        <f t="shared" si="8"/>
        <v>3009</v>
      </c>
      <c r="D150" s="2" t="str">
        <f t="shared" si="9"/>
        <v>DM3009.2</v>
      </c>
      <c r="F150" s="2" t="str">
        <f t="shared" si="10"/>
        <v>DM3059.2</v>
      </c>
    </row>
    <row r="151" spans="2:6" x14ac:dyDescent="0.15">
      <c r="B151" s="9">
        <f t="shared" si="11"/>
        <v>3</v>
      </c>
      <c r="C151" s="2">
        <f t="shared" si="8"/>
        <v>3009</v>
      </c>
      <c r="D151" s="2" t="str">
        <f t="shared" si="9"/>
        <v>DM3009.3</v>
      </c>
      <c r="F151" s="2" t="str">
        <f t="shared" si="10"/>
        <v>DM3059.3</v>
      </c>
    </row>
    <row r="152" spans="2:6" x14ac:dyDescent="0.15">
      <c r="B152" s="9">
        <f t="shared" si="11"/>
        <v>4</v>
      </c>
      <c r="C152" s="2">
        <f t="shared" si="8"/>
        <v>3009</v>
      </c>
      <c r="D152" s="2" t="str">
        <f t="shared" si="9"/>
        <v>DM3009.4</v>
      </c>
      <c r="F152" s="2" t="str">
        <f t="shared" si="10"/>
        <v>DM3059.4</v>
      </c>
    </row>
    <row r="153" spans="2:6" x14ac:dyDescent="0.15">
      <c r="B153" s="9">
        <f t="shared" si="11"/>
        <v>5</v>
      </c>
      <c r="C153" s="2">
        <f t="shared" si="8"/>
        <v>3009</v>
      </c>
      <c r="D153" s="2" t="str">
        <f t="shared" si="9"/>
        <v>DM3009.5</v>
      </c>
      <c r="F153" s="2" t="str">
        <f t="shared" si="10"/>
        <v>DM3059.5</v>
      </c>
    </row>
    <row r="154" spans="2:6" x14ac:dyDescent="0.15">
      <c r="B154" s="9">
        <f t="shared" si="11"/>
        <v>6</v>
      </c>
      <c r="C154" s="2">
        <f t="shared" si="8"/>
        <v>3009</v>
      </c>
      <c r="D154" s="2" t="str">
        <f t="shared" si="9"/>
        <v>DM3009.6</v>
      </c>
      <c r="F154" s="2" t="str">
        <f t="shared" si="10"/>
        <v>DM3059.6</v>
      </c>
    </row>
    <row r="155" spans="2:6" x14ac:dyDescent="0.15">
      <c r="B155" s="9">
        <f t="shared" si="11"/>
        <v>7</v>
      </c>
      <c r="C155" s="2">
        <f t="shared" si="8"/>
        <v>3009</v>
      </c>
      <c r="D155" s="2" t="str">
        <f t="shared" si="9"/>
        <v>DM3009.7</v>
      </c>
      <c r="F155" s="2" t="str">
        <f t="shared" si="10"/>
        <v>DM3059.7</v>
      </c>
    </row>
    <row r="156" spans="2:6" x14ac:dyDescent="0.15">
      <c r="B156" s="9">
        <f t="shared" si="11"/>
        <v>8</v>
      </c>
      <c r="C156" s="2">
        <f t="shared" si="8"/>
        <v>3009</v>
      </c>
      <c r="D156" s="2" t="str">
        <f t="shared" si="9"/>
        <v>DM3009.8</v>
      </c>
      <c r="F156" s="2" t="str">
        <f t="shared" si="10"/>
        <v>DM3059.8</v>
      </c>
    </row>
    <row r="157" spans="2:6" x14ac:dyDescent="0.15">
      <c r="B157" s="9">
        <f t="shared" si="11"/>
        <v>9</v>
      </c>
      <c r="C157" s="2">
        <f t="shared" si="8"/>
        <v>3009</v>
      </c>
      <c r="D157" s="2" t="str">
        <f t="shared" si="9"/>
        <v>DM3009.9</v>
      </c>
      <c r="F157" s="2" t="str">
        <f t="shared" si="10"/>
        <v>DM3059.9</v>
      </c>
    </row>
    <row r="158" spans="2:6" x14ac:dyDescent="0.15">
      <c r="B158" s="9">
        <f t="shared" si="11"/>
        <v>10</v>
      </c>
      <c r="C158" s="2">
        <f t="shared" si="8"/>
        <v>3009</v>
      </c>
      <c r="D158" s="2" t="str">
        <f t="shared" si="9"/>
        <v>DM3009.10</v>
      </c>
      <c r="F158" s="2" t="str">
        <f t="shared" si="10"/>
        <v>DM3059.10</v>
      </c>
    </row>
    <row r="159" spans="2:6" x14ac:dyDescent="0.15">
      <c r="B159" s="9">
        <f t="shared" si="11"/>
        <v>11</v>
      </c>
      <c r="C159" s="2">
        <f t="shared" si="8"/>
        <v>3009</v>
      </c>
      <c r="D159" s="2" t="str">
        <f t="shared" si="9"/>
        <v>DM3009.11</v>
      </c>
      <c r="F159" s="2" t="str">
        <f t="shared" si="10"/>
        <v>DM3059.11</v>
      </c>
    </row>
    <row r="160" spans="2:6" x14ac:dyDescent="0.15">
      <c r="B160" s="9">
        <f t="shared" si="11"/>
        <v>12</v>
      </c>
      <c r="C160" s="2">
        <f t="shared" si="8"/>
        <v>3009</v>
      </c>
      <c r="D160" s="2" t="str">
        <f t="shared" si="9"/>
        <v>DM3009.12</v>
      </c>
      <c r="F160" s="2" t="str">
        <f t="shared" si="10"/>
        <v>DM3059.12</v>
      </c>
    </row>
    <row r="161" spans="2:6" x14ac:dyDescent="0.15">
      <c r="B161" s="9">
        <f t="shared" si="11"/>
        <v>13</v>
      </c>
      <c r="C161" s="2">
        <f t="shared" si="8"/>
        <v>3009</v>
      </c>
      <c r="D161" s="2" t="str">
        <f t="shared" si="9"/>
        <v>DM3009.13</v>
      </c>
      <c r="F161" s="2" t="str">
        <f t="shared" si="10"/>
        <v>DM3059.13</v>
      </c>
    </row>
    <row r="162" spans="2:6" x14ac:dyDescent="0.15">
      <c r="B162" s="9">
        <f t="shared" si="11"/>
        <v>14</v>
      </c>
      <c r="C162" s="2">
        <f t="shared" si="8"/>
        <v>3009</v>
      </c>
      <c r="D162" s="2" t="str">
        <f t="shared" si="9"/>
        <v>DM3009.14</v>
      </c>
      <c r="F162" s="2" t="str">
        <f t="shared" si="10"/>
        <v>DM3059.14</v>
      </c>
    </row>
    <row r="163" spans="2:6" x14ac:dyDescent="0.15">
      <c r="B163" s="9">
        <f t="shared" si="11"/>
        <v>15</v>
      </c>
      <c r="C163" s="2">
        <f t="shared" si="8"/>
        <v>3009</v>
      </c>
      <c r="D163" s="2" t="str">
        <f t="shared" si="9"/>
        <v>DM3009.15</v>
      </c>
      <c r="F163" s="2" t="str">
        <f t="shared" si="10"/>
        <v>DM3059.15</v>
      </c>
    </row>
    <row r="164" spans="2:6" x14ac:dyDescent="0.15">
      <c r="B164" s="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7"/>
  <sheetViews>
    <sheetView topLeftCell="A22" workbookViewId="0">
      <selection activeCell="C29" sqref="C29"/>
    </sheetView>
  </sheetViews>
  <sheetFormatPr defaultRowHeight="13.5" x14ac:dyDescent="0.15"/>
  <cols>
    <col min="1" max="1" width="40.625" customWidth="1"/>
    <col min="2" max="2" width="5.75" customWidth="1"/>
    <col min="3" max="3" width="39.75" customWidth="1"/>
    <col min="4" max="4" width="6" customWidth="1"/>
    <col min="5" max="5" width="39.625" customWidth="1"/>
    <col min="6" max="6" width="5.375" customWidth="1"/>
    <col min="7" max="7" width="41.875" customWidth="1"/>
    <col min="8" max="8" width="6.125" customWidth="1"/>
    <col min="9" max="21" width="13.875" customWidth="1"/>
    <col min="22" max="22" width="18.125" customWidth="1"/>
    <col min="23" max="23" width="19.125" customWidth="1"/>
    <col min="24" max="24" width="14.375" customWidth="1"/>
    <col min="33" max="40" width="19" customWidth="1"/>
  </cols>
  <sheetData>
    <row r="1" spans="1:40" s="2" customFormat="1" ht="12" x14ac:dyDescent="0.15">
      <c r="H1" s="19"/>
      <c r="I1" s="19"/>
      <c r="J1" s="19"/>
      <c r="K1" s="19"/>
      <c r="L1" s="19"/>
      <c r="M1" s="12"/>
      <c r="N1" s="12"/>
      <c r="O1" s="12"/>
      <c r="P1" s="12"/>
      <c r="Q1" s="12"/>
      <c r="R1" s="12"/>
      <c r="T1" s="12"/>
      <c r="U1" s="21"/>
      <c r="V1" s="21"/>
    </row>
    <row r="2" spans="1:40" s="2" customFormat="1" x14ac:dyDescent="0.15">
      <c r="A2" s="158" t="s">
        <v>1639</v>
      </c>
      <c r="B2" s="160"/>
      <c r="C2" s="160"/>
      <c r="D2" s="51"/>
      <c r="U2" s="20"/>
      <c r="V2" s="20"/>
      <c r="W2" s="14"/>
      <c r="AG2" s="20"/>
      <c r="AI2" s="20"/>
      <c r="AJ2" s="20"/>
      <c r="AK2" s="20"/>
      <c r="AL2" s="20"/>
      <c r="AM2" s="20"/>
      <c r="AN2" s="20"/>
    </row>
    <row r="3" spans="1:40" s="2" customFormat="1" x14ac:dyDescent="0.15">
      <c r="A3" s="36" t="s">
        <v>386</v>
      </c>
      <c r="B3" s="28" t="s">
        <v>422</v>
      </c>
      <c r="C3" s="28" t="s">
        <v>390</v>
      </c>
      <c r="D3" s="48" t="s">
        <v>387</v>
      </c>
      <c r="U3" s="20"/>
      <c r="V3" s="20"/>
      <c r="W3" s="14"/>
      <c r="AG3" s="20"/>
      <c r="AI3" s="20"/>
      <c r="AJ3" s="20"/>
      <c r="AK3" s="20"/>
      <c r="AL3" s="20"/>
      <c r="AM3" s="20"/>
      <c r="AN3" s="20"/>
    </row>
    <row r="4" spans="1:40" s="2" customFormat="1" x14ac:dyDescent="0.15">
      <c r="A4" s="39" t="s">
        <v>391</v>
      </c>
      <c r="B4" s="27" t="s">
        <v>1640</v>
      </c>
      <c r="C4" s="27" t="s">
        <v>418</v>
      </c>
      <c r="D4" s="38" t="s">
        <v>1655</v>
      </c>
      <c r="G4" s="20"/>
      <c r="U4" s="20"/>
      <c r="V4" s="20"/>
      <c r="W4" s="1"/>
      <c r="AG4" s="20"/>
      <c r="AI4" s="20"/>
      <c r="AJ4" s="20"/>
      <c r="AK4" s="20"/>
      <c r="AL4" s="20"/>
      <c r="AM4" s="20"/>
      <c r="AN4" s="20"/>
    </row>
    <row r="5" spans="1:40" s="2" customFormat="1" x14ac:dyDescent="0.15">
      <c r="A5" s="39" t="s">
        <v>393</v>
      </c>
      <c r="B5" s="27" t="s">
        <v>1641</v>
      </c>
      <c r="C5" s="27" t="s">
        <v>396</v>
      </c>
      <c r="D5" s="38" t="s">
        <v>1656</v>
      </c>
      <c r="G5" s="20"/>
      <c r="U5" s="20"/>
      <c r="V5" s="20"/>
      <c r="W5" s="1"/>
    </row>
    <row r="6" spans="1:40" s="2" customFormat="1" x14ac:dyDescent="0.15">
      <c r="A6" s="39" t="s">
        <v>392</v>
      </c>
      <c r="B6" s="27" t="s">
        <v>1642</v>
      </c>
      <c r="C6" s="27" t="s">
        <v>2007</v>
      </c>
      <c r="D6" s="38" t="s">
        <v>1657</v>
      </c>
      <c r="U6" s="20"/>
      <c r="V6" s="20"/>
      <c r="W6" s="1"/>
    </row>
    <row r="7" spans="1:40" s="2" customFormat="1" x14ac:dyDescent="0.15">
      <c r="A7" s="39" t="s">
        <v>394</v>
      </c>
      <c r="B7" s="27" t="s">
        <v>1643</v>
      </c>
      <c r="C7" s="27" t="s">
        <v>463</v>
      </c>
      <c r="D7" s="38" t="s">
        <v>1658</v>
      </c>
      <c r="U7" s="20"/>
      <c r="V7" s="20"/>
      <c r="W7" s="1"/>
      <c r="AG7" s="20"/>
      <c r="AH7" s="20"/>
      <c r="AI7" s="20"/>
      <c r="AJ7" s="20"/>
      <c r="AK7" s="20"/>
      <c r="AL7" s="20"/>
      <c r="AM7" s="20"/>
      <c r="AN7" s="20"/>
    </row>
    <row r="8" spans="1:40" s="2" customFormat="1" x14ac:dyDescent="0.15">
      <c r="A8" s="39" t="s">
        <v>395</v>
      </c>
      <c r="B8" s="27" t="s">
        <v>1644</v>
      </c>
      <c r="C8" s="27" t="s">
        <v>409</v>
      </c>
      <c r="D8" s="38" t="s">
        <v>1659</v>
      </c>
      <c r="U8" s="20"/>
      <c r="V8" s="20"/>
      <c r="W8" s="14"/>
    </row>
    <row r="9" spans="1:40" s="2" customFormat="1" x14ac:dyDescent="0.15">
      <c r="A9" s="39"/>
      <c r="B9" s="27" t="s">
        <v>1645</v>
      </c>
      <c r="C9" s="27" t="s">
        <v>464</v>
      </c>
      <c r="D9" s="38" t="s">
        <v>1660</v>
      </c>
      <c r="U9" s="20"/>
      <c r="V9" s="20"/>
      <c r="W9" s="1"/>
    </row>
    <row r="10" spans="1:40" s="2" customFormat="1" x14ac:dyDescent="0.15">
      <c r="A10" s="39"/>
      <c r="B10" s="27" t="s">
        <v>1646</v>
      </c>
      <c r="C10" s="27" t="s">
        <v>410</v>
      </c>
      <c r="D10" s="38" t="s">
        <v>1661</v>
      </c>
      <c r="U10" s="20"/>
      <c r="V10" s="20"/>
      <c r="W10" s="1"/>
    </row>
    <row r="11" spans="1:40" s="2" customFormat="1" x14ac:dyDescent="0.15">
      <c r="A11" s="39"/>
      <c r="B11" s="27" t="s">
        <v>1647</v>
      </c>
      <c r="C11" s="27" t="s">
        <v>411</v>
      </c>
      <c r="D11" s="38" t="s">
        <v>1662</v>
      </c>
      <c r="U11" s="20"/>
      <c r="V11" s="20"/>
      <c r="W11" s="14"/>
      <c r="AG11" s="20"/>
      <c r="AI11" s="20"/>
      <c r="AJ11" s="20"/>
      <c r="AK11" s="20"/>
      <c r="AL11" s="20"/>
      <c r="AM11" s="20"/>
      <c r="AN11" s="20"/>
    </row>
    <row r="12" spans="1:40" s="2" customFormat="1" x14ac:dyDescent="0.15">
      <c r="A12" s="39"/>
      <c r="B12" s="27" t="s">
        <v>1648</v>
      </c>
      <c r="C12" s="27" t="s">
        <v>2008</v>
      </c>
      <c r="D12" s="38" t="s">
        <v>1663</v>
      </c>
      <c r="U12" s="20"/>
      <c r="V12" s="20"/>
      <c r="W12" s="14"/>
      <c r="AG12" s="20"/>
      <c r="AI12" s="20"/>
      <c r="AJ12" s="20"/>
      <c r="AK12" s="20"/>
      <c r="AL12" s="20"/>
      <c r="AM12" s="20"/>
      <c r="AN12" s="20"/>
    </row>
    <row r="13" spans="1:40" s="2" customFormat="1" ht="13.5" customHeight="1" x14ac:dyDescent="0.15">
      <c r="A13" s="39"/>
      <c r="B13" s="27" t="s">
        <v>1649</v>
      </c>
      <c r="C13" s="27" t="s">
        <v>412</v>
      </c>
      <c r="D13" s="38" t="s">
        <v>1664</v>
      </c>
      <c r="U13" s="20"/>
      <c r="V13" s="20"/>
      <c r="W13" s="14"/>
      <c r="AG13" s="20"/>
      <c r="AI13" s="20"/>
      <c r="AJ13" s="20"/>
      <c r="AK13" s="20"/>
      <c r="AL13" s="20"/>
      <c r="AM13" s="20"/>
      <c r="AN13" s="20"/>
    </row>
    <row r="14" spans="1:40" s="2" customFormat="1" x14ac:dyDescent="0.15">
      <c r="A14" s="39"/>
      <c r="B14" s="27" t="s">
        <v>1650</v>
      </c>
      <c r="C14" s="27" t="s">
        <v>780</v>
      </c>
      <c r="D14" s="38" t="s">
        <v>1665</v>
      </c>
      <c r="U14" s="20"/>
      <c r="V14" s="20"/>
      <c r="W14" s="1"/>
      <c r="AG14" s="20"/>
      <c r="AH14" s="20"/>
      <c r="AI14" s="20"/>
      <c r="AJ14" s="20"/>
      <c r="AK14" s="20"/>
      <c r="AL14" s="20"/>
      <c r="AM14" s="20"/>
      <c r="AN14" s="20"/>
    </row>
    <row r="15" spans="1:40" s="2" customFormat="1" x14ac:dyDescent="0.15">
      <c r="A15" s="39"/>
      <c r="B15" s="27" t="s">
        <v>1651</v>
      </c>
      <c r="C15" s="27" t="s">
        <v>781</v>
      </c>
      <c r="D15" s="38" t="s">
        <v>1666</v>
      </c>
      <c r="U15" s="20"/>
      <c r="V15" s="20"/>
      <c r="W15" s="1"/>
    </row>
    <row r="16" spans="1:40" s="2" customFormat="1" x14ac:dyDescent="0.15">
      <c r="A16" s="39"/>
      <c r="B16" s="27" t="s">
        <v>1652</v>
      </c>
      <c r="C16" s="27" t="s">
        <v>1779</v>
      </c>
      <c r="D16" s="38" t="s">
        <v>1667</v>
      </c>
      <c r="U16" s="20"/>
      <c r="V16" s="20"/>
      <c r="W16" s="1"/>
    </row>
    <row r="17" spans="1:40" s="2" customFormat="1" x14ac:dyDescent="0.15">
      <c r="A17" s="39"/>
      <c r="B17" s="27" t="s">
        <v>1653</v>
      </c>
      <c r="C17" s="27" t="s">
        <v>1780</v>
      </c>
      <c r="D17" s="38" t="s">
        <v>1668</v>
      </c>
      <c r="U17" s="20"/>
      <c r="V17" s="20"/>
      <c r="W17" s="1"/>
    </row>
    <row r="18" spans="1:40" s="2" customFormat="1" x14ac:dyDescent="0.15">
      <c r="A18" s="39"/>
      <c r="B18" s="27" t="s">
        <v>1654</v>
      </c>
      <c r="C18" s="27" t="s">
        <v>2009</v>
      </c>
      <c r="D18" s="38" t="s">
        <v>1669</v>
      </c>
      <c r="U18" s="20"/>
      <c r="V18" s="20"/>
      <c r="W18" s="14"/>
      <c r="AG18" s="20"/>
      <c r="AH18" s="20"/>
      <c r="AI18" s="20"/>
      <c r="AJ18" s="20"/>
      <c r="AK18" s="20"/>
      <c r="AL18" s="20"/>
      <c r="AM18" s="20"/>
      <c r="AN18" s="20"/>
    </row>
    <row r="19" spans="1:40" s="2" customFormat="1" x14ac:dyDescent="0.15">
      <c r="A19" s="25"/>
      <c r="B19" s="27"/>
      <c r="C19" s="27" t="s">
        <v>2010</v>
      </c>
      <c r="D19" s="38" t="s">
        <v>1781</v>
      </c>
      <c r="U19" s="20"/>
      <c r="V19" s="20"/>
      <c r="W19" s="14"/>
      <c r="AG19" s="20"/>
      <c r="AH19" s="20"/>
      <c r="AI19" s="20"/>
      <c r="AJ19" s="20"/>
      <c r="AK19" s="20"/>
      <c r="AL19" s="20"/>
      <c r="AM19" s="20"/>
      <c r="AN19" s="20"/>
    </row>
    <row r="20" spans="1:40" s="2" customFormat="1" x14ac:dyDescent="0.15">
      <c r="A20" s="25"/>
      <c r="B20" s="27"/>
      <c r="C20" s="27" t="s">
        <v>1783</v>
      </c>
      <c r="D20" s="38" t="s">
        <v>1782</v>
      </c>
      <c r="U20" s="20"/>
      <c r="V20" s="20"/>
      <c r="W20" s="14"/>
      <c r="AG20" s="20"/>
      <c r="AH20" s="20"/>
      <c r="AI20" s="20"/>
      <c r="AJ20" s="20"/>
      <c r="AK20" s="20"/>
      <c r="AL20" s="20"/>
      <c r="AM20" s="20"/>
      <c r="AN20" s="20"/>
    </row>
    <row r="21" spans="1:40" s="2" customFormat="1" x14ac:dyDescent="0.15">
      <c r="A21" s="25"/>
      <c r="B21" s="27"/>
      <c r="C21" s="139" t="s">
        <v>1784</v>
      </c>
      <c r="D21" s="38" t="s">
        <v>2003</v>
      </c>
      <c r="U21" s="20"/>
      <c r="V21" s="20"/>
      <c r="W21" s="14"/>
      <c r="AG21" s="20"/>
      <c r="AH21" s="20"/>
      <c r="AI21" s="20"/>
      <c r="AJ21" s="20"/>
      <c r="AK21" s="20"/>
      <c r="AL21" s="20"/>
      <c r="AM21" s="20"/>
      <c r="AN21" s="20"/>
    </row>
    <row r="22" spans="1:40" s="2" customFormat="1" x14ac:dyDescent="0.15">
      <c r="A22" s="25"/>
      <c r="B22" s="27"/>
      <c r="C22" s="27" t="s">
        <v>1785</v>
      </c>
      <c r="D22" s="38" t="s">
        <v>2004</v>
      </c>
      <c r="U22" s="20"/>
      <c r="V22" s="20"/>
      <c r="W22" s="14"/>
      <c r="AG22" s="20"/>
      <c r="AH22" s="20"/>
      <c r="AI22" s="20"/>
      <c r="AJ22" s="20"/>
      <c r="AK22" s="20"/>
      <c r="AL22" s="20"/>
      <c r="AM22" s="20"/>
      <c r="AN22" s="20"/>
    </row>
    <row r="23" spans="1:40" s="2" customFormat="1" x14ac:dyDescent="0.15">
      <c r="A23" s="25"/>
      <c r="B23" s="27"/>
      <c r="C23" s="27" t="s">
        <v>1786</v>
      </c>
      <c r="D23" s="38" t="s">
        <v>2005</v>
      </c>
      <c r="U23" s="20"/>
      <c r="V23" s="20"/>
      <c r="W23" s="14"/>
      <c r="AG23" s="20"/>
      <c r="AH23" s="20"/>
      <c r="AI23" s="20"/>
      <c r="AJ23" s="20"/>
      <c r="AK23" s="20"/>
      <c r="AL23" s="20"/>
      <c r="AM23" s="20"/>
      <c r="AN23" s="20"/>
    </row>
    <row r="24" spans="1:40" s="2" customFormat="1" x14ac:dyDescent="0.15">
      <c r="A24" s="42"/>
      <c r="B24" s="41"/>
      <c r="C24" s="41" t="s">
        <v>1787</v>
      </c>
      <c r="D24" s="43" t="s">
        <v>2006</v>
      </c>
      <c r="U24" s="20"/>
      <c r="V24" s="20"/>
      <c r="W24" s="14"/>
      <c r="AG24" s="20"/>
      <c r="AH24" s="20"/>
      <c r="AI24" s="20"/>
      <c r="AJ24" s="20"/>
      <c r="AK24" s="20"/>
      <c r="AL24" s="20"/>
      <c r="AM24" s="20"/>
      <c r="AN24" s="20"/>
    </row>
    <row r="25" spans="1:40" s="2" customFormat="1" x14ac:dyDescent="0.15">
      <c r="U25" s="20"/>
      <c r="V25" s="20"/>
      <c r="W25" s="1"/>
    </row>
    <row r="26" spans="1:40" s="2" customFormat="1" x14ac:dyDescent="0.15">
      <c r="U26" s="20"/>
      <c r="V26" s="20"/>
      <c r="W26" s="1"/>
    </row>
    <row r="27" spans="1:40" s="2" customFormat="1" x14ac:dyDescent="0.15">
      <c r="A27" s="158" t="s">
        <v>1670</v>
      </c>
      <c r="B27" s="159"/>
      <c r="C27" s="159"/>
      <c r="D27" s="159"/>
      <c r="E27" s="159"/>
      <c r="F27" s="159"/>
      <c r="G27" s="88"/>
      <c r="H27" s="51"/>
      <c r="U27" s="20"/>
      <c r="V27" s="20"/>
      <c r="W27" s="1"/>
    </row>
    <row r="28" spans="1:40" s="2" customFormat="1" x14ac:dyDescent="0.15">
      <c r="A28" s="36" t="s">
        <v>1697</v>
      </c>
      <c r="B28" s="28" t="s">
        <v>472</v>
      </c>
      <c r="C28" s="28" t="s">
        <v>1698</v>
      </c>
      <c r="D28" s="28" t="s">
        <v>472</v>
      </c>
      <c r="E28" s="28" t="s">
        <v>1725</v>
      </c>
      <c r="F28" s="28" t="s">
        <v>472</v>
      </c>
      <c r="G28" s="28" t="s">
        <v>1726</v>
      </c>
      <c r="H28" s="48" t="s">
        <v>387</v>
      </c>
      <c r="U28" s="20"/>
      <c r="V28" s="20"/>
      <c r="W28" s="1"/>
    </row>
    <row r="29" spans="1:40" s="2" customFormat="1" x14ac:dyDescent="0.15">
      <c r="A29" s="37" t="s">
        <v>1595</v>
      </c>
      <c r="B29" s="27" t="s">
        <v>1671</v>
      </c>
      <c r="C29" s="27" t="s">
        <v>1605</v>
      </c>
      <c r="D29" s="27" t="s">
        <v>1699</v>
      </c>
      <c r="E29" s="27" t="s">
        <v>1617</v>
      </c>
      <c r="F29" s="27" t="s">
        <v>1727</v>
      </c>
      <c r="G29" s="27" t="s">
        <v>1629</v>
      </c>
      <c r="H29" s="38" t="s">
        <v>1753</v>
      </c>
      <c r="U29" s="20"/>
      <c r="V29" s="20"/>
      <c r="W29" s="1"/>
    </row>
    <row r="30" spans="1:40" s="2" customFormat="1" ht="12" x14ac:dyDescent="0.15">
      <c r="A30" s="37" t="s">
        <v>1596</v>
      </c>
      <c r="B30" s="27" t="s">
        <v>1672</v>
      </c>
      <c r="C30" s="27" t="s">
        <v>1606</v>
      </c>
      <c r="D30" s="27" t="s">
        <v>1700</v>
      </c>
      <c r="E30" s="27" t="s">
        <v>1618</v>
      </c>
      <c r="F30" s="27" t="s">
        <v>1728</v>
      </c>
      <c r="G30" s="27" t="s">
        <v>1630</v>
      </c>
      <c r="H30" s="38" t="s">
        <v>1754</v>
      </c>
      <c r="U30" s="20"/>
      <c r="V30" s="20"/>
      <c r="W30" s="15"/>
    </row>
    <row r="31" spans="1:40" s="2" customFormat="1" x14ac:dyDescent="0.15">
      <c r="A31" s="37" t="s">
        <v>1597</v>
      </c>
      <c r="B31" s="27" t="s">
        <v>1673</v>
      </c>
      <c r="C31" s="27" t="s">
        <v>1607</v>
      </c>
      <c r="D31" s="27" t="s">
        <v>1701</v>
      </c>
      <c r="E31" s="27" t="s">
        <v>1619</v>
      </c>
      <c r="F31" s="27" t="s">
        <v>1729</v>
      </c>
      <c r="G31" s="27" t="s">
        <v>1631</v>
      </c>
      <c r="H31" s="38" t="s">
        <v>1755</v>
      </c>
      <c r="U31" s="20"/>
      <c r="V31" s="20"/>
      <c r="W31" s="1"/>
    </row>
    <row r="32" spans="1:40" s="2" customFormat="1" x14ac:dyDescent="0.15">
      <c r="A32" s="37" t="s">
        <v>1598</v>
      </c>
      <c r="B32" s="27" t="s">
        <v>1674</v>
      </c>
      <c r="C32" s="27" t="s">
        <v>1608</v>
      </c>
      <c r="D32" s="27" t="s">
        <v>1702</v>
      </c>
      <c r="E32" s="27" t="s">
        <v>1620</v>
      </c>
      <c r="F32" s="27" t="s">
        <v>1731</v>
      </c>
      <c r="G32" s="27" t="s">
        <v>1632</v>
      </c>
      <c r="H32" s="38" t="s">
        <v>1756</v>
      </c>
      <c r="U32" s="20"/>
      <c r="V32" s="20"/>
      <c r="W32" s="1"/>
    </row>
    <row r="33" spans="1:40" s="2" customFormat="1" x14ac:dyDescent="0.15">
      <c r="A33" s="37" t="s">
        <v>1599</v>
      </c>
      <c r="B33" s="27" t="s">
        <v>1675</v>
      </c>
      <c r="C33" s="27" t="s">
        <v>1609</v>
      </c>
      <c r="D33" s="27" t="s">
        <v>1703</v>
      </c>
      <c r="E33" s="27" t="s">
        <v>1621</v>
      </c>
      <c r="F33" s="27" t="s">
        <v>1730</v>
      </c>
      <c r="G33" s="27" t="s">
        <v>1633</v>
      </c>
      <c r="H33" s="38" t="s">
        <v>1757</v>
      </c>
      <c r="U33" s="20"/>
      <c r="V33" s="20"/>
      <c r="W33" s="1"/>
    </row>
    <row r="34" spans="1:40" s="2" customFormat="1" x14ac:dyDescent="0.15">
      <c r="A34" s="37" t="s">
        <v>1600</v>
      </c>
      <c r="B34" s="27" t="s">
        <v>1676</v>
      </c>
      <c r="C34" s="27" t="s">
        <v>1610</v>
      </c>
      <c r="D34" s="27" t="s">
        <v>1704</v>
      </c>
      <c r="E34" s="27" t="s">
        <v>1622</v>
      </c>
      <c r="F34" s="27" t="s">
        <v>1732</v>
      </c>
      <c r="G34" s="27" t="s">
        <v>1634</v>
      </c>
      <c r="H34" s="38" t="s">
        <v>1758</v>
      </c>
      <c r="U34" s="20"/>
      <c r="V34" s="20"/>
      <c r="W34" s="1"/>
    </row>
    <row r="35" spans="1:40" s="2" customFormat="1" x14ac:dyDescent="0.15">
      <c r="A35" s="37"/>
      <c r="B35" s="27" t="s">
        <v>1677</v>
      </c>
      <c r="C35" s="25"/>
      <c r="D35" s="27" t="s">
        <v>1705</v>
      </c>
      <c r="E35" s="25"/>
      <c r="F35" s="27" t="s">
        <v>1733</v>
      </c>
      <c r="G35" s="25"/>
      <c r="H35" s="38" t="s">
        <v>1759</v>
      </c>
      <c r="U35" s="20"/>
      <c r="V35" s="20"/>
      <c r="W35" s="1"/>
    </row>
    <row r="36" spans="1:40" s="2" customFormat="1" x14ac:dyDescent="0.15">
      <c r="A36" s="37"/>
      <c r="B36" s="27" t="s">
        <v>1678</v>
      </c>
      <c r="C36" s="27"/>
      <c r="D36" s="27" t="s">
        <v>1706</v>
      </c>
      <c r="E36" s="27"/>
      <c r="F36" s="27" t="s">
        <v>1734</v>
      </c>
      <c r="G36" s="27"/>
      <c r="H36" s="38" t="s">
        <v>1760</v>
      </c>
      <c r="U36" s="20"/>
      <c r="V36" s="20"/>
      <c r="W36" s="1"/>
    </row>
    <row r="37" spans="1:40" s="2" customFormat="1" x14ac:dyDescent="0.15">
      <c r="A37" s="37"/>
      <c r="B37" s="27" t="s">
        <v>1679</v>
      </c>
      <c r="C37" s="27"/>
      <c r="D37" s="27" t="s">
        <v>1707</v>
      </c>
      <c r="E37" s="27"/>
      <c r="F37" s="27" t="s">
        <v>1735</v>
      </c>
      <c r="G37" s="27"/>
      <c r="H37" s="38" t="s">
        <v>1761</v>
      </c>
      <c r="U37" s="20"/>
      <c r="V37" s="20"/>
      <c r="W37" s="1"/>
    </row>
    <row r="38" spans="1:40" s="2" customFormat="1" x14ac:dyDescent="0.15">
      <c r="A38" s="39"/>
      <c r="B38" s="27" t="s">
        <v>1680</v>
      </c>
      <c r="C38" s="27"/>
      <c r="D38" s="27" t="s">
        <v>1708</v>
      </c>
      <c r="E38" s="27"/>
      <c r="F38" s="27" t="s">
        <v>1736</v>
      </c>
      <c r="G38" s="27"/>
      <c r="H38" s="38" t="s">
        <v>1762</v>
      </c>
      <c r="U38" s="20"/>
      <c r="V38" s="20"/>
      <c r="W38" s="1"/>
    </row>
    <row r="39" spans="1:40" s="2" customFormat="1" ht="13.5" customHeight="1" x14ac:dyDescent="0.15">
      <c r="A39" s="37" t="s">
        <v>1601</v>
      </c>
      <c r="B39" s="27" t="s">
        <v>1681</v>
      </c>
      <c r="C39" s="27" t="s">
        <v>1611</v>
      </c>
      <c r="D39" s="27" t="s">
        <v>1709</v>
      </c>
      <c r="E39" s="27" t="s">
        <v>1623</v>
      </c>
      <c r="F39" s="27" t="s">
        <v>1737</v>
      </c>
      <c r="G39" s="27" t="s">
        <v>1635</v>
      </c>
      <c r="H39" s="38" t="s">
        <v>1763</v>
      </c>
      <c r="U39" s="20"/>
      <c r="V39" s="20"/>
      <c r="W39" s="1"/>
    </row>
    <row r="40" spans="1:40" s="2" customFormat="1" x14ac:dyDescent="0.15">
      <c r="A40" s="37" t="s">
        <v>1602</v>
      </c>
      <c r="B40" s="27" t="s">
        <v>1682</v>
      </c>
      <c r="C40" s="27" t="s">
        <v>1612</v>
      </c>
      <c r="D40" s="27" t="s">
        <v>1710</v>
      </c>
      <c r="E40" s="27" t="s">
        <v>1624</v>
      </c>
      <c r="F40" s="27" t="s">
        <v>1738</v>
      </c>
      <c r="G40" s="27" t="s">
        <v>1636</v>
      </c>
      <c r="H40" s="38" t="s">
        <v>1764</v>
      </c>
      <c r="U40" s="20"/>
      <c r="V40" s="20"/>
      <c r="W40" s="16"/>
      <c r="AG40" s="20"/>
      <c r="AH40" s="20"/>
      <c r="AI40" s="20"/>
      <c r="AJ40" s="20"/>
      <c r="AK40" s="20"/>
      <c r="AL40" s="20"/>
      <c r="AM40" s="20"/>
      <c r="AN40" s="20"/>
    </row>
    <row r="41" spans="1:40" s="2" customFormat="1" ht="12" x14ac:dyDescent="0.15">
      <c r="A41" s="37" t="s">
        <v>1603</v>
      </c>
      <c r="B41" s="27" t="s">
        <v>1683</v>
      </c>
      <c r="C41" s="27" t="s">
        <v>1613</v>
      </c>
      <c r="D41" s="27" t="s">
        <v>1711</v>
      </c>
      <c r="E41" s="27" t="s">
        <v>1625</v>
      </c>
      <c r="F41" s="27" t="s">
        <v>1739</v>
      </c>
      <c r="G41" s="27" t="s">
        <v>1637</v>
      </c>
      <c r="H41" s="38" t="s">
        <v>1765</v>
      </c>
    </row>
    <row r="42" spans="1:40" s="2" customFormat="1" ht="12" x14ac:dyDescent="0.15">
      <c r="A42" s="37" t="s">
        <v>1604</v>
      </c>
      <c r="B42" s="27" t="s">
        <v>1684</v>
      </c>
      <c r="C42" s="27" t="s">
        <v>1614</v>
      </c>
      <c r="D42" s="27" t="s">
        <v>1712</v>
      </c>
      <c r="E42" s="27" t="s">
        <v>1626</v>
      </c>
      <c r="F42" s="27" t="s">
        <v>1740</v>
      </c>
      <c r="G42" s="27" t="s">
        <v>1638</v>
      </c>
      <c r="H42" s="38" t="s">
        <v>1766</v>
      </c>
    </row>
    <row r="43" spans="1:40" s="2" customFormat="1" ht="12" x14ac:dyDescent="0.15">
      <c r="A43" s="37" t="s">
        <v>2049</v>
      </c>
      <c r="B43" s="27" t="s">
        <v>1685</v>
      </c>
      <c r="C43" s="37" t="s">
        <v>2051</v>
      </c>
      <c r="D43" s="27" t="s">
        <v>1713</v>
      </c>
      <c r="E43" s="37" t="s">
        <v>2053</v>
      </c>
      <c r="F43" s="27" t="s">
        <v>1741</v>
      </c>
      <c r="G43" s="37" t="s">
        <v>2056</v>
      </c>
      <c r="H43" s="38" t="s">
        <v>1767</v>
      </c>
    </row>
    <row r="44" spans="1:40" s="2" customFormat="1" ht="12" x14ac:dyDescent="0.15">
      <c r="A44" s="37" t="s">
        <v>2050</v>
      </c>
      <c r="B44" s="27" t="s">
        <v>1686</v>
      </c>
      <c r="C44" s="37" t="s">
        <v>2052</v>
      </c>
      <c r="D44" s="27" t="s">
        <v>1714</v>
      </c>
      <c r="E44" s="37" t="s">
        <v>2055</v>
      </c>
      <c r="F44" s="27" t="s">
        <v>1742</v>
      </c>
      <c r="G44" s="37" t="s">
        <v>2054</v>
      </c>
      <c r="H44" s="38" t="s">
        <v>1768</v>
      </c>
    </row>
    <row r="45" spans="1:40" s="2" customFormat="1" ht="13.5" customHeight="1" x14ac:dyDescent="0.15">
      <c r="A45" s="39"/>
      <c r="B45" s="27" t="s">
        <v>1687</v>
      </c>
      <c r="C45" s="25"/>
      <c r="D45" s="27" t="s">
        <v>1715</v>
      </c>
      <c r="E45" s="25"/>
      <c r="F45" s="27" t="s">
        <v>1743</v>
      </c>
      <c r="G45" s="25"/>
      <c r="H45" s="38" t="s">
        <v>1769</v>
      </c>
    </row>
    <row r="46" spans="1:40" s="2" customFormat="1" ht="12" x14ac:dyDescent="0.15">
      <c r="A46" s="39"/>
      <c r="B46" s="27" t="s">
        <v>1688</v>
      </c>
      <c r="C46" s="25"/>
      <c r="D46" s="27" t="s">
        <v>1716</v>
      </c>
      <c r="E46" s="25"/>
      <c r="F46" s="27" t="s">
        <v>1744</v>
      </c>
      <c r="G46" s="25"/>
      <c r="H46" s="38" t="s">
        <v>1770</v>
      </c>
    </row>
    <row r="47" spans="1:40" s="2" customFormat="1" ht="12" x14ac:dyDescent="0.15">
      <c r="A47" s="39"/>
      <c r="B47" s="27" t="s">
        <v>1689</v>
      </c>
      <c r="C47" s="25"/>
      <c r="D47" s="27" t="s">
        <v>1717</v>
      </c>
      <c r="E47" s="25"/>
      <c r="F47" s="27" t="s">
        <v>1745</v>
      </c>
      <c r="G47" s="25"/>
      <c r="H47" s="38" t="s">
        <v>1771</v>
      </c>
    </row>
    <row r="48" spans="1:40" s="2" customFormat="1" ht="12" x14ac:dyDescent="0.15">
      <c r="A48" s="39"/>
      <c r="B48" s="27" t="s">
        <v>1690</v>
      </c>
      <c r="C48" s="25"/>
      <c r="D48" s="27" t="s">
        <v>1718</v>
      </c>
      <c r="E48" s="25"/>
      <c r="F48" s="27" t="s">
        <v>1746</v>
      </c>
      <c r="G48" s="25"/>
      <c r="H48" s="38" t="s">
        <v>1772</v>
      </c>
    </row>
    <row r="49" spans="1:41" s="2" customFormat="1" ht="12" x14ac:dyDescent="0.15">
      <c r="A49" s="39"/>
      <c r="B49" s="27" t="s">
        <v>1691</v>
      </c>
      <c r="C49" s="25"/>
      <c r="D49" s="27" t="s">
        <v>1719</v>
      </c>
      <c r="E49" s="25"/>
      <c r="F49" s="27" t="s">
        <v>1747</v>
      </c>
      <c r="G49" s="25"/>
      <c r="H49" s="38" t="s">
        <v>1773</v>
      </c>
    </row>
    <row r="50" spans="1:41" s="2" customFormat="1" ht="12" x14ac:dyDescent="0.15">
      <c r="A50" s="39"/>
      <c r="B50" s="27" t="s">
        <v>1692</v>
      </c>
      <c r="C50" s="25"/>
      <c r="D50" s="27" t="s">
        <v>1720</v>
      </c>
      <c r="E50" s="25"/>
      <c r="F50" s="27" t="s">
        <v>1748</v>
      </c>
      <c r="G50" s="25"/>
      <c r="H50" s="38" t="s">
        <v>1774</v>
      </c>
    </row>
    <row r="51" spans="1:41" s="2" customFormat="1" ht="12" x14ac:dyDescent="0.15">
      <c r="A51" s="39"/>
      <c r="B51" s="27" t="s">
        <v>1693</v>
      </c>
      <c r="C51" s="25"/>
      <c r="D51" s="27" t="s">
        <v>1721</v>
      </c>
      <c r="E51" s="25"/>
      <c r="F51" s="27" t="s">
        <v>1749</v>
      </c>
      <c r="G51" s="25"/>
      <c r="H51" s="38" t="s">
        <v>1775</v>
      </c>
    </row>
    <row r="52" spans="1:41" s="2" customFormat="1" ht="12" x14ac:dyDescent="0.15">
      <c r="A52" s="39"/>
      <c r="B52" s="27" t="s">
        <v>1694</v>
      </c>
      <c r="C52" s="25"/>
      <c r="D52" s="27" t="s">
        <v>1722</v>
      </c>
      <c r="E52" s="25"/>
      <c r="F52" s="27" t="s">
        <v>1750</v>
      </c>
      <c r="G52" s="25"/>
      <c r="H52" s="38" t="s">
        <v>1776</v>
      </c>
    </row>
    <row r="53" spans="1:41" s="2" customFormat="1" ht="12" x14ac:dyDescent="0.15">
      <c r="A53" s="39"/>
      <c r="B53" s="27" t="s">
        <v>1695</v>
      </c>
      <c r="C53" s="25"/>
      <c r="D53" s="27" t="s">
        <v>1723</v>
      </c>
      <c r="E53" s="25"/>
      <c r="F53" s="27" t="s">
        <v>1751</v>
      </c>
      <c r="G53" s="25"/>
      <c r="H53" s="38" t="s">
        <v>1777</v>
      </c>
    </row>
    <row r="54" spans="1:41" s="2" customFormat="1" ht="12" x14ac:dyDescent="0.15">
      <c r="A54" s="52" t="s">
        <v>1615</v>
      </c>
      <c r="B54" s="29" t="s">
        <v>1696</v>
      </c>
      <c r="C54" s="29" t="s">
        <v>1616</v>
      </c>
      <c r="D54" s="29" t="s">
        <v>1724</v>
      </c>
      <c r="E54" s="29" t="s">
        <v>1627</v>
      </c>
      <c r="F54" s="29" t="s">
        <v>1752</v>
      </c>
      <c r="G54" s="29" t="s">
        <v>1628</v>
      </c>
      <c r="H54" s="53" t="s">
        <v>1778</v>
      </c>
    </row>
    <row r="55" spans="1:41" s="2" customFormat="1" ht="12" x14ac:dyDescent="0.15">
      <c r="A55" s="40"/>
      <c r="B55" s="41"/>
      <c r="C55" s="42"/>
      <c r="D55" s="41"/>
      <c r="E55" s="42"/>
      <c r="F55" s="41"/>
      <c r="G55" s="42"/>
      <c r="H55" s="89"/>
    </row>
    <row r="56" spans="1:41" s="2" customFormat="1" ht="12" x14ac:dyDescent="0.15"/>
    <row r="57" spans="1:41" s="2" customFormat="1" ht="12" x14ac:dyDescent="0.15"/>
    <row r="58" spans="1:41" s="2" customFormat="1" ht="12" x14ac:dyDescent="0.15">
      <c r="A58" s="158" t="s">
        <v>2016</v>
      </c>
      <c r="B58" s="159"/>
      <c r="C58" s="159"/>
      <c r="D58" s="159"/>
      <c r="E58" s="136"/>
      <c r="F58" s="137"/>
    </row>
    <row r="59" spans="1:41" s="2" customFormat="1" ht="12" x14ac:dyDescent="0.15">
      <c r="A59" s="36" t="s">
        <v>757</v>
      </c>
      <c r="B59" s="28" t="s">
        <v>472</v>
      </c>
      <c r="C59" s="28" t="s">
        <v>758</v>
      </c>
      <c r="D59" s="28" t="s">
        <v>472</v>
      </c>
      <c r="E59" s="39"/>
      <c r="F59" s="25"/>
    </row>
    <row r="60" spans="1:41" s="2" customFormat="1" ht="12" x14ac:dyDescent="0.15">
      <c r="A60" s="37" t="s">
        <v>766</v>
      </c>
      <c r="B60" s="27" t="s">
        <v>1962</v>
      </c>
      <c r="C60" s="27" t="s">
        <v>2001</v>
      </c>
      <c r="D60" s="27" t="s">
        <v>1977</v>
      </c>
      <c r="E60" s="39"/>
      <c r="F60" s="25"/>
    </row>
    <row r="61" spans="1:41" s="2" customFormat="1" ht="12" x14ac:dyDescent="0.15">
      <c r="B61" s="27" t="s">
        <v>1963</v>
      </c>
      <c r="D61" s="27" t="s">
        <v>1978</v>
      </c>
      <c r="E61" s="39"/>
      <c r="F61" s="25"/>
    </row>
    <row r="62" spans="1:41" s="2" customFormat="1" ht="12" x14ac:dyDescent="0.15">
      <c r="A62" s="37" t="s">
        <v>765</v>
      </c>
      <c r="B62" s="27" t="s">
        <v>1964</v>
      </c>
      <c r="C62" s="27" t="s">
        <v>769</v>
      </c>
      <c r="D62" s="27" t="s">
        <v>1979</v>
      </c>
      <c r="E62" s="39"/>
      <c r="F62" s="25"/>
    </row>
    <row r="63" spans="1:41" s="2" customFormat="1" ht="12" x14ac:dyDescent="0.15">
      <c r="A63" s="39"/>
      <c r="B63" s="27" t="s">
        <v>1965</v>
      </c>
      <c r="C63" s="25"/>
      <c r="D63" s="27" t="s">
        <v>1980</v>
      </c>
      <c r="E63" s="39"/>
      <c r="F63" s="25"/>
      <c r="AM63" s="2" t="str">
        <f>MID(AE63,1,9)</f>
        <v/>
      </c>
      <c r="AO63" s="2" t="str">
        <f>AM63&amp;AM$61</f>
        <v/>
      </c>
    </row>
    <row r="64" spans="1:41" s="2" customFormat="1" ht="12" x14ac:dyDescent="0.15">
      <c r="A64" s="39"/>
      <c r="B64" s="27" t="s">
        <v>1966</v>
      </c>
      <c r="C64" s="25"/>
      <c r="D64" s="27" t="s">
        <v>1981</v>
      </c>
      <c r="E64" s="39"/>
      <c r="F64" s="25"/>
      <c r="AM64" s="2" t="str">
        <f t="shared" ref="AM64" si="0">MID(AE64,1,9)</f>
        <v/>
      </c>
      <c r="AO64" s="2" t="str">
        <f t="shared" ref="AO64" si="1">AM64&amp;AM$61</f>
        <v/>
      </c>
    </row>
    <row r="65" spans="1:6" s="2" customFormat="1" ht="12" x14ac:dyDescent="0.15">
      <c r="B65" s="27" t="s">
        <v>1967</v>
      </c>
      <c r="D65" s="27" t="s">
        <v>1982</v>
      </c>
      <c r="E65" s="39"/>
      <c r="F65" s="25"/>
    </row>
    <row r="66" spans="1:6" s="2" customFormat="1" ht="12" x14ac:dyDescent="0.15">
      <c r="B66" s="27" t="s">
        <v>1968</v>
      </c>
      <c r="D66" s="27" t="s">
        <v>1983</v>
      </c>
      <c r="E66" s="39"/>
      <c r="F66" s="25"/>
    </row>
    <row r="67" spans="1:6" s="2" customFormat="1" ht="12" x14ac:dyDescent="0.15">
      <c r="B67" s="27" t="s">
        <v>1969</v>
      </c>
      <c r="D67" s="27" t="s">
        <v>1984</v>
      </c>
      <c r="E67" s="39"/>
      <c r="F67" s="25"/>
    </row>
    <row r="68" spans="1:6" s="2" customFormat="1" ht="12" x14ac:dyDescent="0.15">
      <c r="A68" s="39"/>
      <c r="B68" s="27" t="s">
        <v>1970</v>
      </c>
      <c r="C68" s="25"/>
      <c r="D68" s="27" t="s">
        <v>1985</v>
      </c>
      <c r="E68" s="39"/>
      <c r="F68" s="25"/>
    </row>
    <row r="69" spans="1:6" s="2" customFormat="1" ht="12" x14ac:dyDescent="0.15">
      <c r="A69" s="39"/>
      <c r="B69" s="27" t="s">
        <v>1971</v>
      </c>
      <c r="C69" s="25"/>
      <c r="D69" s="27" t="s">
        <v>1986</v>
      </c>
      <c r="E69" s="39"/>
      <c r="F69" s="25"/>
    </row>
    <row r="70" spans="1:6" s="2" customFormat="1" ht="12" x14ac:dyDescent="0.15">
      <c r="A70" s="39"/>
      <c r="B70" s="27" t="s">
        <v>1972</v>
      </c>
      <c r="C70" s="25"/>
      <c r="D70" s="27" t="s">
        <v>1987</v>
      </c>
      <c r="E70" s="39"/>
      <c r="F70" s="25"/>
    </row>
    <row r="71" spans="1:6" s="2" customFormat="1" ht="12" x14ac:dyDescent="0.15">
      <c r="A71" s="39"/>
      <c r="B71" s="27" t="s">
        <v>1973</v>
      </c>
      <c r="C71" s="25"/>
      <c r="D71" s="27" t="s">
        <v>1988</v>
      </c>
      <c r="E71" s="39"/>
      <c r="F71" s="25"/>
    </row>
    <row r="72" spans="1:6" s="2" customFormat="1" ht="12" x14ac:dyDescent="0.15">
      <c r="A72" s="39"/>
      <c r="B72" s="27" t="s">
        <v>1974</v>
      </c>
      <c r="C72" s="25"/>
      <c r="D72" s="27" t="s">
        <v>1989</v>
      </c>
      <c r="E72" s="39"/>
      <c r="F72" s="25"/>
    </row>
    <row r="73" spans="1:6" s="2" customFormat="1" ht="12" x14ac:dyDescent="0.15">
      <c r="A73" s="39"/>
      <c r="B73" s="27" t="s">
        <v>1975</v>
      </c>
      <c r="C73" s="25"/>
      <c r="D73" s="27" t="s">
        <v>1990</v>
      </c>
      <c r="E73" s="39"/>
      <c r="F73" s="25"/>
    </row>
    <row r="74" spans="1:6" s="2" customFormat="1" ht="12" x14ac:dyDescent="0.15">
      <c r="A74" s="39"/>
      <c r="B74" s="27" t="s">
        <v>1976</v>
      </c>
      <c r="C74" s="25"/>
      <c r="D74" s="27" t="s">
        <v>1991</v>
      </c>
      <c r="E74" s="39"/>
      <c r="F74" s="25"/>
    </row>
    <row r="75" spans="1:6" s="2" customFormat="1" ht="12" x14ac:dyDescent="0.15">
      <c r="A75" s="88"/>
      <c r="B75" s="88"/>
      <c r="C75" s="88"/>
      <c r="D75" s="88"/>
      <c r="E75" s="25"/>
      <c r="F75" s="25"/>
    </row>
    <row r="76" spans="1:6" s="2" customFormat="1" ht="12" x14ac:dyDescent="0.15">
      <c r="A76" s="20" t="s">
        <v>1853</v>
      </c>
      <c r="B76" s="20" t="s">
        <v>1854</v>
      </c>
      <c r="C76" s="142" t="s">
        <v>1855</v>
      </c>
    </row>
    <row r="77" spans="1:6" s="2" customFormat="1" ht="12" x14ac:dyDescent="0.15">
      <c r="A77" s="20" t="s">
        <v>1856</v>
      </c>
      <c r="B77" s="20" t="s">
        <v>1992</v>
      </c>
    </row>
    <row r="78" spans="1:6" s="2" customFormat="1" ht="12" x14ac:dyDescent="0.15">
      <c r="A78" s="20" t="s">
        <v>1857</v>
      </c>
      <c r="B78" s="20" t="s">
        <v>1993</v>
      </c>
    </row>
    <row r="79" spans="1:6" s="2" customFormat="1" ht="12" x14ac:dyDescent="0.15">
      <c r="A79" s="20" t="s">
        <v>1858</v>
      </c>
      <c r="B79" s="20" t="s">
        <v>1994</v>
      </c>
    </row>
    <row r="80" spans="1:6" s="2" customFormat="1" ht="12" x14ac:dyDescent="0.15">
      <c r="A80" s="20" t="s">
        <v>1859</v>
      </c>
      <c r="B80" s="20" t="s">
        <v>1995</v>
      </c>
    </row>
    <row r="81" spans="1:2" s="2" customFormat="1" ht="12" x14ac:dyDescent="0.15"/>
    <row r="82" spans="1:2" s="2" customFormat="1" ht="12" x14ac:dyDescent="0.15">
      <c r="A82" s="20" t="s">
        <v>1873</v>
      </c>
      <c r="B82" s="20" t="s">
        <v>1996</v>
      </c>
    </row>
    <row r="83" spans="1:2" s="2" customFormat="1" ht="12" x14ac:dyDescent="0.15"/>
    <row r="84" spans="1:2" s="2" customFormat="1" ht="12" x14ac:dyDescent="0.15"/>
    <row r="85" spans="1:2" s="2" customFormat="1" ht="12" x14ac:dyDescent="0.15"/>
    <row r="86" spans="1:2" s="2" customFormat="1" ht="12" x14ac:dyDescent="0.15"/>
    <row r="87" spans="1:2" s="2" customFormat="1" ht="12" x14ac:dyDescent="0.15"/>
    <row r="88" spans="1:2" s="2" customFormat="1" ht="12" x14ac:dyDescent="0.15"/>
    <row r="89" spans="1:2" s="2" customFormat="1" ht="12" x14ac:dyDescent="0.15"/>
    <row r="90" spans="1:2" s="2" customFormat="1" ht="12" x14ac:dyDescent="0.15"/>
    <row r="91" spans="1:2" s="2" customFormat="1" ht="12" x14ac:dyDescent="0.15"/>
    <row r="92" spans="1:2" s="2" customFormat="1" ht="12" x14ac:dyDescent="0.15"/>
    <row r="93" spans="1:2" s="2" customFormat="1" ht="12" x14ac:dyDescent="0.15"/>
    <row r="94" spans="1:2" s="2" customFormat="1" ht="12" x14ac:dyDescent="0.15"/>
    <row r="95" spans="1:2" s="2" customFormat="1" ht="12" x14ac:dyDescent="0.15"/>
    <row r="96" spans="1:2" s="2" customFormat="1" ht="12" x14ac:dyDescent="0.15"/>
    <row r="97" s="2" customFormat="1" ht="12" x14ac:dyDescent="0.15"/>
    <row r="98" s="2" customFormat="1" ht="12" x14ac:dyDescent="0.15"/>
    <row r="99" s="2" customFormat="1" ht="12" x14ac:dyDescent="0.15"/>
    <row r="100" s="2" customFormat="1" ht="12" x14ac:dyDescent="0.15"/>
    <row r="101" s="2" customFormat="1" ht="12" x14ac:dyDescent="0.15"/>
    <row r="102" s="2" customFormat="1" ht="12" x14ac:dyDescent="0.15"/>
    <row r="103" s="2" customFormat="1" ht="12" x14ac:dyDescent="0.15"/>
    <row r="104" s="2" customFormat="1" ht="12" x14ac:dyDescent="0.15"/>
    <row r="105" s="2" customFormat="1" ht="12" x14ac:dyDescent="0.15"/>
    <row r="106" s="2" customFormat="1" ht="12" x14ac:dyDescent="0.15"/>
    <row r="107" s="2" customFormat="1" ht="12" x14ac:dyDescent="0.15"/>
    <row r="108" s="2" customFormat="1" ht="12" x14ac:dyDescent="0.15"/>
    <row r="109" s="2" customFormat="1" ht="12" x14ac:dyDescent="0.15"/>
    <row r="110" s="2" customFormat="1" ht="12" x14ac:dyDescent="0.15"/>
    <row r="111" s="2" customFormat="1" ht="12" x14ac:dyDescent="0.15"/>
    <row r="112" s="2" customFormat="1" ht="12" x14ac:dyDescent="0.15"/>
    <row r="113" s="2" customFormat="1" ht="12" x14ac:dyDescent="0.15"/>
    <row r="114" s="2" customFormat="1" ht="12" x14ac:dyDescent="0.15"/>
    <row r="115" s="2" customFormat="1" ht="12" x14ac:dyDescent="0.15"/>
    <row r="116" s="2" customFormat="1" ht="12" x14ac:dyDescent="0.15"/>
    <row r="117" s="2" customFormat="1" ht="12" x14ac:dyDescent="0.15"/>
    <row r="118" s="2" customFormat="1" ht="12" x14ac:dyDescent="0.15"/>
    <row r="119" s="2" customFormat="1" ht="12" x14ac:dyDescent="0.15"/>
    <row r="120" s="2" customFormat="1" ht="12" x14ac:dyDescent="0.15"/>
    <row r="121" s="2" customFormat="1" ht="12" x14ac:dyDescent="0.15"/>
    <row r="122" s="2" customFormat="1" ht="12" x14ac:dyDescent="0.15"/>
    <row r="123" s="2" customFormat="1" ht="12" x14ac:dyDescent="0.15"/>
    <row r="124" s="2" customFormat="1" ht="12" x14ac:dyDescent="0.15"/>
    <row r="125" s="2" customFormat="1" ht="12" x14ac:dyDescent="0.15"/>
    <row r="126" s="2" customFormat="1" ht="12" x14ac:dyDescent="0.15"/>
    <row r="127" s="2" customFormat="1" ht="12" x14ac:dyDescent="0.15"/>
    <row r="128" s="2" customFormat="1" ht="12" x14ac:dyDescent="0.15"/>
    <row r="129" spans="1:6" s="2" customFormat="1" ht="12" x14ac:dyDescent="0.15"/>
    <row r="130" spans="1:6" s="2" customFormat="1" ht="12" x14ac:dyDescent="0.15"/>
    <row r="131" spans="1:6" s="2" customFormat="1" ht="12" x14ac:dyDescent="0.15"/>
    <row r="132" spans="1:6" s="2" customFormat="1" ht="12" x14ac:dyDescent="0.15"/>
    <row r="133" spans="1:6" s="2" customFormat="1" ht="12" x14ac:dyDescent="0.15"/>
    <row r="134" spans="1:6" s="2" customFormat="1" ht="12" x14ac:dyDescent="0.15"/>
    <row r="135" spans="1:6" s="2" customFormat="1" ht="12" x14ac:dyDescent="0.15"/>
    <row r="136" spans="1:6" s="2" customFormat="1" ht="12" x14ac:dyDescent="0.15"/>
    <row r="137" spans="1:6" s="2" customFormat="1" ht="12" x14ac:dyDescent="0.15"/>
    <row r="138" spans="1:6" s="2" customFormat="1" ht="12" x14ac:dyDescent="0.15"/>
    <row r="139" spans="1:6" s="2" customFormat="1" ht="12" x14ac:dyDescent="0.15"/>
    <row r="140" spans="1:6" s="2" customFormat="1" ht="12" x14ac:dyDescent="0.15"/>
    <row r="141" spans="1:6" s="2" customFormat="1" ht="12" x14ac:dyDescent="0.15"/>
    <row r="142" spans="1:6" s="2" customFormat="1" ht="12" x14ac:dyDescent="0.15"/>
    <row r="143" spans="1:6" s="2" customFormat="1" ht="12" x14ac:dyDescent="0.15"/>
    <row r="144" spans="1:6" s="2" customFormat="1" x14ac:dyDescent="0.15">
      <c r="A144"/>
      <c r="B144"/>
      <c r="C144"/>
      <c r="D144"/>
      <c r="E144"/>
      <c r="F144"/>
    </row>
    <row r="145" spans="1:6" s="2" customFormat="1" x14ac:dyDescent="0.15">
      <c r="A145"/>
      <c r="B145"/>
      <c r="C145"/>
      <c r="D145"/>
      <c r="E145"/>
      <c r="F145"/>
    </row>
    <row r="146" spans="1:6" s="2" customFormat="1" x14ac:dyDescent="0.15">
      <c r="A146"/>
      <c r="B146"/>
      <c r="C146"/>
      <c r="D146"/>
      <c r="E146"/>
      <c r="F146"/>
    </row>
    <row r="147" spans="1:6" s="2" customFormat="1" x14ac:dyDescent="0.15">
      <c r="A147"/>
      <c r="B147"/>
      <c r="C147"/>
      <c r="D147"/>
      <c r="E147"/>
      <c r="F147"/>
    </row>
    <row r="148" spans="1:6" s="2" customFormat="1" x14ac:dyDescent="0.15">
      <c r="A148"/>
      <c r="B148"/>
      <c r="C148"/>
      <c r="D148"/>
      <c r="E148"/>
      <c r="F148"/>
    </row>
    <row r="149" spans="1:6" s="2" customFormat="1" x14ac:dyDescent="0.15">
      <c r="A149"/>
      <c r="B149"/>
      <c r="C149"/>
      <c r="D149"/>
      <c r="E149"/>
      <c r="F149"/>
    </row>
    <row r="150" spans="1:6" s="2" customFormat="1" x14ac:dyDescent="0.15">
      <c r="A150"/>
      <c r="B150"/>
      <c r="C150"/>
      <c r="D150"/>
      <c r="E150"/>
      <c r="F150"/>
    </row>
    <row r="151" spans="1:6" s="2" customFormat="1" x14ac:dyDescent="0.15">
      <c r="A151"/>
      <c r="B151"/>
      <c r="C151"/>
      <c r="D151"/>
      <c r="E151"/>
      <c r="F151"/>
    </row>
    <row r="152" spans="1:6" s="2" customFormat="1" x14ac:dyDescent="0.15">
      <c r="A152"/>
      <c r="B152"/>
      <c r="C152"/>
      <c r="D152"/>
      <c r="E152"/>
      <c r="F152"/>
    </row>
    <row r="153" spans="1:6" s="2" customFormat="1" x14ac:dyDescent="0.15">
      <c r="A153"/>
      <c r="B153"/>
      <c r="C153"/>
      <c r="D153"/>
      <c r="E153"/>
      <c r="F153"/>
    </row>
    <row r="154" spans="1:6" s="2" customFormat="1" x14ac:dyDescent="0.15">
      <c r="A154"/>
      <c r="B154"/>
      <c r="C154"/>
      <c r="D154"/>
      <c r="E154"/>
      <c r="F154"/>
    </row>
    <row r="155" spans="1:6" s="2" customFormat="1" x14ac:dyDescent="0.15">
      <c r="A155"/>
      <c r="B155"/>
      <c r="C155"/>
      <c r="D155"/>
      <c r="E155"/>
      <c r="F155"/>
    </row>
    <row r="156" spans="1:6" s="2" customFormat="1" x14ac:dyDescent="0.15">
      <c r="A156"/>
      <c r="B156"/>
      <c r="C156"/>
      <c r="D156"/>
      <c r="E156"/>
      <c r="F156"/>
    </row>
    <row r="157" spans="1:6" s="2" customFormat="1" x14ac:dyDescent="0.15">
      <c r="A157"/>
      <c r="B157"/>
      <c r="C157"/>
      <c r="D157"/>
      <c r="E157"/>
      <c r="F157"/>
    </row>
    <row r="158" spans="1:6" s="2" customFormat="1" x14ac:dyDescent="0.15">
      <c r="A158"/>
      <c r="B158"/>
      <c r="C158"/>
      <c r="D158"/>
      <c r="E158"/>
      <c r="F158"/>
    </row>
    <row r="159" spans="1:6" s="2" customFormat="1" x14ac:dyDescent="0.15">
      <c r="A159"/>
      <c r="B159"/>
      <c r="C159"/>
      <c r="D159"/>
      <c r="E159"/>
      <c r="F159"/>
    </row>
    <row r="160" spans="1:6" s="2" customFormat="1" x14ac:dyDescent="0.15">
      <c r="A160"/>
      <c r="B160"/>
      <c r="C160"/>
      <c r="D160"/>
      <c r="E160"/>
      <c r="F160"/>
    </row>
    <row r="161" spans="1:18" s="2" customFormat="1" x14ac:dyDescent="0.15">
      <c r="A161"/>
      <c r="B161"/>
      <c r="C161"/>
      <c r="D161"/>
      <c r="E161"/>
      <c r="F161"/>
    </row>
    <row r="162" spans="1:18" s="2" customFormat="1" x14ac:dyDescent="0.15">
      <c r="A162"/>
      <c r="B162"/>
      <c r="C162"/>
      <c r="D162"/>
      <c r="E162"/>
      <c r="F162"/>
    </row>
    <row r="163" spans="1:18" s="2" customFormat="1" x14ac:dyDescent="0.15">
      <c r="A163"/>
      <c r="B163"/>
      <c r="C163"/>
      <c r="D163"/>
      <c r="E163"/>
      <c r="F163"/>
    </row>
    <row r="164" spans="1:18" x14ac:dyDescent="0.15">
      <c r="H164" s="161"/>
      <c r="I164" s="161"/>
      <c r="J164" s="161"/>
      <c r="K164" s="161"/>
      <c r="L164" s="161"/>
      <c r="M164" s="162"/>
      <c r="N164" s="162"/>
      <c r="O164" s="162"/>
      <c r="P164" s="162"/>
      <c r="Q164" s="162"/>
      <c r="R164" s="162"/>
    </row>
    <row r="165" spans="1:18" x14ac:dyDescent="0.15"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15"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15"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</sheetData>
  <mergeCells count="5">
    <mergeCell ref="A27:F27"/>
    <mergeCell ref="A2:C2"/>
    <mergeCell ref="A58:D58"/>
    <mergeCell ref="H164:L164"/>
    <mergeCell ref="M164:R16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A13" workbookViewId="0">
      <selection activeCell="F24" sqref="F24"/>
    </sheetView>
  </sheetViews>
  <sheetFormatPr defaultRowHeight="13.5" x14ac:dyDescent="0.15"/>
  <cols>
    <col min="1" max="1" width="17.125" customWidth="1"/>
    <col min="2" max="2" width="10.875" customWidth="1"/>
    <col min="3" max="3" width="17.5" customWidth="1"/>
    <col min="4" max="4" width="6" customWidth="1"/>
    <col min="5" max="5" width="13.375" customWidth="1"/>
    <col min="6" max="6" width="8.625" customWidth="1"/>
    <col min="7" max="7" width="21.75" customWidth="1"/>
    <col min="8" max="8" width="6.125" customWidth="1"/>
    <col min="9" max="21" width="13.875" customWidth="1"/>
    <col min="22" max="22" width="18.125" customWidth="1"/>
    <col min="23" max="23" width="19.125" customWidth="1"/>
    <col min="24" max="24" width="14.375" customWidth="1"/>
    <col min="33" max="40" width="19" customWidth="1"/>
  </cols>
  <sheetData>
    <row r="1" spans="1:22" s="2" customFormat="1" ht="12" x14ac:dyDescent="0.15">
      <c r="A1" s="141" t="s">
        <v>1788</v>
      </c>
      <c r="B1" s="141" t="s">
        <v>1789</v>
      </c>
      <c r="C1" s="141" t="s">
        <v>1790</v>
      </c>
      <c r="E1" s="141" t="s">
        <v>1816</v>
      </c>
      <c r="F1" s="141" t="s">
        <v>1817</v>
      </c>
      <c r="G1" s="141" t="s">
        <v>1818</v>
      </c>
      <c r="H1" s="19"/>
      <c r="I1" s="19"/>
      <c r="J1" s="19"/>
      <c r="K1" s="19"/>
      <c r="L1" s="19"/>
      <c r="M1" s="138"/>
      <c r="N1" s="138"/>
      <c r="O1" s="138"/>
      <c r="P1" s="138"/>
      <c r="Q1" s="138"/>
      <c r="R1" s="138"/>
      <c r="T1" s="138"/>
      <c r="U1" s="138"/>
      <c r="V1" s="138"/>
    </row>
    <row r="2" spans="1:22" s="2" customFormat="1" ht="12" x14ac:dyDescent="0.15">
      <c r="A2" s="165" t="s">
        <v>1815</v>
      </c>
      <c r="B2" s="165"/>
      <c r="C2" s="165"/>
      <c r="E2" s="165" t="s">
        <v>1851</v>
      </c>
      <c r="F2" s="166"/>
      <c r="G2" s="166"/>
      <c r="H2" s="19"/>
      <c r="I2" s="19"/>
      <c r="J2" s="19"/>
      <c r="K2" s="19"/>
      <c r="L2" s="19"/>
      <c r="M2" s="140"/>
      <c r="N2" s="140"/>
      <c r="O2" s="140"/>
      <c r="P2" s="140"/>
      <c r="Q2" s="140"/>
      <c r="R2" s="140"/>
      <c r="T2" s="140"/>
      <c r="U2" s="140"/>
      <c r="V2" s="140"/>
    </row>
    <row r="3" spans="1:22" s="2" customFormat="1" ht="12" x14ac:dyDescent="0.15">
      <c r="A3" s="143" t="s">
        <v>1791</v>
      </c>
      <c r="B3" s="143" t="s">
        <v>1792</v>
      </c>
      <c r="C3" s="143"/>
      <c r="E3" s="143" t="s">
        <v>1826</v>
      </c>
      <c r="F3" s="143" t="s">
        <v>1835</v>
      </c>
      <c r="G3" s="144"/>
    </row>
    <row r="4" spans="1:22" s="2" customFormat="1" x14ac:dyDescent="0.15">
      <c r="A4" s="143" t="s">
        <v>1793</v>
      </c>
      <c r="B4" s="143" t="s">
        <v>1794</v>
      </c>
      <c r="C4" s="144"/>
      <c r="E4" s="143" t="s">
        <v>1819</v>
      </c>
      <c r="F4" s="143" t="s">
        <v>1836</v>
      </c>
      <c r="G4" s="144"/>
    </row>
    <row r="5" spans="1:22" s="2" customFormat="1" x14ac:dyDescent="0.15">
      <c r="A5" s="143" t="s">
        <v>1795</v>
      </c>
      <c r="B5" s="143" t="s">
        <v>1796</v>
      </c>
      <c r="C5" s="144"/>
      <c r="E5" s="143" t="s">
        <v>1820</v>
      </c>
      <c r="F5" s="143" t="s">
        <v>1837</v>
      </c>
      <c r="G5" s="144"/>
    </row>
    <row r="6" spans="1:22" s="2" customFormat="1" x14ac:dyDescent="0.15">
      <c r="A6" s="144"/>
      <c r="B6" s="144"/>
      <c r="C6" s="144"/>
      <c r="E6" s="143" t="s">
        <v>1821</v>
      </c>
      <c r="F6" s="143" t="s">
        <v>1838</v>
      </c>
      <c r="G6" s="144"/>
    </row>
    <row r="7" spans="1:22" s="2" customFormat="1" x14ac:dyDescent="0.15">
      <c r="A7" s="143" t="s">
        <v>1800</v>
      </c>
      <c r="B7" s="143" t="s">
        <v>1797</v>
      </c>
      <c r="C7" s="144"/>
      <c r="E7" s="143" t="s">
        <v>1822</v>
      </c>
      <c r="F7" s="143" t="s">
        <v>1839</v>
      </c>
      <c r="G7" s="144"/>
    </row>
    <row r="8" spans="1:22" s="2" customFormat="1" x14ac:dyDescent="0.15">
      <c r="A8" s="143" t="s">
        <v>1801</v>
      </c>
      <c r="B8" s="143" t="s">
        <v>1798</v>
      </c>
      <c r="C8" s="145"/>
      <c r="D8"/>
      <c r="E8" s="143" t="s">
        <v>1823</v>
      </c>
      <c r="F8" s="143" t="s">
        <v>1840</v>
      </c>
      <c r="G8" s="144"/>
    </row>
    <row r="9" spans="1:22" s="2" customFormat="1" x14ac:dyDescent="0.15">
      <c r="A9" s="143" t="s">
        <v>1802</v>
      </c>
      <c r="B9" s="143" t="s">
        <v>1799</v>
      </c>
      <c r="C9" s="145"/>
      <c r="D9"/>
      <c r="E9" s="143" t="s">
        <v>1824</v>
      </c>
      <c r="F9" s="143" t="s">
        <v>1841</v>
      </c>
      <c r="G9" s="144"/>
    </row>
    <row r="10" spans="1:22" s="2" customFormat="1" x14ac:dyDescent="0.15">
      <c r="A10" s="145"/>
      <c r="B10" s="145"/>
      <c r="C10" s="145"/>
      <c r="D10"/>
      <c r="E10" s="143" t="s">
        <v>1825</v>
      </c>
      <c r="F10" s="143" t="s">
        <v>1842</v>
      </c>
      <c r="G10" s="144"/>
    </row>
    <row r="11" spans="1:22" s="2" customFormat="1" x14ac:dyDescent="0.15">
      <c r="A11" s="143" t="s">
        <v>1803</v>
      </c>
      <c r="B11" s="143" t="s">
        <v>1809</v>
      </c>
      <c r="C11" s="145"/>
      <c r="D11"/>
      <c r="E11" s="143" t="s">
        <v>1888</v>
      </c>
      <c r="F11" s="143" t="s">
        <v>1889</v>
      </c>
      <c r="G11" s="144"/>
    </row>
    <row r="12" spans="1:22" s="2" customFormat="1" x14ac:dyDescent="0.15">
      <c r="A12" s="143" t="s">
        <v>1804</v>
      </c>
      <c r="B12" s="143" t="s">
        <v>1810</v>
      </c>
      <c r="C12" s="145"/>
      <c r="D12"/>
      <c r="E12" s="143" t="s">
        <v>1892</v>
      </c>
      <c r="F12" s="143" t="s">
        <v>1893</v>
      </c>
      <c r="G12" s="144"/>
    </row>
    <row r="13" spans="1:22" s="2" customFormat="1" x14ac:dyDescent="0.15">
      <c r="A13" s="143" t="s">
        <v>1805</v>
      </c>
      <c r="B13" s="143" t="s">
        <v>1811</v>
      </c>
      <c r="C13" s="145"/>
      <c r="D13"/>
      <c r="E13" s="143" t="s">
        <v>1896</v>
      </c>
      <c r="F13" s="143" t="s">
        <v>1897</v>
      </c>
      <c r="G13" s="144"/>
    </row>
    <row r="14" spans="1:22" s="2" customFormat="1" x14ac:dyDescent="0.15">
      <c r="A14" s="144"/>
      <c r="B14" s="144"/>
      <c r="C14" s="145"/>
      <c r="D14"/>
      <c r="E14" s="27"/>
      <c r="F14" s="27"/>
      <c r="G14" s="25"/>
    </row>
    <row r="15" spans="1:22" s="2" customFormat="1" x14ac:dyDescent="0.15">
      <c r="A15" s="143" t="s">
        <v>1806</v>
      </c>
      <c r="B15" s="143" t="s">
        <v>1812</v>
      </c>
      <c r="C15" s="145"/>
      <c r="D15"/>
      <c r="E15" s="165" t="s">
        <v>1852</v>
      </c>
      <c r="F15" s="165"/>
      <c r="G15" s="165"/>
    </row>
    <row r="16" spans="1:22" s="2" customFormat="1" x14ac:dyDescent="0.15">
      <c r="A16" s="143" t="s">
        <v>1807</v>
      </c>
      <c r="B16" s="143" t="s">
        <v>1813</v>
      </c>
      <c r="C16" s="145"/>
      <c r="D16"/>
      <c r="E16" s="143" t="s">
        <v>1827</v>
      </c>
      <c r="F16" s="143" t="s">
        <v>1843</v>
      </c>
      <c r="G16" s="144"/>
    </row>
    <row r="17" spans="1:18" s="2" customFormat="1" x14ac:dyDescent="0.15">
      <c r="A17" s="143" t="s">
        <v>1808</v>
      </c>
      <c r="B17" s="143" t="s">
        <v>1814</v>
      </c>
      <c r="C17" s="145"/>
      <c r="D17"/>
      <c r="E17" s="143" t="s">
        <v>1828</v>
      </c>
      <c r="F17" s="143" t="s">
        <v>1844</v>
      </c>
      <c r="G17" s="144"/>
    </row>
    <row r="18" spans="1:18" s="2" customFormat="1" x14ac:dyDescent="0.15">
      <c r="A18"/>
      <c r="B18"/>
      <c r="C18"/>
      <c r="D18"/>
      <c r="E18" s="143" t="s">
        <v>1829</v>
      </c>
      <c r="F18" s="143" t="s">
        <v>1845</v>
      </c>
      <c r="G18" s="144"/>
    </row>
    <row r="19" spans="1:18" s="2" customFormat="1" x14ac:dyDescent="0.15">
      <c r="A19" s="143" t="s">
        <v>1874</v>
      </c>
      <c r="B19" s="143" t="s">
        <v>1880</v>
      </c>
      <c r="C19" s="144"/>
      <c r="D19"/>
      <c r="E19" s="143" t="s">
        <v>1830</v>
      </c>
      <c r="F19" s="143" t="s">
        <v>1846</v>
      </c>
      <c r="G19" s="144"/>
    </row>
    <row r="20" spans="1:18" s="2" customFormat="1" x14ac:dyDescent="0.15">
      <c r="A20" s="143" t="s">
        <v>1875</v>
      </c>
      <c r="B20" s="143" t="s">
        <v>1881</v>
      </c>
      <c r="C20" s="144"/>
      <c r="D20"/>
      <c r="E20" s="143" t="s">
        <v>1831</v>
      </c>
      <c r="F20" s="143" t="s">
        <v>1847</v>
      </c>
      <c r="G20" s="144"/>
    </row>
    <row r="21" spans="1:18" s="2" customFormat="1" x14ac:dyDescent="0.15">
      <c r="A21" s="146" t="s">
        <v>1876</v>
      </c>
      <c r="B21" s="143" t="s">
        <v>1882</v>
      </c>
      <c r="C21" s="145"/>
      <c r="D21"/>
      <c r="E21" s="143" t="s">
        <v>1832</v>
      </c>
      <c r="F21" s="143" t="s">
        <v>1848</v>
      </c>
      <c r="G21" s="144"/>
    </row>
    <row r="22" spans="1:18" s="2" customFormat="1" x14ac:dyDescent="0.15">
      <c r="A22" s="146" t="s">
        <v>1877</v>
      </c>
      <c r="B22" s="143" t="s">
        <v>1883</v>
      </c>
      <c r="C22" s="145"/>
      <c r="D22"/>
      <c r="E22" s="143" t="s">
        <v>1833</v>
      </c>
      <c r="F22" s="143" t="s">
        <v>1849</v>
      </c>
      <c r="G22" s="144"/>
    </row>
    <row r="23" spans="1:18" s="2" customFormat="1" x14ac:dyDescent="0.15">
      <c r="A23" s="146" t="s">
        <v>1878</v>
      </c>
      <c r="B23" s="143" t="s">
        <v>1884</v>
      </c>
      <c r="C23" s="145"/>
      <c r="D23"/>
      <c r="E23" s="143" t="s">
        <v>1834</v>
      </c>
      <c r="F23" s="143" t="s">
        <v>1850</v>
      </c>
      <c r="G23" s="144"/>
    </row>
    <row r="24" spans="1:18" s="2" customFormat="1" x14ac:dyDescent="0.15">
      <c r="A24" s="146" t="s">
        <v>1879</v>
      </c>
      <c r="B24" s="143" t="s">
        <v>1885</v>
      </c>
      <c r="C24" s="145"/>
      <c r="D24"/>
      <c r="E24" s="143" t="s">
        <v>1890</v>
      </c>
      <c r="F24" s="143" t="s">
        <v>1891</v>
      </c>
      <c r="G24" s="144"/>
    </row>
    <row r="25" spans="1:18" s="2" customFormat="1" x14ac:dyDescent="0.15">
      <c r="A25" s="146" t="s">
        <v>1943</v>
      </c>
      <c r="B25" s="143" t="s">
        <v>1944</v>
      </c>
      <c r="C25" s="145"/>
      <c r="D25"/>
      <c r="E25" s="143" t="s">
        <v>1894</v>
      </c>
      <c r="F25" s="143" t="s">
        <v>1895</v>
      </c>
      <c r="G25" s="144"/>
    </row>
    <row r="26" spans="1:18" s="2" customFormat="1" x14ac:dyDescent="0.15">
      <c r="A26"/>
      <c r="B26"/>
      <c r="C26"/>
      <c r="D26"/>
      <c r="E26" s="143" t="s">
        <v>1896</v>
      </c>
      <c r="F26" s="143" t="s">
        <v>1898</v>
      </c>
      <c r="G26" s="144"/>
    </row>
    <row r="27" spans="1:18" s="2" customFormat="1" x14ac:dyDescent="0.15">
      <c r="A27" s="163" t="s">
        <v>1902</v>
      </c>
      <c r="B27" s="163"/>
      <c r="C27" s="163"/>
      <c r="D27"/>
      <c r="E27" s="27"/>
      <c r="F27" s="27"/>
      <c r="G27" s="25"/>
    </row>
    <row r="28" spans="1:18" x14ac:dyDescent="0.15">
      <c r="A28" s="146" t="s">
        <v>1904</v>
      </c>
      <c r="B28" s="146" t="s">
        <v>1912</v>
      </c>
      <c r="C28" s="145"/>
      <c r="E28" s="167" t="s">
        <v>1901</v>
      </c>
      <c r="F28" s="168"/>
      <c r="G28" s="169"/>
      <c r="H28" s="161"/>
      <c r="I28" s="161"/>
      <c r="J28" s="161"/>
      <c r="K28" s="161"/>
      <c r="L28" s="161"/>
      <c r="M28" s="162"/>
      <c r="N28" s="162"/>
      <c r="O28" s="162"/>
      <c r="P28" s="162"/>
      <c r="Q28" s="162"/>
      <c r="R28" s="162"/>
    </row>
    <row r="29" spans="1:18" x14ac:dyDescent="0.15">
      <c r="A29" s="146" t="s">
        <v>1905</v>
      </c>
      <c r="B29" s="146" t="s">
        <v>1918</v>
      </c>
      <c r="C29" s="145"/>
      <c r="E29" s="146" t="s">
        <v>1860</v>
      </c>
      <c r="F29" s="146" t="s">
        <v>1862</v>
      </c>
      <c r="G29" s="14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15">
      <c r="A30" s="146" t="s">
        <v>1903</v>
      </c>
      <c r="B30" s="146" t="s">
        <v>1911</v>
      </c>
      <c r="C30" s="145"/>
      <c r="E30" s="146" t="s">
        <v>1861</v>
      </c>
      <c r="F30" s="146" t="s">
        <v>1863</v>
      </c>
      <c r="G30" s="14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15">
      <c r="A31" s="146" t="s">
        <v>1906</v>
      </c>
      <c r="B31" s="146" t="s">
        <v>1913</v>
      </c>
      <c r="C31" s="14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15">
      <c r="A32" s="146" t="s">
        <v>1907</v>
      </c>
      <c r="B32" s="146" t="s">
        <v>1914</v>
      </c>
      <c r="C32" s="145"/>
      <c r="E32" s="30" t="s">
        <v>1886</v>
      </c>
      <c r="F32" s="30" t="s">
        <v>1887</v>
      </c>
      <c r="G32" s="2"/>
    </row>
    <row r="33" spans="1:7" x14ac:dyDescent="0.15">
      <c r="A33" s="146" t="s">
        <v>1908</v>
      </c>
      <c r="B33" s="146" t="s">
        <v>1915</v>
      </c>
      <c r="C33" s="145"/>
      <c r="E33" s="30" t="s">
        <v>1899</v>
      </c>
      <c r="F33" s="30" t="s">
        <v>1900</v>
      </c>
      <c r="G33" s="2"/>
    </row>
    <row r="34" spans="1:7" x14ac:dyDescent="0.15">
      <c r="A34" s="146" t="s">
        <v>1909</v>
      </c>
      <c r="B34" s="146" t="s">
        <v>1916</v>
      </c>
      <c r="C34" s="145"/>
      <c r="G34" s="2"/>
    </row>
    <row r="35" spans="1:7" x14ac:dyDescent="0.15">
      <c r="A35" s="146" t="s">
        <v>1910</v>
      </c>
      <c r="B35" s="146" t="s">
        <v>1917</v>
      </c>
      <c r="C35" s="145"/>
      <c r="E35" s="163" t="s">
        <v>1919</v>
      </c>
      <c r="F35" s="163"/>
      <c r="G35" s="163"/>
    </row>
    <row r="36" spans="1:7" x14ac:dyDescent="0.15">
      <c r="A36" s="146" t="s">
        <v>2057</v>
      </c>
      <c r="B36" s="146" t="s">
        <v>2058</v>
      </c>
      <c r="C36" s="145"/>
      <c r="E36" s="145" t="s">
        <v>1920</v>
      </c>
      <c r="F36" s="145" t="s">
        <v>1928</v>
      </c>
      <c r="G36" s="145"/>
    </row>
    <row r="37" spans="1:7" x14ac:dyDescent="0.15">
      <c r="E37" s="145" t="s">
        <v>1921</v>
      </c>
      <c r="F37" s="145" t="s">
        <v>1929</v>
      </c>
      <c r="G37" s="145"/>
    </row>
    <row r="38" spans="1:7" x14ac:dyDescent="0.15">
      <c r="A38" s="164" t="s">
        <v>1936</v>
      </c>
      <c r="B38" s="164"/>
      <c r="C38" s="164"/>
      <c r="E38" s="145" t="s">
        <v>1922</v>
      </c>
      <c r="F38" s="145" t="s">
        <v>1930</v>
      </c>
      <c r="G38" s="145"/>
    </row>
    <row r="39" spans="1:7" x14ac:dyDescent="0.15">
      <c r="A39" s="30" t="s">
        <v>1937</v>
      </c>
      <c r="B39" s="30" t="s">
        <v>1939</v>
      </c>
      <c r="E39" s="145" t="s">
        <v>1923</v>
      </c>
      <c r="F39" s="145" t="s">
        <v>1931</v>
      </c>
      <c r="G39" s="145"/>
    </row>
    <row r="40" spans="1:7" x14ac:dyDescent="0.15">
      <c r="A40" s="30" t="s">
        <v>1938</v>
      </c>
      <c r="B40" s="30" t="s">
        <v>1940</v>
      </c>
      <c r="E40" s="145" t="s">
        <v>1924</v>
      </c>
      <c r="F40" s="145" t="s">
        <v>1932</v>
      </c>
      <c r="G40" s="145"/>
    </row>
    <row r="41" spans="1:7" x14ac:dyDescent="0.15">
      <c r="A41" s="30" t="s">
        <v>1941</v>
      </c>
      <c r="B41" s="30" t="s">
        <v>1942</v>
      </c>
      <c r="E41" s="145" t="s">
        <v>1925</v>
      </c>
      <c r="F41" s="145" t="s">
        <v>1933</v>
      </c>
      <c r="G41" s="145"/>
    </row>
    <row r="42" spans="1:7" x14ac:dyDescent="0.15">
      <c r="E42" s="145" t="s">
        <v>1926</v>
      </c>
      <c r="F42" s="145" t="s">
        <v>1934</v>
      </c>
      <c r="G42" s="145"/>
    </row>
    <row r="43" spans="1:7" x14ac:dyDescent="0.15">
      <c r="E43" s="145" t="s">
        <v>1927</v>
      </c>
      <c r="F43" s="145" t="s">
        <v>1935</v>
      </c>
      <c r="G43" s="145"/>
    </row>
  </sheetData>
  <mergeCells count="9">
    <mergeCell ref="E35:G35"/>
    <mergeCell ref="A38:C38"/>
    <mergeCell ref="H28:L28"/>
    <mergeCell ref="M28:R28"/>
    <mergeCell ref="A2:C2"/>
    <mergeCell ref="E2:G2"/>
    <mergeCell ref="E15:G15"/>
    <mergeCell ref="E28:G28"/>
    <mergeCell ref="A27:C2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8"/>
  <sheetViews>
    <sheetView topLeftCell="A4" workbookViewId="0">
      <selection activeCell="C43" sqref="C43"/>
    </sheetView>
  </sheetViews>
  <sheetFormatPr defaultRowHeight="13.5" x14ac:dyDescent="0.15"/>
  <cols>
    <col min="1" max="1" width="35" customWidth="1"/>
    <col min="2" max="2" width="13.875" customWidth="1"/>
    <col min="3" max="3" width="30.25" customWidth="1"/>
    <col min="4" max="4" width="13" customWidth="1"/>
    <col min="5" max="5" width="40.625" customWidth="1"/>
    <col min="6" max="6" width="5.75" customWidth="1"/>
    <col min="7" max="7" width="39.75" customWidth="1"/>
    <col min="8" max="8" width="5.375" customWidth="1"/>
    <col min="9" max="9" width="39.625" customWidth="1"/>
    <col min="10" max="10" width="5.375" customWidth="1"/>
    <col min="12" max="18" width="13.875" customWidth="1"/>
    <col min="19" max="19" width="23.375" customWidth="1"/>
    <col min="20" max="20" width="10.25" customWidth="1"/>
    <col min="21" max="21" width="41.5" customWidth="1"/>
    <col min="22" max="22" width="21.375" customWidth="1"/>
    <col min="23" max="23" width="10.375" customWidth="1"/>
    <col min="24" max="24" width="42.75" customWidth="1"/>
    <col min="25" max="25" width="7.75" customWidth="1"/>
    <col min="26" max="26" width="30.5" customWidth="1"/>
    <col min="27" max="27" width="13.875" customWidth="1"/>
    <col min="28" max="28" width="29.875" customWidth="1"/>
    <col min="29" max="44" width="13.875" customWidth="1"/>
    <col min="45" max="45" width="18.125" customWidth="1"/>
    <col min="46" max="46" width="19.125" customWidth="1"/>
    <col min="47" max="47" width="14.375" customWidth="1"/>
    <col min="56" max="63" width="19" customWidth="1"/>
  </cols>
  <sheetData>
    <row r="1" spans="1:63" s="2" customFormat="1" ht="12" x14ac:dyDescent="0.15">
      <c r="L1" s="161" t="s">
        <v>52</v>
      </c>
      <c r="M1" s="161"/>
      <c r="N1" s="161"/>
      <c r="O1" s="161"/>
      <c r="P1" s="161"/>
      <c r="Q1" s="161"/>
      <c r="R1" s="127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27"/>
      <c r="AK1" s="127"/>
      <c r="AL1" s="127"/>
      <c r="AM1" s="127"/>
      <c r="AN1" s="127"/>
      <c r="AO1" s="127"/>
      <c r="AQ1" s="127"/>
      <c r="AR1" s="127"/>
      <c r="AS1" s="127"/>
    </row>
    <row r="2" spans="1:63" s="2" customFormat="1" ht="12" x14ac:dyDescent="0.15">
      <c r="A2" s="2" t="s">
        <v>366</v>
      </c>
      <c r="B2" s="2" t="s">
        <v>367</v>
      </c>
      <c r="C2" s="20" t="s">
        <v>1006</v>
      </c>
      <c r="E2" s="158" t="s">
        <v>678</v>
      </c>
      <c r="F2" s="160"/>
      <c r="G2" s="160"/>
      <c r="H2" s="160"/>
      <c r="I2" s="160"/>
      <c r="J2" s="172"/>
      <c r="L2" s="20" t="s">
        <v>352</v>
      </c>
      <c r="M2" s="20" t="s">
        <v>1194</v>
      </c>
      <c r="N2" s="20" t="s">
        <v>353</v>
      </c>
      <c r="O2" s="32" t="s">
        <v>354</v>
      </c>
      <c r="P2" s="32" t="s">
        <v>351</v>
      </c>
      <c r="Q2" s="32" t="s">
        <v>355</v>
      </c>
      <c r="R2" s="20" t="s">
        <v>356</v>
      </c>
      <c r="S2" s="173" t="s">
        <v>822</v>
      </c>
      <c r="T2" s="174"/>
      <c r="U2" s="174"/>
      <c r="V2" s="173" t="s">
        <v>823</v>
      </c>
      <c r="W2" s="174"/>
      <c r="X2" s="175"/>
      <c r="Y2" s="129"/>
      <c r="Z2" s="44" t="s">
        <v>787</v>
      </c>
      <c r="AA2" s="78"/>
      <c r="AB2" s="78" t="s">
        <v>924</v>
      </c>
      <c r="AC2" s="45"/>
      <c r="AD2" s="170"/>
      <c r="AE2" s="170"/>
      <c r="AF2" s="170"/>
      <c r="AG2" s="170"/>
      <c r="AH2" s="170"/>
      <c r="AI2" s="170"/>
      <c r="AJ2" s="170"/>
      <c r="AK2" s="170"/>
      <c r="AL2" s="13"/>
      <c r="AM2" s="13"/>
      <c r="AN2" s="13"/>
      <c r="AO2" s="13"/>
      <c r="AP2" s="170"/>
      <c r="AQ2" s="170"/>
      <c r="AR2" s="170"/>
      <c r="AS2" s="170"/>
      <c r="BD2" s="20"/>
      <c r="BE2" s="20"/>
      <c r="BF2" s="20"/>
      <c r="BG2" s="20"/>
      <c r="BH2" s="20"/>
      <c r="BI2" s="20"/>
      <c r="BJ2" s="20"/>
      <c r="BK2" s="20"/>
    </row>
    <row r="3" spans="1:63" s="2" customFormat="1" ht="12" x14ac:dyDescent="0.15">
      <c r="E3" s="71"/>
      <c r="F3" s="126"/>
      <c r="G3" s="126"/>
      <c r="H3" s="126"/>
      <c r="I3" s="126"/>
      <c r="J3" s="72"/>
      <c r="L3" s="20" t="s">
        <v>790</v>
      </c>
      <c r="M3" s="20" t="s">
        <v>793</v>
      </c>
      <c r="N3" s="32" t="s">
        <v>797</v>
      </c>
      <c r="O3" s="32" t="s">
        <v>800</v>
      </c>
      <c r="P3" s="32" t="s">
        <v>803</v>
      </c>
      <c r="Q3" s="20" t="s">
        <v>806</v>
      </c>
      <c r="R3" s="20" t="s">
        <v>1192</v>
      </c>
      <c r="S3" s="108" t="s">
        <v>789</v>
      </c>
      <c r="T3" s="109"/>
      <c r="U3" s="109" t="s">
        <v>1245</v>
      </c>
      <c r="V3" s="108" t="s">
        <v>789</v>
      </c>
      <c r="W3" s="109"/>
      <c r="X3" s="110" t="s">
        <v>824</v>
      </c>
      <c r="Y3" s="129"/>
      <c r="Z3" s="37"/>
      <c r="AA3" s="27"/>
      <c r="AB3" s="27"/>
      <c r="AC3" s="38"/>
      <c r="AD3" s="129"/>
      <c r="AE3" s="129"/>
      <c r="AF3" s="129"/>
      <c r="AG3" s="129"/>
      <c r="AH3" s="129"/>
      <c r="AI3" s="129"/>
      <c r="AJ3" s="129"/>
      <c r="AK3" s="129"/>
      <c r="AL3" s="13"/>
      <c r="AM3" s="13"/>
      <c r="AN3" s="13"/>
      <c r="AO3" s="13"/>
      <c r="AP3" s="129"/>
      <c r="AQ3" s="129"/>
      <c r="AR3" s="129"/>
      <c r="AS3" s="129"/>
      <c r="BD3" s="20"/>
      <c r="BE3" s="20"/>
      <c r="BF3" s="20"/>
      <c r="BG3" s="20"/>
      <c r="BH3" s="20"/>
      <c r="BI3" s="20"/>
      <c r="BJ3" s="20"/>
      <c r="BK3" s="20"/>
    </row>
    <row r="4" spans="1:63" s="2" customFormat="1" x14ac:dyDescent="0.15">
      <c r="A4" s="20" t="s">
        <v>368</v>
      </c>
      <c r="B4" s="20" t="s">
        <v>525</v>
      </c>
      <c r="C4" s="20" t="s">
        <v>1007</v>
      </c>
      <c r="D4" s="20"/>
      <c r="E4" s="36" t="s">
        <v>386</v>
      </c>
      <c r="F4" s="28" t="s">
        <v>387</v>
      </c>
      <c r="G4" s="28" t="s">
        <v>390</v>
      </c>
      <c r="H4" s="28" t="s">
        <v>387</v>
      </c>
      <c r="I4" s="28" t="s">
        <v>414</v>
      </c>
      <c r="J4" s="48" t="s">
        <v>387</v>
      </c>
      <c r="L4" s="22" t="s">
        <v>791</v>
      </c>
      <c r="M4" s="22" t="s">
        <v>794</v>
      </c>
      <c r="N4" s="22" t="s">
        <v>798</v>
      </c>
      <c r="O4" s="22" t="s">
        <v>801</v>
      </c>
      <c r="P4" s="22" t="s">
        <v>804</v>
      </c>
      <c r="Q4" s="22" t="s">
        <v>807</v>
      </c>
      <c r="R4" s="22" t="s">
        <v>1193</v>
      </c>
      <c r="S4" s="108" t="s">
        <v>808</v>
      </c>
      <c r="T4" s="27" t="s">
        <v>809</v>
      </c>
      <c r="U4" s="27"/>
      <c r="V4" s="108" t="s">
        <v>808</v>
      </c>
      <c r="W4" s="27" t="s">
        <v>809</v>
      </c>
      <c r="X4" s="38"/>
      <c r="Y4" s="20"/>
      <c r="Z4" s="37" t="s">
        <v>789</v>
      </c>
      <c r="AA4" s="27" t="s">
        <v>788</v>
      </c>
      <c r="AB4" s="27" t="s">
        <v>789</v>
      </c>
      <c r="AC4" s="38" t="s">
        <v>788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22"/>
      <c r="AS4" s="22"/>
      <c r="AT4" s="1"/>
    </row>
    <row r="5" spans="1:63" s="2" customFormat="1" x14ac:dyDescent="0.15">
      <c r="A5" s="20" t="s">
        <v>382</v>
      </c>
      <c r="B5" s="20" t="s">
        <v>526</v>
      </c>
      <c r="C5" s="20"/>
      <c r="D5" s="20"/>
      <c r="E5" s="39" t="s">
        <v>391</v>
      </c>
      <c r="F5" s="27" t="s">
        <v>529</v>
      </c>
      <c r="G5" s="25" t="s">
        <v>418</v>
      </c>
      <c r="H5" s="27" t="s">
        <v>544</v>
      </c>
      <c r="I5" s="25" t="s">
        <v>418</v>
      </c>
      <c r="J5" s="38" t="s">
        <v>559</v>
      </c>
      <c r="L5" s="20" t="s">
        <v>792</v>
      </c>
      <c r="M5" s="20" t="s">
        <v>795</v>
      </c>
      <c r="N5" s="20" t="s">
        <v>796</v>
      </c>
      <c r="O5" s="20" t="s">
        <v>799</v>
      </c>
      <c r="P5" s="20" t="s">
        <v>802</v>
      </c>
      <c r="Q5" s="20" t="s">
        <v>805</v>
      </c>
      <c r="R5" s="20" t="s">
        <v>1195</v>
      </c>
      <c r="S5" s="37" t="s">
        <v>810</v>
      </c>
      <c r="T5" s="27" t="s">
        <v>811</v>
      </c>
      <c r="U5" s="27"/>
      <c r="V5" s="37" t="s">
        <v>810</v>
      </c>
      <c r="W5" s="27" t="s">
        <v>811</v>
      </c>
      <c r="X5" s="38"/>
      <c r="Z5" s="37" t="s">
        <v>925</v>
      </c>
      <c r="AA5" s="27" t="s">
        <v>809</v>
      </c>
      <c r="AB5" s="27" t="s">
        <v>925</v>
      </c>
      <c r="AC5" s="38" t="s">
        <v>809</v>
      </c>
      <c r="AR5" s="20"/>
      <c r="AS5" s="20"/>
      <c r="AT5" s="14"/>
      <c r="BD5" s="20"/>
      <c r="BF5" s="20"/>
      <c r="BG5" s="20"/>
      <c r="BH5" s="20"/>
      <c r="BI5" s="20"/>
      <c r="BJ5" s="20"/>
      <c r="BK5" s="20"/>
    </row>
    <row r="6" spans="1:63" s="2" customFormat="1" x14ac:dyDescent="0.15">
      <c r="A6" s="2" t="s">
        <v>369</v>
      </c>
      <c r="B6" s="20" t="s">
        <v>527</v>
      </c>
      <c r="C6" s="20" t="s">
        <v>1008</v>
      </c>
      <c r="D6" s="20"/>
      <c r="E6" s="39" t="s">
        <v>393</v>
      </c>
      <c r="F6" s="27" t="s">
        <v>530</v>
      </c>
      <c r="G6" s="25" t="s">
        <v>396</v>
      </c>
      <c r="H6" s="27" t="s">
        <v>545</v>
      </c>
      <c r="I6" s="25" t="s">
        <v>396</v>
      </c>
      <c r="J6" s="38" t="s">
        <v>560</v>
      </c>
      <c r="L6" s="2" t="s">
        <v>53</v>
      </c>
      <c r="M6" s="2" t="s">
        <v>101</v>
      </c>
      <c r="N6" s="2" t="s">
        <v>149</v>
      </c>
      <c r="O6" s="2" t="s">
        <v>197</v>
      </c>
      <c r="P6" s="2" t="s">
        <v>245</v>
      </c>
      <c r="Q6" s="2" t="s">
        <v>293</v>
      </c>
      <c r="R6" s="20" t="s">
        <v>1196</v>
      </c>
      <c r="S6" s="37" t="s">
        <v>1246</v>
      </c>
      <c r="T6" s="25"/>
      <c r="U6" s="25"/>
      <c r="V6" s="37" t="s">
        <v>1255</v>
      </c>
      <c r="W6" s="25"/>
      <c r="X6" s="47"/>
      <c r="Z6" s="37" t="s">
        <v>810</v>
      </c>
      <c r="AA6" s="27" t="s">
        <v>926</v>
      </c>
      <c r="AB6" s="27" t="s">
        <v>810</v>
      </c>
      <c r="AC6" s="38" t="s">
        <v>926</v>
      </c>
      <c r="AR6" s="20"/>
      <c r="AS6" s="20"/>
      <c r="AT6" s="14"/>
      <c r="BD6" s="20"/>
      <c r="BF6" s="20"/>
      <c r="BG6" s="20"/>
      <c r="BH6" s="20"/>
      <c r="BI6" s="20"/>
      <c r="BJ6" s="20"/>
      <c r="BK6" s="20"/>
    </row>
    <row r="7" spans="1:63" s="2" customFormat="1" x14ac:dyDescent="0.15">
      <c r="A7" s="20" t="s">
        <v>383</v>
      </c>
      <c r="B7" s="20" t="s">
        <v>528</v>
      </c>
      <c r="C7" s="20"/>
      <c r="D7" s="20"/>
      <c r="E7" s="39" t="s">
        <v>392</v>
      </c>
      <c r="F7" s="27" t="s">
        <v>531</v>
      </c>
      <c r="G7" s="25" t="s">
        <v>407</v>
      </c>
      <c r="H7" s="27" t="s">
        <v>546</v>
      </c>
      <c r="I7" s="25" t="s">
        <v>419</v>
      </c>
      <c r="J7" s="38" t="s">
        <v>561</v>
      </c>
      <c r="L7" s="2" t="s">
        <v>54</v>
      </c>
      <c r="M7" s="2" t="s">
        <v>102</v>
      </c>
      <c r="N7" s="2" t="s">
        <v>150</v>
      </c>
      <c r="O7" s="2" t="s">
        <v>198</v>
      </c>
      <c r="P7" s="2" t="s">
        <v>246</v>
      </c>
      <c r="Q7" s="2" t="s">
        <v>294</v>
      </c>
      <c r="R7" s="20" t="s">
        <v>1197</v>
      </c>
      <c r="S7" s="37" t="s">
        <v>812</v>
      </c>
      <c r="T7" s="27" t="s">
        <v>811</v>
      </c>
      <c r="U7" s="25"/>
      <c r="V7" s="37" t="s">
        <v>812</v>
      </c>
      <c r="W7" s="27" t="s">
        <v>811</v>
      </c>
      <c r="X7" s="47"/>
      <c r="Z7" s="37" t="s">
        <v>812</v>
      </c>
      <c r="AA7" s="27" t="s">
        <v>926</v>
      </c>
      <c r="AB7" s="27" t="s">
        <v>812</v>
      </c>
      <c r="AC7" s="38" t="s">
        <v>926</v>
      </c>
      <c r="AR7" s="20"/>
      <c r="AS7" s="20"/>
      <c r="AT7" s="14"/>
      <c r="BD7" s="20"/>
      <c r="BF7" s="20"/>
      <c r="BG7" s="20"/>
      <c r="BH7" s="20"/>
      <c r="BI7" s="20"/>
      <c r="BJ7" s="20"/>
      <c r="BK7" s="20"/>
    </row>
    <row r="8" spans="1:63" s="2" customFormat="1" x14ac:dyDescent="0.15">
      <c r="A8" s="2" t="s">
        <v>370</v>
      </c>
      <c r="B8" s="20" t="s">
        <v>509</v>
      </c>
      <c r="C8" s="20"/>
      <c r="D8" s="20"/>
      <c r="E8" s="39" t="s">
        <v>394</v>
      </c>
      <c r="F8" s="27" t="s">
        <v>532</v>
      </c>
      <c r="G8" s="25" t="s">
        <v>408</v>
      </c>
      <c r="H8" s="27" t="s">
        <v>547</v>
      </c>
      <c r="I8" s="25" t="s">
        <v>420</v>
      </c>
      <c r="J8" s="38" t="s">
        <v>562</v>
      </c>
      <c r="K8" s="20"/>
      <c r="L8" s="2" t="s">
        <v>55</v>
      </c>
      <c r="M8" s="2" t="s">
        <v>103</v>
      </c>
      <c r="N8" s="2" t="s">
        <v>151</v>
      </c>
      <c r="O8" s="2" t="s">
        <v>199</v>
      </c>
      <c r="P8" s="2" t="s">
        <v>247</v>
      </c>
      <c r="Q8" s="2" t="s">
        <v>295</v>
      </c>
      <c r="R8" s="20" t="s">
        <v>1198</v>
      </c>
      <c r="S8" s="86" t="s">
        <v>1248</v>
      </c>
      <c r="T8" s="73"/>
      <c r="U8" s="25"/>
      <c r="V8" s="86" t="s">
        <v>1257</v>
      </c>
      <c r="W8" s="25"/>
      <c r="X8" s="47"/>
      <c r="Z8" s="37" t="s">
        <v>813</v>
      </c>
      <c r="AA8" s="27" t="s">
        <v>926</v>
      </c>
      <c r="AB8" s="27" t="s">
        <v>813</v>
      </c>
      <c r="AC8" s="38" t="s">
        <v>926</v>
      </c>
      <c r="AR8" s="20"/>
      <c r="AS8" s="20"/>
      <c r="AT8" s="1"/>
      <c r="BD8" s="20"/>
      <c r="BF8" s="20"/>
      <c r="BG8" s="20"/>
      <c r="BH8" s="20"/>
      <c r="BI8" s="20"/>
      <c r="BJ8" s="20"/>
      <c r="BK8" s="20"/>
    </row>
    <row r="9" spans="1:63" s="2" customFormat="1" x14ac:dyDescent="0.15">
      <c r="A9" s="107" t="s">
        <v>1185</v>
      </c>
      <c r="B9" s="107" t="s">
        <v>1187</v>
      </c>
      <c r="C9" s="107" t="s">
        <v>1188</v>
      </c>
      <c r="E9" s="39" t="s">
        <v>395</v>
      </c>
      <c r="F9" s="27" t="s">
        <v>533</v>
      </c>
      <c r="G9" s="25" t="s">
        <v>409</v>
      </c>
      <c r="H9" s="27" t="s">
        <v>548</v>
      </c>
      <c r="I9" s="25" t="s">
        <v>421</v>
      </c>
      <c r="J9" s="38" t="s">
        <v>563</v>
      </c>
      <c r="K9" s="20"/>
      <c r="L9" s="2" t="s">
        <v>56</v>
      </c>
      <c r="M9" s="2" t="s">
        <v>104</v>
      </c>
      <c r="N9" s="2" t="s">
        <v>152</v>
      </c>
      <c r="O9" s="2" t="s">
        <v>200</v>
      </c>
      <c r="P9" s="2" t="s">
        <v>248</v>
      </c>
      <c r="Q9" s="2" t="s">
        <v>296</v>
      </c>
      <c r="R9" s="20" t="s">
        <v>1199</v>
      </c>
      <c r="S9" s="37" t="s">
        <v>813</v>
      </c>
      <c r="T9" s="27" t="s">
        <v>811</v>
      </c>
      <c r="U9" s="25"/>
      <c r="V9" s="37" t="s">
        <v>813</v>
      </c>
      <c r="W9" s="27" t="s">
        <v>811</v>
      </c>
      <c r="X9" s="47"/>
      <c r="Z9" s="37" t="s">
        <v>814</v>
      </c>
      <c r="AA9" s="27" t="s">
        <v>926</v>
      </c>
      <c r="AB9" s="27" t="s">
        <v>814</v>
      </c>
      <c r="AC9" s="38" t="s">
        <v>926</v>
      </c>
      <c r="AR9" s="20"/>
      <c r="AS9" s="20"/>
      <c r="AT9" s="1"/>
    </row>
    <row r="10" spans="1:63" s="2" customFormat="1" x14ac:dyDescent="0.15">
      <c r="A10" s="107" t="s">
        <v>1186</v>
      </c>
      <c r="B10" s="107"/>
      <c r="C10" s="107" t="s">
        <v>1189</v>
      </c>
      <c r="E10" s="39"/>
      <c r="F10" s="27" t="s">
        <v>534</v>
      </c>
      <c r="G10" s="27" t="s">
        <v>785</v>
      </c>
      <c r="H10" s="27" t="s">
        <v>549</v>
      </c>
      <c r="I10" s="25" t="s">
        <v>407</v>
      </c>
      <c r="J10" s="38" t="s">
        <v>564</v>
      </c>
      <c r="L10" s="2" t="s">
        <v>57</v>
      </c>
      <c r="M10" s="2" t="s">
        <v>105</v>
      </c>
      <c r="N10" s="2" t="s">
        <v>153</v>
      </c>
      <c r="O10" s="2" t="s">
        <v>201</v>
      </c>
      <c r="P10" s="2" t="s">
        <v>249</v>
      </c>
      <c r="Q10" s="2" t="s">
        <v>297</v>
      </c>
      <c r="R10" s="20" t="s">
        <v>1200</v>
      </c>
      <c r="S10" s="37" t="s">
        <v>1247</v>
      </c>
      <c r="T10" s="25"/>
      <c r="U10" s="25"/>
      <c r="V10" s="37" t="s">
        <v>1258</v>
      </c>
      <c r="W10" s="25"/>
      <c r="X10" s="47"/>
      <c r="Z10" s="37" t="s">
        <v>815</v>
      </c>
      <c r="AA10" s="27" t="s">
        <v>926</v>
      </c>
      <c r="AB10" s="27" t="s">
        <v>815</v>
      </c>
      <c r="AC10" s="38" t="s">
        <v>926</v>
      </c>
      <c r="AR10" s="20"/>
      <c r="AS10" s="20"/>
      <c r="AT10" s="1"/>
    </row>
    <row r="11" spans="1:63" s="2" customFormat="1" x14ac:dyDescent="0.15">
      <c r="A11" s="2" t="s">
        <v>360</v>
      </c>
      <c r="B11" s="2" t="s">
        <v>51</v>
      </c>
      <c r="E11" s="39"/>
      <c r="F11" s="27" t="s">
        <v>535</v>
      </c>
      <c r="G11" s="25" t="s">
        <v>410</v>
      </c>
      <c r="H11" s="27" t="s">
        <v>550</v>
      </c>
      <c r="I11" s="25" t="s">
        <v>409</v>
      </c>
      <c r="J11" s="38" t="s">
        <v>565</v>
      </c>
      <c r="L11" s="2" t="s">
        <v>58</v>
      </c>
      <c r="M11" s="2" t="s">
        <v>106</v>
      </c>
      <c r="N11" s="2" t="s">
        <v>154</v>
      </c>
      <c r="O11" s="2" t="s">
        <v>202</v>
      </c>
      <c r="P11" s="2" t="s">
        <v>250</v>
      </c>
      <c r="Q11" s="2" t="s">
        <v>298</v>
      </c>
      <c r="R11" s="20" t="s">
        <v>1201</v>
      </c>
      <c r="S11" s="37" t="s">
        <v>814</v>
      </c>
      <c r="T11" s="27" t="s">
        <v>811</v>
      </c>
      <c r="U11" s="25"/>
      <c r="V11" s="37" t="s">
        <v>814</v>
      </c>
      <c r="W11" s="27" t="s">
        <v>811</v>
      </c>
      <c r="X11" s="47"/>
      <c r="Z11" s="37" t="s">
        <v>922</v>
      </c>
      <c r="AA11" s="27" t="s">
        <v>926</v>
      </c>
      <c r="AB11" s="27" t="s">
        <v>922</v>
      </c>
      <c r="AC11" s="38" t="s">
        <v>926</v>
      </c>
      <c r="AR11" s="20"/>
      <c r="AS11" s="20"/>
      <c r="AT11" s="1"/>
      <c r="BD11" s="20"/>
      <c r="BE11" s="20"/>
      <c r="BF11" s="20"/>
      <c r="BG11" s="20"/>
      <c r="BH11" s="20"/>
      <c r="BI11" s="20"/>
      <c r="BJ11" s="20"/>
      <c r="BK11" s="20"/>
    </row>
    <row r="12" spans="1:63" s="2" customFormat="1" x14ac:dyDescent="0.15">
      <c r="A12" s="2" t="s">
        <v>361</v>
      </c>
      <c r="B12" s="2" t="s">
        <v>371</v>
      </c>
      <c r="E12" s="39"/>
      <c r="F12" s="27" t="s">
        <v>536</v>
      </c>
      <c r="G12" s="25" t="s">
        <v>411</v>
      </c>
      <c r="H12" s="27" t="s">
        <v>551</v>
      </c>
      <c r="I12" s="25"/>
      <c r="J12" s="38" t="s">
        <v>566</v>
      </c>
      <c r="L12" s="2" t="s">
        <v>59</v>
      </c>
      <c r="M12" s="2" t="s">
        <v>107</v>
      </c>
      <c r="N12" s="2" t="s">
        <v>155</v>
      </c>
      <c r="O12" s="2" t="s">
        <v>203</v>
      </c>
      <c r="P12" s="2" t="s">
        <v>251</v>
      </c>
      <c r="Q12" s="2" t="s">
        <v>299</v>
      </c>
      <c r="R12" s="20" t="s">
        <v>1202</v>
      </c>
      <c r="S12" s="86" t="s">
        <v>1256</v>
      </c>
      <c r="T12" s="25"/>
      <c r="U12" s="25"/>
      <c r="V12" s="86" t="s">
        <v>1259</v>
      </c>
      <c r="W12" s="25"/>
      <c r="X12" s="47"/>
      <c r="Z12" s="37" t="s">
        <v>927</v>
      </c>
      <c r="AA12" s="27" t="s">
        <v>928</v>
      </c>
      <c r="AB12" s="27" t="s">
        <v>927</v>
      </c>
      <c r="AC12" s="38" t="s">
        <v>928</v>
      </c>
      <c r="AR12" s="20"/>
      <c r="AS12" s="20"/>
      <c r="AT12" s="14"/>
    </row>
    <row r="13" spans="1:63" s="2" customFormat="1" x14ac:dyDescent="0.15">
      <c r="E13" s="39"/>
      <c r="F13" s="27" t="s">
        <v>537</v>
      </c>
      <c r="G13" s="25" t="s">
        <v>413</v>
      </c>
      <c r="H13" s="27" t="s">
        <v>552</v>
      </c>
      <c r="I13" s="25"/>
      <c r="J13" s="38" t="s">
        <v>567</v>
      </c>
      <c r="L13" s="2" t="s">
        <v>60</v>
      </c>
      <c r="M13" s="2" t="s">
        <v>108</v>
      </c>
      <c r="N13" s="2" t="s">
        <v>156</v>
      </c>
      <c r="O13" s="2" t="s">
        <v>204</v>
      </c>
      <c r="P13" s="2" t="s">
        <v>252</v>
      </c>
      <c r="Q13" s="2" t="s">
        <v>300</v>
      </c>
      <c r="R13" s="20" t="s">
        <v>1203</v>
      </c>
      <c r="S13" s="37" t="s">
        <v>815</v>
      </c>
      <c r="T13" s="27" t="s">
        <v>811</v>
      </c>
      <c r="U13" s="25"/>
      <c r="V13" s="37" t="s">
        <v>815</v>
      </c>
      <c r="W13" s="27" t="s">
        <v>811</v>
      </c>
      <c r="X13" s="47"/>
      <c r="Z13" s="37" t="s">
        <v>817</v>
      </c>
      <c r="AA13" s="27" t="s">
        <v>926</v>
      </c>
      <c r="AB13" s="27" t="s">
        <v>817</v>
      </c>
      <c r="AC13" s="38" t="s">
        <v>926</v>
      </c>
      <c r="AR13" s="20"/>
      <c r="AS13" s="20"/>
      <c r="AT13" s="1"/>
    </row>
    <row r="14" spans="1:63" s="2" customFormat="1" x14ac:dyDescent="0.15">
      <c r="A14" s="2" t="s">
        <v>362</v>
      </c>
      <c r="B14" s="2" t="s">
        <v>358</v>
      </c>
      <c r="E14" s="39"/>
      <c r="F14" s="27" t="s">
        <v>538</v>
      </c>
      <c r="G14" s="25" t="s">
        <v>412</v>
      </c>
      <c r="H14" s="27" t="s">
        <v>553</v>
      </c>
      <c r="I14" s="25"/>
      <c r="J14" s="38" t="s">
        <v>568</v>
      </c>
      <c r="L14" s="2" t="s">
        <v>61</v>
      </c>
      <c r="M14" s="2" t="s">
        <v>109</v>
      </c>
      <c r="N14" s="2" t="s">
        <v>157</v>
      </c>
      <c r="O14" s="2" t="s">
        <v>205</v>
      </c>
      <c r="P14" s="2" t="s">
        <v>253</v>
      </c>
      <c r="Q14" s="2" t="s">
        <v>301</v>
      </c>
      <c r="R14" s="20" t="s">
        <v>1204</v>
      </c>
      <c r="S14" s="86" t="s">
        <v>1249</v>
      </c>
      <c r="T14" s="25"/>
      <c r="U14" s="25"/>
      <c r="V14" s="86" t="s">
        <v>1260</v>
      </c>
      <c r="W14" s="25"/>
      <c r="X14" s="47"/>
      <c r="Z14" s="79" t="s">
        <v>929</v>
      </c>
      <c r="AA14" s="80" t="s">
        <v>926</v>
      </c>
      <c r="AB14" s="27"/>
      <c r="AC14" s="38"/>
      <c r="AR14" s="20"/>
      <c r="AS14" s="20"/>
      <c r="AT14" s="1"/>
    </row>
    <row r="15" spans="1:63" s="2" customFormat="1" x14ac:dyDescent="0.15">
      <c r="A15" s="2" t="s">
        <v>357</v>
      </c>
      <c r="B15" s="2" t="s">
        <v>359</v>
      </c>
      <c r="E15" s="39"/>
      <c r="F15" s="27" t="s">
        <v>539</v>
      </c>
      <c r="G15" s="27" t="s">
        <v>780</v>
      </c>
      <c r="H15" s="27" t="s">
        <v>554</v>
      </c>
      <c r="I15" s="25"/>
      <c r="J15" s="38" t="s">
        <v>569</v>
      </c>
      <c r="L15" s="2" t="s">
        <v>62</v>
      </c>
      <c r="M15" s="2" t="s">
        <v>110</v>
      </c>
      <c r="N15" s="2" t="s">
        <v>158</v>
      </c>
      <c r="O15" s="2" t="s">
        <v>206</v>
      </c>
      <c r="P15" s="2" t="s">
        <v>254</v>
      </c>
      <c r="Q15" s="2" t="s">
        <v>302</v>
      </c>
      <c r="R15" s="20" t="s">
        <v>1205</v>
      </c>
      <c r="S15" s="37" t="s">
        <v>923</v>
      </c>
      <c r="T15" s="27" t="s">
        <v>811</v>
      </c>
      <c r="U15" s="25"/>
      <c r="V15" s="37" t="s">
        <v>923</v>
      </c>
      <c r="W15" s="27" t="s">
        <v>811</v>
      </c>
      <c r="X15" s="176"/>
      <c r="Z15" s="79" t="s">
        <v>819</v>
      </c>
      <c r="AA15" s="80" t="s">
        <v>926</v>
      </c>
      <c r="AB15" s="27"/>
      <c r="AC15" s="38"/>
      <c r="AR15" s="20"/>
      <c r="AS15" s="20"/>
      <c r="AT15" s="14"/>
      <c r="BD15" s="20"/>
      <c r="BF15" s="20"/>
      <c r="BG15" s="20"/>
      <c r="BH15" s="20"/>
      <c r="BI15" s="20"/>
      <c r="BJ15" s="20"/>
      <c r="BK15" s="20"/>
    </row>
    <row r="16" spans="1:63" s="2" customFormat="1" x14ac:dyDescent="0.15">
      <c r="D16" s="20"/>
      <c r="E16" s="39"/>
      <c r="F16" s="27" t="s">
        <v>540</v>
      </c>
      <c r="G16" s="27" t="s">
        <v>781</v>
      </c>
      <c r="H16" s="27" t="s">
        <v>555</v>
      </c>
      <c r="I16" s="25"/>
      <c r="J16" s="38" t="s">
        <v>570</v>
      </c>
      <c r="L16" s="2" t="s">
        <v>63</v>
      </c>
      <c r="M16" s="2" t="s">
        <v>111</v>
      </c>
      <c r="N16" s="2" t="s">
        <v>159</v>
      </c>
      <c r="O16" s="2" t="s">
        <v>207</v>
      </c>
      <c r="P16" s="2" t="s">
        <v>255</v>
      </c>
      <c r="Q16" s="2" t="s">
        <v>303</v>
      </c>
      <c r="R16" s="20" t="s">
        <v>1206</v>
      </c>
      <c r="S16" s="86" t="s">
        <v>1250</v>
      </c>
      <c r="T16" s="25"/>
      <c r="U16" s="25"/>
      <c r="V16" s="86" t="s">
        <v>1261</v>
      </c>
      <c r="W16" s="25"/>
      <c r="X16" s="177"/>
      <c r="Z16" s="79" t="s">
        <v>930</v>
      </c>
      <c r="AA16" s="80" t="s">
        <v>926</v>
      </c>
      <c r="AB16" s="27"/>
      <c r="AC16" s="38"/>
      <c r="AR16" s="20"/>
      <c r="AS16" s="20"/>
      <c r="AT16" s="14"/>
      <c r="BD16" s="20"/>
      <c r="BF16" s="20"/>
      <c r="BG16" s="20"/>
      <c r="BH16" s="20"/>
      <c r="BI16" s="20"/>
      <c r="BJ16" s="20"/>
      <c r="BK16" s="20"/>
    </row>
    <row r="17" spans="1:63" s="2" customFormat="1" x14ac:dyDescent="0.15">
      <c r="A17" s="44" t="s">
        <v>388</v>
      </c>
      <c r="B17" s="116" t="s">
        <v>1191</v>
      </c>
      <c r="C17" s="20"/>
      <c r="E17" s="39"/>
      <c r="F17" s="27" t="s">
        <v>541</v>
      </c>
      <c r="G17" s="27" t="s">
        <v>782</v>
      </c>
      <c r="H17" s="27" t="s">
        <v>556</v>
      </c>
      <c r="I17" s="25"/>
      <c r="J17" s="38" t="s">
        <v>571</v>
      </c>
      <c r="L17" s="2" t="s">
        <v>64</v>
      </c>
      <c r="M17" s="2" t="s">
        <v>112</v>
      </c>
      <c r="N17" s="2" t="s">
        <v>160</v>
      </c>
      <c r="O17" s="2" t="s">
        <v>208</v>
      </c>
      <c r="P17" s="2" t="s">
        <v>256</v>
      </c>
      <c r="Q17" s="2" t="s">
        <v>304</v>
      </c>
      <c r="R17" s="20" t="s">
        <v>1207</v>
      </c>
      <c r="S17" s="37" t="s">
        <v>816</v>
      </c>
      <c r="T17" s="27" t="s">
        <v>811</v>
      </c>
      <c r="U17" s="178" t="s">
        <v>827</v>
      </c>
      <c r="V17" s="37" t="s">
        <v>816</v>
      </c>
      <c r="W17" s="27" t="s">
        <v>811</v>
      </c>
      <c r="X17" s="176" t="s">
        <v>829</v>
      </c>
      <c r="Z17" s="81" t="s">
        <v>821</v>
      </c>
      <c r="AA17" s="82" t="s">
        <v>928</v>
      </c>
      <c r="AB17" s="83" t="s">
        <v>931</v>
      </c>
      <c r="AC17" s="43"/>
      <c r="AR17" s="20"/>
      <c r="AS17" s="20"/>
      <c r="AT17" s="14"/>
      <c r="BD17" s="20"/>
      <c r="BF17" s="20"/>
      <c r="BG17" s="20"/>
      <c r="BH17" s="20"/>
      <c r="BI17" s="20"/>
      <c r="BJ17" s="20"/>
      <c r="BK17" s="20"/>
    </row>
    <row r="18" spans="1:63" s="2" customFormat="1" x14ac:dyDescent="0.15">
      <c r="A18" s="37"/>
      <c r="B18" s="53"/>
      <c r="E18" s="39"/>
      <c r="F18" s="27" t="s">
        <v>542</v>
      </c>
      <c r="G18" s="58" t="s">
        <v>783</v>
      </c>
      <c r="H18" s="27" t="s">
        <v>557</v>
      </c>
      <c r="I18" s="25"/>
      <c r="J18" s="38" t="s">
        <v>572</v>
      </c>
      <c r="L18" s="2" t="s">
        <v>65</v>
      </c>
      <c r="M18" s="2" t="s">
        <v>113</v>
      </c>
      <c r="N18" s="2" t="s">
        <v>161</v>
      </c>
      <c r="O18" s="2" t="s">
        <v>209</v>
      </c>
      <c r="P18" s="2" t="s">
        <v>257</v>
      </c>
      <c r="Q18" s="2" t="s">
        <v>305</v>
      </c>
      <c r="R18" s="20" t="s">
        <v>1208</v>
      </c>
      <c r="S18" s="86" t="s">
        <v>1251</v>
      </c>
      <c r="T18" s="25"/>
      <c r="U18" s="179"/>
      <c r="V18" s="86" t="s">
        <v>1262</v>
      </c>
      <c r="W18" s="25"/>
      <c r="X18" s="177"/>
      <c r="Y18" s="25"/>
      <c r="AR18" s="20"/>
      <c r="AS18" s="20"/>
      <c r="AT18" s="1"/>
      <c r="BD18" s="20"/>
      <c r="BE18" s="20"/>
      <c r="BF18" s="20"/>
      <c r="BG18" s="20"/>
      <c r="BH18" s="20"/>
      <c r="BI18" s="20"/>
      <c r="BJ18" s="20"/>
      <c r="BK18" s="20"/>
    </row>
    <row r="19" spans="1:63" s="2" customFormat="1" x14ac:dyDescent="0.15">
      <c r="A19" s="37" t="s">
        <v>389</v>
      </c>
      <c r="B19" s="53" t="s">
        <v>776</v>
      </c>
      <c r="E19" s="40"/>
      <c r="F19" s="41" t="s">
        <v>543</v>
      </c>
      <c r="G19" s="59" t="s">
        <v>784</v>
      </c>
      <c r="H19" s="41" t="s">
        <v>558</v>
      </c>
      <c r="I19" s="42"/>
      <c r="J19" s="43" t="s">
        <v>573</v>
      </c>
      <c r="L19" s="2" t="s">
        <v>66</v>
      </c>
      <c r="M19" s="2" t="s">
        <v>114</v>
      </c>
      <c r="N19" s="2" t="s">
        <v>162</v>
      </c>
      <c r="O19" s="2" t="s">
        <v>210</v>
      </c>
      <c r="P19" s="2" t="s">
        <v>258</v>
      </c>
      <c r="Q19" s="2" t="s">
        <v>306</v>
      </c>
      <c r="R19" s="20" t="s">
        <v>1209</v>
      </c>
      <c r="S19" s="37" t="s">
        <v>817</v>
      </c>
      <c r="T19" s="27" t="s">
        <v>811</v>
      </c>
      <c r="U19" s="132" t="s">
        <v>825</v>
      </c>
      <c r="V19" s="37" t="s">
        <v>817</v>
      </c>
      <c r="W19" s="27" t="s">
        <v>811</v>
      </c>
      <c r="X19" s="130" t="s">
        <v>830</v>
      </c>
      <c r="AR19" s="20"/>
      <c r="AS19" s="20"/>
      <c r="AT19" s="1"/>
    </row>
    <row r="20" spans="1:63" s="2" customFormat="1" x14ac:dyDescent="0.15">
      <c r="A20" s="37"/>
      <c r="B20" s="53"/>
      <c r="L20" s="2" t="s">
        <v>67</v>
      </c>
      <c r="M20" s="2" t="s">
        <v>115</v>
      </c>
      <c r="N20" s="2" t="s">
        <v>163</v>
      </c>
      <c r="O20" s="2" t="s">
        <v>211</v>
      </c>
      <c r="P20" s="2" t="s">
        <v>259</v>
      </c>
      <c r="Q20" s="2" t="s">
        <v>307</v>
      </c>
      <c r="R20" s="20" t="s">
        <v>1210</v>
      </c>
      <c r="S20" s="86" t="s">
        <v>1252</v>
      </c>
      <c r="T20" s="27"/>
      <c r="U20" s="133"/>
      <c r="V20" s="86" t="s">
        <v>1252</v>
      </c>
      <c r="W20" s="27"/>
      <c r="X20" s="131"/>
      <c r="AR20" s="20"/>
      <c r="AS20" s="20"/>
      <c r="AT20" s="1"/>
    </row>
    <row r="21" spans="1:63" s="2" customFormat="1" x14ac:dyDescent="0.15">
      <c r="A21" s="37" t="s">
        <v>454</v>
      </c>
      <c r="B21" s="114" t="s">
        <v>777</v>
      </c>
      <c r="L21" s="2" t="s">
        <v>68</v>
      </c>
      <c r="M21" s="2" t="s">
        <v>116</v>
      </c>
      <c r="N21" s="2" t="s">
        <v>164</v>
      </c>
      <c r="O21" s="2" t="s">
        <v>212</v>
      </c>
      <c r="P21" s="2" t="s">
        <v>260</v>
      </c>
      <c r="Q21" s="2" t="s">
        <v>308</v>
      </c>
      <c r="R21" s="20" t="s">
        <v>1211</v>
      </c>
      <c r="S21" s="111" t="s">
        <v>818</v>
      </c>
      <c r="T21" s="80" t="s">
        <v>811</v>
      </c>
      <c r="U21" s="133"/>
      <c r="V21" s="39"/>
      <c r="W21" s="25"/>
      <c r="X21" s="131"/>
      <c r="AR21" s="20"/>
      <c r="AS21" s="20"/>
      <c r="AT21" s="1"/>
    </row>
    <row r="22" spans="1:63" s="2" customFormat="1" x14ac:dyDescent="0.15">
      <c r="A22" s="37"/>
      <c r="B22" s="114"/>
      <c r="D22" s="20"/>
      <c r="E22" s="158" t="s">
        <v>679</v>
      </c>
      <c r="F22" s="159"/>
      <c r="G22" s="159"/>
      <c r="H22" s="159"/>
      <c r="I22" s="159"/>
      <c r="J22" s="171"/>
      <c r="L22" s="2" t="s">
        <v>69</v>
      </c>
      <c r="M22" s="2" t="s">
        <v>117</v>
      </c>
      <c r="N22" s="2" t="s">
        <v>165</v>
      </c>
      <c r="O22" s="2" t="s">
        <v>213</v>
      </c>
      <c r="P22" s="2" t="s">
        <v>261</v>
      </c>
      <c r="Q22" s="2" t="s">
        <v>309</v>
      </c>
      <c r="R22" s="20" t="s">
        <v>1212</v>
      </c>
      <c r="S22" s="86" t="s">
        <v>1253</v>
      </c>
      <c r="T22" s="112"/>
      <c r="U22" s="133"/>
      <c r="V22" s="39"/>
      <c r="W22" s="25"/>
      <c r="X22" s="131"/>
      <c r="AR22" s="20"/>
      <c r="AS22" s="20"/>
      <c r="AT22" s="14"/>
      <c r="BD22" s="20"/>
      <c r="BE22" s="20"/>
      <c r="BF22" s="20"/>
      <c r="BG22" s="20"/>
      <c r="BH22" s="20"/>
      <c r="BI22" s="20"/>
      <c r="BJ22" s="20"/>
      <c r="BK22" s="20"/>
    </row>
    <row r="23" spans="1:63" s="2" customFormat="1" x14ac:dyDescent="0.15">
      <c r="A23" s="37" t="s">
        <v>455</v>
      </c>
      <c r="B23" s="114" t="s">
        <v>778</v>
      </c>
      <c r="C23" s="20"/>
      <c r="E23" s="36" t="s">
        <v>638</v>
      </c>
      <c r="F23" s="28" t="s">
        <v>387</v>
      </c>
      <c r="G23" s="28" t="s">
        <v>589</v>
      </c>
      <c r="H23" s="28" t="s">
        <v>387</v>
      </c>
      <c r="I23" s="28" t="s">
        <v>590</v>
      </c>
      <c r="J23" s="48" t="s">
        <v>387</v>
      </c>
      <c r="L23" s="2" t="s">
        <v>70</v>
      </c>
      <c r="M23" s="2" t="s">
        <v>118</v>
      </c>
      <c r="N23" s="2" t="s">
        <v>166</v>
      </c>
      <c r="O23" s="2" t="s">
        <v>214</v>
      </c>
      <c r="P23" s="2" t="s">
        <v>262</v>
      </c>
      <c r="Q23" s="2" t="s">
        <v>310</v>
      </c>
      <c r="R23" s="20" t="s">
        <v>1213</v>
      </c>
      <c r="S23" s="79" t="s">
        <v>819</v>
      </c>
      <c r="T23" s="80" t="s">
        <v>811</v>
      </c>
      <c r="U23" s="133"/>
      <c r="V23" s="39"/>
      <c r="W23" s="25"/>
      <c r="X23" s="47"/>
      <c r="AR23" s="20"/>
      <c r="AS23" s="20"/>
      <c r="AT23" s="1"/>
    </row>
    <row r="24" spans="1:63" s="2" customFormat="1" x14ac:dyDescent="0.15">
      <c r="A24" s="37"/>
      <c r="B24" s="114"/>
      <c r="E24" s="37" t="s">
        <v>473</v>
      </c>
      <c r="F24" s="27" t="s">
        <v>574</v>
      </c>
      <c r="G24" s="27" t="s">
        <v>440</v>
      </c>
      <c r="H24" s="27" t="s">
        <v>602</v>
      </c>
      <c r="I24" s="27" t="s">
        <v>449</v>
      </c>
      <c r="J24" s="38" t="s">
        <v>398</v>
      </c>
      <c r="L24" s="2" t="s">
        <v>71</v>
      </c>
      <c r="M24" s="2" t="s">
        <v>119</v>
      </c>
      <c r="N24" s="2" t="s">
        <v>167</v>
      </c>
      <c r="O24" s="2" t="s">
        <v>215</v>
      </c>
      <c r="P24" s="2" t="s">
        <v>263</v>
      </c>
      <c r="Q24" s="2" t="s">
        <v>311</v>
      </c>
      <c r="R24" s="20" t="s">
        <v>1214</v>
      </c>
      <c r="S24" s="86" t="s">
        <v>1355</v>
      </c>
      <c r="T24" s="112"/>
      <c r="U24" s="133"/>
      <c r="V24" s="39"/>
      <c r="W24" s="25"/>
      <c r="X24" s="47"/>
      <c r="AR24" s="20"/>
      <c r="AS24" s="20"/>
      <c r="AT24" s="1"/>
    </row>
    <row r="25" spans="1:63" s="2" customFormat="1" x14ac:dyDescent="0.15">
      <c r="A25" s="46" t="s">
        <v>456</v>
      </c>
      <c r="B25" s="115" t="s">
        <v>779</v>
      </c>
      <c r="D25" s="20"/>
      <c r="E25" s="37" t="s">
        <v>474</v>
      </c>
      <c r="F25" s="27" t="s">
        <v>575</v>
      </c>
      <c r="G25" s="27" t="s">
        <v>441</v>
      </c>
      <c r="H25" s="27" t="s">
        <v>510</v>
      </c>
      <c r="I25" s="27" t="s">
        <v>475</v>
      </c>
      <c r="J25" s="38" t="s">
        <v>397</v>
      </c>
      <c r="L25" s="2" t="s">
        <v>72</v>
      </c>
      <c r="M25" s="2" t="s">
        <v>120</v>
      </c>
      <c r="N25" s="2" t="s">
        <v>168</v>
      </c>
      <c r="O25" s="2" t="s">
        <v>216</v>
      </c>
      <c r="P25" s="2" t="s">
        <v>264</v>
      </c>
      <c r="Q25" s="2" t="s">
        <v>312</v>
      </c>
      <c r="R25" s="20" t="s">
        <v>1215</v>
      </c>
      <c r="S25" s="79" t="s">
        <v>820</v>
      </c>
      <c r="T25" s="80" t="s">
        <v>811</v>
      </c>
      <c r="U25" s="133"/>
      <c r="V25" s="39"/>
      <c r="W25" s="25"/>
      <c r="X25" s="47"/>
      <c r="AR25" s="20"/>
      <c r="AS25" s="20"/>
      <c r="AT25" s="1"/>
    </row>
    <row r="26" spans="1:63" s="2" customFormat="1" x14ac:dyDescent="0.15">
      <c r="A26" s="27"/>
      <c r="B26" s="27"/>
      <c r="C26" s="20"/>
      <c r="D26" s="20"/>
      <c r="E26" s="37" t="s">
        <v>476</v>
      </c>
      <c r="F26" s="27" t="s">
        <v>576</v>
      </c>
      <c r="G26" s="27" t="s">
        <v>477</v>
      </c>
      <c r="H26" s="27" t="s">
        <v>603</v>
      </c>
      <c r="I26" s="27" t="s">
        <v>450</v>
      </c>
      <c r="J26" s="38" t="s">
        <v>616</v>
      </c>
      <c r="L26" s="2" t="s">
        <v>73</v>
      </c>
      <c r="M26" s="2" t="s">
        <v>121</v>
      </c>
      <c r="N26" s="2" t="s">
        <v>169</v>
      </c>
      <c r="O26" s="2" t="s">
        <v>217</v>
      </c>
      <c r="P26" s="2" t="s">
        <v>265</v>
      </c>
      <c r="Q26" s="2" t="s">
        <v>313</v>
      </c>
      <c r="R26" s="20" t="s">
        <v>1216</v>
      </c>
      <c r="S26" s="86" t="s">
        <v>1254</v>
      </c>
      <c r="T26" s="112"/>
      <c r="U26" s="133"/>
      <c r="V26" s="39"/>
      <c r="W26" s="25"/>
      <c r="X26" s="47"/>
      <c r="AR26" s="20"/>
      <c r="AS26" s="20"/>
      <c r="AT26" s="1"/>
    </row>
    <row r="27" spans="1:63" s="2" customFormat="1" x14ac:dyDescent="0.15">
      <c r="A27" s="20"/>
      <c r="B27" s="20"/>
      <c r="C27" s="20"/>
      <c r="E27" s="37" t="s">
        <v>470</v>
      </c>
      <c r="F27" s="27" t="s">
        <v>577</v>
      </c>
      <c r="G27" s="27" t="s">
        <v>438</v>
      </c>
      <c r="H27" s="27" t="s">
        <v>511</v>
      </c>
      <c r="I27" s="27" t="s">
        <v>451</v>
      </c>
      <c r="J27" s="38" t="s">
        <v>617</v>
      </c>
      <c r="L27" s="2" t="s">
        <v>74</v>
      </c>
      <c r="M27" s="2" t="s">
        <v>122</v>
      </c>
      <c r="N27" s="2" t="s">
        <v>170</v>
      </c>
      <c r="O27" s="2" t="s">
        <v>218</v>
      </c>
      <c r="P27" s="2" t="s">
        <v>266</v>
      </c>
      <c r="Q27" s="2" t="s">
        <v>314</v>
      </c>
      <c r="R27" s="20" t="s">
        <v>1217</v>
      </c>
      <c r="S27" s="36" t="s">
        <v>1353</v>
      </c>
      <c r="T27" s="28"/>
      <c r="U27" s="121"/>
      <c r="V27" s="61" t="s">
        <v>1353</v>
      </c>
      <c r="W27" s="25"/>
      <c r="X27" s="47"/>
      <c r="AR27" s="20"/>
      <c r="AS27" s="20"/>
      <c r="AT27" s="1"/>
    </row>
    <row r="28" spans="1:63" s="2" customFormat="1" x14ac:dyDescent="0.15">
      <c r="A28" s="20" t="s">
        <v>423</v>
      </c>
      <c r="B28" s="20" t="s">
        <v>775</v>
      </c>
      <c r="E28" s="37" t="s">
        <v>478</v>
      </c>
      <c r="F28" s="27" t="s">
        <v>578</v>
      </c>
      <c r="G28" s="27" t="s">
        <v>439</v>
      </c>
      <c r="H28" s="27" t="s">
        <v>604</v>
      </c>
      <c r="I28" s="27" t="s">
        <v>452</v>
      </c>
      <c r="J28" s="38" t="s">
        <v>618</v>
      </c>
      <c r="L28" s="2" t="s">
        <v>75</v>
      </c>
      <c r="M28" s="2" t="s">
        <v>123</v>
      </c>
      <c r="N28" s="2" t="s">
        <v>171</v>
      </c>
      <c r="O28" s="2" t="s">
        <v>219</v>
      </c>
      <c r="P28" s="2" t="s">
        <v>267</v>
      </c>
      <c r="Q28" s="2" t="s">
        <v>315</v>
      </c>
      <c r="R28" s="20" t="s">
        <v>1218</v>
      </c>
      <c r="S28" s="122" t="s">
        <v>529</v>
      </c>
      <c r="T28" s="28"/>
      <c r="U28" s="121"/>
      <c r="V28" s="61" t="s">
        <v>1357</v>
      </c>
      <c r="W28" s="25"/>
      <c r="X28" s="47"/>
      <c r="AR28" s="20"/>
      <c r="AS28" s="20"/>
      <c r="AT28" s="15"/>
    </row>
    <row r="29" spans="1:63" s="2" customFormat="1" x14ac:dyDescent="0.15">
      <c r="A29" s="20" t="s">
        <v>1349</v>
      </c>
      <c r="B29" s="20" t="s">
        <v>1350</v>
      </c>
      <c r="E29" s="37" t="s">
        <v>479</v>
      </c>
      <c r="F29" s="27" t="s">
        <v>579</v>
      </c>
      <c r="G29" s="27" t="s">
        <v>480</v>
      </c>
      <c r="H29" s="27" t="s">
        <v>512</v>
      </c>
      <c r="I29" s="27" t="s">
        <v>453</v>
      </c>
      <c r="J29" s="38" t="s">
        <v>619</v>
      </c>
      <c r="L29" s="2" t="s">
        <v>76</v>
      </c>
      <c r="M29" s="2" t="s">
        <v>124</v>
      </c>
      <c r="N29" s="2" t="s">
        <v>172</v>
      </c>
      <c r="O29" s="2" t="s">
        <v>220</v>
      </c>
      <c r="P29" s="2" t="s">
        <v>268</v>
      </c>
      <c r="Q29" s="2" t="s">
        <v>316</v>
      </c>
      <c r="R29" s="20" t="s">
        <v>1219</v>
      </c>
      <c r="S29" s="123" t="s">
        <v>1354</v>
      </c>
      <c r="T29" s="28"/>
      <c r="U29" s="121"/>
      <c r="V29" s="61"/>
      <c r="W29" s="25"/>
      <c r="X29" s="47"/>
      <c r="AR29" s="20"/>
      <c r="AS29" s="20"/>
      <c r="AT29" s="1"/>
    </row>
    <row r="30" spans="1:63" s="2" customFormat="1" x14ac:dyDescent="0.15">
      <c r="A30" s="20"/>
      <c r="B30" s="20"/>
      <c r="E30" s="37"/>
      <c r="F30" s="27" t="s">
        <v>580</v>
      </c>
      <c r="G30" s="27"/>
      <c r="H30" s="27" t="s">
        <v>605</v>
      </c>
      <c r="I30" s="27"/>
      <c r="J30" s="38" t="s">
        <v>620</v>
      </c>
      <c r="L30" s="2" t="s">
        <v>77</v>
      </c>
      <c r="M30" s="2" t="s">
        <v>125</v>
      </c>
      <c r="N30" s="2" t="s">
        <v>173</v>
      </c>
      <c r="O30" s="2" t="s">
        <v>221</v>
      </c>
      <c r="P30" s="2" t="s">
        <v>269</v>
      </c>
      <c r="Q30" s="2" t="s">
        <v>317</v>
      </c>
      <c r="R30" s="20" t="s">
        <v>1220</v>
      </c>
      <c r="S30" s="124" t="s">
        <v>1356</v>
      </c>
      <c r="T30" s="83"/>
      <c r="U30" s="125"/>
      <c r="V30" s="67"/>
      <c r="W30" s="42"/>
      <c r="X30" s="89"/>
      <c r="AR30" s="20"/>
      <c r="AS30" s="20"/>
      <c r="AT30" s="1"/>
    </row>
    <row r="31" spans="1:63" s="2" customFormat="1" x14ac:dyDescent="0.15">
      <c r="A31" s="20"/>
      <c r="B31" s="20"/>
      <c r="E31" s="37"/>
      <c r="F31" s="27" t="s">
        <v>581</v>
      </c>
      <c r="G31" s="27"/>
      <c r="H31" s="27" t="s">
        <v>513</v>
      </c>
      <c r="I31" s="27"/>
      <c r="J31" s="38" t="s">
        <v>621</v>
      </c>
      <c r="L31" s="2" t="s">
        <v>78</v>
      </c>
      <c r="M31" s="2" t="s">
        <v>126</v>
      </c>
      <c r="N31" s="2" t="s">
        <v>174</v>
      </c>
      <c r="O31" s="2" t="s">
        <v>222</v>
      </c>
      <c r="P31" s="2" t="s">
        <v>270</v>
      </c>
      <c r="Q31" s="2" t="s">
        <v>318</v>
      </c>
      <c r="R31" s="20" t="s">
        <v>1221</v>
      </c>
      <c r="AR31" s="20"/>
      <c r="AS31" s="20"/>
      <c r="AT31" s="1"/>
    </row>
    <row r="32" spans="1:63" s="2" customFormat="1" x14ac:dyDescent="0.15">
      <c r="A32" s="20"/>
      <c r="B32" s="20"/>
      <c r="E32" s="37"/>
      <c r="F32" s="27" t="s">
        <v>582</v>
      </c>
      <c r="G32" s="27"/>
      <c r="H32" s="27" t="s">
        <v>606</v>
      </c>
      <c r="I32" s="27"/>
      <c r="J32" s="38" t="s">
        <v>622</v>
      </c>
      <c r="L32" s="2" t="s">
        <v>79</v>
      </c>
      <c r="M32" s="2" t="s">
        <v>127</v>
      </c>
      <c r="N32" s="2" t="s">
        <v>175</v>
      </c>
      <c r="O32" s="2" t="s">
        <v>223</v>
      </c>
      <c r="P32" s="2" t="s">
        <v>271</v>
      </c>
      <c r="Q32" s="2" t="s">
        <v>319</v>
      </c>
      <c r="R32" s="20" t="s">
        <v>1222</v>
      </c>
      <c r="AR32" s="20"/>
      <c r="AS32" s="20"/>
      <c r="AT32" s="1"/>
    </row>
    <row r="33" spans="1:63" s="2" customFormat="1" x14ac:dyDescent="0.15">
      <c r="A33" s="20"/>
      <c r="B33" s="20"/>
      <c r="E33" s="37"/>
      <c r="F33" s="27" t="s">
        <v>583</v>
      </c>
      <c r="G33" s="27"/>
      <c r="H33" s="27" t="s">
        <v>514</v>
      </c>
      <c r="I33" s="27"/>
      <c r="J33" s="38" t="s">
        <v>623</v>
      </c>
      <c r="L33" s="2" t="s">
        <v>80</v>
      </c>
      <c r="M33" s="2" t="s">
        <v>128</v>
      </c>
      <c r="N33" s="2" t="s">
        <v>176</v>
      </c>
      <c r="O33" s="2" t="s">
        <v>224</v>
      </c>
      <c r="P33" s="2" t="s">
        <v>272</v>
      </c>
      <c r="Q33" s="2" t="s">
        <v>320</v>
      </c>
      <c r="R33" s="20" t="s">
        <v>1223</v>
      </c>
      <c r="U33" s="20" t="s">
        <v>1263</v>
      </c>
      <c r="V33" s="20" t="s">
        <v>1264</v>
      </c>
      <c r="X33" s="20" t="s">
        <v>1265</v>
      </c>
      <c r="AR33" s="20"/>
      <c r="AS33" s="20"/>
      <c r="AT33" s="1"/>
    </row>
    <row r="34" spans="1:63" s="2" customFormat="1" x14ac:dyDescent="0.15">
      <c r="A34" s="20"/>
      <c r="B34" s="20"/>
      <c r="E34" s="37" t="s">
        <v>508</v>
      </c>
      <c r="F34" s="27" t="s">
        <v>584</v>
      </c>
      <c r="G34" s="27" t="s">
        <v>489</v>
      </c>
      <c r="H34" s="27" t="s">
        <v>607</v>
      </c>
      <c r="I34" s="27" t="s">
        <v>491</v>
      </c>
      <c r="J34" s="38" t="s">
        <v>624</v>
      </c>
      <c r="L34" s="2" t="s">
        <v>81</v>
      </c>
      <c r="M34" s="2" t="s">
        <v>129</v>
      </c>
      <c r="N34" s="2" t="s">
        <v>177</v>
      </c>
      <c r="O34" s="2" t="s">
        <v>225</v>
      </c>
      <c r="P34" s="2" t="s">
        <v>273</v>
      </c>
      <c r="Q34" s="2" t="s">
        <v>321</v>
      </c>
      <c r="R34" s="20" t="s">
        <v>1224</v>
      </c>
      <c r="AR34" s="20"/>
      <c r="AS34" s="20"/>
      <c r="AT34" s="1"/>
    </row>
    <row r="35" spans="1:63" s="2" customFormat="1" x14ac:dyDescent="0.15">
      <c r="A35" s="20"/>
      <c r="B35" s="20"/>
      <c r="C35" s="27"/>
      <c r="E35" s="37" t="s">
        <v>494</v>
      </c>
      <c r="F35" s="27" t="s">
        <v>585</v>
      </c>
      <c r="G35" s="27" t="s">
        <v>495</v>
      </c>
      <c r="H35" s="27" t="s">
        <v>515</v>
      </c>
      <c r="I35" s="27" t="s">
        <v>496</v>
      </c>
      <c r="J35" s="38" t="s">
        <v>625</v>
      </c>
      <c r="L35" s="2" t="s">
        <v>82</v>
      </c>
      <c r="M35" s="2" t="s">
        <v>130</v>
      </c>
      <c r="N35" s="2" t="s">
        <v>178</v>
      </c>
      <c r="O35" s="2" t="s">
        <v>226</v>
      </c>
      <c r="P35" s="2" t="s">
        <v>274</v>
      </c>
      <c r="Q35" s="2" t="s">
        <v>322</v>
      </c>
      <c r="R35" s="20" t="s">
        <v>1225</v>
      </c>
      <c r="S35" s="27" t="s">
        <v>810</v>
      </c>
      <c r="U35" s="2" t="str">
        <f>U$33&amp;S35</f>
        <v>1#腔检漏口压力设定值(Pa)</v>
      </c>
      <c r="V35" s="2" t="str">
        <f>V$33&amp;S35</f>
        <v>2#腔检漏口压力设定值(Pa)</v>
      </c>
      <c r="X35" s="2" t="str">
        <f>X$33&amp;S35</f>
        <v>3#腔检漏口压力设定值(Pa)</v>
      </c>
      <c r="AR35" s="20"/>
      <c r="AS35" s="20"/>
      <c r="AT35" s="1"/>
    </row>
    <row r="36" spans="1:63" s="2" customFormat="1" x14ac:dyDescent="0.15">
      <c r="C36" s="27"/>
      <c r="E36" s="37" t="s">
        <v>481</v>
      </c>
      <c r="F36" s="27" t="s">
        <v>586</v>
      </c>
      <c r="G36" s="27" t="s">
        <v>490</v>
      </c>
      <c r="H36" s="27" t="s">
        <v>608</v>
      </c>
      <c r="I36" s="27" t="s">
        <v>492</v>
      </c>
      <c r="J36" s="38" t="s">
        <v>626</v>
      </c>
      <c r="L36" s="2" t="s">
        <v>83</v>
      </c>
      <c r="M36" s="2" t="s">
        <v>131</v>
      </c>
      <c r="N36" s="2" t="s">
        <v>179</v>
      </c>
      <c r="O36" s="2" t="s">
        <v>227</v>
      </c>
      <c r="P36" s="2" t="s">
        <v>275</v>
      </c>
      <c r="Q36" s="2" t="s">
        <v>323</v>
      </c>
      <c r="R36" s="20" t="s">
        <v>1226</v>
      </c>
      <c r="S36" s="27"/>
      <c r="AR36" s="20"/>
      <c r="AS36" s="20"/>
      <c r="AT36" s="1"/>
    </row>
    <row r="37" spans="1:63" s="2" customFormat="1" ht="13.5" customHeight="1" x14ac:dyDescent="0.15">
      <c r="A37" s="44" t="s">
        <v>372</v>
      </c>
      <c r="B37" s="45" t="s">
        <v>373</v>
      </c>
      <c r="C37" s="27"/>
      <c r="E37" s="37" t="s">
        <v>505</v>
      </c>
      <c r="F37" s="27" t="s">
        <v>587</v>
      </c>
      <c r="G37" s="27" t="s">
        <v>506</v>
      </c>
      <c r="H37" s="27" t="s">
        <v>516</v>
      </c>
      <c r="I37" s="27" t="s">
        <v>507</v>
      </c>
      <c r="J37" s="38" t="s">
        <v>627</v>
      </c>
      <c r="L37" s="2" t="s">
        <v>84</v>
      </c>
      <c r="M37" s="2" t="s">
        <v>132</v>
      </c>
      <c r="N37" s="2" t="s">
        <v>180</v>
      </c>
      <c r="O37" s="2" t="s">
        <v>228</v>
      </c>
      <c r="P37" s="2" t="s">
        <v>276</v>
      </c>
      <c r="Q37" s="2" t="s">
        <v>324</v>
      </c>
      <c r="R37" s="20" t="s">
        <v>1227</v>
      </c>
      <c r="S37" s="27" t="s">
        <v>812</v>
      </c>
      <c r="U37" s="2" t="str">
        <f>U$33&amp;S37</f>
        <v>1#腔检漏口压力实际值(Pa)</v>
      </c>
      <c r="V37" s="2" t="str">
        <f>V$33&amp;S37</f>
        <v>2#腔检漏口压力实际值(Pa)</v>
      </c>
      <c r="X37" s="2" t="str">
        <f>X$33&amp;S37</f>
        <v>3#腔检漏口压力实际值(Pa)</v>
      </c>
      <c r="AR37" s="20"/>
      <c r="AS37" s="20"/>
      <c r="AT37" s="1"/>
    </row>
    <row r="38" spans="1:63" s="2" customFormat="1" x14ac:dyDescent="0.15">
      <c r="A38" s="37" t="s">
        <v>384</v>
      </c>
      <c r="B38" s="38" t="s">
        <v>939</v>
      </c>
      <c r="C38" s="27"/>
      <c r="E38" s="37" t="s">
        <v>504</v>
      </c>
      <c r="F38" s="27" t="s">
        <v>588</v>
      </c>
      <c r="G38" s="27" t="s">
        <v>498</v>
      </c>
      <c r="H38" s="27" t="s">
        <v>609</v>
      </c>
      <c r="I38" s="27" t="s">
        <v>501</v>
      </c>
      <c r="J38" s="38" t="s">
        <v>628</v>
      </c>
      <c r="L38" s="2" t="s">
        <v>85</v>
      </c>
      <c r="M38" s="2" t="s">
        <v>133</v>
      </c>
      <c r="N38" s="2" t="s">
        <v>181</v>
      </c>
      <c r="O38" s="2" t="s">
        <v>229</v>
      </c>
      <c r="P38" s="2" t="s">
        <v>277</v>
      </c>
      <c r="Q38" s="2" t="s">
        <v>325</v>
      </c>
      <c r="R38" s="20" t="s">
        <v>1228</v>
      </c>
      <c r="S38" s="73"/>
      <c r="AR38" s="20"/>
      <c r="AS38" s="20"/>
      <c r="AT38" s="16"/>
      <c r="BD38" s="20"/>
      <c r="BE38" s="20"/>
      <c r="BF38" s="20"/>
      <c r="BG38" s="20"/>
      <c r="BH38" s="20"/>
      <c r="BI38" s="20"/>
      <c r="BJ38" s="20"/>
      <c r="BK38" s="20"/>
    </row>
    <row r="39" spans="1:63" s="2" customFormat="1" ht="12" x14ac:dyDescent="0.15">
      <c r="A39" s="37" t="s">
        <v>348</v>
      </c>
      <c r="B39" s="38" t="s">
        <v>835</v>
      </c>
      <c r="C39" s="27"/>
      <c r="E39" s="37" t="s">
        <v>482</v>
      </c>
      <c r="F39" s="27" t="s">
        <v>591</v>
      </c>
      <c r="G39" s="27" t="s">
        <v>499</v>
      </c>
      <c r="H39" s="27" t="s">
        <v>610</v>
      </c>
      <c r="I39" s="27" t="s">
        <v>502</v>
      </c>
      <c r="J39" s="38" t="s">
        <v>399</v>
      </c>
      <c r="L39" s="2" t="s">
        <v>86</v>
      </c>
      <c r="M39" s="2" t="s">
        <v>134</v>
      </c>
      <c r="N39" s="2" t="s">
        <v>182</v>
      </c>
      <c r="O39" s="2" t="s">
        <v>230</v>
      </c>
      <c r="P39" s="2" t="s">
        <v>278</v>
      </c>
      <c r="Q39" s="2" t="s">
        <v>326</v>
      </c>
      <c r="R39" s="20" t="s">
        <v>1229</v>
      </c>
      <c r="S39" s="27" t="s">
        <v>813</v>
      </c>
      <c r="U39" s="2" t="str">
        <f>U$33&amp;S39</f>
        <v>1#腔泄漏率设定值(Pa.m3/Pa)</v>
      </c>
      <c r="V39" s="2" t="str">
        <f>V$33&amp;S39</f>
        <v>2#腔泄漏率设定值(Pa.m3/Pa)</v>
      </c>
      <c r="X39" s="2" t="str">
        <f>X$33&amp;S39</f>
        <v>3#腔泄漏率设定值(Pa.m3/Pa)</v>
      </c>
    </row>
    <row r="40" spans="1:63" s="2" customFormat="1" ht="36" x14ac:dyDescent="0.15">
      <c r="A40" s="40" t="s">
        <v>385</v>
      </c>
      <c r="B40" s="43" t="s">
        <v>347</v>
      </c>
      <c r="E40" s="49" t="s">
        <v>471</v>
      </c>
      <c r="F40" s="27" t="s">
        <v>592</v>
      </c>
      <c r="G40" s="132" t="s">
        <v>826</v>
      </c>
      <c r="H40" s="27" t="s">
        <v>517</v>
      </c>
      <c r="I40" s="132" t="s">
        <v>503</v>
      </c>
      <c r="J40" s="38" t="s">
        <v>400</v>
      </c>
      <c r="L40" s="2" t="s">
        <v>87</v>
      </c>
      <c r="M40" s="2" t="s">
        <v>135</v>
      </c>
      <c r="N40" s="2" t="s">
        <v>183</v>
      </c>
      <c r="O40" s="2" t="s">
        <v>231</v>
      </c>
      <c r="P40" s="2" t="s">
        <v>279</v>
      </c>
      <c r="Q40" s="2" t="s">
        <v>327</v>
      </c>
      <c r="R40" s="20" t="s">
        <v>1230</v>
      </c>
      <c r="S40" s="27"/>
    </row>
    <row r="41" spans="1:63" s="2" customFormat="1" ht="12" x14ac:dyDescent="0.15">
      <c r="E41" s="49" t="s">
        <v>522</v>
      </c>
      <c r="F41" s="27" t="s">
        <v>593</v>
      </c>
      <c r="G41" s="132" t="s">
        <v>523</v>
      </c>
      <c r="H41" s="27" t="s">
        <v>611</v>
      </c>
      <c r="I41" s="132" t="s">
        <v>524</v>
      </c>
      <c r="J41" s="38" t="s">
        <v>401</v>
      </c>
      <c r="L41" s="2" t="s">
        <v>88</v>
      </c>
      <c r="M41" s="2" t="s">
        <v>136</v>
      </c>
      <c r="N41" s="2" t="s">
        <v>184</v>
      </c>
      <c r="O41" s="2" t="s">
        <v>232</v>
      </c>
      <c r="P41" s="2" t="s">
        <v>280</v>
      </c>
      <c r="Q41" s="2" t="s">
        <v>328</v>
      </c>
      <c r="R41" s="20" t="s">
        <v>1231</v>
      </c>
      <c r="S41" s="27" t="s">
        <v>814</v>
      </c>
      <c r="U41" s="2" t="str">
        <f>U$33&amp;S41</f>
        <v>1#腔泄漏率实际值(Pa.m3/Pa)</v>
      </c>
      <c r="V41" s="2" t="str">
        <f>V$33&amp;S41</f>
        <v>2#腔泄漏率实际值(Pa.m3/Pa)</v>
      </c>
      <c r="X41" s="2" t="str">
        <f>X$33&amp;S41</f>
        <v>3#腔泄漏率实际值(Pa.m3/Pa)</v>
      </c>
    </row>
    <row r="42" spans="1:63" s="2" customFormat="1" ht="12" x14ac:dyDescent="0.15">
      <c r="A42" s="117" t="s">
        <v>1332</v>
      </c>
      <c r="B42" s="118"/>
      <c r="C42" s="45" t="s">
        <v>1333</v>
      </c>
      <c r="E42" s="49"/>
      <c r="F42" s="27" t="s">
        <v>594</v>
      </c>
      <c r="G42" s="132"/>
      <c r="H42" s="27" t="s">
        <v>518</v>
      </c>
      <c r="I42" s="132"/>
      <c r="J42" s="38" t="s">
        <v>402</v>
      </c>
      <c r="L42" s="2" t="s">
        <v>89</v>
      </c>
      <c r="M42" s="2" t="s">
        <v>137</v>
      </c>
      <c r="N42" s="2" t="s">
        <v>185</v>
      </c>
      <c r="O42" s="2" t="s">
        <v>233</v>
      </c>
      <c r="P42" s="2" t="s">
        <v>281</v>
      </c>
      <c r="Q42" s="2" t="s">
        <v>329</v>
      </c>
      <c r="R42" s="20" t="s">
        <v>1232</v>
      </c>
      <c r="S42" s="73"/>
    </row>
    <row r="43" spans="1:63" s="2" customFormat="1" ht="13.5" customHeight="1" x14ac:dyDescent="0.15">
      <c r="A43" s="52" t="s">
        <v>1326</v>
      </c>
      <c r="B43" s="29" t="s">
        <v>1330</v>
      </c>
      <c r="C43" s="38" t="s">
        <v>1334</v>
      </c>
      <c r="E43" s="49"/>
      <c r="F43" s="27" t="s">
        <v>595</v>
      </c>
      <c r="G43" s="132"/>
      <c r="H43" s="27" t="s">
        <v>612</v>
      </c>
      <c r="I43" s="132"/>
      <c r="J43" s="38" t="s">
        <v>403</v>
      </c>
      <c r="L43" s="2" t="s">
        <v>90</v>
      </c>
      <c r="M43" s="2" t="s">
        <v>138</v>
      </c>
      <c r="N43" s="2" t="s">
        <v>186</v>
      </c>
      <c r="O43" s="2" t="s">
        <v>234</v>
      </c>
      <c r="P43" s="2" t="s">
        <v>282</v>
      </c>
      <c r="Q43" s="2" t="s">
        <v>330</v>
      </c>
      <c r="R43" s="20" t="s">
        <v>1233</v>
      </c>
      <c r="S43" s="27" t="s">
        <v>815</v>
      </c>
      <c r="U43" s="2" t="str">
        <f>U$33&amp;S43</f>
        <v>1#腔腔体抽真空时间(s)</v>
      </c>
      <c r="V43" s="2" t="str">
        <f>V$33&amp;S43</f>
        <v>2#腔腔体抽真空时间(s)</v>
      </c>
      <c r="X43" s="2" t="str">
        <f>X$33&amp;S43</f>
        <v>3#腔腔体抽真空时间(s)</v>
      </c>
    </row>
    <row r="44" spans="1:63" s="2" customFormat="1" ht="12" x14ac:dyDescent="0.15">
      <c r="A44" s="52" t="s">
        <v>1327</v>
      </c>
      <c r="B44" s="29" t="s">
        <v>1351</v>
      </c>
      <c r="C44" s="38" t="s">
        <v>1335</v>
      </c>
      <c r="E44" s="49"/>
      <c r="F44" s="27" t="s">
        <v>596</v>
      </c>
      <c r="G44" s="132"/>
      <c r="H44" s="27" t="s">
        <v>519</v>
      </c>
      <c r="I44" s="132"/>
      <c r="J44" s="38" t="s">
        <v>404</v>
      </c>
      <c r="L44" s="2" t="s">
        <v>91</v>
      </c>
      <c r="M44" s="2" t="s">
        <v>139</v>
      </c>
      <c r="N44" s="2" t="s">
        <v>187</v>
      </c>
      <c r="O44" s="2" t="s">
        <v>235</v>
      </c>
      <c r="P44" s="2" t="s">
        <v>283</v>
      </c>
      <c r="Q44" s="2" t="s">
        <v>331</v>
      </c>
      <c r="R44" s="20" t="s">
        <v>1234</v>
      </c>
      <c r="S44" s="73"/>
    </row>
    <row r="45" spans="1:63" s="2" customFormat="1" x14ac:dyDescent="0.15">
      <c r="A45" s="52" t="s">
        <v>1328</v>
      </c>
      <c r="B45" s="29" t="s">
        <v>1352</v>
      </c>
      <c r="C45" s="38" t="s">
        <v>1336</v>
      </c>
      <c r="E45" s="49"/>
      <c r="F45" s="27" t="s">
        <v>597</v>
      </c>
      <c r="G45" s="132"/>
      <c r="H45" s="27" t="s">
        <v>613</v>
      </c>
      <c r="I45" s="132"/>
      <c r="J45" s="38" t="s">
        <v>405</v>
      </c>
      <c r="L45" s="2" t="s">
        <v>92</v>
      </c>
      <c r="M45" s="2" t="s">
        <v>140</v>
      </c>
      <c r="N45" s="2" t="s">
        <v>188</v>
      </c>
      <c r="O45" s="2" t="s">
        <v>236</v>
      </c>
      <c r="P45" s="2" t="s">
        <v>284</v>
      </c>
      <c r="Q45" s="2" t="s">
        <v>332</v>
      </c>
      <c r="R45" s="20" t="s">
        <v>1235</v>
      </c>
      <c r="S45" s="27" t="s">
        <v>922</v>
      </c>
      <c r="U45" s="2" t="str">
        <f>U$33&amp;S45</f>
        <v>1#腔腔体抽真空真空度(Pa)</v>
      </c>
      <c r="V45" s="2" t="str">
        <f>V$33&amp;S45</f>
        <v>2#腔腔体抽真空真空度(Pa)</v>
      </c>
      <c r="X45" s="2" t="str">
        <f>X$33&amp;S45</f>
        <v>3#腔腔体抽真空真空度(Pa)</v>
      </c>
    </row>
    <row r="46" spans="1:63" s="2" customFormat="1" x14ac:dyDescent="0.15">
      <c r="A46" s="119" t="s">
        <v>1329</v>
      </c>
      <c r="B46" s="120" t="s">
        <v>1331</v>
      </c>
      <c r="C46" s="43" t="s">
        <v>1337</v>
      </c>
      <c r="E46" s="49"/>
      <c r="F46" s="27" t="s">
        <v>598</v>
      </c>
      <c r="G46" s="132"/>
      <c r="H46" s="27" t="s">
        <v>520</v>
      </c>
      <c r="I46" s="132"/>
      <c r="J46" s="38" t="s">
        <v>406</v>
      </c>
      <c r="L46" s="2" t="s">
        <v>93</v>
      </c>
      <c r="M46" s="2" t="s">
        <v>141</v>
      </c>
      <c r="N46" s="2" t="s">
        <v>189</v>
      </c>
      <c r="O46" s="2" t="s">
        <v>237</v>
      </c>
      <c r="P46" s="2" t="s">
        <v>285</v>
      </c>
      <c r="Q46" s="2" t="s">
        <v>333</v>
      </c>
      <c r="R46" s="20" t="s">
        <v>1236</v>
      </c>
      <c r="S46" s="73"/>
    </row>
    <row r="47" spans="1:63" s="2" customFormat="1" ht="12" x14ac:dyDescent="0.15">
      <c r="E47" s="49"/>
      <c r="F47" s="27" t="s">
        <v>599</v>
      </c>
      <c r="G47" s="132"/>
      <c r="H47" s="27" t="s">
        <v>614</v>
      </c>
      <c r="I47" s="132"/>
      <c r="J47" s="38" t="s">
        <v>415</v>
      </c>
      <c r="L47" s="2" t="s">
        <v>94</v>
      </c>
      <c r="M47" s="2" t="s">
        <v>142</v>
      </c>
      <c r="N47" s="2" t="s">
        <v>190</v>
      </c>
      <c r="O47" s="2" t="s">
        <v>238</v>
      </c>
      <c r="P47" s="2" t="s">
        <v>286</v>
      </c>
      <c r="Q47" s="2" t="s">
        <v>334</v>
      </c>
      <c r="R47" s="20" t="s">
        <v>1237</v>
      </c>
      <c r="S47" s="27" t="s">
        <v>816</v>
      </c>
      <c r="U47" s="2" t="str">
        <f>U$33&amp;S47</f>
        <v>1#腔测试结果</v>
      </c>
      <c r="V47" s="2" t="str">
        <f>V$33&amp;S47</f>
        <v>2#腔测试结果</v>
      </c>
      <c r="X47" s="2" t="str">
        <f>X$33&amp;S47</f>
        <v>3#腔测试结果</v>
      </c>
    </row>
    <row r="48" spans="1:63" s="2" customFormat="1" ht="12" x14ac:dyDescent="0.15">
      <c r="A48" s="37">
        <v>0</v>
      </c>
      <c r="B48" s="37" t="s">
        <v>1177</v>
      </c>
      <c r="E48" s="49"/>
      <c r="F48" s="27" t="s">
        <v>600</v>
      </c>
      <c r="G48" s="132"/>
      <c r="H48" s="27" t="s">
        <v>521</v>
      </c>
      <c r="I48" s="132"/>
      <c r="J48" s="38" t="s">
        <v>416</v>
      </c>
      <c r="L48" s="2" t="s">
        <v>95</v>
      </c>
      <c r="M48" s="2" t="s">
        <v>143</v>
      </c>
      <c r="N48" s="2" t="s">
        <v>191</v>
      </c>
      <c r="O48" s="2" t="s">
        <v>239</v>
      </c>
      <c r="P48" s="2" t="s">
        <v>287</v>
      </c>
      <c r="Q48" s="2" t="s">
        <v>335</v>
      </c>
      <c r="R48" s="20" t="s">
        <v>1238</v>
      </c>
      <c r="S48" s="73"/>
    </row>
    <row r="49" spans="1:66" s="2" customFormat="1" ht="12" x14ac:dyDescent="0.15">
      <c r="A49" s="37">
        <v>1</v>
      </c>
      <c r="B49" s="37" t="s">
        <v>1178</v>
      </c>
      <c r="E49" s="54" t="s">
        <v>786</v>
      </c>
      <c r="F49" s="29" t="s">
        <v>601</v>
      </c>
      <c r="G49" s="55" t="s">
        <v>754</v>
      </c>
      <c r="H49" s="29" t="s">
        <v>615</v>
      </c>
      <c r="I49" s="55" t="s">
        <v>756</v>
      </c>
      <c r="J49" s="53" t="s">
        <v>417</v>
      </c>
      <c r="L49" s="2" t="s">
        <v>96</v>
      </c>
      <c r="M49" s="2" t="s">
        <v>144</v>
      </c>
      <c r="N49" s="2" t="s">
        <v>192</v>
      </c>
      <c r="O49" s="2" t="s">
        <v>240</v>
      </c>
      <c r="P49" s="2" t="s">
        <v>288</v>
      </c>
      <c r="Q49" s="2" t="s">
        <v>336</v>
      </c>
      <c r="R49" s="20" t="s">
        <v>1239</v>
      </c>
      <c r="S49" s="27" t="s">
        <v>817</v>
      </c>
      <c r="U49" s="2" t="str">
        <f>U$33&amp;S49</f>
        <v>1#腔工位号</v>
      </c>
      <c r="V49" s="2" t="str">
        <f>V$33&amp;S49</f>
        <v>2#腔工位号</v>
      </c>
      <c r="X49" s="2" t="str">
        <f>X$33&amp;S49</f>
        <v>3#腔工位号</v>
      </c>
    </row>
    <row r="50" spans="1:66" s="2" customFormat="1" ht="12" x14ac:dyDescent="0.15">
      <c r="A50" s="37">
        <v>2</v>
      </c>
      <c r="B50" s="37" t="s">
        <v>1179</v>
      </c>
      <c r="E50" s="46"/>
      <c r="F50" s="41"/>
      <c r="G50" s="41"/>
      <c r="H50" s="41"/>
      <c r="I50" s="41"/>
      <c r="J50" s="43"/>
      <c r="L50" s="2" t="s">
        <v>97</v>
      </c>
      <c r="M50" s="2" t="s">
        <v>145</v>
      </c>
      <c r="N50" s="2" t="s">
        <v>193</v>
      </c>
      <c r="O50" s="2" t="s">
        <v>241</v>
      </c>
      <c r="P50" s="2" t="s">
        <v>289</v>
      </c>
      <c r="Q50" s="2" t="s">
        <v>337</v>
      </c>
      <c r="R50" s="20" t="s">
        <v>1240</v>
      </c>
      <c r="S50" s="73"/>
    </row>
    <row r="51" spans="1:66" s="2" customFormat="1" ht="12" x14ac:dyDescent="0.15">
      <c r="A51" s="37">
        <v>3</v>
      </c>
      <c r="B51" s="37" t="s">
        <v>1180</v>
      </c>
      <c r="L51" s="2" t="s">
        <v>98</v>
      </c>
      <c r="M51" s="2" t="s">
        <v>146</v>
      </c>
      <c r="N51" s="2" t="s">
        <v>194</v>
      </c>
      <c r="O51" s="2" t="s">
        <v>242</v>
      </c>
      <c r="P51" s="2" t="s">
        <v>290</v>
      </c>
      <c r="Q51" s="2" t="s">
        <v>338</v>
      </c>
      <c r="R51" s="20" t="s">
        <v>1241</v>
      </c>
      <c r="S51" s="112" t="s">
        <v>818</v>
      </c>
      <c r="U51" s="2" t="str">
        <f>U$33&amp;S51</f>
        <v>1#腔电池内抽真空的真空度(KPa)</v>
      </c>
      <c r="V51" s="2" t="str">
        <f>V$33&amp;S51</f>
        <v>2#腔电池内抽真空的真空度(KPa)</v>
      </c>
      <c r="X51" s="2" t="str">
        <f>X$33&amp;S51</f>
        <v>3#腔电池内抽真空的真空度(KPa)</v>
      </c>
    </row>
    <row r="52" spans="1:66" s="2" customFormat="1" ht="12" x14ac:dyDescent="0.15">
      <c r="A52" s="37">
        <v>4</v>
      </c>
      <c r="B52" s="37" t="s">
        <v>1181</v>
      </c>
      <c r="L52" s="2" t="s">
        <v>99</v>
      </c>
      <c r="M52" s="2" t="s">
        <v>147</v>
      </c>
      <c r="N52" s="2" t="s">
        <v>195</v>
      </c>
      <c r="O52" s="2" t="s">
        <v>243</v>
      </c>
      <c r="P52" s="2" t="s">
        <v>291</v>
      </c>
      <c r="Q52" s="2" t="s">
        <v>339</v>
      </c>
      <c r="R52" s="20" t="s">
        <v>1242</v>
      </c>
      <c r="S52" s="73"/>
    </row>
    <row r="53" spans="1:66" s="2" customFormat="1" ht="12" x14ac:dyDescent="0.15">
      <c r="A53" s="37">
        <v>5</v>
      </c>
      <c r="B53" s="37" t="s">
        <v>1182</v>
      </c>
      <c r="E53" s="158" t="s">
        <v>680</v>
      </c>
      <c r="F53" s="160"/>
      <c r="G53" s="160"/>
      <c r="H53" s="51"/>
      <c r="L53" s="2" t="s">
        <v>100</v>
      </c>
      <c r="M53" s="2" t="s">
        <v>148</v>
      </c>
      <c r="N53" s="2" t="s">
        <v>196</v>
      </c>
      <c r="O53" s="2" t="s">
        <v>244</v>
      </c>
      <c r="P53" s="2" t="s">
        <v>292</v>
      </c>
      <c r="Q53" s="2" t="s">
        <v>340</v>
      </c>
      <c r="R53" s="20" t="s">
        <v>1243</v>
      </c>
      <c r="S53" s="80" t="s">
        <v>819</v>
      </c>
      <c r="U53" s="2" t="str">
        <f>U$33&amp;S53</f>
        <v>1#腔充氦压力设定值(kPa)</v>
      </c>
      <c r="V53" s="2" t="str">
        <f>V$33&amp;S53</f>
        <v>2#腔充氦压力设定值(kPa)</v>
      </c>
      <c r="X53" s="2" t="str">
        <f>X$33&amp;S53</f>
        <v>3#腔充氦压力设定值(kPa)</v>
      </c>
    </row>
    <row r="54" spans="1:66" s="2" customFormat="1" ht="12" x14ac:dyDescent="0.15">
      <c r="A54" s="37">
        <v>6</v>
      </c>
      <c r="B54" s="37"/>
      <c r="E54" s="36" t="s">
        <v>386</v>
      </c>
      <c r="F54" s="28" t="s">
        <v>387</v>
      </c>
      <c r="G54" s="28" t="s">
        <v>390</v>
      </c>
      <c r="H54" s="48" t="s">
        <v>387</v>
      </c>
      <c r="L54" s="35" t="s">
        <v>374</v>
      </c>
      <c r="M54" s="35" t="s">
        <v>374</v>
      </c>
      <c r="N54" s="35" t="s">
        <v>374</v>
      </c>
      <c r="O54" s="35" t="s">
        <v>374</v>
      </c>
      <c r="P54" s="35" t="s">
        <v>374</v>
      </c>
      <c r="Q54" s="35" t="s">
        <v>374</v>
      </c>
      <c r="R54" s="35" t="s">
        <v>374</v>
      </c>
      <c r="S54" s="80"/>
    </row>
    <row r="55" spans="1:66" s="2" customFormat="1" x14ac:dyDescent="0.15">
      <c r="A55" s="37">
        <v>7</v>
      </c>
      <c r="B55" s="37"/>
      <c r="E55" s="39" t="s">
        <v>391</v>
      </c>
      <c r="F55" s="27" t="s">
        <v>629</v>
      </c>
      <c r="G55" s="25" t="s">
        <v>418</v>
      </c>
      <c r="H55" s="38" t="s">
        <v>630</v>
      </c>
      <c r="L55" s="2" t="s">
        <v>375</v>
      </c>
      <c r="M55" s="20" t="s">
        <v>376</v>
      </c>
      <c r="N55" s="2" t="s">
        <v>377</v>
      </c>
      <c r="O55" s="2" t="s">
        <v>378</v>
      </c>
      <c r="P55" s="20" t="s">
        <v>379</v>
      </c>
      <c r="Q55" s="2" t="s">
        <v>380</v>
      </c>
      <c r="R55" s="20" t="s">
        <v>1244</v>
      </c>
      <c r="S55" s="80" t="s">
        <v>820</v>
      </c>
      <c r="U55" s="2" t="str">
        <f>U$33&amp;S55</f>
        <v>1#腔充氦压力实际值(kPa)</v>
      </c>
      <c r="V55" s="2" t="str">
        <f>V$33&amp;S55</f>
        <v>2#腔充氦压力实际值(kPa)</v>
      </c>
      <c r="X55" s="2" t="str">
        <f>X$33&amp;S55</f>
        <v>3#腔充氦压力实际值(kPa)</v>
      </c>
    </row>
    <row r="56" spans="1:66" s="2" customFormat="1" ht="12" x14ac:dyDescent="0.15">
      <c r="A56" s="37">
        <v>8</v>
      </c>
      <c r="B56" s="37"/>
      <c r="E56" s="39" t="s">
        <v>393</v>
      </c>
      <c r="F56" s="27" t="s">
        <v>424</v>
      </c>
      <c r="G56" s="25" t="s">
        <v>396</v>
      </c>
      <c r="H56" s="38" t="s">
        <v>442</v>
      </c>
      <c r="S56" s="73"/>
    </row>
    <row r="57" spans="1:66" s="2" customFormat="1" x14ac:dyDescent="0.15">
      <c r="A57" s="37">
        <v>9</v>
      </c>
      <c r="B57" s="37"/>
      <c r="E57" s="39" t="s">
        <v>392</v>
      </c>
      <c r="F57" s="27" t="s">
        <v>425</v>
      </c>
      <c r="G57" s="25" t="s">
        <v>407</v>
      </c>
      <c r="H57" s="38" t="s">
        <v>631</v>
      </c>
    </row>
    <row r="58" spans="1:66" s="2" customFormat="1" ht="12" x14ac:dyDescent="0.15">
      <c r="A58" s="37">
        <v>10</v>
      </c>
      <c r="B58" s="37" t="s">
        <v>1183</v>
      </c>
      <c r="E58" s="39" t="s">
        <v>394</v>
      </c>
      <c r="F58" s="27" t="s">
        <v>426</v>
      </c>
      <c r="G58" s="25" t="s">
        <v>463</v>
      </c>
      <c r="H58" s="38" t="s">
        <v>443</v>
      </c>
    </row>
    <row r="59" spans="1:66" s="2" customFormat="1" x14ac:dyDescent="0.15">
      <c r="A59" s="37">
        <v>11</v>
      </c>
      <c r="B59" s="37"/>
      <c r="E59" s="39" t="s">
        <v>395</v>
      </c>
      <c r="F59" s="27" t="s">
        <v>427</v>
      </c>
      <c r="G59" s="25" t="s">
        <v>409</v>
      </c>
      <c r="H59" s="38" t="s">
        <v>632</v>
      </c>
    </row>
    <row r="60" spans="1:66" s="2" customFormat="1" ht="12" x14ac:dyDescent="0.15">
      <c r="A60" s="37">
        <v>12</v>
      </c>
      <c r="B60" s="37"/>
      <c r="E60" s="39"/>
      <c r="F60" s="27" t="s">
        <v>428</v>
      </c>
      <c r="G60" s="25" t="s">
        <v>464</v>
      </c>
      <c r="H60" s="38" t="s">
        <v>444</v>
      </c>
    </row>
    <row r="61" spans="1:66" s="2" customFormat="1" x14ac:dyDescent="0.15">
      <c r="A61" s="37">
        <v>13</v>
      </c>
      <c r="B61" s="37"/>
      <c r="E61" s="39"/>
      <c r="F61" s="27" t="s">
        <v>429</v>
      </c>
      <c r="G61" s="25" t="s">
        <v>410</v>
      </c>
      <c r="H61" s="38" t="s">
        <v>633</v>
      </c>
      <c r="BL61" s="2" t="str">
        <f>MID(BD61,1,9)</f>
        <v/>
      </c>
      <c r="BN61" s="2" t="str">
        <f>BL61&amp;BL$59</f>
        <v/>
      </c>
    </row>
    <row r="62" spans="1:66" s="2" customFormat="1" ht="12" x14ac:dyDescent="0.15">
      <c r="A62" s="37">
        <v>14</v>
      </c>
      <c r="B62" s="37"/>
      <c r="E62" s="39"/>
      <c r="F62" s="27" t="s">
        <v>430</v>
      </c>
      <c r="G62" s="25" t="s">
        <v>411</v>
      </c>
      <c r="H62" s="38" t="s">
        <v>445</v>
      </c>
      <c r="BL62" s="2" t="str">
        <f t="shared" ref="BL62" si="0">MID(BD62,1,9)</f>
        <v/>
      </c>
      <c r="BN62" s="2" t="str">
        <f t="shared" ref="BN62" si="1">BL62&amp;BL$59</f>
        <v/>
      </c>
    </row>
    <row r="63" spans="1:66" s="2" customFormat="1" x14ac:dyDescent="0.15">
      <c r="A63" s="37">
        <v>15</v>
      </c>
      <c r="B63" s="37" t="s">
        <v>1184</v>
      </c>
      <c r="E63" s="39"/>
      <c r="F63" s="27" t="s">
        <v>431</v>
      </c>
      <c r="G63" s="25" t="s">
        <v>413</v>
      </c>
      <c r="H63" s="38" t="s">
        <v>634</v>
      </c>
    </row>
    <row r="64" spans="1:66" s="2" customFormat="1" ht="12" x14ac:dyDescent="0.15">
      <c r="E64" s="39"/>
      <c r="F64" s="27" t="s">
        <v>432</v>
      </c>
      <c r="G64" s="25" t="s">
        <v>412</v>
      </c>
      <c r="H64" s="38" t="s">
        <v>446</v>
      </c>
    </row>
    <row r="65" spans="3:10" s="2" customFormat="1" x14ac:dyDescent="0.15">
      <c r="E65" s="39"/>
      <c r="F65" s="27" t="s">
        <v>433</v>
      </c>
      <c r="G65" s="27" t="s">
        <v>780</v>
      </c>
      <c r="H65" s="38" t="s">
        <v>635</v>
      </c>
    </row>
    <row r="66" spans="3:10" s="2" customFormat="1" ht="12" x14ac:dyDescent="0.15">
      <c r="E66" s="39"/>
      <c r="F66" s="27" t="s">
        <v>434</v>
      </c>
      <c r="G66" s="27" t="s">
        <v>781</v>
      </c>
      <c r="H66" s="38" t="s">
        <v>447</v>
      </c>
    </row>
    <row r="67" spans="3:10" s="2" customFormat="1" x14ac:dyDescent="0.15">
      <c r="E67" s="39"/>
      <c r="F67" s="27" t="s">
        <v>435</v>
      </c>
      <c r="G67" s="25"/>
      <c r="H67" s="38" t="s">
        <v>636</v>
      </c>
    </row>
    <row r="68" spans="3:10" s="2" customFormat="1" ht="12" x14ac:dyDescent="0.15">
      <c r="E68" s="39"/>
      <c r="F68" s="27" t="s">
        <v>436</v>
      </c>
      <c r="G68" s="25"/>
      <c r="H68" s="38" t="s">
        <v>448</v>
      </c>
    </row>
    <row r="69" spans="3:10" s="2" customFormat="1" x14ac:dyDescent="0.15">
      <c r="E69" s="40"/>
      <c r="F69" s="41" t="s">
        <v>437</v>
      </c>
      <c r="G69" s="42"/>
      <c r="H69" s="43" t="s">
        <v>637</v>
      </c>
    </row>
    <row r="70" spans="3:10" s="2" customFormat="1" ht="12" x14ac:dyDescent="0.15"/>
    <row r="71" spans="3:10" s="2" customFormat="1" ht="12" x14ac:dyDescent="0.15"/>
    <row r="72" spans="3:10" s="2" customFormat="1" ht="12" x14ac:dyDescent="0.15">
      <c r="E72" s="158" t="s">
        <v>681</v>
      </c>
      <c r="F72" s="159"/>
      <c r="G72" s="159"/>
      <c r="H72" s="159"/>
      <c r="I72" s="159"/>
      <c r="J72" s="171"/>
    </row>
    <row r="73" spans="3:10" s="2" customFormat="1" ht="12" x14ac:dyDescent="0.15">
      <c r="E73" s="36" t="s">
        <v>639</v>
      </c>
      <c r="F73" s="28" t="s">
        <v>387</v>
      </c>
      <c r="G73" s="28" t="s">
        <v>640</v>
      </c>
      <c r="H73" s="28" t="s">
        <v>387</v>
      </c>
      <c r="I73" s="28" t="s">
        <v>641</v>
      </c>
      <c r="J73" s="48" t="s">
        <v>387</v>
      </c>
    </row>
    <row r="74" spans="3:10" s="2" customFormat="1" ht="12" x14ac:dyDescent="0.15">
      <c r="E74" s="39" t="s">
        <v>473</v>
      </c>
      <c r="F74" s="27" t="s">
        <v>642</v>
      </c>
      <c r="G74" s="27" t="s">
        <v>440</v>
      </c>
      <c r="H74" s="27" t="s">
        <v>650</v>
      </c>
      <c r="I74" s="27" t="s">
        <v>449</v>
      </c>
      <c r="J74" s="38" t="s">
        <v>664</v>
      </c>
    </row>
    <row r="75" spans="3:10" s="2" customFormat="1" ht="12" x14ac:dyDescent="0.15">
      <c r="E75" s="39" t="s">
        <v>474</v>
      </c>
      <c r="F75" s="27" t="s">
        <v>643</v>
      </c>
      <c r="G75" s="27" t="s">
        <v>441</v>
      </c>
      <c r="H75" s="27" t="s">
        <v>651</v>
      </c>
      <c r="I75" s="27" t="s">
        <v>475</v>
      </c>
      <c r="J75" s="38" t="s">
        <v>665</v>
      </c>
    </row>
    <row r="76" spans="3:10" s="2" customFormat="1" x14ac:dyDescent="0.15">
      <c r="C76" s="45" t="s">
        <v>1294</v>
      </c>
      <c r="E76" s="39" t="s">
        <v>476</v>
      </c>
      <c r="F76" s="27" t="s">
        <v>644</v>
      </c>
      <c r="G76" s="27" t="s">
        <v>477</v>
      </c>
      <c r="H76" s="27" t="s">
        <v>652</v>
      </c>
      <c r="I76" s="27" t="s">
        <v>450</v>
      </c>
      <c r="J76" s="38" t="s">
        <v>666</v>
      </c>
    </row>
    <row r="77" spans="3:10" s="2" customFormat="1" ht="12" x14ac:dyDescent="0.15">
      <c r="C77" s="47"/>
      <c r="E77" s="39" t="s">
        <v>470</v>
      </c>
      <c r="F77" s="27" t="s">
        <v>457</v>
      </c>
      <c r="G77" s="27" t="s">
        <v>438</v>
      </c>
      <c r="H77" s="27" t="s">
        <v>653</v>
      </c>
      <c r="I77" s="27" t="s">
        <v>451</v>
      </c>
      <c r="J77" s="38" t="s">
        <v>667</v>
      </c>
    </row>
    <row r="78" spans="3:10" s="2" customFormat="1" ht="12" x14ac:dyDescent="0.15">
      <c r="C78" s="47"/>
      <c r="E78" s="39" t="s">
        <v>478</v>
      </c>
      <c r="F78" s="27" t="s">
        <v>645</v>
      </c>
      <c r="G78" s="27" t="s">
        <v>439</v>
      </c>
      <c r="H78" s="27" t="s">
        <v>654</v>
      </c>
      <c r="I78" s="27" t="s">
        <v>452</v>
      </c>
      <c r="J78" s="38" t="s">
        <v>668</v>
      </c>
    </row>
    <row r="79" spans="3:10" s="2" customFormat="1" ht="12" x14ac:dyDescent="0.15">
      <c r="C79" s="47"/>
      <c r="E79" s="39" t="s">
        <v>479</v>
      </c>
      <c r="F79" s="27" t="s">
        <v>458</v>
      </c>
      <c r="G79" s="27" t="s">
        <v>480</v>
      </c>
      <c r="H79" s="27" t="s">
        <v>655</v>
      </c>
      <c r="I79" s="27" t="s">
        <v>453</v>
      </c>
      <c r="J79" s="38" t="s">
        <v>669</v>
      </c>
    </row>
    <row r="80" spans="3:10" s="2" customFormat="1" x14ac:dyDescent="0.15">
      <c r="C80" s="38" t="s">
        <v>1295</v>
      </c>
      <c r="E80" s="39"/>
      <c r="F80" s="27" t="s">
        <v>646</v>
      </c>
      <c r="G80" s="25"/>
      <c r="H80" s="27" t="s">
        <v>656</v>
      </c>
      <c r="I80" s="25"/>
      <c r="J80" s="38" t="s">
        <v>670</v>
      </c>
    </row>
    <row r="81" spans="1:10" s="2" customFormat="1" x14ac:dyDescent="0.15">
      <c r="C81" s="38" t="s">
        <v>1296</v>
      </c>
      <c r="E81" s="37"/>
      <c r="F81" s="27" t="s">
        <v>459</v>
      </c>
      <c r="G81" s="27"/>
      <c r="H81" s="27" t="s">
        <v>657</v>
      </c>
      <c r="I81" s="27"/>
      <c r="J81" s="38" t="s">
        <v>671</v>
      </c>
    </row>
    <row r="82" spans="1:10" s="2" customFormat="1" x14ac:dyDescent="0.15">
      <c r="C82" s="38" t="s">
        <v>1297</v>
      </c>
      <c r="E82" s="37"/>
      <c r="F82" s="27" t="s">
        <v>647</v>
      </c>
      <c r="G82" s="27"/>
      <c r="H82" s="27" t="s">
        <v>658</v>
      </c>
      <c r="I82" s="27"/>
      <c r="J82" s="38" t="s">
        <v>672</v>
      </c>
    </row>
    <row r="83" spans="1:10" s="2" customFormat="1" ht="12" x14ac:dyDescent="0.15">
      <c r="A83" s="44" t="s">
        <v>1324</v>
      </c>
      <c r="B83" s="78" t="s">
        <v>1271</v>
      </c>
      <c r="C83" s="47"/>
      <c r="E83" s="39"/>
      <c r="F83" s="27" t="s">
        <v>460</v>
      </c>
      <c r="G83" s="27"/>
      <c r="H83" s="27" t="s">
        <v>659</v>
      </c>
      <c r="I83" s="27"/>
      <c r="J83" s="38" t="s">
        <v>673</v>
      </c>
    </row>
    <row r="84" spans="1:10" s="2" customFormat="1" x14ac:dyDescent="0.15">
      <c r="A84" s="39"/>
      <c r="B84" s="27" t="s">
        <v>1272</v>
      </c>
      <c r="C84" s="47"/>
      <c r="E84" s="37" t="s">
        <v>508</v>
      </c>
      <c r="F84" s="27" t="s">
        <v>648</v>
      </c>
      <c r="G84" s="27" t="s">
        <v>489</v>
      </c>
      <c r="H84" s="27" t="s">
        <v>660</v>
      </c>
      <c r="I84" s="27" t="s">
        <v>491</v>
      </c>
      <c r="J84" s="38" t="s">
        <v>674</v>
      </c>
    </row>
    <row r="85" spans="1:10" s="2" customFormat="1" x14ac:dyDescent="0.15">
      <c r="A85" s="39"/>
      <c r="B85" s="27" t="s">
        <v>1273</v>
      </c>
      <c r="C85" s="47"/>
      <c r="E85" s="37" t="s">
        <v>494</v>
      </c>
      <c r="F85" s="27" t="s">
        <v>461</v>
      </c>
      <c r="G85" s="27" t="s">
        <v>495</v>
      </c>
      <c r="H85" s="27" t="s">
        <v>661</v>
      </c>
      <c r="I85" s="27" t="s">
        <v>496</v>
      </c>
      <c r="J85" s="38" t="s">
        <v>675</v>
      </c>
    </row>
    <row r="86" spans="1:10" s="2" customFormat="1" x14ac:dyDescent="0.15">
      <c r="A86" s="39"/>
      <c r="B86" s="27" t="s">
        <v>1274</v>
      </c>
      <c r="C86" s="38" t="s">
        <v>1302</v>
      </c>
      <c r="E86" s="39" t="s">
        <v>481</v>
      </c>
      <c r="F86" s="27" t="s">
        <v>649</v>
      </c>
      <c r="G86" s="27" t="s">
        <v>490</v>
      </c>
      <c r="H86" s="27" t="s">
        <v>662</v>
      </c>
      <c r="I86" s="27" t="s">
        <v>492</v>
      </c>
      <c r="J86" s="38" t="s">
        <v>676</v>
      </c>
    </row>
    <row r="87" spans="1:10" s="2" customFormat="1" x14ac:dyDescent="0.15">
      <c r="A87" s="39" t="s">
        <v>1267</v>
      </c>
      <c r="B87" s="27" t="s">
        <v>1275</v>
      </c>
      <c r="C87" s="47"/>
      <c r="E87" s="39" t="s">
        <v>483</v>
      </c>
      <c r="F87" s="27" t="s">
        <v>462</v>
      </c>
      <c r="G87" s="27" t="s">
        <v>828</v>
      </c>
      <c r="H87" s="27" t="s">
        <v>663</v>
      </c>
      <c r="I87" s="27" t="s">
        <v>493</v>
      </c>
      <c r="J87" s="38" t="s">
        <v>677</v>
      </c>
    </row>
    <row r="88" spans="1:10" s="2" customFormat="1" x14ac:dyDescent="0.15">
      <c r="A88" s="39" t="s">
        <v>1268</v>
      </c>
      <c r="B88" s="27" t="s">
        <v>1276</v>
      </c>
      <c r="C88" s="47"/>
      <c r="E88" s="39"/>
      <c r="F88" s="27" t="s">
        <v>682</v>
      </c>
      <c r="G88" s="25"/>
      <c r="H88" s="27" t="s">
        <v>689</v>
      </c>
      <c r="I88" s="25"/>
      <c r="J88" s="38" t="s">
        <v>696</v>
      </c>
    </row>
    <row r="89" spans="1:10" s="2" customFormat="1" x14ac:dyDescent="0.15">
      <c r="A89" s="39" t="s">
        <v>1269</v>
      </c>
      <c r="B89" s="27" t="s">
        <v>1277</v>
      </c>
      <c r="C89" s="47"/>
      <c r="E89" s="39"/>
      <c r="F89" s="27" t="s">
        <v>683</v>
      </c>
      <c r="G89" s="25"/>
      <c r="H89" s="27" t="s">
        <v>690</v>
      </c>
      <c r="I89" s="25"/>
      <c r="J89" s="38" t="s">
        <v>697</v>
      </c>
    </row>
    <row r="90" spans="1:10" s="2" customFormat="1" x14ac:dyDescent="0.15">
      <c r="A90" s="39"/>
      <c r="B90" s="27" t="s">
        <v>1278</v>
      </c>
      <c r="C90" s="47"/>
      <c r="E90" s="39"/>
      <c r="F90" s="27" t="s">
        <v>465</v>
      </c>
      <c r="G90" s="25"/>
      <c r="H90" s="27" t="s">
        <v>484</v>
      </c>
      <c r="I90" s="25"/>
      <c r="J90" s="38" t="s">
        <v>698</v>
      </c>
    </row>
    <row r="91" spans="1:10" s="2" customFormat="1" x14ac:dyDescent="0.15">
      <c r="A91" s="39"/>
      <c r="B91" s="27" t="s">
        <v>1279</v>
      </c>
      <c r="C91" s="47"/>
      <c r="E91" s="39"/>
      <c r="F91" s="27" t="s">
        <v>684</v>
      </c>
      <c r="G91" s="25"/>
      <c r="H91" s="27" t="s">
        <v>691</v>
      </c>
      <c r="I91" s="25"/>
      <c r="J91" s="38" t="s">
        <v>699</v>
      </c>
    </row>
    <row r="92" spans="1:10" s="2" customFormat="1" x14ac:dyDescent="0.15">
      <c r="A92" s="39"/>
      <c r="B92" s="27" t="s">
        <v>1280</v>
      </c>
      <c r="C92" s="47"/>
      <c r="E92" s="39"/>
      <c r="F92" s="27" t="s">
        <v>466</v>
      </c>
      <c r="G92" s="25"/>
      <c r="H92" s="27" t="s">
        <v>485</v>
      </c>
      <c r="I92" s="25"/>
      <c r="J92" s="38" t="s">
        <v>700</v>
      </c>
    </row>
    <row r="93" spans="1:10" s="2" customFormat="1" x14ac:dyDescent="0.15">
      <c r="A93" s="39" t="s">
        <v>1270</v>
      </c>
      <c r="B93" s="27" t="s">
        <v>1338</v>
      </c>
      <c r="C93" s="47"/>
      <c r="E93" s="39"/>
      <c r="F93" s="27" t="s">
        <v>685</v>
      </c>
      <c r="G93" s="25"/>
      <c r="H93" s="27" t="s">
        <v>692</v>
      </c>
      <c r="I93" s="25"/>
      <c r="J93" s="38" t="s">
        <v>701</v>
      </c>
    </row>
    <row r="94" spans="1:10" s="2" customFormat="1" x14ac:dyDescent="0.15">
      <c r="A94" s="39"/>
      <c r="B94" s="27" t="s">
        <v>1281</v>
      </c>
      <c r="C94" s="47"/>
      <c r="E94" s="39"/>
      <c r="F94" s="27" t="s">
        <v>467</v>
      </c>
      <c r="G94" s="25"/>
      <c r="H94" s="27" t="s">
        <v>486</v>
      </c>
      <c r="I94" s="25"/>
      <c r="J94" s="38" t="s">
        <v>702</v>
      </c>
    </row>
    <row r="95" spans="1:10" s="2" customFormat="1" x14ac:dyDescent="0.15">
      <c r="A95" s="39"/>
      <c r="B95" s="27" t="s">
        <v>1282</v>
      </c>
      <c r="C95" s="47"/>
      <c r="E95" s="39"/>
      <c r="F95" s="27" t="s">
        <v>686</v>
      </c>
      <c r="G95" s="25"/>
      <c r="H95" s="27" t="s">
        <v>693</v>
      </c>
      <c r="I95" s="25"/>
      <c r="J95" s="38" t="s">
        <v>703</v>
      </c>
    </row>
    <row r="96" spans="1:10" s="2" customFormat="1" x14ac:dyDescent="0.15">
      <c r="A96" s="39"/>
      <c r="B96" s="27" t="s">
        <v>1283</v>
      </c>
      <c r="C96" s="47"/>
      <c r="E96" s="39"/>
      <c r="F96" s="27" t="s">
        <v>468</v>
      </c>
      <c r="G96" s="25"/>
      <c r="H96" s="27" t="s">
        <v>487</v>
      </c>
      <c r="I96" s="25"/>
      <c r="J96" s="38" t="s">
        <v>704</v>
      </c>
    </row>
    <row r="97" spans="1:10" s="2" customFormat="1" x14ac:dyDescent="0.15">
      <c r="A97" s="39"/>
      <c r="B97" s="27" t="s">
        <v>1284</v>
      </c>
      <c r="C97" s="38" t="s">
        <v>1271</v>
      </c>
      <c r="E97" s="39"/>
      <c r="F97" s="27" t="s">
        <v>687</v>
      </c>
      <c r="G97" s="25"/>
      <c r="H97" s="27" t="s">
        <v>694</v>
      </c>
      <c r="I97" s="25"/>
      <c r="J97" s="38" t="s">
        <v>705</v>
      </c>
    </row>
    <row r="98" spans="1:10" s="2" customFormat="1" x14ac:dyDescent="0.15">
      <c r="A98" s="39"/>
      <c r="B98" s="27" t="s">
        <v>1285</v>
      </c>
      <c r="C98" s="38" t="s">
        <v>1275</v>
      </c>
      <c r="E98" s="39"/>
      <c r="F98" s="27" t="s">
        <v>469</v>
      </c>
      <c r="G98" s="25"/>
      <c r="H98" s="27" t="s">
        <v>488</v>
      </c>
      <c r="I98" s="25"/>
      <c r="J98" s="38" t="s">
        <v>706</v>
      </c>
    </row>
    <row r="99" spans="1:10" s="2" customFormat="1" x14ac:dyDescent="0.15">
      <c r="A99" s="39"/>
      <c r="B99" s="25"/>
      <c r="C99" s="38" t="s">
        <v>1276</v>
      </c>
      <c r="E99" s="52" t="s">
        <v>755</v>
      </c>
      <c r="F99" s="29" t="s">
        <v>688</v>
      </c>
      <c r="G99" s="29" t="s">
        <v>754</v>
      </c>
      <c r="H99" s="29" t="s">
        <v>695</v>
      </c>
      <c r="I99" s="29" t="s">
        <v>754</v>
      </c>
      <c r="J99" s="53" t="s">
        <v>707</v>
      </c>
    </row>
    <row r="100" spans="1:10" s="2" customFormat="1" x14ac:dyDescent="0.15">
      <c r="A100" s="39"/>
      <c r="B100" s="25"/>
      <c r="C100" s="38" t="s">
        <v>1277</v>
      </c>
      <c r="E100" s="40"/>
      <c r="F100" s="41"/>
      <c r="G100" s="42"/>
      <c r="H100" s="41"/>
      <c r="I100" s="42"/>
      <c r="J100" s="43"/>
    </row>
    <row r="101" spans="1:10" s="2" customFormat="1" ht="12" x14ac:dyDescent="0.15">
      <c r="A101" s="39"/>
      <c r="B101" s="25"/>
      <c r="C101" s="47"/>
    </row>
    <row r="102" spans="1:10" s="2" customFormat="1" ht="12" x14ac:dyDescent="0.15">
      <c r="A102" s="39" t="s">
        <v>1286</v>
      </c>
      <c r="B102" s="27" t="s">
        <v>1292</v>
      </c>
      <c r="C102" s="47"/>
    </row>
    <row r="103" spans="1:10" s="2" customFormat="1" x14ac:dyDescent="0.15">
      <c r="A103" s="39" t="s">
        <v>1287</v>
      </c>
      <c r="B103" s="27" t="s">
        <v>1293</v>
      </c>
      <c r="C103" s="47"/>
      <c r="E103" s="158" t="s">
        <v>708</v>
      </c>
      <c r="F103" s="159"/>
      <c r="G103" s="159"/>
      <c r="H103" s="159"/>
      <c r="I103" s="159"/>
      <c r="J103" s="171"/>
    </row>
    <row r="104" spans="1:10" s="2" customFormat="1" x14ac:dyDescent="0.15">
      <c r="A104" s="113" t="s">
        <v>1266</v>
      </c>
      <c r="B104" s="27" t="s">
        <v>1294</v>
      </c>
      <c r="C104" s="47"/>
      <c r="E104" s="36" t="s">
        <v>760</v>
      </c>
      <c r="F104" s="28" t="s">
        <v>387</v>
      </c>
      <c r="G104" s="28" t="s">
        <v>761</v>
      </c>
      <c r="H104" s="28" t="s">
        <v>387</v>
      </c>
      <c r="I104" s="28" t="s">
        <v>762</v>
      </c>
      <c r="J104" s="48" t="s">
        <v>387</v>
      </c>
    </row>
    <row r="105" spans="1:10" s="2" customFormat="1" x14ac:dyDescent="0.15">
      <c r="A105" s="113" t="s">
        <v>1267</v>
      </c>
      <c r="B105" s="27" t="s">
        <v>1295</v>
      </c>
      <c r="C105" s="38" t="s">
        <v>1339</v>
      </c>
      <c r="E105" s="37" t="s">
        <v>763</v>
      </c>
      <c r="F105" s="27" t="s">
        <v>709</v>
      </c>
      <c r="G105" s="27" t="s">
        <v>767</v>
      </c>
      <c r="H105" s="27" t="s">
        <v>750</v>
      </c>
      <c r="I105" s="27" t="s">
        <v>771</v>
      </c>
      <c r="J105" s="38" t="s">
        <v>710</v>
      </c>
    </row>
    <row r="106" spans="1:10" s="2" customFormat="1" x14ac:dyDescent="0.15">
      <c r="A106" s="113" t="s">
        <v>1268</v>
      </c>
      <c r="B106" s="27" t="s">
        <v>1296</v>
      </c>
      <c r="C106" s="47"/>
      <c r="E106" s="37" t="s">
        <v>764</v>
      </c>
      <c r="F106" s="27" t="s">
        <v>711</v>
      </c>
      <c r="G106" s="27" t="s">
        <v>768</v>
      </c>
      <c r="H106" s="27" t="s">
        <v>751</v>
      </c>
      <c r="I106" s="27" t="s">
        <v>772</v>
      </c>
      <c r="J106" s="38" t="s">
        <v>712</v>
      </c>
    </row>
    <row r="107" spans="1:10" s="2" customFormat="1" x14ac:dyDescent="0.15">
      <c r="A107" s="113" t="s">
        <v>1269</v>
      </c>
      <c r="B107" s="27" t="s">
        <v>1297</v>
      </c>
      <c r="C107" s="47"/>
      <c r="E107" s="39"/>
      <c r="F107" s="27" t="s">
        <v>713</v>
      </c>
      <c r="G107" s="25"/>
      <c r="H107" s="27" t="s">
        <v>725</v>
      </c>
      <c r="I107" s="25"/>
      <c r="J107" s="38" t="s">
        <v>737</v>
      </c>
    </row>
    <row r="108" spans="1:10" s="2" customFormat="1" x14ac:dyDescent="0.15">
      <c r="A108" s="39"/>
      <c r="B108" s="27" t="s">
        <v>1298</v>
      </c>
      <c r="C108" s="47"/>
      <c r="E108" s="39"/>
      <c r="F108" s="27" t="s">
        <v>714</v>
      </c>
      <c r="G108" s="25"/>
      <c r="H108" s="27" t="s">
        <v>726</v>
      </c>
      <c r="I108" s="25"/>
      <c r="J108" s="38" t="s">
        <v>738</v>
      </c>
    </row>
    <row r="109" spans="1:10" s="2" customFormat="1" x14ac:dyDescent="0.15">
      <c r="A109" s="39"/>
      <c r="B109" s="27" t="s">
        <v>1299</v>
      </c>
      <c r="C109" s="47"/>
      <c r="E109" s="39"/>
      <c r="F109" s="27" t="s">
        <v>715</v>
      </c>
      <c r="G109" s="25"/>
      <c r="H109" s="27" t="s">
        <v>727</v>
      </c>
      <c r="I109" s="25"/>
      <c r="J109" s="38" t="s">
        <v>739</v>
      </c>
    </row>
    <row r="110" spans="1:10" s="2" customFormat="1" x14ac:dyDescent="0.15">
      <c r="A110" s="39"/>
      <c r="B110" s="27" t="s">
        <v>1300</v>
      </c>
      <c r="C110" s="47"/>
      <c r="E110" s="36" t="s">
        <v>757</v>
      </c>
      <c r="F110" s="28"/>
      <c r="G110" s="28" t="s">
        <v>758</v>
      </c>
      <c r="H110" s="28"/>
      <c r="I110" s="28" t="s">
        <v>759</v>
      </c>
      <c r="J110" s="48"/>
    </row>
    <row r="111" spans="1:10" s="2" customFormat="1" x14ac:dyDescent="0.15">
      <c r="A111" s="39"/>
      <c r="B111" s="27" t="s">
        <v>1301</v>
      </c>
      <c r="C111" s="47"/>
      <c r="E111" s="37" t="s">
        <v>765</v>
      </c>
      <c r="F111" s="27" t="s">
        <v>716</v>
      </c>
      <c r="G111" s="27" t="s">
        <v>769</v>
      </c>
      <c r="H111" s="27" t="s">
        <v>728</v>
      </c>
      <c r="I111" s="27" t="s">
        <v>773</v>
      </c>
      <c r="J111" s="38" t="s">
        <v>740</v>
      </c>
    </row>
    <row r="112" spans="1:10" s="2" customFormat="1" x14ac:dyDescent="0.15">
      <c r="A112" s="113" t="s">
        <v>1270</v>
      </c>
      <c r="B112" s="27" t="s">
        <v>1302</v>
      </c>
      <c r="C112" s="47"/>
      <c r="E112" s="37" t="s">
        <v>766</v>
      </c>
      <c r="F112" s="27" t="s">
        <v>749</v>
      </c>
      <c r="G112" s="27" t="s">
        <v>770</v>
      </c>
      <c r="H112" s="27" t="s">
        <v>752</v>
      </c>
      <c r="I112" s="27" t="s">
        <v>774</v>
      </c>
      <c r="J112" s="38" t="s">
        <v>753</v>
      </c>
    </row>
    <row r="113" spans="1:10" s="2" customFormat="1" x14ac:dyDescent="0.15">
      <c r="A113" s="39"/>
      <c r="B113" s="27" t="s">
        <v>1303</v>
      </c>
      <c r="C113" s="47"/>
      <c r="E113" s="39"/>
      <c r="F113" s="27" t="s">
        <v>717</v>
      </c>
      <c r="G113" s="25"/>
      <c r="H113" s="27" t="s">
        <v>729</v>
      </c>
      <c r="I113" s="25"/>
      <c r="J113" s="38" t="s">
        <v>741</v>
      </c>
    </row>
    <row r="114" spans="1:10" s="2" customFormat="1" x14ac:dyDescent="0.15">
      <c r="A114" s="39"/>
      <c r="B114" s="27" t="s">
        <v>1304</v>
      </c>
      <c r="C114" s="47"/>
      <c r="E114" s="39"/>
      <c r="F114" s="27" t="s">
        <v>718</v>
      </c>
      <c r="G114" s="25"/>
      <c r="H114" s="27" t="s">
        <v>730</v>
      </c>
      <c r="I114" s="25"/>
      <c r="J114" s="38" t="s">
        <v>742</v>
      </c>
    </row>
    <row r="115" spans="1:10" s="2" customFormat="1" x14ac:dyDescent="0.15">
      <c r="A115" s="39"/>
      <c r="B115" s="27" t="s">
        <v>1305</v>
      </c>
      <c r="C115" s="47"/>
      <c r="E115" s="39"/>
      <c r="F115" s="27" t="s">
        <v>719</v>
      </c>
      <c r="G115" s="25"/>
      <c r="H115" s="27" t="s">
        <v>731</v>
      </c>
      <c r="I115" s="25"/>
      <c r="J115" s="38" t="s">
        <v>743</v>
      </c>
    </row>
    <row r="116" spans="1:10" s="2" customFormat="1" x14ac:dyDescent="0.15">
      <c r="A116" s="39"/>
      <c r="B116" s="27" t="s">
        <v>1306</v>
      </c>
      <c r="C116" s="47"/>
      <c r="E116" s="39"/>
      <c r="F116" s="27" t="s">
        <v>720</v>
      </c>
      <c r="G116" s="25"/>
      <c r="H116" s="27" t="s">
        <v>732</v>
      </c>
      <c r="I116" s="25"/>
      <c r="J116" s="38" t="s">
        <v>744</v>
      </c>
    </row>
    <row r="117" spans="1:10" s="2" customFormat="1" x14ac:dyDescent="0.15">
      <c r="A117" s="39"/>
      <c r="B117" s="27" t="s">
        <v>1307</v>
      </c>
      <c r="C117" s="47"/>
      <c r="E117" s="39"/>
      <c r="F117" s="27" t="s">
        <v>721</v>
      </c>
      <c r="G117" s="25"/>
      <c r="H117" s="27" t="s">
        <v>733</v>
      </c>
      <c r="I117" s="25"/>
      <c r="J117" s="38" t="s">
        <v>745</v>
      </c>
    </row>
    <row r="118" spans="1:10" s="2" customFormat="1" ht="12" x14ac:dyDescent="0.15">
      <c r="A118" s="39" t="s">
        <v>1288</v>
      </c>
      <c r="B118" s="27" t="s">
        <v>1308</v>
      </c>
      <c r="C118" s="47"/>
      <c r="E118" s="39"/>
      <c r="F118" s="27" t="s">
        <v>722</v>
      </c>
      <c r="G118" s="25"/>
      <c r="H118" s="27" t="s">
        <v>734</v>
      </c>
      <c r="I118" s="25"/>
      <c r="J118" s="38" t="s">
        <v>746</v>
      </c>
    </row>
    <row r="119" spans="1:10" s="2" customFormat="1" x14ac:dyDescent="0.15">
      <c r="A119" s="39" t="s">
        <v>1289</v>
      </c>
      <c r="B119" s="27" t="s">
        <v>1309</v>
      </c>
      <c r="C119" s="47"/>
      <c r="E119" s="39"/>
      <c r="F119" s="27" t="s">
        <v>723</v>
      </c>
      <c r="G119" s="25"/>
      <c r="H119" s="27" t="s">
        <v>735</v>
      </c>
      <c r="I119" s="25"/>
      <c r="J119" s="38" t="s">
        <v>747</v>
      </c>
    </row>
    <row r="120" spans="1:10" s="2" customFormat="1" x14ac:dyDescent="0.15">
      <c r="A120" s="39" t="s">
        <v>1290</v>
      </c>
      <c r="B120" s="27" t="s">
        <v>1310</v>
      </c>
      <c r="C120" s="47"/>
      <c r="E120" s="40"/>
      <c r="F120" s="41" t="s">
        <v>724</v>
      </c>
      <c r="G120" s="42"/>
      <c r="H120" s="41" t="s">
        <v>736</v>
      </c>
      <c r="I120" s="42"/>
      <c r="J120" s="43" t="s">
        <v>748</v>
      </c>
    </row>
    <row r="121" spans="1:10" s="2" customFormat="1" x14ac:dyDescent="0.15">
      <c r="A121" s="37" t="s">
        <v>1325</v>
      </c>
      <c r="B121" s="27" t="s">
        <v>1311</v>
      </c>
      <c r="C121" s="47"/>
    </row>
    <row r="122" spans="1:10" s="2" customFormat="1" x14ac:dyDescent="0.15">
      <c r="A122" s="39"/>
      <c r="B122" s="27" t="s">
        <v>1312</v>
      </c>
      <c r="C122" s="47"/>
    </row>
    <row r="123" spans="1:10" s="2" customFormat="1" x14ac:dyDescent="0.15">
      <c r="A123" s="39"/>
      <c r="B123" s="27" t="s">
        <v>1313</v>
      </c>
      <c r="C123" s="47"/>
    </row>
    <row r="124" spans="1:10" s="2" customFormat="1" x14ac:dyDescent="0.15">
      <c r="A124" s="39"/>
      <c r="B124" s="27" t="s">
        <v>1314</v>
      </c>
      <c r="C124" s="47"/>
    </row>
    <row r="125" spans="1:10" s="2" customFormat="1" x14ac:dyDescent="0.15">
      <c r="A125" s="39"/>
      <c r="B125" s="27" t="s">
        <v>1315</v>
      </c>
      <c r="C125" s="47"/>
    </row>
    <row r="126" spans="1:10" s="2" customFormat="1" x14ac:dyDescent="0.15">
      <c r="A126" s="39"/>
      <c r="B126" s="27" t="s">
        <v>1316</v>
      </c>
      <c r="C126" s="89"/>
    </row>
    <row r="127" spans="1:10" s="2" customFormat="1" x14ac:dyDescent="0.15">
      <c r="A127" s="39"/>
      <c r="B127" s="27" t="s">
        <v>1317</v>
      </c>
    </row>
    <row r="128" spans="1:10" s="2" customFormat="1" x14ac:dyDescent="0.15">
      <c r="A128" s="39"/>
      <c r="B128" s="27" t="s">
        <v>1318</v>
      </c>
    </row>
    <row r="129" spans="1:2" s="2" customFormat="1" x14ac:dyDescent="0.15">
      <c r="A129" s="39"/>
      <c r="B129" s="27" t="s">
        <v>1319</v>
      </c>
    </row>
    <row r="130" spans="1:2" s="2" customFormat="1" x14ac:dyDescent="0.15">
      <c r="A130" s="39"/>
      <c r="B130" s="27" t="s">
        <v>1320</v>
      </c>
    </row>
    <row r="131" spans="1:2" s="2" customFormat="1" x14ac:dyDescent="0.15">
      <c r="A131" s="39"/>
      <c r="B131" s="27" t="s">
        <v>1321</v>
      </c>
    </row>
    <row r="132" spans="1:2" s="2" customFormat="1" x14ac:dyDescent="0.15">
      <c r="A132" s="39"/>
      <c r="B132" s="27" t="s">
        <v>1322</v>
      </c>
    </row>
    <row r="133" spans="1:2" s="2" customFormat="1" x14ac:dyDescent="0.15">
      <c r="A133" s="40" t="s">
        <v>1291</v>
      </c>
      <c r="B133" s="41" t="s">
        <v>1323</v>
      </c>
    </row>
    <row r="134" spans="1:2" s="2" customFormat="1" ht="12" x14ac:dyDescent="0.15"/>
    <row r="135" spans="1:2" s="2" customFormat="1" ht="12" x14ac:dyDescent="0.15"/>
    <row r="136" spans="1:2" s="2" customFormat="1" ht="12" x14ac:dyDescent="0.15"/>
    <row r="137" spans="1:2" s="2" customFormat="1" ht="12" x14ac:dyDescent="0.15"/>
    <row r="138" spans="1:2" s="2" customFormat="1" ht="12" x14ac:dyDescent="0.15"/>
    <row r="139" spans="1:2" s="2" customFormat="1" ht="12" x14ac:dyDescent="0.15"/>
    <row r="140" spans="1:2" s="2" customFormat="1" ht="12" x14ac:dyDescent="0.15"/>
    <row r="141" spans="1:2" s="2" customFormat="1" ht="12" x14ac:dyDescent="0.15"/>
    <row r="142" spans="1:2" s="2" customFormat="1" ht="12" x14ac:dyDescent="0.15"/>
    <row r="143" spans="1:2" s="2" customFormat="1" ht="12" x14ac:dyDescent="0.15"/>
    <row r="144" spans="1:2" s="2" customFormat="1" ht="12" x14ac:dyDescent="0.15"/>
    <row r="145" spans="12:18" s="2" customFormat="1" ht="12" x14ac:dyDescent="0.15"/>
    <row r="146" spans="12:18" s="2" customFormat="1" ht="12" x14ac:dyDescent="0.15"/>
    <row r="147" spans="12:18" s="2" customFormat="1" ht="12" x14ac:dyDescent="0.15"/>
    <row r="148" spans="12:18" s="2" customFormat="1" ht="12" x14ac:dyDescent="0.15"/>
    <row r="149" spans="12:18" s="2" customFormat="1" ht="12" x14ac:dyDescent="0.15"/>
    <row r="150" spans="12:18" s="2" customFormat="1" ht="12" x14ac:dyDescent="0.15"/>
    <row r="151" spans="12:18" s="2" customFormat="1" ht="12" x14ac:dyDescent="0.15"/>
    <row r="152" spans="12:18" s="2" customFormat="1" ht="12" x14ac:dyDescent="0.15"/>
    <row r="153" spans="12:18" s="2" customFormat="1" ht="12" x14ac:dyDescent="0.15"/>
    <row r="154" spans="12:18" s="2" customFormat="1" ht="12" x14ac:dyDescent="0.15"/>
    <row r="155" spans="12:18" s="2" customFormat="1" ht="12" x14ac:dyDescent="0.15"/>
    <row r="156" spans="12:18" s="2" customFormat="1" ht="12" x14ac:dyDescent="0.15"/>
    <row r="157" spans="12:18" s="2" customFormat="1" ht="12" x14ac:dyDescent="0.15"/>
    <row r="158" spans="12:18" s="2" customFormat="1" ht="12" x14ac:dyDescent="0.15">
      <c r="M158" s="127"/>
      <c r="N158" s="127"/>
      <c r="O158" s="127"/>
      <c r="P158" s="127"/>
      <c r="Q158" s="127"/>
      <c r="R158" s="127"/>
    </row>
    <row r="159" spans="12:18" s="2" customFormat="1" ht="12" x14ac:dyDescent="0.15"/>
    <row r="160" spans="12:18" s="2" customFormat="1" ht="12" x14ac:dyDescent="0.15">
      <c r="L160" s="128"/>
    </row>
    <row r="161" spans="1:41" s="2" customFormat="1" ht="12" x14ac:dyDescent="0.15"/>
    <row r="162" spans="1:41" x14ac:dyDescent="0.15">
      <c r="A162" s="2"/>
      <c r="B162" s="2"/>
      <c r="C162" s="2"/>
      <c r="E162" s="2"/>
      <c r="F162" s="2"/>
      <c r="G162" s="2"/>
      <c r="H162" s="2"/>
      <c r="I162" s="2"/>
      <c r="J162" s="2"/>
      <c r="L162" s="2"/>
      <c r="S162" s="2"/>
      <c r="T162" s="2"/>
      <c r="U162" s="2"/>
      <c r="V162" s="2"/>
      <c r="W162" s="2"/>
      <c r="X162" s="2"/>
      <c r="Y162" s="128"/>
      <c r="Z162" s="2"/>
      <c r="AA162" s="128"/>
      <c r="AB162" s="128"/>
      <c r="AC162" s="128"/>
      <c r="AD162" s="162"/>
      <c r="AE162" s="161"/>
      <c r="AF162" s="161"/>
      <c r="AG162" s="161"/>
      <c r="AH162" s="161"/>
      <c r="AI162" s="161"/>
      <c r="AJ162" s="162"/>
      <c r="AK162" s="162"/>
      <c r="AL162" s="162"/>
      <c r="AM162" s="162"/>
      <c r="AN162" s="162"/>
      <c r="AO162" s="162"/>
    </row>
    <row r="163" spans="1:41" x14ac:dyDescent="0.15">
      <c r="A163" s="2"/>
      <c r="B163" s="2"/>
      <c r="E163" s="2"/>
      <c r="F163" s="2"/>
      <c r="G163" s="2"/>
      <c r="H163" s="2"/>
      <c r="I163" s="2"/>
      <c r="J163" s="2"/>
      <c r="L163" s="2"/>
      <c r="S163" s="2"/>
      <c r="T163" s="2"/>
      <c r="U163" s="2"/>
      <c r="V163" s="2"/>
      <c r="W163" s="2"/>
      <c r="X163" s="2"/>
      <c r="Y163" s="2"/>
      <c r="Z163" s="128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x14ac:dyDescent="0.15">
      <c r="A164" s="2"/>
      <c r="B164" s="2"/>
      <c r="E164" s="2"/>
      <c r="F164" s="2"/>
      <c r="G164" s="2"/>
      <c r="H164" s="2"/>
      <c r="I164" s="2"/>
      <c r="J164" s="2"/>
      <c r="S164" s="2"/>
      <c r="T164" s="2"/>
      <c r="U164" s="2"/>
      <c r="V164" s="2"/>
      <c r="W164" s="2"/>
      <c r="X164" s="128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x14ac:dyDescent="0.15">
      <c r="A165" s="2"/>
      <c r="B165" s="2"/>
      <c r="E165" s="2"/>
      <c r="F165" s="2"/>
      <c r="G165" s="2"/>
      <c r="H165" s="2"/>
      <c r="I165" s="2"/>
      <c r="J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x14ac:dyDescent="0.15">
      <c r="A166" s="2"/>
      <c r="B166" s="2"/>
      <c r="E166" s="2"/>
      <c r="F166" s="2"/>
      <c r="G166" s="2"/>
      <c r="H166" s="2"/>
      <c r="I166" s="2"/>
      <c r="J166" s="2"/>
      <c r="S166" s="128"/>
      <c r="T166" s="128"/>
      <c r="U166" s="128"/>
      <c r="V166" s="128"/>
      <c r="W166" s="128"/>
      <c r="X166" s="2"/>
      <c r="Z166" s="2"/>
    </row>
    <row r="167" spans="1:41" x14ac:dyDescent="0.15">
      <c r="A167" s="2"/>
      <c r="B167" s="2"/>
      <c r="E167" s="2"/>
      <c r="F167" s="2"/>
      <c r="G167" s="2"/>
      <c r="H167" s="2"/>
      <c r="I167" s="2"/>
      <c r="J167" s="2"/>
      <c r="S167" s="2"/>
      <c r="T167" s="2"/>
      <c r="U167" s="2"/>
      <c r="V167" s="2"/>
      <c r="W167" s="2"/>
      <c r="X167" s="2"/>
    </row>
    <row r="168" spans="1:41" x14ac:dyDescent="0.15">
      <c r="A168" s="2"/>
      <c r="B168" s="2"/>
      <c r="E168" s="2"/>
      <c r="F168" s="2"/>
      <c r="G168" s="2"/>
      <c r="H168" s="2"/>
      <c r="I168" s="2"/>
      <c r="J168" s="2"/>
      <c r="S168" s="2"/>
      <c r="T168" s="2"/>
      <c r="U168" s="2"/>
      <c r="V168" s="2"/>
      <c r="W168" s="2"/>
    </row>
    <row r="169" spans="1:41" x14ac:dyDescent="0.15">
      <c r="A169" s="2"/>
      <c r="B169" s="2"/>
      <c r="E169" s="2"/>
      <c r="F169" s="2"/>
      <c r="G169" s="2"/>
      <c r="H169" s="2"/>
      <c r="I169" s="2"/>
      <c r="J169" s="2"/>
      <c r="S169" s="2"/>
      <c r="T169" s="2"/>
      <c r="U169" s="2"/>
      <c r="V169" s="2"/>
      <c r="W169" s="2"/>
    </row>
    <row r="170" spans="1:41" x14ac:dyDescent="0.15">
      <c r="A170" s="2"/>
      <c r="B170" s="2"/>
      <c r="E170" s="2"/>
      <c r="F170" s="2"/>
      <c r="G170" s="2"/>
      <c r="H170" s="2"/>
      <c r="I170" s="2"/>
      <c r="J170" s="2"/>
    </row>
    <row r="171" spans="1:41" x14ac:dyDescent="0.15">
      <c r="A171" s="2"/>
      <c r="B171" s="2"/>
      <c r="E171" s="2"/>
      <c r="F171" s="2"/>
      <c r="G171" s="2"/>
      <c r="H171" s="2"/>
      <c r="I171" s="2"/>
      <c r="J171" s="2"/>
    </row>
    <row r="172" spans="1:41" x14ac:dyDescent="0.15">
      <c r="A172" s="2"/>
      <c r="B172" s="2"/>
      <c r="E172" s="2"/>
      <c r="F172" s="2"/>
      <c r="G172" s="2"/>
      <c r="H172" s="2"/>
      <c r="I172" s="2"/>
      <c r="J172" s="2"/>
    </row>
    <row r="173" spans="1:41" x14ac:dyDescent="0.15">
      <c r="A173" s="2"/>
      <c r="B173" s="2"/>
      <c r="E173" s="2"/>
      <c r="F173" s="2"/>
      <c r="G173" s="2"/>
      <c r="H173" s="2"/>
      <c r="I173" s="2"/>
      <c r="J173" s="2"/>
    </row>
    <row r="174" spans="1:41" x14ac:dyDescent="0.15">
      <c r="E174" s="2"/>
      <c r="F174" s="2"/>
      <c r="G174" s="2"/>
      <c r="H174" s="2"/>
      <c r="I174" s="2"/>
      <c r="J174" s="2"/>
    </row>
    <row r="175" spans="1:41" x14ac:dyDescent="0.15">
      <c r="E175" s="2"/>
      <c r="F175" s="2"/>
      <c r="G175" s="2"/>
      <c r="H175" s="2"/>
      <c r="I175" s="2"/>
      <c r="J175" s="2"/>
    </row>
    <row r="176" spans="1:41" x14ac:dyDescent="0.15">
      <c r="E176" s="2"/>
      <c r="F176" s="2"/>
      <c r="G176" s="2"/>
      <c r="H176" s="2"/>
      <c r="I176" s="2"/>
      <c r="J176" s="2"/>
    </row>
    <row r="177" spans="5:10" x14ac:dyDescent="0.15">
      <c r="E177" s="2"/>
      <c r="F177" s="2"/>
      <c r="G177" s="2"/>
      <c r="H177" s="2"/>
      <c r="I177" s="2"/>
      <c r="J177" s="2"/>
    </row>
    <row r="178" spans="5:10" x14ac:dyDescent="0.15">
      <c r="E178" s="2"/>
      <c r="F178" s="2"/>
      <c r="G178" s="2"/>
      <c r="H178" s="2"/>
      <c r="I178" s="2"/>
      <c r="J178" s="2"/>
    </row>
    <row r="179" spans="5:10" x14ac:dyDescent="0.15">
      <c r="E179" s="2"/>
      <c r="F179" s="2"/>
      <c r="G179" s="2"/>
      <c r="H179" s="2"/>
      <c r="I179" s="2"/>
      <c r="J179" s="2"/>
    </row>
    <row r="180" spans="5:10" x14ac:dyDescent="0.15">
      <c r="E180" s="2"/>
      <c r="F180" s="2"/>
      <c r="G180" s="2"/>
      <c r="H180" s="2"/>
      <c r="I180" s="2"/>
      <c r="J180" s="2"/>
    </row>
    <row r="181" spans="5:10" x14ac:dyDescent="0.15">
      <c r="E181" s="2"/>
      <c r="F181" s="2"/>
      <c r="G181" s="2"/>
      <c r="H181" s="2"/>
      <c r="I181" s="2"/>
      <c r="J181" s="2"/>
    </row>
    <row r="182" spans="5:10" x14ac:dyDescent="0.15">
      <c r="E182" s="2"/>
      <c r="F182" s="2"/>
      <c r="G182" s="2"/>
      <c r="H182" s="2"/>
      <c r="I182" s="2"/>
      <c r="J182" s="2"/>
    </row>
    <row r="183" spans="5:10" x14ac:dyDescent="0.15">
      <c r="E183" s="2"/>
      <c r="F183" s="2"/>
      <c r="G183" s="2"/>
      <c r="H183" s="2"/>
      <c r="I183" s="2"/>
      <c r="J183" s="2"/>
    </row>
    <row r="184" spans="5:10" x14ac:dyDescent="0.15">
      <c r="E184" s="2"/>
      <c r="F184" s="2"/>
      <c r="G184" s="2"/>
      <c r="H184" s="2"/>
      <c r="I184" s="2"/>
      <c r="J184" s="2"/>
    </row>
    <row r="185" spans="5:10" x14ac:dyDescent="0.15">
      <c r="E185" s="2"/>
      <c r="F185" s="2"/>
      <c r="G185" s="2"/>
      <c r="H185" s="2"/>
      <c r="I185" s="2"/>
      <c r="J185" s="2"/>
    </row>
    <row r="186" spans="5:10" x14ac:dyDescent="0.15">
      <c r="E186" s="2"/>
      <c r="F186" s="2"/>
      <c r="G186" s="2"/>
      <c r="H186" s="2"/>
      <c r="I186" s="2"/>
      <c r="J186" s="2"/>
    </row>
    <row r="187" spans="5:10" x14ac:dyDescent="0.15">
      <c r="E187" s="2"/>
      <c r="F187" s="2"/>
      <c r="G187" s="2"/>
      <c r="H187" s="2"/>
      <c r="I187" s="2"/>
      <c r="J187" s="2"/>
    </row>
    <row r="188" spans="5:10" x14ac:dyDescent="0.15">
      <c r="E188" s="2"/>
      <c r="F188" s="2"/>
      <c r="G188" s="2"/>
      <c r="H188" s="2"/>
      <c r="I188" s="2"/>
      <c r="J188" s="2"/>
    </row>
  </sheetData>
  <mergeCells count="19">
    <mergeCell ref="L1:Q1"/>
    <mergeCell ref="E2:J2"/>
    <mergeCell ref="S2:U2"/>
    <mergeCell ref="V2:X2"/>
    <mergeCell ref="AJ162:AO162"/>
    <mergeCell ref="AH2:AI2"/>
    <mergeCell ref="AJ2:AK2"/>
    <mergeCell ref="E103:J103"/>
    <mergeCell ref="AD162:AI162"/>
    <mergeCell ref="AD2:AE2"/>
    <mergeCell ref="AF2:AG2"/>
    <mergeCell ref="X15:X16"/>
    <mergeCell ref="U17:U18"/>
    <mergeCell ref="X17:X18"/>
    <mergeCell ref="AP2:AQ2"/>
    <mergeCell ref="AR2:AS2"/>
    <mergeCell ref="E22:J22"/>
    <mergeCell ref="E53:G53"/>
    <mergeCell ref="E72:J7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3"/>
  <sheetViews>
    <sheetView topLeftCell="A172" zoomScaleNormal="100" workbookViewId="0">
      <selection activeCell="B197" sqref="B197"/>
    </sheetView>
  </sheetViews>
  <sheetFormatPr defaultRowHeight="13.5" x14ac:dyDescent="0.15"/>
  <cols>
    <col min="2" max="2" width="48" customWidth="1"/>
    <col min="3" max="3" width="42.625" customWidth="1"/>
    <col min="4" max="5" width="5.625" customWidth="1"/>
    <col min="6" max="6" width="42.75" customWidth="1"/>
    <col min="7" max="7" width="42.625" customWidth="1"/>
    <col min="8" max="9" width="5.625" customWidth="1"/>
    <col min="10" max="10" width="38.25" customWidth="1"/>
    <col min="11" max="11" width="42.625" customWidth="1"/>
    <col min="12" max="13" width="5.625" customWidth="1"/>
  </cols>
  <sheetData>
    <row r="3" spans="2:13" x14ac:dyDescent="0.15">
      <c r="B3" s="158" t="s">
        <v>678</v>
      </c>
      <c r="C3" s="159"/>
      <c r="D3" s="160"/>
      <c r="E3" s="160"/>
      <c r="F3" s="160"/>
      <c r="G3" s="160"/>
      <c r="H3" s="160"/>
      <c r="I3" s="160"/>
      <c r="J3" s="160"/>
      <c r="K3" s="160"/>
      <c r="L3" s="172"/>
      <c r="M3" s="84"/>
    </row>
    <row r="4" spans="2:13" x14ac:dyDescent="0.15">
      <c r="B4" s="71" t="s">
        <v>950</v>
      </c>
      <c r="C4" s="75" t="s">
        <v>948</v>
      </c>
      <c r="D4" s="56"/>
      <c r="E4" s="84"/>
      <c r="F4" s="75" t="s">
        <v>914</v>
      </c>
      <c r="G4" s="75" t="s">
        <v>342</v>
      </c>
      <c r="H4" s="56"/>
      <c r="I4" s="84"/>
      <c r="J4" s="75" t="s">
        <v>956</v>
      </c>
      <c r="K4" s="75" t="s">
        <v>903</v>
      </c>
      <c r="L4" s="72"/>
      <c r="M4" s="84"/>
    </row>
    <row r="5" spans="2:13" x14ac:dyDescent="0.15">
      <c r="B5" s="61" t="s">
        <v>905</v>
      </c>
      <c r="C5" s="76"/>
      <c r="D5" s="28" t="s">
        <v>422</v>
      </c>
      <c r="E5" s="28"/>
      <c r="F5" s="28" t="s">
        <v>905</v>
      </c>
      <c r="G5" s="28"/>
      <c r="H5" s="28" t="s">
        <v>387</v>
      </c>
      <c r="I5" s="28"/>
      <c r="J5" s="28" t="s">
        <v>906</v>
      </c>
      <c r="K5" s="28"/>
      <c r="L5" s="48" t="s">
        <v>387</v>
      </c>
      <c r="M5" s="28"/>
    </row>
    <row r="6" spans="2:13" x14ac:dyDescent="0.15">
      <c r="B6" s="37" t="s">
        <v>836</v>
      </c>
      <c r="C6" s="27" t="str">
        <f>B$4&amp;B6</f>
        <v>正压腔体测试设定真空到达阀值（Pa_Float）</v>
      </c>
      <c r="D6" s="27" t="s">
        <v>529</v>
      </c>
      <c r="E6" s="27"/>
      <c r="F6" s="27" t="s">
        <v>934</v>
      </c>
      <c r="G6" s="27" t="str">
        <f>F$4&amp;F6</f>
        <v>正压腔体测试设定2#抽气阀关延时（S_UInt）</v>
      </c>
      <c r="H6" s="27" t="s">
        <v>544</v>
      </c>
      <c r="I6" s="27"/>
      <c r="J6" s="27" t="s">
        <v>836</v>
      </c>
      <c r="K6" s="27" t="str">
        <f>J$4&amp;J6</f>
        <v>正压电池测试设定真空到达阀值（Pa_Float）</v>
      </c>
      <c r="L6" s="38" t="s">
        <v>559</v>
      </c>
      <c r="M6" s="27"/>
    </row>
    <row r="7" spans="2:13" x14ac:dyDescent="0.15">
      <c r="B7" s="37" t="s">
        <v>949</v>
      </c>
      <c r="C7" s="27" t="str">
        <f t="shared" ref="C7:C20" si="0">B$4&amp;B7</f>
        <v>正压腔体测试设定抽真空时间（S_UInt）</v>
      </c>
      <c r="D7" s="27" t="s">
        <v>1146</v>
      </c>
      <c r="E7" s="27"/>
      <c r="F7" s="27" t="s">
        <v>954</v>
      </c>
      <c r="G7" s="27" t="str">
        <f t="shared" ref="G7:G20" si="1">F$4&amp;F7</f>
        <v>正压腔体测试设定3#抽气阀关延时（S_UInt）</v>
      </c>
      <c r="H7" s="27" t="s">
        <v>545</v>
      </c>
      <c r="I7" s="27"/>
      <c r="J7" s="27" t="s">
        <v>949</v>
      </c>
      <c r="K7" s="27" t="str">
        <f t="shared" ref="K7:K15" si="2">J$4&amp;J7</f>
        <v>正压电池测试设定抽真空时间（S_UInt）</v>
      </c>
      <c r="L7" s="38" t="s">
        <v>1126</v>
      </c>
      <c r="M7" s="27"/>
    </row>
    <row r="8" spans="2:13" x14ac:dyDescent="0.15">
      <c r="B8" s="37" t="s">
        <v>838</v>
      </c>
      <c r="C8" s="27" t="str">
        <f t="shared" si="0"/>
        <v>正压腔体测试设定抽氦后压力（Pa_Float）</v>
      </c>
      <c r="D8" s="27" t="s">
        <v>531</v>
      </c>
      <c r="E8" s="27"/>
      <c r="F8" s="27" t="s">
        <v>955</v>
      </c>
      <c r="G8" s="27" t="str">
        <f t="shared" si="1"/>
        <v>正压腔体测试设定吹气时间（S_UInt）</v>
      </c>
      <c r="H8" s="27" t="s">
        <v>1078</v>
      </c>
      <c r="I8" s="27"/>
      <c r="J8" s="27" t="s">
        <v>851</v>
      </c>
      <c r="K8" s="27" t="str">
        <f t="shared" si="2"/>
        <v>正压电池测试设定充氦压力下限（Pa_Float）</v>
      </c>
      <c r="L8" s="38" t="s">
        <v>561</v>
      </c>
      <c r="M8" s="27"/>
    </row>
    <row r="9" spans="2:13" x14ac:dyDescent="0.15">
      <c r="B9" s="37" t="s">
        <v>839</v>
      </c>
      <c r="C9" s="27" t="str">
        <f t="shared" si="0"/>
        <v>正压腔体测试设定氦检时真空阀值（Pa_Float）</v>
      </c>
      <c r="D9" s="27" t="s">
        <v>532</v>
      </c>
      <c r="E9" s="27"/>
      <c r="F9" s="73" t="s">
        <v>947</v>
      </c>
      <c r="G9" s="73" t="str">
        <f t="shared" si="1"/>
        <v>正压腔体测试设定氦检压力下限（Pa_Float）</v>
      </c>
      <c r="H9" s="73" t="s">
        <v>547</v>
      </c>
      <c r="I9" s="73"/>
      <c r="J9" s="27" t="s">
        <v>852</v>
      </c>
      <c r="K9" s="27" t="str">
        <f t="shared" si="2"/>
        <v>正压电池测试设定充氦压力上限（Pa_Float）</v>
      </c>
      <c r="L9" s="38" t="s">
        <v>562</v>
      </c>
      <c r="M9" s="27"/>
    </row>
    <row r="10" spans="2:13" x14ac:dyDescent="0.15">
      <c r="B10" s="37" t="s">
        <v>840</v>
      </c>
      <c r="C10" s="27" t="str">
        <f t="shared" si="0"/>
        <v>正压腔体测试设定破真空阀值（Pa_Float）</v>
      </c>
      <c r="D10" s="27" t="s">
        <v>533</v>
      </c>
      <c r="E10" s="27"/>
      <c r="F10" s="73" t="s">
        <v>946</v>
      </c>
      <c r="G10" s="73" t="str">
        <f t="shared" si="1"/>
        <v>正压腔体测试设定氦检压力上限（Pa_Float）</v>
      </c>
      <c r="H10" s="73" t="s">
        <v>548</v>
      </c>
      <c r="I10" s="73"/>
      <c r="J10" s="27" t="s">
        <v>958</v>
      </c>
      <c r="K10" s="27" t="str">
        <f t="shared" si="2"/>
        <v>正压电池测试设定注氦时间（S_UInt）</v>
      </c>
      <c r="L10" s="38" t="s">
        <v>1151</v>
      </c>
      <c r="M10" s="27"/>
    </row>
    <row r="11" spans="2:13" x14ac:dyDescent="0.15">
      <c r="B11" s="37" t="s">
        <v>952</v>
      </c>
      <c r="C11" s="27" t="str">
        <f t="shared" si="0"/>
        <v>正压腔体测试设定氦检时间（S_UInt）</v>
      </c>
      <c r="D11" s="27" t="s">
        <v>1072</v>
      </c>
      <c r="E11" s="27"/>
      <c r="F11" s="73" t="s">
        <v>1138</v>
      </c>
      <c r="G11" s="73" t="str">
        <f t="shared" si="1"/>
        <v>正压腔体测试设定腔体抽残气压力到达时间</v>
      </c>
      <c r="H11" s="73" t="s">
        <v>1135</v>
      </c>
      <c r="I11" s="27"/>
      <c r="J11" s="27" t="s">
        <v>838</v>
      </c>
      <c r="K11" s="27" t="str">
        <f t="shared" si="2"/>
        <v>正压电池测试设定抽氦后压力（Pa_Float）</v>
      </c>
      <c r="L11" s="38" t="s">
        <v>564</v>
      </c>
      <c r="M11" s="27"/>
    </row>
    <row r="12" spans="2:13" x14ac:dyDescent="0.15">
      <c r="B12" s="37" t="s">
        <v>842</v>
      </c>
      <c r="C12" s="27" t="str">
        <f t="shared" si="0"/>
        <v>正压腔体测试设定泄漏率（Pa.m3/s_Float）</v>
      </c>
      <c r="D12" s="27" t="s">
        <v>535</v>
      </c>
      <c r="E12" s="27"/>
      <c r="F12" s="73" t="s">
        <v>1134</v>
      </c>
      <c r="G12" s="73" t="str">
        <f t="shared" si="1"/>
        <v>正压腔体测试设定氦检后抽残气时间</v>
      </c>
      <c r="H12" s="73" t="s">
        <v>550</v>
      </c>
      <c r="I12" s="27"/>
      <c r="J12" s="27" t="s">
        <v>883</v>
      </c>
      <c r="K12" s="27" t="str">
        <f t="shared" si="2"/>
        <v>正压电池测试设定破真空阀值（Pa_Float）</v>
      </c>
      <c r="L12" s="38" t="s">
        <v>565</v>
      </c>
      <c r="M12" s="27"/>
    </row>
    <row r="13" spans="2:13" x14ac:dyDescent="0.15">
      <c r="B13" s="37" t="s">
        <v>845</v>
      </c>
      <c r="C13" s="27" t="str">
        <f t="shared" si="0"/>
        <v>正压腔体测试设定泄漏率（Pa.m3/s_Float_幂）</v>
      </c>
      <c r="D13" s="27" t="s">
        <v>536</v>
      </c>
      <c r="E13" s="27"/>
      <c r="F13" s="27"/>
      <c r="G13" s="27" t="str">
        <f t="shared" si="1"/>
        <v>正压腔体测试设定</v>
      </c>
      <c r="H13" s="27" t="s">
        <v>551</v>
      </c>
      <c r="I13" s="27"/>
      <c r="J13" s="27" t="s">
        <v>936</v>
      </c>
      <c r="K13" s="27" t="str">
        <f t="shared" si="2"/>
        <v>正压电池测试设定1#注氦压力设定值（Pa_Float）</v>
      </c>
      <c r="L13" s="38" t="s">
        <v>566</v>
      </c>
      <c r="M13" s="27"/>
    </row>
    <row r="14" spans="2:13" x14ac:dyDescent="0.15">
      <c r="B14" s="37" t="s">
        <v>843</v>
      </c>
      <c r="C14" s="27" t="str">
        <f t="shared" si="0"/>
        <v>正压腔体测试设定检漏口压力（Pa_Float）</v>
      </c>
      <c r="D14" s="27" t="s">
        <v>537</v>
      </c>
      <c r="E14" s="27"/>
      <c r="F14" s="27"/>
      <c r="G14" s="27" t="str">
        <f t="shared" si="1"/>
        <v>正压腔体测试设定</v>
      </c>
      <c r="H14" s="27" t="s">
        <v>552</v>
      </c>
      <c r="I14" s="27"/>
      <c r="J14" s="27" t="s">
        <v>937</v>
      </c>
      <c r="K14" s="27" t="str">
        <f t="shared" si="2"/>
        <v>正压电池测试设定2#注氦压力设定值（Pa_Float）</v>
      </c>
      <c r="L14" s="38" t="s">
        <v>567</v>
      </c>
      <c r="M14" s="27"/>
    </row>
    <row r="15" spans="2:13" x14ac:dyDescent="0.15">
      <c r="B15" s="37" t="s">
        <v>844</v>
      </c>
      <c r="C15" s="27" t="str">
        <f t="shared" si="0"/>
        <v>正压腔体测试设定检漏口压力（Pa_Float_幂）</v>
      </c>
      <c r="D15" s="27" t="s">
        <v>538</v>
      </c>
      <c r="E15" s="27"/>
      <c r="F15" s="27"/>
      <c r="G15" s="27" t="str">
        <f t="shared" si="1"/>
        <v>正压腔体测试设定</v>
      </c>
      <c r="H15" s="27" t="s">
        <v>553</v>
      </c>
      <c r="I15" s="27"/>
      <c r="J15" s="27" t="s">
        <v>938</v>
      </c>
      <c r="K15" s="27" t="str">
        <f t="shared" si="2"/>
        <v>正压电池测试设定3#注氦压力设定值（Pa_Float）</v>
      </c>
      <c r="L15" s="38" t="s">
        <v>568</v>
      </c>
      <c r="M15" s="27"/>
    </row>
    <row r="16" spans="2:13" x14ac:dyDescent="0.15">
      <c r="B16" s="37" t="s">
        <v>846</v>
      </c>
      <c r="C16" s="27" t="str">
        <f t="shared" si="0"/>
        <v>正压腔体测试设定氦检仪稳定漏率（Pa.m3/s_Float）</v>
      </c>
      <c r="D16" s="27" t="s">
        <v>539</v>
      </c>
      <c r="E16" s="27"/>
      <c r="F16" s="27"/>
      <c r="G16" s="27" t="str">
        <f t="shared" si="1"/>
        <v>正压腔体测试设定</v>
      </c>
      <c r="H16" s="27" t="s">
        <v>554</v>
      </c>
      <c r="I16" s="27"/>
      <c r="J16" s="25"/>
      <c r="K16" s="25"/>
      <c r="L16" s="38" t="s">
        <v>569</v>
      </c>
      <c r="M16" s="27"/>
    </row>
    <row r="17" spans="2:13" x14ac:dyDescent="0.15">
      <c r="B17" s="37" t="s">
        <v>847</v>
      </c>
      <c r="C17" s="27" t="str">
        <f t="shared" si="0"/>
        <v>正压腔体测试设定氦检仪稳定漏率（Pa.m3/s_Float_幂）</v>
      </c>
      <c r="D17" s="27" t="s">
        <v>540</v>
      </c>
      <c r="E17" s="27"/>
      <c r="F17" s="27"/>
      <c r="G17" s="27" t="str">
        <f t="shared" si="1"/>
        <v>正压腔体测试设定</v>
      </c>
      <c r="H17" s="27" t="s">
        <v>555</v>
      </c>
      <c r="I17" s="27"/>
      <c r="J17" s="25"/>
      <c r="K17" s="25"/>
      <c r="L17" s="38" t="s">
        <v>570</v>
      </c>
      <c r="M17" s="27"/>
    </row>
    <row r="18" spans="2:13" x14ac:dyDescent="0.15">
      <c r="B18" s="37" t="s">
        <v>848</v>
      </c>
      <c r="C18" s="27" t="str">
        <f t="shared" si="0"/>
        <v>正压腔体测试设定清氦次数（次_UInt）</v>
      </c>
      <c r="D18" s="27" t="s">
        <v>541</v>
      </c>
      <c r="E18" s="27"/>
      <c r="F18" s="27"/>
      <c r="G18" s="27" t="str">
        <f t="shared" si="1"/>
        <v>正压腔体测试设定</v>
      </c>
      <c r="H18" s="27" t="s">
        <v>556</v>
      </c>
      <c r="I18" s="27"/>
      <c r="J18" s="25"/>
      <c r="K18" s="25"/>
      <c r="L18" s="38" t="s">
        <v>571</v>
      </c>
      <c r="M18" s="27"/>
    </row>
    <row r="19" spans="2:13" x14ac:dyDescent="0.15">
      <c r="B19" s="37" t="s">
        <v>932</v>
      </c>
      <c r="C19" s="27" t="str">
        <f t="shared" si="0"/>
        <v>正压腔体测试设定氦检仪稳定时间（S_UInt）</v>
      </c>
      <c r="D19" s="27" t="s">
        <v>542</v>
      </c>
      <c r="E19" s="27"/>
      <c r="F19" s="73" t="s">
        <v>849</v>
      </c>
      <c r="G19" s="27" t="str">
        <f t="shared" si="1"/>
        <v>正压腔体测试设定清氦泄漏率（Pa.m3/s_Float）</v>
      </c>
      <c r="H19" s="27" t="s">
        <v>557</v>
      </c>
      <c r="I19" s="27"/>
      <c r="J19" s="25"/>
      <c r="K19" s="25"/>
      <c r="L19" s="38" t="s">
        <v>572</v>
      </c>
      <c r="M19" s="27"/>
    </row>
    <row r="20" spans="2:13" x14ac:dyDescent="0.15">
      <c r="B20" s="46" t="s">
        <v>953</v>
      </c>
      <c r="C20" s="41" t="str">
        <f t="shared" si="0"/>
        <v>正压腔体测试设定1#抽气阀关延时（S_UInt）</v>
      </c>
      <c r="D20" s="41" t="s">
        <v>1087</v>
      </c>
      <c r="E20" s="41"/>
      <c r="F20" s="74" t="s">
        <v>850</v>
      </c>
      <c r="G20" s="41" t="str">
        <f t="shared" si="1"/>
        <v>正压腔体测试设定清氦泄漏率（Pa.m3/s_Float_幂）</v>
      </c>
      <c r="H20" s="41" t="s">
        <v>558</v>
      </c>
      <c r="I20" s="41"/>
      <c r="J20" s="42"/>
      <c r="K20" s="42"/>
      <c r="L20" s="43" t="s">
        <v>573</v>
      </c>
      <c r="M20" s="27"/>
    </row>
    <row r="21" spans="2:13" x14ac:dyDescent="0.15">
      <c r="B21" s="85" t="s">
        <v>951</v>
      </c>
      <c r="C21" s="88"/>
      <c r="D21" s="88"/>
      <c r="E21" s="88"/>
      <c r="F21" s="88"/>
      <c r="G21" s="88"/>
      <c r="H21" s="88"/>
      <c r="I21" s="25"/>
      <c r="J21" s="75" t="s">
        <v>957</v>
      </c>
      <c r="K21" s="88"/>
      <c r="L21" s="51"/>
      <c r="M21" s="25"/>
    </row>
    <row r="22" spans="2:13" x14ac:dyDescent="0.15">
      <c r="B22" s="86" t="s">
        <v>959</v>
      </c>
      <c r="C22" s="58" t="str">
        <f>B$21&amp;B22&amp;"延时"</f>
        <v>正压腔体测试抽真空延时</v>
      </c>
      <c r="D22" s="25"/>
      <c r="E22" s="25"/>
      <c r="F22" s="25"/>
      <c r="G22" s="25"/>
      <c r="H22" s="25"/>
      <c r="I22" s="25"/>
      <c r="J22" s="73" t="s">
        <v>959</v>
      </c>
      <c r="K22" s="58" t="str">
        <f>J$21&amp;J22&amp;"延时"</f>
        <v>正压电池测试抽真空延时</v>
      </c>
      <c r="L22" s="47"/>
      <c r="M22" s="25"/>
    </row>
    <row r="23" spans="2:13" x14ac:dyDescent="0.15">
      <c r="B23" s="86" t="s">
        <v>960</v>
      </c>
      <c r="C23" s="58" t="str">
        <f>B$21&amp;B23&amp;"延时"</f>
        <v>正压腔体测试氦检延时</v>
      </c>
      <c r="D23" s="25"/>
      <c r="E23" s="25"/>
      <c r="F23" s="25"/>
      <c r="G23" s="25"/>
      <c r="H23" s="25"/>
      <c r="I23" s="25"/>
      <c r="J23" s="73" t="s">
        <v>965</v>
      </c>
      <c r="K23" s="58" t="str">
        <f>J$21&amp;J23&amp;"延时"</f>
        <v>正压电池测试注氦延时</v>
      </c>
      <c r="L23" s="47"/>
      <c r="M23" s="25"/>
    </row>
    <row r="24" spans="2:13" x14ac:dyDescent="0.15">
      <c r="B24" s="86" t="s">
        <v>1075</v>
      </c>
      <c r="C24" s="58" t="str">
        <f t="shared" ref="C24:C28" si="3">B$21&amp;B24&amp;"延时"</f>
        <v>正压腔体测试氦检仪稳定延时</v>
      </c>
      <c r="D24" s="27" t="s">
        <v>1076</v>
      </c>
      <c r="E24" s="27" t="s">
        <v>542</v>
      </c>
      <c r="F24" s="25"/>
      <c r="G24" s="25"/>
      <c r="H24" s="25"/>
      <c r="I24" s="25"/>
      <c r="J24" s="25"/>
      <c r="K24" s="25"/>
      <c r="L24" s="47"/>
      <c r="M24" s="25"/>
    </row>
    <row r="25" spans="2:13" x14ac:dyDescent="0.15">
      <c r="B25" s="86" t="s">
        <v>961</v>
      </c>
      <c r="C25" s="58" t="str">
        <f t="shared" si="3"/>
        <v>正压腔体测试1#抽气阀关延时</v>
      </c>
      <c r="D25" s="25"/>
      <c r="E25" s="25"/>
      <c r="F25" s="25"/>
      <c r="G25" s="25"/>
      <c r="H25" s="25"/>
      <c r="I25" s="25"/>
      <c r="J25" s="25"/>
      <c r="K25" s="25"/>
      <c r="L25" s="47"/>
      <c r="M25" s="25"/>
    </row>
    <row r="26" spans="2:13" x14ac:dyDescent="0.15">
      <c r="B26" s="86" t="s">
        <v>962</v>
      </c>
      <c r="C26" s="58" t="str">
        <f t="shared" si="3"/>
        <v>正压腔体测试2#抽气阀关延时</v>
      </c>
      <c r="D26" s="25"/>
      <c r="E26" s="25"/>
      <c r="F26" s="25"/>
      <c r="G26" s="25"/>
      <c r="H26" s="25"/>
      <c r="I26" s="25"/>
      <c r="J26" s="25"/>
      <c r="K26" s="25"/>
      <c r="L26" s="47"/>
      <c r="M26" s="25"/>
    </row>
    <row r="27" spans="2:13" x14ac:dyDescent="0.15">
      <c r="B27" s="86" t="s">
        <v>963</v>
      </c>
      <c r="C27" s="58" t="str">
        <f t="shared" si="3"/>
        <v>正压腔体测试3#抽气阀关延时</v>
      </c>
      <c r="D27" s="25"/>
      <c r="E27" s="25"/>
      <c r="F27" s="25"/>
      <c r="G27" s="25"/>
      <c r="H27" s="25"/>
      <c r="I27" s="25"/>
      <c r="J27" s="25"/>
      <c r="K27" s="25"/>
      <c r="L27" s="47"/>
      <c r="M27" s="25"/>
    </row>
    <row r="28" spans="2:13" x14ac:dyDescent="0.15">
      <c r="B28" s="86" t="s">
        <v>964</v>
      </c>
      <c r="C28" s="58" t="str">
        <f t="shared" si="3"/>
        <v>正压腔体测试吹气延时</v>
      </c>
      <c r="D28" s="27" t="s">
        <v>1077</v>
      </c>
      <c r="E28" s="27" t="s">
        <v>1079</v>
      </c>
      <c r="F28" s="25"/>
      <c r="G28" s="25"/>
      <c r="H28" s="25"/>
      <c r="I28" s="25"/>
      <c r="J28" s="25"/>
      <c r="K28" s="25"/>
      <c r="L28" s="47"/>
      <c r="M28" s="25"/>
    </row>
    <row r="29" spans="2:13" x14ac:dyDescent="0.15">
      <c r="B29" s="37"/>
      <c r="C29" s="25"/>
      <c r="D29" s="25"/>
      <c r="E29" s="25"/>
      <c r="F29" s="25"/>
      <c r="G29" s="25"/>
      <c r="H29" s="25"/>
      <c r="I29" s="25"/>
      <c r="J29" s="25"/>
      <c r="K29" s="25"/>
      <c r="L29" s="47"/>
      <c r="M29" s="25"/>
    </row>
    <row r="30" spans="2:13" x14ac:dyDescent="0.15">
      <c r="B30" s="37"/>
      <c r="C30" s="25"/>
      <c r="D30" s="25"/>
      <c r="E30" s="25"/>
      <c r="F30" s="25"/>
      <c r="G30" s="25"/>
      <c r="H30" s="25"/>
      <c r="I30" s="25"/>
      <c r="J30" s="25"/>
      <c r="K30" s="25"/>
      <c r="L30" s="47"/>
      <c r="M30" s="25"/>
    </row>
    <row r="31" spans="2:13" x14ac:dyDescent="0.15">
      <c r="B31" s="37"/>
      <c r="C31" s="25"/>
      <c r="D31" s="25"/>
      <c r="E31" s="25"/>
      <c r="F31" s="25"/>
      <c r="G31" s="25"/>
      <c r="H31" s="25"/>
      <c r="I31" s="25"/>
      <c r="J31" s="25"/>
      <c r="K31" s="25"/>
      <c r="L31" s="47"/>
      <c r="M31" s="25"/>
    </row>
    <row r="32" spans="2:13" x14ac:dyDescent="0.15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9"/>
      <c r="M32" s="25"/>
    </row>
    <row r="33" spans="2:13" x14ac:dyDescent="0.15">
      <c r="B33" s="2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2:13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15">
      <c r="B35" s="158" t="s">
        <v>904</v>
      </c>
      <c r="C35" s="159"/>
      <c r="D35" s="159"/>
      <c r="E35" s="159"/>
      <c r="F35" s="159"/>
      <c r="G35" s="159"/>
      <c r="H35" s="159"/>
      <c r="I35" s="159"/>
      <c r="J35" s="159"/>
      <c r="K35" s="159"/>
      <c r="L35" s="171"/>
      <c r="M35" s="75"/>
    </row>
    <row r="36" spans="2:13" x14ac:dyDescent="0.15">
      <c r="B36" s="71" t="s">
        <v>907</v>
      </c>
      <c r="C36" s="76" t="s">
        <v>903</v>
      </c>
      <c r="D36" s="75"/>
      <c r="E36" s="75"/>
      <c r="F36" s="75"/>
      <c r="G36" s="28" t="s">
        <v>903</v>
      </c>
      <c r="H36" s="75"/>
      <c r="I36" s="75"/>
      <c r="J36" s="75"/>
      <c r="K36" s="28" t="s">
        <v>342</v>
      </c>
      <c r="L36" s="77"/>
      <c r="M36" s="75"/>
    </row>
    <row r="37" spans="2:13" x14ac:dyDescent="0.15">
      <c r="B37" s="36" t="s">
        <v>638</v>
      </c>
      <c r="D37" s="28" t="s">
        <v>472</v>
      </c>
      <c r="E37" s="28"/>
      <c r="F37" s="28" t="s">
        <v>589</v>
      </c>
      <c r="H37" s="28" t="s">
        <v>472</v>
      </c>
      <c r="I37" s="28"/>
      <c r="J37" s="28" t="s">
        <v>590</v>
      </c>
      <c r="L37" s="48" t="s">
        <v>472</v>
      </c>
      <c r="M37" s="28"/>
    </row>
    <row r="38" spans="2:13" x14ac:dyDescent="0.15">
      <c r="B38" s="37" t="s">
        <v>966</v>
      </c>
      <c r="C38" s="27" t="str">
        <f t="shared" ref="C38:C43" si="4">B$36&amp;B38</f>
        <v>正压1#腔体自检抽气时间（S_UInt）</v>
      </c>
      <c r="D38" s="27" t="s">
        <v>574</v>
      </c>
      <c r="E38" s="27"/>
      <c r="F38" s="27" t="s">
        <v>857</v>
      </c>
      <c r="G38" s="27" t="str">
        <f t="shared" ref="G38:G43" si="5">B$36&amp;F38</f>
        <v>正压2#腔体自检抽气时间（S_UInt）</v>
      </c>
      <c r="H38" s="27" t="s">
        <v>602</v>
      </c>
      <c r="I38" s="27"/>
      <c r="J38" s="27" t="s">
        <v>878</v>
      </c>
      <c r="K38" s="27" t="str">
        <f t="shared" ref="K38:K43" si="6">B$36&amp;J38</f>
        <v>正压3#腔体自检抽气时间（S_UInt）</v>
      </c>
      <c r="L38" s="38" t="s">
        <v>398</v>
      </c>
      <c r="M38" s="27"/>
    </row>
    <row r="39" spans="2:13" x14ac:dyDescent="0.15">
      <c r="B39" s="37" t="s">
        <v>853</v>
      </c>
      <c r="C39" s="27" t="str">
        <f t="shared" si="4"/>
        <v>正压1#腔体自检前保压时间（S_UInt）</v>
      </c>
      <c r="D39" s="27" t="s">
        <v>575</v>
      </c>
      <c r="E39" s="27"/>
      <c r="F39" s="27" t="s">
        <v>858</v>
      </c>
      <c r="G39" s="27" t="str">
        <f t="shared" si="5"/>
        <v>正压2#腔体自检前保压时间（S_UInt）</v>
      </c>
      <c r="H39" s="27" t="s">
        <v>510</v>
      </c>
      <c r="I39" s="27"/>
      <c r="J39" s="27" t="s">
        <v>879</v>
      </c>
      <c r="K39" s="27" t="str">
        <f t="shared" si="6"/>
        <v>正压3#腔体自检前保压时间（S_UInt）</v>
      </c>
      <c r="L39" s="38" t="s">
        <v>397</v>
      </c>
      <c r="M39" s="27"/>
    </row>
    <row r="40" spans="2:13" x14ac:dyDescent="0.15">
      <c r="B40" s="37" t="s">
        <v>854</v>
      </c>
      <c r="C40" s="27" t="str">
        <f t="shared" si="4"/>
        <v>正压1#腔体自检保压时间（S_UInt）</v>
      </c>
      <c r="D40" s="27" t="s">
        <v>576</v>
      </c>
      <c r="E40" s="27"/>
      <c r="F40" s="27" t="s">
        <v>859</v>
      </c>
      <c r="G40" s="27" t="str">
        <f t="shared" si="5"/>
        <v>正压2#腔体自检保压时间（S_UInt）</v>
      </c>
      <c r="H40" s="27" t="s">
        <v>603</v>
      </c>
      <c r="I40" s="27"/>
      <c r="J40" s="27" t="s">
        <v>880</v>
      </c>
      <c r="K40" s="27" t="str">
        <f t="shared" si="6"/>
        <v>正压3#腔体自检保压时间（S_UInt）</v>
      </c>
      <c r="L40" s="38" t="s">
        <v>616</v>
      </c>
      <c r="M40" s="27"/>
    </row>
    <row r="41" spans="2:13" x14ac:dyDescent="0.15">
      <c r="B41" s="37" t="s">
        <v>855</v>
      </c>
      <c r="C41" s="27" t="str">
        <f t="shared" si="4"/>
        <v>正压1#腔体自检保压前真空（Pa_Float）</v>
      </c>
      <c r="D41" s="27" t="s">
        <v>577</v>
      </c>
      <c r="E41" s="27"/>
      <c r="F41" s="27" t="s">
        <v>860</v>
      </c>
      <c r="G41" s="27" t="str">
        <f t="shared" si="5"/>
        <v>正压2#腔体自检保压前真空（Pa_Float）</v>
      </c>
      <c r="H41" s="27" t="s">
        <v>511</v>
      </c>
      <c r="I41" s="27"/>
      <c r="J41" s="27" t="s">
        <v>877</v>
      </c>
      <c r="K41" s="27" t="str">
        <f t="shared" si="6"/>
        <v>正压3#腔体自检保压前真空（Pa_Float）</v>
      </c>
      <c r="L41" s="38" t="s">
        <v>617</v>
      </c>
      <c r="M41" s="27"/>
    </row>
    <row r="42" spans="2:13" x14ac:dyDescent="0.15">
      <c r="B42" s="37" t="s">
        <v>863</v>
      </c>
      <c r="C42" s="27" t="str">
        <f t="shared" si="4"/>
        <v>正压1#腔体自检保压后真空（Pa_Float）</v>
      </c>
      <c r="D42" s="27" t="s">
        <v>578</v>
      </c>
      <c r="E42" s="27"/>
      <c r="F42" s="27" t="s">
        <v>861</v>
      </c>
      <c r="G42" s="27" t="str">
        <f t="shared" si="5"/>
        <v>正压2#腔体自检保压后真空（Pa_Float）</v>
      </c>
      <c r="H42" s="27" t="s">
        <v>604</v>
      </c>
      <c r="I42" s="27"/>
      <c r="J42" s="27" t="s">
        <v>876</v>
      </c>
      <c r="K42" s="27" t="str">
        <f t="shared" si="6"/>
        <v>正压3#腔体自检保压后真空（Pa_Float）</v>
      </c>
      <c r="L42" s="38" t="s">
        <v>618</v>
      </c>
      <c r="M42" s="27"/>
    </row>
    <row r="43" spans="2:13" x14ac:dyDescent="0.15">
      <c r="B43" s="37" t="s">
        <v>856</v>
      </c>
      <c r="C43" s="27" t="str">
        <f t="shared" si="4"/>
        <v>正压1#腔体自检泄漏量（Pa_Float）</v>
      </c>
      <c r="D43" s="27" t="s">
        <v>579</v>
      </c>
      <c r="E43" s="27"/>
      <c r="F43" s="27" t="s">
        <v>862</v>
      </c>
      <c r="G43" s="27" t="str">
        <f t="shared" si="5"/>
        <v>正压2#腔体自检泄漏量（Pa_Float）</v>
      </c>
      <c r="H43" s="27" t="s">
        <v>512</v>
      </c>
      <c r="I43" s="27"/>
      <c r="J43" s="27" t="s">
        <v>875</v>
      </c>
      <c r="K43" s="27" t="str">
        <f t="shared" si="6"/>
        <v>正压3#腔体自检泄漏量（Pa_Float）</v>
      </c>
      <c r="L43" s="38" t="s">
        <v>619</v>
      </c>
      <c r="M43" s="27"/>
    </row>
    <row r="44" spans="2:13" x14ac:dyDescent="0.15">
      <c r="B44" s="37"/>
      <c r="C44" s="27"/>
      <c r="D44" s="27" t="s">
        <v>580</v>
      </c>
      <c r="E44" s="27"/>
      <c r="F44" s="27"/>
      <c r="G44" s="27"/>
      <c r="H44" s="27" t="s">
        <v>605</v>
      </c>
      <c r="I44" s="27"/>
      <c r="J44" s="27"/>
      <c r="K44" s="27"/>
      <c r="L44" s="38" t="s">
        <v>620</v>
      </c>
      <c r="M44" s="27"/>
    </row>
    <row r="45" spans="2:13" x14ac:dyDescent="0.15">
      <c r="B45" s="37"/>
      <c r="C45" s="27"/>
      <c r="D45" s="27" t="s">
        <v>581</v>
      </c>
      <c r="E45" s="27"/>
      <c r="F45" s="27"/>
      <c r="G45" s="27"/>
      <c r="H45" s="27" t="s">
        <v>513</v>
      </c>
      <c r="I45" s="27"/>
      <c r="J45" s="27"/>
      <c r="K45" s="27"/>
      <c r="L45" s="38" t="s">
        <v>621</v>
      </c>
      <c r="M45" s="27"/>
    </row>
    <row r="46" spans="2:13" x14ac:dyDescent="0.15">
      <c r="B46" s="37"/>
      <c r="C46" s="27"/>
      <c r="D46" s="27" t="s">
        <v>582</v>
      </c>
      <c r="E46" s="27"/>
      <c r="F46" s="27"/>
      <c r="G46" s="27"/>
      <c r="H46" s="27" t="s">
        <v>606</v>
      </c>
      <c r="I46" s="27"/>
      <c r="J46" s="27"/>
      <c r="K46" s="27"/>
      <c r="L46" s="38" t="s">
        <v>622</v>
      </c>
      <c r="M46" s="27"/>
    </row>
    <row r="47" spans="2:13" x14ac:dyDescent="0.15">
      <c r="B47" s="37"/>
      <c r="C47" s="27"/>
      <c r="D47" s="27" t="s">
        <v>583</v>
      </c>
      <c r="E47" s="27"/>
      <c r="F47" s="27"/>
      <c r="G47" s="27"/>
      <c r="H47" s="27" t="s">
        <v>514</v>
      </c>
      <c r="I47" s="27"/>
      <c r="J47" s="27"/>
      <c r="K47" s="27"/>
      <c r="L47" s="38" t="s">
        <v>623</v>
      </c>
      <c r="M47" s="27"/>
    </row>
    <row r="48" spans="2:13" x14ac:dyDescent="0.15">
      <c r="B48" s="37" t="s">
        <v>508</v>
      </c>
      <c r="C48" s="27" t="str">
        <f t="shared" ref="C48:C54" si="7">B$36&amp;B48</f>
        <v>正压1#腔体状态（0停用，1待料中，2测试中，3测试完成）</v>
      </c>
      <c r="D48" s="27" t="s">
        <v>584</v>
      </c>
      <c r="E48" s="27"/>
      <c r="F48" s="27" t="s">
        <v>497</v>
      </c>
      <c r="G48" s="27" t="str">
        <f t="shared" ref="G48:G54" si="8">B$36&amp;F48</f>
        <v>正压2#腔体状态（0停用，1待料中，2测试中，3测试完成）</v>
      </c>
      <c r="H48" s="27" t="s">
        <v>607</v>
      </c>
      <c r="I48" s="27"/>
      <c r="J48" s="27" t="s">
        <v>500</v>
      </c>
      <c r="K48" s="27" t="str">
        <f t="shared" ref="K48:K54" si="9">B$36&amp;J48</f>
        <v>正压3#腔体状态（0停用，1待料中，2测试中，3测试完成）</v>
      </c>
      <c r="L48" s="38" t="s">
        <v>624</v>
      </c>
      <c r="M48" s="27"/>
    </row>
    <row r="49" spans="2:13" x14ac:dyDescent="0.15">
      <c r="B49" s="37" t="s">
        <v>865</v>
      </c>
      <c r="C49" s="27" t="str">
        <f t="shared" si="7"/>
        <v>正压1#腔体真空压力（Pa_Float）</v>
      </c>
      <c r="D49" s="27" t="s">
        <v>585</v>
      </c>
      <c r="E49" s="27"/>
      <c r="F49" s="27" t="s">
        <v>869</v>
      </c>
      <c r="G49" s="27" t="str">
        <f t="shared" si="8"/>
        <v>正压2#腔体真空压力（Pa_Float）</v>
      </c>
      <c r="H49" s="27" t="s">
        <v>515</v>
      </c>
      <c r="I49" s="27"/>
      <c r="J49" s="27" t="s">
        <v>872</v>
      </c>
      <c r="K49" s="27" t="str">
        <f t="shared" si="9"/>
        <v>正压3#腔体真空压力（Pa_Float）</v>
      </c>
      <c r="L49" s="38" t="s">
        <v>625</v>
      </c>
      <c r="M49" s="27"/>
    </row>
    <row r="50" spans="2:13" x14ac:dyDescent="0.15">
      <c r="B50" s="37" t="s">
        <v>866</v>
      </c>
      <c r="C50" s="27" t="str">
        <f t="shared" si="7"/>
        <v>正压1#腔体抽气时间（S_UInt）</v>
      </c>
      <c r="D50" s="27" t="s">
        <v>586</v>
      </c>
      <c r="E50" s="27"/>
      <c r="F50" s="27" t="s">
        <v>884</v>
      </c>
      <c r="G50" s="27" t="str">
        <f t="shared" si="8"/>
        <v>正压2#腔体抽气时间（S_UInt）</v>
      </c>
      <c r="H50" s="27" t="s">
        <v>608</v>
      </c>
      <c r="I50" s="27"/>
      <c r="J50" s="27" t="s">
        <v>881</v>
      </c>
      <c r="K50" s="27" t="str">
        <f t="shared" si="9"/>
        <v>正压3#腔体抽气时间（S_UInt）</v>
      </c>
      <c r="L50" s="38" t="s">
        <v>626</v>
      </c>
      <c r="M50" s="27"/>
    </row>
    <row r="51" spans="2:13" x14ac:dyDescent="0.15">
      <c r="B51" s="37" t="s">
        <v>864</v>
      </c>
      <c r="C51" s="27" t="str">
        <f t="shared" si="7"/>
        <v>正压1#电池真空压力（Pa_Float）</v>
      </c>
      <c r="D51" s="27" t="s">
        <v>587</v>
      </c>
      <c r="E51" s="27"/>
      <c r="F51" s="27" t="s">
        <v>870</v>
      </c>
      <c r="G51" s="27" t="str">
        <f t="shared" si="8"/>
        <v>正压2#电池真空压力（Pa_Float）</v>
      </c>
      <c r="H51" s="27" t="s">
        <v>516</v>
      </c>
      <c r="I51" s="27"/>
      <c r="J51" s="27" t="s">
        <v>873</v>
      </c>
      <c r="K51" s="27" t="str">
        <f t="shared" si="9"/>
        <v>正压3#电池真空压力（Pa_Float）</v>
      </c>
      <c r="L51" s="38" t="s">
        <v>627</v>
      </c>
      <c r="M51" s="27"/>
    </row>
    <row r="52" spans="2:13" x14ac:dyDescent="0.15">
      <c r="B52" s="37" t="s">
        <v>867</v>
      </c>
      <c r="C52" s="27" t="str">
        <f t="shared" si="7"/>
        <v>正压1#电池抽气时间（S_UInt）</v>
      </c>
      <c r="D52" s="27" t="s">
        <v>588</v>
      </c>
      <c r="E52" s="27"/>
      <c r="F52" s="27" t="s">
        <v>885</v>
      </c>
      <c r="G52" s="27" t="str">
        <f t="shared" si="8"/>
        <v>正压2#电池抽气时间（S_UInt）</v>
      </c>
      <c r="H52" s="27" t="s">
        <v>609</v>
      </c>
      <c r="I52" s="27"/>
      <c r="J52" s="27" t="s">
        <v>882</v>
      </c>
      <c r="K52" s="27" t="str">
        <f t="shared" si="9"/>
        <v>正压3#电池抽气时间（S_UInt）</v>
      </c>
      <c r="L52" s="38" t="s">
        <v>628</v>
      </c>
      <c r="M52" s="27"/>
    </row>
    <row r="53" spans="2:13" x14ac:dyDescent="0.15">
      <c r="B53" s="37" t="s">
        <v>868</v>
      </c>
      <c r="C53" s="27" t="str">
        <f t="shared" si="7"/>
        <v>正压1#电池充氦压力（Pa_Float）</v>
      </c>
      <c r="D53" s="27" t="s">
        <v>591</v>
      </c>
      <c r="E53" s="27"/>
      <c r="F53" s="27" t="s">
        <v>871</v>
      </c>
      <c r="G53" s="27" t="str">
        <f t="shared" si="8"/>
        <v>正压2#电池充氦压力（Pa_Float）</v>
      </c>
      <c r="H53" s="27" t="s">
        <v>610</v>
      </c>
      <c r="I53" s="27"/>
      <c r="J53" s="27" t="s">
        <v>874</v>
      </c>
      <c r="K53" s="27" t="str">
        <f t="shared" si="9"/>
        <v>正压3#电池充氦压力（Pa_Float）</v>
      </c>
      <c r="L53" s="38" t="s">
        <v>399</v>
      </c>
      <c r="M53" s="27"/>
    </row>
    <row r="54" spans="2:13" ht="36" x14ac:dyDescent="0.15">
      <c r="B54" s="49" t="s">
        <v>908</v>
      </c>
      <c r="C54" s="50" t="str">
        <f t="shared" si="7"/>
        <v>正压1#腔体测试结果（1 OK，2腔体泄漏，3电池泄漏，4注氦超时，5氦检异常，6气密NG，7注氦NG，8氦嘴泄漏）</v>
      </c>
      <c r="D54" s="27" t="s">
        <v>592</v>
      </c>
      <c r="E54" s="27"/>
      <c r="F54" s="50" t="s">
        <v>909</v>
      </c>
      <c r="G54" s="50" t="str">
        <f t="shared" si="8"/>
        <v>正压2#腔体测试结果（1 OK，2腔体泄漏，3电池泄漏，4注氦超时，5氦检异常，6气密NG，7注氦NG，8氦嘴泄漏）</v>
      </c>
      <c r="H54" s="27" t="s">
        <v>517</v>
      </c>
      <c r="I54" s="27"/>
      <c r="J54" s="50" t="s">
        <v>910</v>
      </c>
      <c r="K54" s="50" t="str">
        <f t="shared" si="9"/>
        <v>正压3#腔体测试结果（1 OK，2腔体泄漏，3电池泄漏，4注氦超时，5氦检异常，6气密NG，7注氦NG，8氦嘴泄漏）</v>
      </c>
      <c r="L54" s="38" t="s">
        <v>400</v>
      </c>
      <c r="M54" s="27"/>
    </row>
    <row r="55" spans="2:13" x14ac:dyDescent="0.15">
      <c r="B55" s="49"/>
      <c r="C55" s="27"/>
      <c r="D55" s="27" t="s">
        <v>593</v>
      </c>
      <c r="E55" s="27"/>
      <c r="F55" s="50"/>
      <c r="G55" s="27"/>
      <c r="H55" s="27" t="s">
        <v>611</v>
      </c>
      <c r="I55" s="27"/>
      <c r="J55" s="50"/>
      <c r="K55" s="27"/>
      <c r="L55" s="38" t="s">
        <v>401</v>
      </c>
      <c r="M55" s="27"/>
    </row>
    <row r="56" spans="2:13" x14ac:dyDescent="0.15">
      <c r="B56" s="49"/>
      <c r="C56" s="50"/>
      <c r="D56" s="27" t="s">
        <v>594</v>
      </c>
      <c r="E56" s="27"/>
      <c r="F56" s="50"/>
      <c r="G56" s="50"/>
      <c r="H56" s="27" t="s">
        <v>518</v>
      </c>
      <c r="I56" s="27"/>
      <c r="J56" s="50"/>
      <c r="K56" s="50"/>
      <c r="L56" s="38" t="s">
        <v>402</v>
      </c>
      <c r="M56" s="27"/>
    </row>
    <row r="57" spans="2:13" x14ac:dyDescent="0.15">
      <c r="B57" s="49"/>
      <c r="C57" s="50"/>
      <c r="D57" s="50" t="s">
        <v>595</v>
      </c>
      <c r="E57" s="50"/>
      <c r="F57" s="50"/>
      <c r="G57" s="50"/>
      <c r="H57" s="50" t="s">
        <v>612</v>
      </c>
      <c r="I57" s="50"/>
      <c r="J57" s="50"/>
      <c r="K57" s="50"/>
      <c r="L57" s="38" t="s">
        <v>403</v>
      </c>
      <c r="M57" s="27"/>
    </row>
    <row r="58" spans="2:13" x14ac:dyDescent="0.15">
      <c r="B58" s="49"/>
      <c r="C58" s="50"/>
      <c r="D58" s="50" t="s">
        <v>596</v>
      </c>
      <c r="E58" s="50"/>
      <c r="F58" s="50"/>
      <c r="G58" s="50"/>
      <c r="H58" s="50" t="s">
        <v>519</v>
      </c>
      <c r="I58" s="50"/>
      <c r="J58" s="50"/>
      <c r="K58" s="50"/>
      <c r="L58" s="92" t="s">
        <v>404</v>
      </c>
      <c r="M58" s="91"/>
    </row>
    <row r="59" spans="2:13" x14ac:dyDescent="0.15">
      <c r="B59" s="49"/>
      <c r="C59" s="50"/>
      <c r="D59" s="50" t="s">
        <v>597</v>
      </c>
      <c r="E59" s="50"/>
      <c r="F59" s="50"/>
      <c r="G59" s="50"/>
      <c r="H59" s="50" t="s">
        <v>613</v>
      </c>
      <c r="I59" s="50"/>
      <c r="J59" s="50"/>
      <c r="K59" s="50"/>
      <c r="L59" s="92" t="s">
        <v>405</v>
      </c>
      <c r="M59" s="91"/>
    </row>
    <row r="60" spans="2:13" x14ac:dyDescent="0.15">
      <c r="B60" s="49"/>
      <c r="C60" s="50"/>
      <c r="D60" s="50" t="s">
        <v>598</v>
      </c>
      <c r="E60" s="50"/>
      <c r="F60" s="50"/>
      <c r="G60" s="50"/>
      <c r="H60" s="50" t="s">
        <v>520</v>
      </c>
      <c r="I60" s="50"/>
      <c r="J60" s="50"/>
      <c r="K60" s="50"/>
      <c r="L60" s="92" t="s">
        <v>406</v>
      </c>
      <c r="M60" s="91"/>
    </row>
    <row r="61" spans="2:13" x14ac:dyDescent="0.15">
      <c r="B61" s="49"/>
      <c r="C61" s="50"/>
      <c r="D61" s="50" t="s">
        <v>599</v>
      </c>
      <c r="E61" s="50"/>
      <c r="F61" s="50"/>
      <c r="G61" s="50"/>
      <c r="H61" s="50" t="s">
        <v>614</v>
      </c>
      <c r="I61" s="50"/>
      <c r="J61" s="50"/>
      <c r="K61" s="50"/>
      <c r="L61" s="38" t="s">
        <v>415</v>
      </c>
      <c r="M61" s="27"/>
    </row>
    <row r="62" spans="2:13" x14ac:dyDescent="0.15">
      <c r="B62" s="49"/>
      <c r="C62" s="50"/>
      <c r="D62" s="27" t="s">
        <v>600</v>
      </c>
      <c r="E62" s="27"/>
      <c r="F62" s="50"/>
      <c r="G62" s="50"/>
      <c r="H62" s="27" t="s">
        <v>521</v>
      </c>
      <c r="I62" s="27"/>
      <c r="J62" s="50"/>
      <c r="K62" s="50"/>
      <c r="L62" s="38" t="s">
        <v>416</v>
      </c>
      <c r="M62" s="27"/>
    </row>
    <row r="63" spans="2:13" x14ac:dyDescent="0.15">
      <c r="B63" s="54" t="s">
        <v>755</v>
      </c>
      <c r="C63" s="55"/>
      <c r="D63" s="29" t="s">
        <v>601</v>
      </c>
      <c r="E63" s="29"/>
      <c r="F63" s="55" t="s">
        <v>754</v>
      </c>
      <c r="G63" s="55"/>
      <c r="H63" s="29" t="s">
        <v>615</v>
      </c>
      <c r="I63" s="29"/>
      <c r="J63" s="55" t="s">
        <v>756</v>
      </c>
      <c r="K63" s="55"/>
      <c r="L63" s="53" t="s">
        <v>417</v>
      </c>
      <c r="M63" s="29"/>
    </row>
    <row r="64" spans="2:13" x14ac:dyDescent="0.15">
      <c r="B64" s="46"/>
      <c r="C64" s="41"/>
      <c r="D64" s="41"/>
      <c r="E64" s="41"/>
      <c r="F64" s="41"/>
      <c r="G64" s="41"/>
      <c r="H64" s="41"/>
      <c r="I64" s="41"/>
      <c r="J64" s="41"/>
      <c r="K64" s="41"/>
      <c r="L64" s="43"/>
      <c r="M64" s="27"/>
    </row>
    <row r="65" spans="2:13" x14ac:dyDescent="0.15">
      <c r="B65" s="90"/>
      <c r="C65" s="88"/>
      <c r="D65" s="88"/>
      <c r="E65" s="88"/>
      <c r="F65" s="88"/>
      <c r="G65" s="88"/>
      <c r="H65" s="88"/>
      <c r="I65" s="88"/>
      <c r="J65" s="88"/>
      <c r="K65" s="88"/>
      <c r="L65" s="51"/>
      <c r="M65" s="25"/>
    </row>
    <row r="66" spans="2:13" x14ac:dyDescent="0.15">
      <c r="B66" s="39"/>
      <c r="C66" s="25"/>
      <c r="D66" s="25"/>
      <c r="E66" s="25"/>
      <c r="F66" s="27"/>
      <c r="G66" s="25"/>
      <c r="H66" s="25"/>
      <c r="I66" s="25"/>
      <c r="J66" s="27"/>
      <c r="K66" s="25"/>
      <c r="L66" s="47"/>
      <c r="M66" s="25"/>
    </row>
    <row r="67" spans="2:13" x14ac:dyDescent="0.15">
      <c r="B67" s="37"/>
      <c r="C67" s="25"/>
      <c r="D67" s="25"/>
      <c r="E67" s="25"/>
      <c r="F67" s="27"/>
      <c r="G67" s="25"/>
      <c r="H67" s="25"/>
      <c r="I67" s="25"/>
      <c r="J67" s="27"/>
      <c r="K67" s="25"/>
      <c r="L67" s="47"/>
      <c r="M67" s="25"/>
    </row>
    <row r="68" spans="2:13" x14ac:dyDescent="0.15">
      <c r="B68" s="37"/>
      <c r="C68" s="25"/>
      <c r="D68" s="25"/>
      <c r="E68" s="25"/>
      <c r="F68" s="27"/>
      <c r="G68" s="25"/>
      <c r="H68" s="25"/>
      <c r="I68" s="25"/>
      <c r="J68" s="27"/>
      <c r="K68" s="25"/>
      <c r="L68" s="47"/>
      <c r="M68" s="25"/>
    </row>
    <row r="69" spans="2:13" x14ac:dyDescent="0.15">
      <c r="B69" s="39"/>
      <c r="C69" s="25"/>
      <c r="D69" s="25"/>
      <c r="E69" s="25"/>
      <c r="F69" s="25"/>
      <c r="G69" s="25"/>
      <c r="H69" s="25"/>
      <c r="I69" s="25"/>
      <c r="J69" s="25"/>
      <c r="K69" s="25"/>
      <c r="L69" s="47"/>
      <c r="M69" s="25"/>
    </row>
    <row r="70" spans="2:13" x14ac:dyDescent="0.15">
      <c r="B70" s="39"/>
      <c r="C70" s="25"/>
      <c r="D70" s="25"/>
      <c r="E70" s="25"/>
      <c r="F70" s="25"/>
      <c r="G70" s="25"/>
      <c r="H70" s="25"/>
      <c r="I70" s="25"/>
      <c r="J70" s="25"/>
      <c r="K70" s="25"/>
      <c r="L70" s="47"/>
      <c r="M70" s="25"/>
    </row>
    <row r="71" spans="2:13" x14ac:dyDescent="0.15">
      <c r="B71" s="39"/>
      <c r="C71" s="25"/>
      <c r="D71" s="25"/>
      <c r="E71" s="25"/>
      <c r="F71" s="25"/>
      <c r="G71" s="25"/>
      <c r="H71" s="25"/>
      <c r="I71" s="25"/>
      <c r="J71" s="25"/>
      <c r="K71" s="25"/>
      <c r="L71" s="47"/>
      <c r="M71" s="25"/>
    </row>
    <row r="72" spans="2:13" x14ac:dyDescent="0.15">
      <c r="B72" s="39"/>
      <c r="C72" s="25"/>
      <c r="D72" s="25"/>
      <c r="E72" s="25"/>
      <c r="F72" s="25"/>
      <c r="G72" s="25"/>
      <c r="H72" s="25"/>
      <c r="I72" s="25"/>
      <c r="J72" s="25"/>
      <c r="K72" s="25"/>
      <c r="L72" s="47"/>
      <c r="M72" s="25"/>
    </row>
    <row r="73" spans="2:13" x14ac:dyDescent="0.15">
      <c r="B73" s="40"/>
      <c r="C73" s="42"/>
      <c r="D73" s="42"/>
      <c r="E73" s="42"/>
      <c r="F73" s="42"/>
      <c r="G73" s="42"/>
      <c r="H73" s="42"/>
      <c r="I73" s="42"/>
      <c r="J73" s="42"/>
      <c r="K73" s="42"/>
      <c r="L73" s="89"/>
      <c r="M73" s="25"/>
    </row>
    <row r="74" spans="2:13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x14ac:dyDescent="0.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x14ac:dyDescent="0.15">
      <c r="B76" s="158" t="s">
        <v>680</v>
      </c>
      <c r="C76" s="159"/>
      <c r="D76" s="160"/>
      <c r="E76" s="160"/>
      <c r="F76" s="160"/>
      <c r="G76" s="57"/>
      <c r="H76" s="51"/>
      <c r="I76" s="25"/>
      <c r="J76" s="2"/>
      <c r="K76" s="2"/>
      <c r="L76" s="2"/>
      <c r="M76" s="2"/>
    </row>
    <row r="77" spans="2:13" x14ac:dyDescent="0.15">
      <c r="B77" s="71" t="s">
        <v>968</v>
      </c>
      <c r="C77" s="76" t="s">
        <v>903</v>
      </c>
      <c r="D77" s="56"/>
      <c r="E77" s="84"/>
      <c r="F77" s="75" t="s">
        <v>915</v>
      </c>
      <c r="G77" s="28" t="s">
        <v>342</v>
      </c>
      <c r="H77" s="47"/>
      <c r="I77" s="25"/>
      <c r="J77" s="2"/>
      <c r="K77" s="2"/>
      <c r="L77" s="2"/>
      <c r="M77" s="2"/>
    </row>
    <row r="78" spans="2:13" x14ac:dyDescent="0.15">
      <c r="B78" s="36" t="s">
        <v>386</v>
      </c>
      <c r="D78" s="28" t="s">
        <v>422</v>
      </c>
      <c r="E78" s="28"/>
      <c r="F78" s="28" t="s">
        <v>390</v>
      </c>
      <c r="H78" s="48" t="s">
        <v>387</v>
      </c>
      <c r="I78" s="28"/>
      <c r="J78" s="2"/>
      <c r="K78" s="2"/>
      <c r="L78" s="2"/>
      <c r="M78" s="2"/>
    </row>
    <row r="79" spans="2:13" x14ac:dyDescent="0.15">
      <c r="B79" s="37" t="s">
        <v>836</v>
      </c>
      <c r="C79" s="27" t="str">
        <f>B$77&amp;B79</f>
        <v>腔体自检设定真空到达阀值（Pa_Float）</v>
      </c>
      <c r="D79" s="27" t="s">
        <v>629</v>
      </c>
      <c r="E79" s="27"/>
      <c r="F79" s="27" t="s">
        <v>836</v>
      </c>
      <c r="G79" s="27" t="str">
        <f t="shared" ref="G79:G94" si="10">F$77&amp;F79</f>
        <v>负压腔体测试设定真空到达阀值（Pa_Float）</v>
      </c>
      <c r="H79" s="38" t="s">
        <v>630</v>
      </c>
      <c r="I79" s="27"/>
      <c r="J79" s="2"/>
      <c r="K79" s="2"/>
      <c r="L79" s="2"/>
      <c r="M79" s="2"/>
    </row>
    <row r="80" spans="2:13" x14ac:dyDescent="0.15">
      <c r="B80" s="37" t="s">
        <v>967</v>
      </c>
      <c r="C80" s="27" t="str">
        <f t="shared" ref="C80:C83" si="11">B$77&amp;B80</f>
        <v>腔体自检设定抽真空时间（S_UInt）</v>
      </c>
      <c r="D80" s="27" t="s">
        <v>424</v>
      </c>
      <c r="E80" s="27"/>
      <c r="F80" s="27" t="s">
        <v>837</v>
      </c>
      <c r="G80" s="27" t="str">
        <f t="shared" si="10"/>
        <v>负压腔体测试设定抽真空时间（S_UInt）</v>
      </c>
      <c r="H80" s="38" t="s">
        <v>442</v>
      </c>
      <c r="I80" s="27"/>
      <c r="J80" s="2"/>
      <c r="K80" s="2"/>
      <c r="L80" s="2"/>
      <c r="M80" s="2"/>
    </row>
    <row r="81" spans="2:13" x14ac:dyDescent="0.15">
      <c r="B81" s="37" t="s">
        <v>916</v>
      </c>
      <c r="C81" s="27" t="str">
        <f t="shared" si="11"/>
        <v>腔体自检设定泄漏量（Pa_Float）</v>
      </c>
      <c r="D81" s="27" t="s">
        <v>425</v>
      </c>
      <c r="E81" s="27"/>
      <c r="F81" s="27" t="s">
        <v>838</v>
      </c>
      <c r="G81" s="27" t="str">
        <f t="shared" si="10"/>
        <v>负压腔体测试设定抽氦后压力（Pa_Float）</v>
      </c>
      <c r="H81" s="38" t="s">
        <v>631</v>
      </c>
      <c r="I81" s="27"/>
      <c r="J81" s="2"/>
      <c r="K81" s="2"/>
      <c r="L81" s="2"/>
      <c r="M81" s="2"/>
    </row>
    <row r="82" spans="2:13" x14ac:dyDescent="0.15">
      <c r="B82" s="37" t="s">
        <v>917</v>
      </c>
      <c r="C82" s="27" t="str">
        <f t="shared" si="11"/>
        <v>腔体自检设定保压前延时（S_UInt）</v>
      </c>
      <c r="D82" s="27" t="s">
        <v>426</v>
      </c>
      <c r="E82" s="27"/>
      <c r="F82" s="27" t="s">
        <v>841</v>
      </c>
      <c r="G82" s="27" t="str">
        <f t="shared" si="10"/>
        <v>负压腔体测试设定氦检时间（S_UInt）</v>
      </c>
      <c r="H82" s="38" t="s">
        <v>443</v>
      </c>
      <c r="I82" s="27"/>
      <c r="J82" s="2"/>
      <c r="K82" s="2"/>
      <c r="L82" s="2"/>
      <c r="M82" s="2"/>
    </row>
    <row r="83" spans="2:13" x14ac:dyDescent="0.15">
      <c r="B83" s="37" t="s">
        <v>918</v>
      </c>
      <c r="C83" s="27" t="str">
        <f t="shared" si="11"/>
        <v>腔体自检设定保压时间（S_UInt）</v>
      </c>
      <c r="D83" s="27" t="s">
        <v>427</v>
      </c>
      <c r="E83" s="27"/>
      <c r="F83" s="27" t="s">
        <v>883</v>
      </c>
      <c r="G83" s="27" t="str">
        <f t="shared" si="10"/>
        <v>负压腔体测试设定破真空阀值（Pa_Float）</v>
      </c>
      <c r="H83" s="38" t="s">
        <v>632</v>
      </c>
      <c r="I83" s="27"/>
      <c r="J83" s="2"/>
      <c r="K83" s="2"/>
      <c r="L83" s="2"/>
      <c r="M83" s="2"/>
    </row>
    <row r="84" spans="2:13" x14ac:dyDescent="0.15">
      <c r="B84" s="39"/>
      <c r="C84" s="25"/>
      <c r="D84" s="27" t="s">
        <v>428</v>
      </c>
      <c r="E84" s="27"/>
      <c r="F84" s="27" t="s">
        <v>886</v>
      </c>
      <c r="G84" s="27" t="str">
        <f t="shared" si="10"/>
        <v>负压腔体测试设定氦检关真空延时（S_UInt）</v>
      </c>
      <c r="H84" s="38" t="s">
        <v>444</v>
      </c>
      <c r="I84" s="27"/>
      <c r="J84" s="2"/>
      <c r="K84" s="2"/>
      <c r="L84" s="2"/>
      <c r="M84" s="2"/>
    </row>
    <row r="85" spans="2:13" x14ac:dyDescent="0.15">
      <c r="B85" s="39"/>
      <c r="C85" s="25"/>
      <c r="D85" s="27" t="s">
        <v>429</v>
      </c>
      <c r="E85" s="27"/>
      <c r="F85" s="27" t="s">
        <v>842</v>
      </c>
      <c r="G85" s="27" t="str">
        <f t="shared" si="10"/>
        <v>负压腔体测试设定泄漏率（Pa.m3/s_Float）</v>
      </c>
      <c r="H85" s="38" t="s">
        <v>633</v>
      </c>
      <c r="I85" s="27"/>
      <c r="J85" s="2"/>
      <c r="K85" s="2"/>
      <c r="L85" s="2"/>
      <c r="M85" s="2"/>
    </row>
    <row r="86" spans="2:13" x14ac:dyDescent="0.15">
      <c r="B86" s="39"/>
      <c r="C86" s="25"/>
      <c r="D86" s="27" t="s">
        <v>430</v>
      </c>
      <c r="E86" s="27"/>
      <c r="F86" s="27" t="s">
        <v>845</v>
      </c>
      <c r="G86" s="27" t="str">
        <f t="shared" si="10"/>
        <v>负压腔体测试设定泄漏率（Pa.m3/s_Float_幂）</v>
      </c>
      <c r="H86" s="38" t="s">
        <v>445</v>
      </c>
      <c r="I86" s="27"/>
      <c r="J86" s="2"/>
      <c r="K86" s="2"/>
      <c r="L86" s="2"/>
      <c r="M86" s="2"/>
    </row>
    <row r="87" spans="2:13" x14ac:dyDescent="0.15">
      <c r="B87" s="39"/>
      <c r="C87" s="25"/>
      <c r="D87" s="27" t="s">
        <v>431</v>
      </c>
      <c r="E87" s="27"/>
      <c r="F87" s="27" t="s">
        <v>843</v>
      </c>
      <c r="G87" s="27" t="str">
        <f t="shared" si="10"/>
        <v>负压腔体测试设定检漏口压力（Pa_Float）</v>
      </c>
      <c r="H87" s="38" t="s">
        <v>634</v>
      </c>
      <c r="I87" s="27"/>
      <c r="J87" s="2"/>
      <c r="K87" s="2"/>
      <c r="L87" s="2"/>
      <c r="M87" s="2"/>
    </row>
    <row r="88" spans="2:13" x14ac:dyDescent="0.15">
      <c r="B88" s="39"/>
      <c r="C88" s="25"/>
      <c r="D88" s="27" t="s">
        <v>432</v>
      </c>
      <c r="E88" s="27"/>
      <c r="F88" s="27" t="s">
        <v>844</v>
      </c>
      <c r="G88" s="27" t="str">
        <f t="shared" si="10"/>
        <v>负压腔体测试设定检漏口压力（Pa_Float_幂）</v>
      </c>
      <c r="H88" s="38" t="s">
        <v>446</v>
      </c>
      <c r="I88" s="27"/>
      <c r="J88" s="2"/>
      <c r="K88" s="2"/>
      <c r="L88" s="2"/>
      <c r="M88" s="2"/>
    </row>
    <row r="89" spans="2:13" x14ac:dyDescent="0.15">
      <c r="B89" s="39"/>
      <c r="C89" s="25"/>
      <c r="D89" s="27" t="s">
        <v>433</v>
      </c>
      <c r="E89" s="27"/>
      <c r="F89" s="27" t="s">
        <v>846</v>
      </c>
      <c r="G89" s="27" t="str">
        <f t="shared" si="10"/>
        <v>负压腔体测试设定氦检仪稳定漏率（Pa.m3/s_Float）</v>
      </c>
      <c r="H89" s="38" t="s">
        <v>635</v>
      </c>
      <c r="I89" s="27"/>
      <c r="J89" s="2"/>
      <c r="K89" s="2"/>
      <c r="L89" s="2"/>
      <c r="M89" s="2"/>
    </row>
    <row r="90" spans="2:13" x14ac:dyDescent="0.15">
      <c r="B90" s="39"/>
      <c r="C90" s="25"/>
      <c r="D90" s="27" t="s">
        <v>434</v>
      </c>
      <c r="E90" s="27"/>
      <c r="F90" s="27" t="s">
        <v>847</v>
      </c>
      <c r="G90" s="27" t="str">
        <f t="shared" si="10"/>
        <v>负压腔体测试设定氦检仪稳定漏率（Pa.m3/s_Float_幂）</v>
      </c>
      <c r="H90" s="38" t="s">
        <v>447</v>
      </c>
      <c r="I90" s="27"/>
      <c r="J90" s="2"/>
      <c r="K90" s="2"/>
      <c r="L90" s="2"/>
      <c r="M90" s="2"/>
    </row>
    <row r="91" spans="2:13" x14ac:dyDescent="0.15">
      <c r="B91" s="39"/>
      <c r="C91" s="25"/>
      <c r="D91" s="27" t="s">
        <v>435</v>
      </c>
      <c r="E91" s="27"/>
      <c r="F91" s="27" t="s">
        <v>932</v>
      </c>
      <c r="G91" s="27" t="str">
        <f t="shared" si="10"/>
        <v>负压腔体测试设定氦检仪稳定时间（S_UInt）</v>
      </c>
      <c r="H91" s="38" t="s">
        <v>636</v>
      </c>
      <c r="I91" s="27"/>
      <c r="J91" s="2"/>
      <c r="K91" s="2"/>
      <c r="L91" s="2"/>
      <c r="M91" s="2"/>
    </row>
    <row r="92" spans="2:13" x14ac:dyDescent="0.15">
      <c r="B92" s="39"/>
      <c r="C92" s="25"/>
      <c r="D92" s="27" t="s">
        <v>941</v>
      </c>
      <c r="E92" s="27"/>
      <c r="F92" s="27" t="s">
        <v>933</v>
      </c>
      <c r="G92" s="27" t="str">
        <f t="shared" si="10"/>
        <v>负压腔体测试设定1#抽气阀关延时（S_UInt）</v>
      </c>
      <c r="H92" s="38" t="s">
        <v>943</v>
      </c>
      <c r="I92" s="27"/>
      <c r="J92" s="2"/>
      <c r="K92" s="2"/>
      <c r="L92" s="2"/>
      <c r="M92" s="2"/>
    </row>
    <row r="93" spans="2:13" x14ac:dyDescent="0.15">
      <c r="B93" s="39"/>
      <c r="C93" s="25"/>
      <c r="D93" s="27" t="s">
        <v>942</v>
      </c>
      <c r="E93" s="27"/>
      <c r="F93" s="27" t="s">
        <v>934</v>
      </c>
      <c r="G93" s="27" t="str">
        <f t="shared" si="10"/>
        <v>负压腔体测试设定2#抽气阀关延时（S_UInt）</v>
      </c>
      <c r="H93" s="38" t="s">
        <v>944</v>
      </c>
      <c r="I93" s="27"/>
      <c r="J93" s="2"/>
      <c r="K93" s="2"/>
      <c r="L93" s="2"/>
      <c r="M93" s="2"/>
    </row>
    <row r="94" spans="2:13" x14ac:dyDescent="0.15">
      <c r="B94" s="40"/>
      <c r="C94" s="42"/>
      <c r="D94" s="41"/>
      <c r="E94" s="41"/>
      <c r="F94" s="41" t="s">
        <v>935</v>
      </c>
      <c r="G94" s="41" t="str">
        <f t="shared" si="10"/>
        <v>负压腔体测试设定3#抽气阀关延时（S_UInt）</v>
      </c>
      <c r="H94" s="43" t="s">
        <v>945</v>
      </c>
      <c r="I94" s="27"/>
      <c r="J94" s="2"/>
      <c r="K94" s="2"/>
      <c r="L94" s="2"/>
      <c r="M94" s="2"/>
    </row>
    <row r="95" spans="2:13" x14ac:dyDescent="0.15">
      <c r="B95" s="71" t="s">
        <v>969</v>
      </c>
      <c r="C95" s="88"/>
      <c r="D95" s="88"/>
      <c r="E95" s="25"/>
      <c r="F95" s="75" t="s">
        <v>915</v>
      </c>
      <c r="G95" s="88"/>
      <c r="H95" s="51"/>
      <c r="I95" s="25"/>
      <c r="J95" s="2"/>
      <c r="K95" s="2"/>
      <c r="L95" s="2"/>
      <c r="M95" s="2"/>
    </row>
    <row r="96" spans="2:13" x14ac:dyDescent="0.15">
      <c r="B96" s="37" t="s">
        <v>959</v>
      </c>
      <c r="C96" s="25" t="str">
        <f>B$95&amp;B96&amp;"延时"</f>
        <v>腔体自检设定抽真空延时</v>
      </c>
      <c r="D96" s="25"/>
      <c r="E96" s="25"/>
      <c r="F96" s="27" t="s">
        <v>972</v>
      </c>
      <c r="G96" s="25" t="str">
        <f>F$95&amp;F96&amp;"延时"</f>
        <v>负压腔体测试设定抽真空延时</v>
      </c>
      <c r="H96" s="47"/>
      <c r="I96" s="25"/>
      <c r="J96" s="2"/>
      <c r="K96" s="2"/>
      <c r="L96" s="2"/>
      <c r="M96" s="2"/>
    </row>
    <row r="97" spans="2:13" x14ac:dyDescent="0.15">
      <c r="B97" s="37" t="s">
        <v>970</v>
      </c>
      <c r="C97" s="25" t="str">
        <f t="shared" ref="C97:C98" si="12">B$95&amp;B97&amp;"延时"</f>
        <v>腔体自检设定保压前延时</v>
      </c>
      <c r="D97" s="25"/>
      <c r="E97" s="25"/>
      <c r="F97" s="27" t="s">
        <v>973</v>
      </c>
      <c r="G97" s="25" t="str">
        <f t="shared" ref="G97:G101" si="13">F$95&amp;F97&amp;"延时"</f>
        <v>负压腔体测试设定氦检延时</v>
      </c>
      <c r="H97" s="47"/>
      <c r="I97" s="25"/>
      <c r="J97" s="2"/>
      <c r="K97" s="2"/>
      <c r="L97" s="2"/>
      <c r="M97" s="2"/>
    </row>
    <row r="98" spans="2:13" x14ac:dyDescent="0.15">
      <c r="B98" s="37" t="s">
        <v>971</v>
      </c>
      <c r="C98" s="25" t="str">
        <f t="shared" si="12"/>
        <v>腔体自检设定保压延时</v>
      </c>
      <c r="D98" s="25"/>
      <c r="E98" s="25"/>
      <c r="F98" s="27" t="s">
        <v>974</v>
      </c>
      <c r="G98" s="25" t="str">
        <f t="shared" si="13"/>
        <v>负压腔体测试设定氦检仪稳定延时</v>
      </c>
      <c r="H98" s="47"/>
      <c r="I98" s="25"/>
      <c r="J98" s="2"/>
      <c r="K98" s="2"/>
      <c r="L98" s="2"/>
      <c r="M98" s="2"/>
    </row>
    <row r="99" spans="2:13" x14ac:dyDescent="0.15">
      <c r="B99" s="39"/>
      <c r="C99" s="25"/>
      <c r="D99" s="25"/>
      <c r="E99" s="25"/>
      <c r="F99" s="27" t="s">
        <v>975</v>
      </c>
      <c r="G99" s="25" t="str">
        <f t="shared" si="13"/>
        <v>负压腔体测试设定1#抽气阀关延时</v>
      </c>
      <c r="H99" s="47"/>
      <c r="I99" s="25"/>
      <c r="J99" s="2"/>
      <c r="K99" s="2"/>
      <c r="L99" s="2"/>
      <c r="M99" s="2"/>
    </row>
    <row r="100" spans="2:13" x14ac:dyDescent="0.15">
      <c r="B100" s="39"/>
      <c r="C100" s="25"/>
      <c r="D100" s="25"/>
      <c r="E100" s="25"/>
      <c r="F100" s="27" t="s">
        <v>976</v>
      </c>
      <c r="G100" s="25" t="str">
        <f t="shared" si="13"/>
        <v>负压腔体测试设定2#抽气阀关延时</v>
      </c>
      <c r="H100" s="47"/>
      <c r="I100" s="25"/>
      <c r="J100" s="2"/>
      <c r="K100" s="2"/>
      <c r="L100" s="2"/>
      <c r="M100" s="2"/>
    </row>
    <row r="101" spans="2:13" x14ac:dyDescent="0.15">
      <c r="B101" s="39"/>
      <c r="C101" s="25"/>
      <c r="D101" s="25"/>
      <c r="E101" s="25"/>
      <c r="F101" s="27" t="s">
        <v>977</v>
      </c>
      <c r="G101" s="25" t="str">
        <f t="shared" si="13"/>
        <v>负压腔体测试设定3#抽气阀关延时</v>
      </c>
      <c r="H101" s="47"/>
      <c r="I101" s="25"/>
      <c r="J101" s="2"/>
      <c r="K101" s="2"/>
      <c r="L101" s="2"/>
      <c r="M101" s="2"/>
    </row>
    <row r="102" spans="2:13" x14ac:dyDescent="0.15">
      <c r="B102" s="39"/>
      <c r="C102" s="25"/>
      <c r="D102" s="25"/>
      <c r="E102" s="25"/>
      <c r="F102" s="25"/>
      <c r="G102" s="25"/>
      <c r="H102" s="47"/>
      <c r="I102" s="25"/>
      <c r="J102" s="2"/>
      <c r="K102" s="2"/>
      <c r="L102" s="2"/>
      <c r="M102" s="2"/>
    </row>
    <row r="103" spans="2:13" x14ac:dyDescent="0.15">
      <c r="B103" s="39"/>
      <c r="C103" s="25"/>
      <c r="D103" s="25"/>
      <c r="E103" s="25"/>
      <c r="F103" s="25"/>
      <c r="G103" s="25"/>
      <c r="H103" s="47"/>
      <c r="I103" s="25"/>
      <c r="J103" s="2"/>
      <c r="K103" s="2"/>
      <c r="L103" s="2"/>
      <c r="M103" s="2"/>
    </row>
    <row r="104" spans="2:13" x14ac:dyDescent="0.15">
      <c r="B104" s="39"/>
      <c r="C104" s="25"/>
      <c r="D104" s="25"/>
      <c r="E104" s="25"/>
      <c r="F104" s="25"/>
      <c r="G104" s="25"/>
      <c r="H104" s="47"/>
      <c r="I104" s="25"/>
      <c r="J104" s="2"/>
      <c r="K104" s="2"/>
      <c r="L104" s="2"/>
      <c r="M104" s="2"/>
    </row>
    <row r="105" spans="2:13" x14ac:dyDescent="0.15">
      <c r="B105" s="39"/>
      <c r="C105" s="25"/>
      <c r="D105" s="25"/>
      <c r="E105" s="25"/>
      <c r="F105" s="25"/>
      <c r="G105" s="25"/>
      <c r="H105" s="47"/>
      <c r="I105" s="25"/>
      <c r="J105" s="2"/>
      <c r="K105" s="2"/>
      <c r="L105" s="2"/>
      <c r="M105" s="2"/>
    </row>
    <row r="106" spans="2:13" x14ac:dyDescent="0.15">
      <c r="B106" s="40"/>
      <c r="C106" s="42"/>
      <c r="D106" s="42"/>
      <c r="E106" s="42"/>
      <c r="F106" s="42"/>
      <c r="G106" s="42"/>
      <c r="H106" s="89"/>
      <c r="I106" s="25"/>
      <c r="J106" s="2"/>
      <c r="K106" s="2"/>
      <c r="L106" s="2"/>
      <c r="M106" s="2"/>
    </row>
    <row r="107" spans="2:13" x14ac:dyDescent="0.1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 x14ac:dyDescent="0.1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 x14ac:dyDescent="0.15">
      <c r="B109" s="158" t="s">
        <v>681</v>
      </c>
      <c r="C109" s="159"/>
      <c r="D109" s="159"/>
      <c r="E109" s="159"/>
      <c r="F109" s="159"/>
      <c r="G109" s="159"/>
      <c r="H109" s="159"/>
      <c r="I109" s="159"/>
      <c r="J109" s="159"/>
      <c r="K109" s="159"/>
      <c r="L109" s="171"/>
      <c r="M109" s="75"/>
    </row>
    <row r="110" spans="2:13" x14ac:dyDescent="0.15">
      <c r="B110" s="71" t="s">
        <v>921</v>
      </c>
      <c r="C110" s="75" t="s">
        <v>919</v>
      </c>
      <c r="D110" s="75"/>
      <c r="E110" s="75"/>
      <c r="F110" s="75"/>
      <c r="G110" s="75" t="s">
        <v>920</v>
      </c>
      <c r="H110" s="75"/>
      <c r="I110" s="75"/>
      <c r="J110" s="75"/>
      <c r="K110" s="75" t="s">
        <v>902</v>
      </c>
      <c r="L110" s="77"/>
      <c r="M110" s="75"/>
    </row>
    <row r="111" spans="2:13" x14ac:dyDescent="0.15">
      <c r="B111" s="36" t="s">
        <v>639</v>
      </c>
      <c r="C111" s="76"/>
      <c r="D111" s="28" t="s">
        <v>472</v>
      </c>
      <c r="E111" s="28"/>
      <c r="F111" s="28" t="s">
        <v>640</v>
      </c>
      <c r="G111" s="28"/>
      <c r="H111" s="28" t="s">
        <v>472</v>
      </c>
      <c r="I111" s="28"/>
      <c r="J111" s="28" t="s">
        <v>641</v>
      </c>
      <c r="K111" s="28"/>
      <c r="L111" s="48" t="s">
        <v>472</v>
      </c>
      <c r="M111" s="28"/>
    </row>
    <row r="112" spans="2:13" x14ac:dyDescent="0.15">
      <c r="B112" s="37" t="s">
        <v>887</v>
      </c>
      <c r="C112" s="27" t="str">
        <f t="shared" ref="C112:C117" si="14">B$110&amp;B112</f>
        <v>负压1#腔体自检抽气时间（S_UInt）</v>
      </c>
      <c r="D112" s="27" t="s">
        <v>642</v>
      </c>
      <c r="E112" s="27"/>
      <c r="F112" s="27" t="s">
        <v>891</v>
      </c>
      <c r="G112" s="27" t="str">
        <f t="shared" ref="G112:G117" si="15">B$110&amp;F112</f>
        <v>负压2#腔体自检抽气时间（S_UInt）</v>
      </c>
      <c r="H112" s="27" t="s">
        <v>650</v>
      </c>
      <c r="I112" s="27"/>
      <c r="J112" s="27" t="s">
        <v>878</v>
      </c>
      <c r="K112" s="27" t="str">
        <f t="shared" ref="K112:K117" si="16">B$110&amp;J112</f>
        <v>负压3#腔体自检抽气时间（S_UInt）</v>
      </c>
      <c r="L112" s="38" t="s">
        <v>664</v>
      </c>
      <c r="M112" s="27"/>
    </row>
    <row r="113" spans="2:13" x14ac:dyDescent="0.15">
      <c r="B113" s="37" t="s">
        <v>888</v>
      </c>
      <c r="C113" s="27" t="str">
        <f t="shared" si="14"/>
        <v>负压1#腔体自检前保压时间（S_UInt）</v>
      </c>
      <c r="D113" s="27" t="s">
        <v>643</v>
      </c>
      <c r="E113" s="27"/>
      <c r="F113" s="27" t="s">
        <v>892</v>
      </c>
      <c r="G113" s="27" t="str">
        <f t="shared" si="15"/>
        <v>负压2#腔体自检前保压时间（S_UInt）</v>
      </c>
      <c r="H113" s="27" t="s">
        <v>651</v>
      </c>
      <c r="I113" s="27"/>
      <c r="J113" s="27" t="s">
        <v>879</v>
      </c>
      <c r="K113" s="27" t="str">
        <f t="shared" si="16"/>
        <v>负压3#腔体自检前保压时间（S_UInt）</v>
      </c>
      <c r="L113" s="38" t="s">
        <v>665</v>
      </c>
      <c r="M113" s="27"/>
    </row>
    <row r="114" spans="2:13" x14ac:dyDescent="0.15">
      <c r="B114" s="37" t="s">
        <v>889</v>
      </c>
      <c r="C114" s="27" t="str">
        <f t="shared" si="14"/>
        <v>负压1#腔体自检保压时间（S_UInt）</v>
      </c>
      <c r="D114" s="27" t="s">
        <v>644</v>
      </c>
      <c r="E114" s="27"/>
      <c r="F114" s="27" t="s">
        <v>893</v>
      </c>
      <c r="G114" s="27" t="str">
        <f t="shared" si="15"/>
        <v>负压2#腔体自检保压时间（S_UInt）</v>
      </c>
      <c r="H114" s="27" t="s">
        <v>652</v>
      </c>
      <c r="I114" s="27"/>
      <c r="J114" s="27" t="s">
        <v>894</v>
      </c>
      <c r="K114" s="27" t="str">
        <f t="shared" si="16"/>
        <v>负压3#腔体自检保压时间（S_UInt）</v>
      </c>
      <c r="L114" s="38" t="s">
        <v>666</v>
      </c>
      <c r="M114" s="27"/>
    </row>
    <row r="115" spans="2:13" x14ac:dyDescent="0.15">
      <c r="B115" s="37" t="s">
        <v>895</v>
      </c>
      <c r="C115" s="27" t="str">
        <f t="shared" si="14"/>
        <v>负压1#腔体自检保压前真空（Pa_Float）</v>
      </c>
      <c r="D115" s="27" t="s">
        <v>457</v>
      </c>
      <c r="E115" s="27"/>
      <c r="F115" s="27" t="s">
        <v>899</v>
      </c>
      <c r="G115" s="27" t="str">
        <f t="shared" si="15"/>
        <v>负压2#腔体自检保压前真空（Pa_Float）</v>
      </c>
      <c r="H115" s="27" t="s">
        <v>653</v>
      </c>
      <c r="I115" s="27"/>
      <c r="J115" s="27" t="s">
        <v>900</v>
      </c>
      <c r="K115" s="27" t="str">
        <f t="shared" si="16"/>
        <v>负压3#腔体自检保压前真空（Pa_Float）</v>
      </c>
      <c r="L115" s="38" t="s">
        <v>667</v>
      </c>
      <c r="M115" s="27"/>
    </row>
    <row r="116" spans="2:13" x14ac:dyDescent="0.15">
      <c r="B116" s="37" t="s">
        <v>896</v>
      </c>
      <c r="C116" s="27" t="str">
        <f t="shared" si="14"/>
        <v>负压1#腔体自检保压后真空（Pa_Float）</v>
      </c>
      <c r="D116" s="27" t="s">
        <v>645</v>
      </c>
      <c r="E116" s="27"/>
      <c r="F116" s="27" t="s">
        <v>861</v>
      </c>
      <c r="G116" s="27" t="str">
        <f t="shared" si="15"/>
        <v>负压2#腔体自检保压后真空（Pa_Float）</v>
      </c>
      <c r="H116" s="27" t="s">
        <v>654</v>
      </c>
      <c r="I116" s="27"/>
      <c r="J116" s="27" t="s">
        <v>876</v>
      </c>
      <c r="K116" s="27" t="str">
        <f t="shared" si="16"/>
        <v>负压3#腔体自检保压后真空（Pa_Float）</v>
      </c>
      <c r="L116" s="38" t="s">
        <v>668</v>
      </c>
      <c r="M116" s="27"/>
    </row>
    <row r="117" spans="2:13" x14ac:dyDescent="0.15">
      <c r="B117" s="37" t="s">
        <v>897</v>
      </c>
      <c r="C117" s="27" t="str">
        <f t="shared" si="14"/>
        <v>负压1#腔体自检泄漏量（Pa_Float）</v>
      </c>
      <c r="D117" s="27" t="s">
        <v>458</v>
      </c>
      <c r="E117" s="27"/>
      <c r="F117" s="27" t="s">
        <v>898</v>
      </c>
      <c r="G117" s="27" t="str">
        <f t="shared" si="15"/>
        <v>负压2#腔体自检泄漏量（Pa_Float）</v>
      </c>
      <c r="H117" s="27" t="s">
        <v>655</v>
      </c>
      <c r="I117" s="27"/>
      <c r="J117" s="27" t="s">
        <v>901</v>
      </c>
      <c r="K117" s="27" t="str">
        <f t="shared" si="16"/>
        <v>负压3#腔体自检泄漏量（Pa_Float）</v>
      </c>
      <c r="L117" s="38" t="s">
        <v>669</v>
      </c>
      <c r="M117" s="27"/>
    </row>
    <row r="118" spans="2:13" x14ac:dyDescent="0.15">
      <c r="B118" s="39"/>
      <c r="C118" s="27"/>
      <c r="D118" s="27" t="s">
        <v>646</v>
      </c>
      <c r="E118" s="27"/>
      <c r="F118" s="25"/>
      <c r="G118" s="27"/>
      <c r="H118" s="27" t="s">
        <v>656</v>
      </c>
      <c r="I118" s="27"/>
      <c r="J118" s="25"/>
      <c r="K118" s="27"/>
      <c r="L118" s="38" t="s">
        <v>670</v>
      </c>
      <c r="M118" s="27"/>
    </row>
    <row r="119" spans="2:13" x14ac:dyDescent="0.15">
      <c r="B119" s="37"/>
      <c r="C119" s="27"/>
      <c r="D119" s="27" t="s">
        <v>459</v>
      </c>
      <c r="E119" s="27"/>
      <c r="F119" s="27"/>
      <c r="G119" s="27"/>
      <c r="H119" s="27" t="s">
        <v>657</v>
      </c>
      <c r="I119" s="27"/>
      <c r="J119" s="27"/>
      <c r="K119" s="27"/>
      <c r="L119" s="38" t="s">
        <v>671</v>
      </c>
      <c r="M119" s="27"/>
    </row>
    <row r="120" spans="2:13" x14ac:dyDescent="0.15">
      <c r="B120" s="37"/>
      <c r="C120" s="27"/>
      <c r="D120" s="27" t="s">
        <v>647</v>
      </c>
      <c r="E120" s="27"/>
      <c r="F120" s="27"/>
      <c r="G120" s="27"/>
      <c r="H120" s="27" t="s">
        <v>658</v>
      </c>
      <c r="I120" s="27"/>
      <c r="J120" s="27"/>
      <c r="K120" s="27"/>
      <c r="L120" s="38" t="s">
        <v>672</v>
      </c>
      <c r="M120" s="27"/>
    </row>
    <row r="121" spans="2:13" x14ac:dyDescent="0.15">
      <c r="B121" s="39"/>
      <c r="C121" s="27"/>
      <c r="D121" s="27" t="s">
        <v>460</v>
      </c>
      <c r="E121" s="27"/>
      <c r="F121" s="27"/>
      <c r="G121" s="27"/>
      <c r="H121" s="27" t="s">
        <v>659</v>
      </c>
      <c r="I121" s="27"/>
      <c r="J121" s="27"/>
      <c r="K121" s="27"/>
      <c r="L121" s="38" t="s">
        <v>673</v>
      </c>
      <c r="M121" s="27"/>
    </row>
    <row r="122" spans="2:13" x14ac:dyDescent="0.15">
      <c r="B122" s="37" t="s">
        <v>508</v>
      </c>
      <c r="C122" s="27" t="str">
        <f>B$110&amp;B122</f>
        <v>负压1#腔体状态（0停用，1待料中，2测试中，3测试完成）</v>
      </c>
      <c r="D122" s="27" t="s">
        <v>648</v>
      </c>
      <c r="E122" s="27"/>
      <c r="F122" s="27" t="s">
        <v>489</v>
      </c>
      <c r="G122" s="27" t="str">
        <f>B$110&amp;F122</f>
        <v>负压2#腔体状态（0停用，1待料中，2测试中，3测试完成）</v>
      </c>
      <c r="H122" s="27" t="s">
        <v>660</v>
      </c>
      <c r="I122" s="27"/>
      <c r="J122" s="27" t="s">
        <v>491</v>
      </c>
      <c r="K122" s="27" t="str">
        <f>B$110&amp;J122</f>
        <v>负压3#腔体状态（0停用，1待料中，2测试中，3测试完成）</v>
      </c>
      <c r="L122" s="38" t="s">
        <v>674</v>
      </c>
      <c r="M122" s="27"/>
    </row>
    <row r="123" spans="2:13" x14ac:dyDescent="0.15">
      <c r="B123" s="37" t="s">
        <v>865</v>
      </c>
      <c r="C123" s="27" t="str">
        <f>B$110&amp;B123</f>
        <v>负压1#腔体真空压力（Pa_Float）</v>
      </c>
      <c r="D123" s="27" t="s">
        <v>461</v>
      </c>
      <c r="E123" s="27"/>
      <c r="F123" s="27" t="s">
        <v>869</v>
      </c>
      <c r="G123" s="27" t="str">
        <f>B$110&amp;F123</f>
        <v>负压2#腔体真空压力（Pa_Float）</v>
      </c>
      <c r="H123" s="27" t="s">
        <v>661</v>
      </c>
      <c r="I123" s="27"/>
      <c r="J123" s="27" t="s">
        <v>872</v>
      </c>
      <c r="K123" s="27" t="str">
        <f>B$110&amp;J123</f>
        <v>负压3#腔体真空压力（Pa_Float）</v>
      </c>
      <c r="L123" s="38" t="s">
        <v>675</v>
      </c>
      <c r="M123" s="27"/>
    </row>
    <row r="124" spans="2:13" x14ac:dyDescent="0.15">
      <c r="B124" s="37" t="s">
        <v>890</v>
      </c>
      <c r="C124" s="27" t="str">
        <f>B$110&amp;B124</f>
        <v>负压1#腔体抽气时间（S_UInt）</v>
      </c>
      <c r="D124" s="27" t="s">
        <v>649</v>
      </c>
      <c r="E124" s="27"/>
      <c r="F124" s="27" t="s">
        <v>884</v>
      </c>
      <c r="G124" s="27" t="str">
        <f>B$110&amp;F124</f>
        <v>负压2#腔体抽气时间（S_UInt）</v>
      </c>
      <c r="H124" s="27" t="s">
        <v>662</v>
      </c>
      <c r="I124" s="27"/>
      <c r="J124" s="27" t="s">
        <v>881</v>
      </c>
      <c r="K124" s="27" t="str">
        <f>B$110&amp;J124</f>
        <v>负压3#腔体抽气时间（S_UInt）</v>
      </c>
      <c r="L124" s="38" t="s">
        <v>676</v>
      </c>
      <c r="M124" s="27"/>
    </row>
    <row r="125" spans="2:13" x14ac:dyDescent="0.15">
      <c r="B125" s="37" t="s">
        <v>911</v>
      </c>
      <c r="C125" s="27" t="str">
        <f>B$110&amp;B125</f>
        <v>负压1#腔体测试结果（1 OK，2 NG，3腔体泄漏）</v>
      </c>
      <c r="D125" s="27" t="s">
        <v>462</v>
      </c>
      <c r="E125" s="27"/>
      <c r="F125" s="27" t="s">
        <v>912</v>
      </c>
      <c r="G125" s="27" t="str">
        <f>B$110&amp;F125</f>
        <v>负压2#腔体测试结果（1 OK，2 NG，3腔体泄漏）</v>
      </c>
      <c r="H125" s="27" t="s">
        <v>663</v>
      </c>
      <c r="I125" s="27"/>
      <c r="J125" s="27" t="s">
        <v>913</v>
      </c>
      <c r="K125" s="27" t="str">
        <f>B$110&amp;J125</f>
        <v>负压3#腔体测试结果（1 OK，2 NG，3腔体泄漏）</v>
      </c>
      <c r="L125" s="38" t="s">
        <v>677</v>
      </c>
      <c r="M125" s="27"/>
    </row>
    <row r="126" spans="2:13" x14ac:dyDescent="0.15">
      <c r="B126" s="39"/>
      <c r="C126" s="25"/>
      <c r="D126" s="27" t="s">
        <v>682</v>
      </c>
      <c r="E126" s="27"/>
      <c r="F126" s="25"/>
      <c r="G126" s="25"/>
      <c r="H126" s="27" t="s">
        <v>689</v>
      </c>
      <c r="I126" s="27"/>
      <c r="J126" s="25"/>
      <c r="K126" s="25"/>
      <c r="L126" s="38" t="s">
        <v>696</v>
      </c>
      <c r="M126" s="27"/>
    </row>
    <row r="127" spans="2:13" x14ac:dyDescent="0.15">
      <c r="B127" s="39"/>
      <c r="C127" s="25"/>
      <c r="D127" s="27" t="s">
        <v>683</v>
      </c>
      <c r="E127" s="27"/>
      <c r="F127" s="25"/>
      <c r="G127" s="25"/>
      <c r="H127" s="27" t="s">
        <v>690</v>
      </c>
      <c r="I127" s="27"/>
      <c r="J127" s="25"/>
      <c r="K127" s="25"/>
      <c r="L127" s="38" t="s">
        <v>697</v>
      </c>
      <c r="M127" s="27"/>
    </row>
    <row r="128" spans="2:13" x14ac:dyDescent="0.15">
      <c r="B128" s="39"/>
      <c r="C128" s="25"/>
      <c r="D128" s="27" t="s">
        <v>465</v>
      </c>
      <c r="E128" s="27"/>
      <c r="F128" s="25"/>
      <c r="G128" s="25"/>
      <c r="H128" s="27" t="s">
        <v>484</v>
      </c>
      <c r="I128" s="27"/>
      <c r="J128" s="25"/>
      <c r="K128" s="25"/>
      <c r="L128" s="38" t="s">
        <v>698</v>
      </c>
      <c r="M128" s="27"/>
    </row>
    <row r="129" spans="2:13" x14ac:dyDescent="0.15">
      <c r="B129" s="39"/>
      <c r="C129" s="25"/>
      <c r="D129" s="27" t="s">
        <v>684</v>
      </c>
      <c r="E129" s="27"/>
      <c r="F129" s="25"/>
      <c r="G129" s="25"/>
      <c r="H129" s="27" t="s">
        <v>691</v>
      </c>
      <c r="I129" s="27"/>
      <c r="J129" s="25"/>
      <c r="K129" s="25"/>
      <c r="L129" s="38" t="s">
        <v>699</v>
      </c>
      <c r="M129" s="27"/>
    </row>
    <row r="130" spans="2:13" x14ac:dyDescent="0.15">
      <c r="B130" s="39"/>
      <c r="C130" s="25"/>
      <c r="D130" s="27" t="s">
        <v>466</v>
      </c>
      <c r="E130" s="27"/>
      <c r="F130" s="25"/>
      <c r="G130" s="25"/>
      <c r="H130" s="27" t="s">
        <v>485</v>
      </c>
      <c r="I130" s="27"/>
      <c r="J130" s="25"/>
      <c r="K130" s="25"/>
      <c r="L130" s="38" t="s">
        <v>700</v>
      </c>
      <c r="M130" s="27"/>
    </row>
    <row r="131" spans="2:13" x14ac:dyDescent="0.15">
      <c r="B131" s="39"/>
      <c r="C131" s="25"/>
      <c r="D131" s="27" t="s">
        <v>685</v>
      </c>
      <c r="E131" s="27"/>
      <c r="F131" s="25"/>
      <c r="G131" s="25"/>
      <c r="H131" s="27" t="s">
        <v>692</v>
      </c>
      <c r="I131" s="27"/>
      <c r="J131" s="25"/>
      <c r="K131" s="25"/>
      <c r="L131" s="38" t="s">
        <v>701</v>
      </c>
      <c r="M131" s="27"/>
    </row>
    <row r="132" spans="2:13" x14ac:dyDescent="0.15">
      <c r="B132" s="39"/>
      <c r="C132" s="25"/>
      <c r="D132" s="25" t="s">
        <v>467</v>
      </c>
      <c r="E132" s="25"/>
      <c r="F132" s="25"/>
      <c r="G132" s="25"/>
      <c r="H132" s="27" t="s">
        <v>486</v>
      </c>
      <c r="I132" s="27"/>
      <c r="J132" s="25"/>
      <c r="K132" s="25"/>
      <c r="L132" s="38" t="s">
        <v>702</v>
      </c>
      <c r="M132" s="27"/>
    </row>
    <row r="133" spans="2:13" x14ac:dyDescent="0.15">
      <c r="B133" s="39"/>
      <c r="C133" s="25"/>
      <c r="D133" s="25" t="s">
        <v>686</v>
      </c>
      <c r="E133" s="25"/>
      <c r="F133" s="25"/>
      <c r="G133" s="25"/>
      <c r="H133" s="27" t="s">
        <v>693</v>
      </c>
      <c r="I133" s="27"/>
      <c r="J133" s="25"/>
      <c r="K133" s="25"/>
      <c r="L133" s="38" t="s">
        <v>703</v>
      </c>
      <c r="M133" s="27"/>
    </row>
    <row r="134" spans="2:13" x14ac:dyDescent="0.15">
      <c r="B134" s="39"/>
      <c r="C134" s="25"/>
      <c r="D134" s="25" t="s">
        <v>468</v>
      </c>
      <c r="E134" s="25"/>
      <c r="F134" s="25"/>
      <c r="G134" s="25"/>
      <c r="H134" s="27" t="s">
        <v>487</v>
      </c>
      <c r="I134" s="27"/>
      <c r="J134" s="25"/>
      <c r="K134" s="25"/>
      <c r="L134" s="38" t="s">
        <v>704</v>
      </c>
      <c r="M134" s="27"/>
    </row>
    <row r="135" spans="2:13" x14ac:dyDescent="0.15">
      <c r="B135" s="39"/>
      <c r="C135" s="25"/>
      <c r="D135" s="27" t="s">
        <v>687</v>
      </c>
      <c r="E135" s="27"/>
      <c r="F135" s="25"/>
      <c r="G135" s="25"/>
      <c r="H135" s="27" t="s">
        <v>694</v>
      </c>
      <c r="I135" s="27"/>
      <c r="J135" s="25"/>
      <c r="K135" s="25"/>
      <c r="L135" s="38" t="s">
        <v>705</v>
      </c>
      <c r="M135" s="27"/>
    </row>
    <row r="136" spans="2:13" x14ac:dyDescent="0.15">
      <c r="B136" s="39"/>
      <c r="C136" s="25"/>
      <c r="D136" s="27" t="s">
        <v>469</v>
      </c>
      <c r="E136" s="27"/>
      <c r="F136" s="25"/>
      <c r="G136" s="25"/>
      <c r="H136" s="27" t="s">
        <v>488</v>
      </c>
      <c r="I136" s="27"/>
      <c r="J136" s="25"/>
      <c r="K136" s="25"/>
      <c r="L136" s="38" t="s">
        <v>706</v>
      </c>
      <c r="M136" s="27"/>
    </row>
    <row r="137" spans="2:13" x14ac:dyDescent="0.15">
      <c r="B137" s="52" t="s">
        <v>755</v>
      </c>
      <c r="C137" s="29"/>
      <c r="D137" s="29" t="s">
        <v>688</v>
      </c>
      <c r="E137" s="29"/>
      <c r="F137" s="29" t="s">
        <v>754</v>
      </c>
      <c r="G137" s="29"/>
      <c r="H137" s="29" t="s">
        <v>695</v>
      </c>
      <c r="I137" s="29"/>
      <c r="J137" s="29" t="s">
        <v>754</v>
      </c>
      <c r="K137" s="29"/>
      <c r="L137" s="53" t="s">
        <v>707</v>
      </c>
      <c r="M137" s="29"/>
    </row>
    <row r="138" spans="2:13" x14ac:dyDescent="0.15">
      <c r="B138" s="40"/>
      <c r="C138" s="42"/>
      <c r="D138" s="41"/>
      <c r="E138" s="41"/>
      <c r="F138" s="42"/>
      <c r="G138" s="42"/>
      <c r="H138" s="41"/>
      <c r="I138" s="41"/>
      <c r="J138" s="42"/>
      <c r="K138" s="42"/>
      <c r="L138" s="43"/>
      <c r="M138" s="27"/>
    </row>
    <row r="139" spans="2:13" x14ac:dyDescent="0.15">
      <c r="B139" s="90"/>
      <c r="C139" s="88"/>
      <c r="D139" s="78"/>
      <c r="E139" s="78"/>
      <c r="F139" s="88"/>
      <c r="G139" s="88"/>
      <c r="H139" s="78"/>
      <c r="I139" s="78"/>
      <c r="J139" s="88"/>
      <c r="K139" s="88"/>
      <c r="L139" s="45"/>
      <c r="M139" s="27"/>
    </row>
    <row r="140" spans="2:13" x14ac:dyDescent="0.15">
      <c r="B140" s="39"/>
      <c r="C140" s="25"/>
      <c r="D140" s="27"/>
      <c r="E140" s="27"/>
      <c r="F140" s="25"/>
      <c r="G140" s="25"/>
      <c r="H140" s="27"/>
      <c r="I140" s="27"/>
      <c r="J140" s="25"/>
      <c r="K140" s="25"/>
      <c r="L140" s="38"/>
      <c r="M140" s="27"/>
    </row>
    <row r="141" spans="2:13" x14ac:dyDescent="0.15">
      <c r="B141" s="39"/>
      <c r="C141" s="25"/>
      <c r="D141" s="27"/>
      <c r="E141" s="27"/>
      <c r="F141" s="25"/>
      <c r="G141" s="25"/>
      <c r="H141" s="27"/>
      <c r="I141" s="27"/>
      <c r="J141" s="25"/>
      <c r="K141" s="25"/>
      <c r="L141" s="38"/>
      <c r="M141" s="27"/>
    </row>
    <row r="142" spans="2:13" x14ac:dyDescent="0.15">
      <c r="B142" s="39"/>
      <c r="C142" s="25"/>
      <c r="D142" s="27"/>
      <c r="E142" s="27"/>
      <c r="F142" s="25"/>
      <c r="G142" s="25"/>
      <c r="H142" s="27"/>
      <c r="I142" s="27"/>
      <c r="J142" s="25"/>
      <c r="K142" s="25"/>
      <c r="L142" s="38"/>
      <c r="M142" s="27"/>
    </row>
    <row r="143" spans="2:13" x14ac:dyDescent="0.15">
      <c r="B143" s="39"/>
      <c r="C143" s="25"/>
      <c r="D143" s="27"/>
      <c r="E143" s="27"/>
      <c r="F143" s="25"/>
      <c r="G143" s="25"/>
      <c r="H143" s="27"/>
      <c r="I143" s="27"/>
      <c r="J143" s="25"/>
      <c r="K143" s="25"/>
      <c r="L143" s="38"/>
      <c r="M143" s="27"/>
    </row>
    <row r="144" spans="2:13" x14ac:dyDescent="0.15">
      <c r="B144" s="39"/>
      <c r="C144" s="25"/>
      <c r="D144" s="27"/>
      <c r="E144" s="27"/>
      <c r="F144" s="25"/>
      <c r="G144" s="25"/>
      <c r="H144" s="27"/>
      <c r="I144" s="27"/>
      <c r="J144" s="25"/>
      <c r="K144" s="25"/>
      <c r="L144" s="38"/>
      <c r="M144" s="27"/>
    </row>
    <row r="145" spans="2:13" x14ac:dyDescent="0.15">
      <c r="B145" s="39"/>
      <c r="C145" s="25"/>
      <c r="D145" s="27"/>
      <c r="E145" s="27"/>
      <c r="F145" s="25"/>
      <c r="G145" s="25"/>
      <c r="H145" s="27"/>
      <c r="I145" s="27"/>
      <c r="J145" s="25"/>
      <c r="K145" s="25"/>
      <c r="L145" s="38"/>
      <c r="M145" s="27"/>
    </row>
    <row r="146" spans="2:13" x14ac:dyDescent="0.15">
      <c r="B146" s="39"/>
      <c r="C146" s="25"/>
      <c r="D146" s="27"/>
      <c r="E146" s="27"/>
      <c r="F146" s="25"/>
      <c r="G146" s="25"/>
      <c r="H146" s="27"/>
      <c r="I146" s="27"/>
      <c r="J146" s="25"/>
      <c r="K146" s="25"/>
      <c r="L146" s="38"/>
      <c r="M146" s="27"/>
    </row>
    <row r="147" spans="2:13" x14ac:dyDescent="0.15">
      <c r="B147" s="40"/>
      <c r="C147" s="42"/>
      <c r="D147" s="42"/>
      <c r="E147" s="42"/>
      <c r="F147" s="42"/>
      <c r="G147" s="42"/>
      <c r="H147" s="42"/>
      <c r="I147" s="42"/>
      <c r="J147" s="42"/>
      <c r="K147" s="42"/>
      <c r="L147" s="89"/>
      <c r="M147" s="25"/>
    </row>
    <row r="148" spans="2:13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x14ac:dyDescent="0.15">
      <c r="B150" s="158" t="s">
        <v>708</v>
      </c>
      <c r="C150" s="159"/>
      <c r="D150" s="159"/>
      <c r="E150" s="159"/>
      <c r="F150" s="159"/>
      <c r="G150" s="159"/>
      <c r="H150" s="159"/>
      <c r="I150" s="159"/>
      <c r="J150" s="159"/>
      <c r="K150" s="159"/>
      <c r="L150" s="171"/>
      <c r="M150" s="75"/>
    </row>
    <row r="151" spans="2:13" x14ac:dyDescent="0.15">
      <c r="B151" s="36" t="s">
        <v>760</v>
      </c>
      <c r="C151" s="76"/>
      <c r="D151" s="28" t="s">
        <v>1004</v>
      </c>
      <c r="E151" s="28"/>
      <c r="F151" s="28" t="s">
        <v>761</v>
      </c>
      <c r="G151" s="28"/>
      <c r="H151" s="28" t="s">
        <v>472</v>
      </c>
      <c r="I151" s="28"/>
      <c r="J151" s="28" t="s">
        <v>762</v>
      </c>
      <c r="K151" s="28"/>
      <c r="L151" s="48" t="s">
        <v>472</v>
      </c>
      <c r="M151" s="28"/>
    </row>
    <row r="152" spans="2:13" x14ac:dyDescent="0.15">
      <c r="B152" s="37" t="s">
        <v>763</v>
      </c>
      <c r="C152" s="27"/>
      <c r="D152" s="27" t="s">
        <v>709</v>
      </c>
      <c r="E152" s="27"/>
      <c r="F152" s="27" t="s">
        <v>767</v>
      </c>
      <c r="G152" s="27"/>
      <c r="H152" s="27" t="s">
        <v>750</v>
      </c>
      <c r="I152" s="27"/>
      <c r="J152" s="27" t="s">
        <v>771</v>
      </c>
      <c r="K152" s="27"/>
      <c r="L152" s="38" t="s">
        <v>710</v>
      </c>
      <c r="M152" s="27"/>
    </row>
    <row r="153" spans="2:13" x14ac:dyDescent="0.15">
      <c r="B153" s="37" t="s">
        <v>764</v>
      </c>
      <c r="C153" s="27"/>
      <c r="D153" s="27" t="s">
        <v>711</v>
      </c>
      <c r="E153" s="27"/>
      <c r="F153" s="27" t="s">
        <v>768</v>
      </c>
      <c r="G153" s="27"/>
      <c r="H153" s="27" t="s">
        <v>751</v>
      </c>
      <c r="I153" s="27"/>
      <c r="J153" s="27" t="s">
        <v>772</v>
      </c>
      <c r="K153" s="27"/>
      <c r="L153" s="38" t="s">
        <v>712</v>
      </c>
      <c r="M153" s="27"/>
    </row>
    <row r="154" spans="2:13" x14ac:dyDescent="0.15">
      <c r="B154" s="39"/>
      <c r="C154" s="25"/>
      <c r="D154" s="27" t="s">
        <v>713</v>
      </c>
      <c r="E154" s="27"/>
      <c r="F154" s="25"/>
      <c r="G154" s="25"/>
      <c r="H154" s="27" t="s">
        <v>725</v>
      </c>
      <c r="I154" s="27"/>
      <c r="J154" s="25"/>
      <c r="K154" s="25"/>
      <c r="L154" s="38" t="s">
        <v>737</v>
      </c>
      <c r="M154" s="27"/>
    </row>
    <row r="155" spans="2:13" x14ac:dyDescent="0.15">
      <c r="B155" s="39"/>
      <c r="C155" s="25"/>
      <c r="D155" s="27" t="s">
        <v>714</v>
      </c>
      <c r="E155" s="27"/>
      <c r="F155" s="25"/>
      <c r="G155" s="25"/>
      <c r="H155" s="27" t="s">
        <v>726</v>
      </c>
      <c r="I155" s="27"/>
      <c r="J155" s="25"/>
      <c r="K155" s="25"/>
      <c r="L155" s="38" t="s">
        <v>738</v>
      </c>
      <c r="M155" s="27"/>
    </row>
    <row r="156" spans="2:13" x14ac:dyDescent="0.15">
      <c r="B156" s="39"/>
      <c r="C156" s="25"/>
      <c r="D156" s="27" t="s">
        <v>715</v>
      </c>
      <c r="E156" s="27"/>
      <c r="F156" s="25"/>
      <c r="G156" s="25"/>
      <c r="H156" s="27" t="s">
        <v>727</v>
      </c>
      <c r="I156" s="27"/>
      <c r="J156" s="25"/>
      <c r="K156" s="25"/>
      <c r="L156" s="38" t="s">
        <v>739</v>
      </c>
      <c r="M156" s="27"/>
    </row>
    <row r="157" spans="2:13" x14ac:dyDescent="0.15">
      <c r="B157" s="36" t="s">
        <v>757</v>
      </c>
      <c r="C157" s="76"/>
      <c r="D157" s="28"/>
      <c r="E157" s="28"/>
      <c r="F157" s="28" t="s">
        <v>758</v>
      </c>
      <c r="G157" s="28"/>
      <c r="H157" s="28"/>
      <c r="I157" s="28"/>
      <c r="J157" s="28" t="s">
        <v>759</v>
      </c>
      <c r="K157" s="28"/>
      <c r="L157" s="48"/>
      <c r="M157" s="28"/>
    </row>
    <row r="158" spans="2:13" x14ac:dyDescent="0.15">
      <c r="B158" s="37" t="s">
        <v>1190</v>
      </c>
      <c r="C158" s="27"/>
      <c r="D158" s="27" t="s">
        <v>716</v>
      </c>
      <c r="E158" s="27"/>
      <c r="F158" s="27" t="s">
        <v>769</v>
      </c>
      <c r="G158" s="27"/>
      <c r="H158" s="27" t="s">
        <v>728</v>
      </c>
      <c r="I158" s="27"/>
      <c r="J158" s="27" t="s">
        <v>773</v>
      </c>
      <c r="K158" s="27"/>
      <c r="L158" s="38" t="s">
        <v>740</v>
      </c>
      <c r="M158" s="27"/>
    </row>
    <row r="159" spans="2:13" x14ac:dyDescent="0.15">
      <c r="B159" s="37" t="s">
        <v>766</v>
      </c>
      <c r="C159" s="27"/>
      <c r="D159" s="27" t="s">
        <v>749</v>
      </c>
      <c r="E159" s="27"/>
      <c r="F159" s="27" t="s">
        <v>770</v>
      </c>
      <c r="G159" s="27"/>
      <c r="H159" s="27" t="s">
        <v>752</v>
      </c>
      <c r="I159" s="27"/>
      <c r="J159" s="27" t="s">
        <v>774</v>
      </c>
      <c r="K159" s="27"/>
      <c r="L159" s="38" t="s">
        <v>753</v>
      </c>
      <c r="M159" s="27"/>
    </row>
    <row r="160" spans="2:13" x14ac:dyDescent="0.15">
      <c r="B160" s="39"/>
      <c r="C160" s="25"/>
      <c r="D160" s="27" t="s">
        <v>717</v>
      </c>
      <c r="E160" s="27"/>
      <c r="F160" s="25"/>
      <c r="G160" s="25"/>
      <c r="H160" s="27" t="s">
        <v>729</v>
      </c>
      <c r="I160" s="27"/>
      <c r="J160" s="25"/>
      <c r="K160" s="25"/>
      <c r="L160" s="38" t="s">
        <v>741</v>
      </c>
      <c r="M160" s="27"/>
    </row>
    <row r="161" spans="2:14" x14ac:dyDescent="0.15">
      <c r="B161" s="39"/>
      <c r="C161" s="25"/>
      <c r="D161" s="27" t="s">
        <v>718</v>
      </c>
      <c r="E161" s="27"/>
      <c r="F161" s="25"/>
      <c r="G161" s="25"/>
      <c r="H161" s="27" t="s">
        <v>730</v>
      </c>
      <c r="I161" s="27"/>
      <c r="J161" s="25"/>
      <c r="K161" s="25"/>
      <c r="L161" s="38" t="s">
        <v>742</v>
      </c>
      <c r="M161" s="27"/>
    </row>
    <row r="162" spans="2:14" x14ac:dyDescent="0.15">
      <c r="B162" s="39"/>
      <c r="C162" s="25"/>
      <c r="D162" s="27" t="s">
        <v>719</v>
      </c>
      <c r="E162" s="27"/>
      <c r="F162" s="25"/>
      <c r="G162" s="25"/>
      <c r="H162" s="27" t="s">
        <v>731</v>
      </c>
      <c r="I162" s="27"/>
      <c r="J162" s="25"/>
      <c r="K162" s="25"/>
      <c r="L162" s="38" t="s">
        <v>743</v>
      </c>
      <c r="M162" s="27"/>
    </row>
    <row r="163" spans="2:14" x14ac:dyDescent="0.15">
      <c r="B163" s="39"/>
      <c r="C163" s="25"/>
      <c r="D163" s="27" t="s">
        <v>720</v>
      </c>
      <c r="E163" s="27"/>
      <c r="F163" s="25"/>
      <c r="G163" s="25"/>
      <c r="H163" s="27" t="s">
        <v>732</v>
      </c>
      <c r="I163" s="27"/>
      <c r="J163" s="25"/>
      <c r="K163" s="25"/>
      <c r="L163" s="38" t="s">
        <v>744</v>
      </c>
      <c r="M163" s="27"/>
    </row>
    <row r="164" spans="2:14" x14ac:dyDescent="0.15">
      <c r="B164" s="39"/>
      <c r="C164" s="25"/>
      <c r="D164" s="27" t="s">
        <v>721</v>
      </c>
      <c r="E164" s="27"/>
      <c r="F164" s="25"/>
      <c r="G164" s="25"/>
      <c r="H164" s="27" t="s">
        <v>733</v>
      </c>
      <c r="I164" s="27"/>
      <c r="J164" s="25"/>
      <c r="K164" s="25"/>
      <c r="L164" s="38" t="s">
        <v>745</v>
      </c>
      <c r="M164" s="27"/>
    </row>
    <row r="165" spans="2:14" x14ac:dyDescent="0.15">
      <c r="B165" s="39"/>
      <c r="C165" s="25"/>
      <c r="D165" s="27" t="s">
        <v>722</v>
      </c>
      <c r="E165" s="27"/>
      <c r="F165" s="25"/>
      <c r="G165" s="25"/>
      <c r="H165" s="27" t="s">
        <v>734</v>
      </c>
      <c r="I165" s="27"/>
      <c r="J165" s="25"/>
      <c r="K165" s="25"/>
      <c r="L165" s="38" t="s">
        <v>746</v>
      </c>
      <c r="M165" s="27"/>
    </row>
    <row r="166" spans="2:14" x14ac:dyDescent="0.15">
      <c r="B166" s="39"/>
      <c r="C166" s="25"/>
      <c r="D166" s="27" t="s">
        <v>723</v>
      </c>
      <c r="E166" s="27"/>
      <c r="F166" s="25"/>
      <c r="G166" s="25"/>
      <c r="H166" s="27" t="s">
        <v>735</v>
      </c>
      <c r="I166" s="27"/>
      <c r="J166" s="25"/>
      <c r="K166" s="25"/>
      <c r="L166" s="38" t="s">
        <v>747</v>
      </c>
      <c r="M166" s="27"/>
    </row>
    <row r="167" spans="2:14" x14ac:dyDescent="0.15">
      <c r="B167" s="40"/>
      <c r="C167" s="42"/>
      <c r="D167" s="41" t="s">
        <v>724</v>
      </c>
      <c r="E167" s="41"/>
      <c r="F167" s="42"/>
      <c r="G167" s="42"/>
      <c r="H167" s="41" t="s">
        <v>736</v>
      </c>
      <c r="I167" s="41"/>
      <c r="J167" s="42"/>
      <c r="K167" s="42"/>
      <c r="L167" s="43" t="s">
        <v>748</v>
      </c>
      <c r="M167" s="27"/>
    </row>
    <row r="173" spans="2:14" x14ac:dyDescent="0.15">
      <c r="B173" s="96" t="s">
        <v>978</v>
      </c>
      <c r="C173" s="60"/>
      <c r="D173" s="60"/>
      <c r="E173" s="60"/>
      <c r="F173" s="97" t="s">
        <v>978</v>
      </c>
      <c r="G173" s="60"/>
      <c r="H173" s="60"/>
      <c r="I173" s="60"/>
      <c r="J173" s="97" t="s">
        <v>978</v>
      </c>
      <c r="K173" s="60"/>
      <c r="L173" s="60"/>
      <c r="M173" s="60"/>
      <c r="N173" s="93"/>
    </row>
    <row r="174" spans="2:14" x14ac:dyDescent="0.15">
      <c r="B174" s="66" t="s">
        <v>981</v>
      </c>
      <c r="C174" s="62" t="s">
        <v>1003</v>
      </c>
      <c r="D174" s="62" t="s">
        <v>1005</v>
      </c>
      <c r="E174" s="62"/>
      <c r="F174" s="62" t="s">
        <v>1001</v>
      </c>
      <c r="G174" s="62" t="s">
        <v>1003</v>
      </c>
      <c r="H174" s="98" t="s">
        <v>1005</v>
      </c>
      <c r="I174" s="98"/>
      <c r="J174" s="62" t="s">
        <v>1002</v>
      </c>
      <c r="K174" s="62" t="s">
        <v>1003</v>
      </c>
      <c r="L174" s="62" t="s">
        <v>1005</v>
      </c>
      <c r="M174" s="62"/>
      <c r="N174" s="94"/>
    </row>
    <row r="175" spans="2:14" x14ac:dyDescent="0.15">
      <c r="B175" s="100" t="s">
        <v>980</v>
      </c>
      <c r="C175" s="65" t="str">
        <f>B$174&amp;B175</f>
        <v>1#腔体自检抽真空延时</v>
      </c>
      <c r="D175" s="65" t="s">
        <v>1009</v>
      </c>
      <c r="E175" s="101" t="s">
        <v>424</v>
      </c>
      <c r="F175" s="62"/>
      <c r="G175" s="65" t="str">
        <f t="shared" ref="G175:G181" si="17">F$174&amp;B175</f>
        <v>2#腔体自检抽真空延时</v>
      </c>
      <c r="H175" s="65" t="s">
        <v>1039</v>
      </c>
      <c r="I175" s="101" t="s">
        <v>424</v>
      </c>
      <c r="J175" s="62"/>
      <c r="K175" s="65" t="str">
        <f t="shared" ref="K175:K181" si="18">J$174&amp;B175</f>
        <v>3#腔体自检抽真空延时</v>
      </c>
      <c r="L175" s="65" t="s">
        <v>1094</v>
      </c>
      <c r="M175" s="101" t="s">
        <v>424</v>
      </c>
      <c r="N175" s="94"/>
    </row>
    <row r="176" spans="2:14" x14ac:dyDescent="0.15">
      <c r="B176" s="66" t="s">
        <v>982</v>
      </c>
      <c r="C176" s="62" t="str">
        <f t="shared" ref="C176:C181" si="19">B$174&amp;B176</f>
        <v>1#腔体自检抽真空到达延时</v>
      </c>
      <c r="D176" s="62" t="s">
        <v>1010</v>
      </c>
      <c r="E176" s="62"/>
      <c r="F176" s="62"/>
      <c r="G176" s="62" t="str">
        <f t="shared" si="17"/>
        <v>2#腔体自检抽真空到达延时</v>
      </c>
      <c r="H176" s="62" t="s">
        <v>1040</v>
      </c>
      <c r="I176" s="62"/>
      <c r="J176" s="62"/>
      <c r="K176" s="62" t="str">
        <f t="shared" si="18"/>
        <v>3#腔体自检抽真空到达延时</v>
      </c>
      <c r="L176" s="62" t="s">
        <v>1095</v>
      </c>
      <c r="M176" s="62"/>
      <c r="N176" s="94"/>
    </row>
    <row r="177" spans="2:14" x14ac:dyDescent="0.15">
      <c r="B177" s="100" t="s">
        <v>983</v>
      </c>
      <c r="C177" s="65" t="str">
        <f t="shared" si="19"/>
        <v>1#腔体自检前保压延时</v>
      </c>
      <c r="D177" s="65" t="s">
        <v>1011</v>
      </c>
      <c r="E177" s="101" t="s">
        <v>426</v>
      </c>
      <c r="F177" s="62"/>
      <c r="G177" s="65" t="str">
        <f t="shared" si="17"/>
        <v>2#腔体自检前保压延时</v>
      </c>
      <c r="H177" s="65" t="s">
        <v>1155</v>
      </c>
      <c r="I177" s="101" t="s">
        <v>426</v>
      </c>
      <c r="J177" s="62"/>
      <c r="K177" s="65" t="str">
        <f t="shared" si="18"/>
        <v>3#腔体自检前保压延时</v>
      </c>
      <c r="L177" s="65" t="s">
        <v>1157</v>
      </c>
      <c r="M177" s="101" t="s">
        <v>426</v>
      </c>
      <c r="N177" s="94"/>
    </row>
    <row r="178" spans="2:14" x14ac:dyDescent="0.15">
      <c r="B178" s="100" t="s">
        <v>984</v>
      </c>
      <c r="C178" s="65" t="str">
        <f t="shared" si="19"/>
        <v>1#腔体自检保压延时</v>
      </c>
      <c r="D178" s="65" t="s">
        <v>1012</v>
      </c>
      <c r="E178" s="101" t="s">
        <v>427</v>
      </c>
      <c r="F178" s="62"/>
      <c r="G178" s="65" t="str">
        <f t="shared" si="17"/>
        <v>2#腔体自检保压延时</v>
      </c>
      <c r="H178" s="65" t="s">
        <v>1156</v>
      </c>
      <c r="I178" s="101" t="s">
        <v>427</v>
      </c>
      <c r="J178" s="62"/>
      <c r="K178" s="65" t="str">
        <f t="shared" si="18"/>
        <v>3#腔体自检保压延时</v>
      </c>
      <c r="L178" s="65" t="s">
        <v>1158</v>
      </c>
      <c r="M178" s="101" t="s">
        <v>427</v>
      </c>
      <c r="N178" s="94"/>
    </row>
    <row r="179" spans="2:14" x14ac:dyDescent="0.15">
      <c r="B179" s="66" t="s">
        <v>985</v>
      </c>
      <c r="C179" s="62" t="str">
        <f t="shared" si="19"/>
        <v>1#腔体自检保压后数据运算延时</v>
      </c>
      <c r="D179" s="62" t="s">
        <v>1013</v>
      </c>
      <c r="E179" s="62"/>
      <c r="F179" s="62"/>
      <c r="G179" s="62" t="str">
        <f t="shared" si="17"/>
        <v>2#腔体自检保压后数据运算延时</v>
      </c>
      <c r="H179" s="62" t="s">
        <v>1041</v>
      </c>
      <c r="I179" s="62"/>
      <c r="J179" s="62"/>
      <c r="K179" s="62" t="str">
        <f t="shared" si="18"/>
        <v>3#腔体自检保压后数据运算延时</v>
      </c>
      <c r="L179" s="62" t="s">
        <v>1096</v>
      </c>
      <c r="M179" s="62"/>
      <c r="N179" s="94"/>
    </row>
    <row r="180" spans="2:14" x14ac:dyDescent="0.15">
      <c r="B180" s="66" t="s">
        <v>986</v>
      </c>
      <c r="C180" s="62" t="str">
        <f t="shared" si="19"/>
        <v>1#腔体自检破真空值到达延时</v>
      </c>
      <c r="D180" s="62" t="s">
        <v>1014</v>
      </c>
      <c r="E180" s="62"/>
      <c r="F180" s="62"/>
      <c r="G180" s="62" t="str">
        <f t="shared" si="17"/>
        <v>2#腔体自检破真空值到达延时</v>
      </c>
      <c r="H180" s="62" t="s">
        <v>1042</v>
      </c>
      <c r="I180" s="62"/>
      <c r="J180" s="62"/>
      <c r="K180" s="62" t="str">
        <f t="shared" si="18"/>
        <v>3#腔体自检破真空值到达延时</v>
      </c>
      <c r="L180" s="62" t="s">
        <v>1097</v>
      </c>
      <c r="M180" s="62"/>
      <c r="N180" s="94"/>
    </row>
    <row r="181" spans="2:14" x14ac:dyDescent="0.15">
      <c r="B181" s="66" t="s">
        <v>1173</v>
      </c>
      <c r="C181" s="62" t="str">
        <f t="shared" si="19"/>
        <v>1#腔电池自检破真空值到达延时</v>
      </c>
      <c r="D181" s="62" t="s">
        <v>1174</v>
      </c>
      <c r="E181" s="62"/>
      <c r="F181" s="62"/>
      <c r="G181" s="62" t="str">
        <f t="shared" si="17"/>
        <v>2#腔电池自检破真空值到达延时</v>
      </c>
      <c r="H181" s="62" t="s">
        <v>1175</v>
      </c>
      <c r="I181" s="62"/>
      <c r="J181" s="62"/>
      <c r="K181" s="62" t="str">
        <f t="shared" si="18"/>
        <v>3#腔电池自检破真空值到达延时</v>
      </c>
      <c r="L181" s="62" t="s">
        <v>1176</v>
      </c>
      <c r="M181" s="62"/>
      <c r="N181" s="94"/>
    </row>
    <row r="182" spans="2:14" x14ac:dyDescent="0.15">
      <c r="B182" s="66" t="s">
        <v>1074</v>
      </c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94"/>
    </row>
    <row r="183" spans="2:14" x14ac:dyDescent="0.15">
      <c r="B183" s="61" t="s">
        <v>979</v>
      </c>
      <c r="C183" s="62"/>
      <c r="D183" s="62"/>
      <c r="E183" s="62"/>
      <c r="F183" s="28" t="s">
        <v>979</v>
      </c>
      <c r="G183" s="62"/>
      <c r="H183" s="62"/>
      <c r="I183" s="62"/>
      <c r="J183" s="28" t="s">
        <v>979</v>
      </c>
      <c r="K183" s="62"/>
      <c r="L183" s="62"/>
      <c r="M183" s="62"/>
      <c r="N183" s="94"/>
    </row>
    <row r="184" spans="2:14" x14ac:dyDescent="0.15">
      <c r="B184" s="66" t="s">
        <v>1129</v>
      </c>
      <c r="C184" s="62" t="str">
        <f t="shared" ref="C184:C210" si="20">B$182&amp;B$174&amp;B184</f>
        <v>正压1#腔体真空值到达延时(测试)</v>
      </c>
      <c r="D184" s="62" t="s">
        <v>1015</v>
      </c>
      <c r="E184" s="62"/>
      <c r="F184" s="62"/>
      <c r="G184" s="62" t="str">
        <f t="shared" ref="G184:G210" si="21">B$182&amp;F$174&amp;B184</f>
        <v>正压2#腔体真空值到达延时(测试)</v>
      </c>
      <c r="H184" s="62" t="s">
        <v>1043</v>
      </c>
      <c r="I184" s="62"/>
      <c r="J184" s="62"/>
      <c r="K184" s="62" t="str">
        <f t="shared" ref="K184:K210" si="22">B$182&amp;J$174&amp;B184</f>
        <v>正压3#腔体真空值到达延时(测试)</v>
      </c>
      <c r="L184" s="62" t="s">
        <v>1098</v>
      </c>
      <c r="M184" s="62"/>
      <c r="N184" s="94"/>
    </row>
    <row r="185" spans="2:14" x14ac:dyDescent="0.15">
      <c r="B185" s="66" t="s">
        <v>1130</v>
      </c>
      <c r="C185" s="62" t="str">
        <f t="shared" si="20"/>
        <v>正压1#腔电池真空值到达延时(测试)</v>
      </c>
      <c r="D185" s="62" t="s">
        <v>1016</v>
      </c>
      <c r="E185" s="62"/>
      <c r="F185" s="62"/>
      <c r="G185" s="62" t="str">
        <f t="shared" si="21"/>
        <v>正压2#腔电池真空值到达延时(测试)</v>
      </c>
      <c r="H185" s="62" t="s">
        <v>1044</v>
      </c>
      <c r="I185" s="62"/>
      <c r="J185" s="62"/>
      <c r="K185" s="62" t="str">
        <f t="shared" si="22"/>
        <v>正压3#腔电池真空值到达延时(测试)</v>
      </c>
      <c r="L185" s="62" t="s">
        <v>1099</v>
      </c>
      <c r="M185" s="62"/>
      <c r="N185" s="94"/>
    </row>
    <row r="186" spans="2:14" x14ac:dyDescent="0.15">
      <c r="B186" s="66" t="s">
        <v>1131</v>
      </c>
      <c r="C186" s="62" t="str">
        <f t="shared" si="20"/>
        <v>正压1#腔电池充氦压力到达延时(测试)</v>
      </c>
      <c r="D186" s="62" t="s">
        <v>1017</v>
      </c>
      <c r="E186" s="62"/>
      <c r="F186" s="62"/>
      <c r="G186" s="62" t="str">
        <f t="shared" si="21"/>
        <v>正压2#腔电池充氦压力到达延时(测试)</v>
      </c>
      <c r="H186" s="62" t="s">
        <v>1045</v>
      </c>
      <c r="I186" s="62"/>
      <c r="J186" s="62"/>
      <c r="K186" s="62" t="str">
        <f t="shared" si="22"/>
        <v>正压3#腔电池充氦压力到达延时(测试)</v>
      </c>
      <c r="L186" s="62" t="s">
        <v>1100</v>
      </c>
      <c r="M186" s="62"/>
      <c r="N186" s="94"/>
    </row>
    <row r="187" spans="2:14" x14ac:dyDescent="0.15">
      <c r="B187" s="102" t="s">
        <v>1132</v>
      </c>
      <c r="C187" s="103" t="str">
        <f t="shared" si="20"/>
        <v>正压1#腔电池抽真空阀关闭延时(测试)</v>
      </c>
      <c r="D187" s="104" t="s">
        <v>1018</v>
      </c>
      <c r="E187" s="63" t="s">
        <v>1088</v>
      </c>
      <c r="F187" s="62"/>
      <c r="G187" s="103" t="str">
        <f t="shared" si="21"/>
        <v>正压2#腔电池抽真空阀关闭延时(测试)</v>
      </c>
      <c r="H187" s="104" t="s">
        <v>1046</v>
      </c>
      <c r="I187" s="63" t="s">
        <v>1159</v>
      </c>
      <c r="J187" s="62"/>
      <c r="K187" s="103" t="str">
        <f t="shared" si="22"/>
        <v>正压3#腔电池抽真空阀关闭延时(测试)</v>
      </c>
      <c r="L187" s="104" t="s">
        <v>1101</v>
      </c>
      <c r="M187" s="63" t="s">
        <v>1160</v>
      </c>
      <c r="N187" s="94"/>
    </row>
    <row r="188" spans="2:14" x14ac:dyDescent="0.15">
      <c r="B188" s="100" t="s">
        <v>987</v>
      </c>
      <c r="C188" s="65" t="str">
        <f t="shared" si="20"/>
        <v>正压1#腔氦检延时(测试)</v>
      </c>
      <c r="D188" s="65" t="s">
        <v>1019</v>
      </c>
      <c r="E188" s="65" t="s">
        <v>1073</v>
      </c>
      <c r="F188" s="62"/>
      <c r="G188" s="65" t="str">
        <f t="shared" si="21"/>
        <v>正压2#腔氦检延时(测试)</v>
      </c>
      <c r="H188" s="65" t="s">
        <v>1047</v>
      </c>
      <c r="I188" s="65" t="s">
        <v>1073</v>
      </c>
      <c r="J188" s="62"/>
      <c r="K188" s="65" t="str">
        <f t="shared" si="22"/>
        <v>正压3#腔氦检延时(测试)</v>
      </c>
      <c r="L188" s="65" t="s">
        <v>1102</v>
      </c>
      <c r="M188" s="65" t="s">
        <v>1073</v>
      </c>
      <c r="N188" s="94"/>
    </row>
    <row r="189" spans="2:14" x14ac:dyDescent="0.15">
      <c r="B189" s="66" t="s">
        <v>988</v>
      </c>
      <c r="C189" s="62" t="str">
        <f t="shared" si="20"/>
        <v>正压1#腔氦检结果判断完成延时(测试)</v>
      </c>
      <c r="D189" s="62" t="s">
        <v>1020</v>
      </c>
      <c r="E189" s="62"/>
      <c r="F189" s="62"/>
      <c r="G189" s="62" t="str">
        <f t="shared" si="21"/>
        <v>正压2#腔氦检结果判断完成延时(测试)</v>
      </c>
      <c r="H189" s="62" t="s">
        <v>1048</v>
      </c>
      <c r="I189" s="62"/>
      <c r="J189" s="62"/>
      <c r="K189" s="62" t="str">
        <f t="shared" si="22"/>
        <v>正压3#腔氦检结果判断完成延时(测试)</v>
      </c>
      <c r="L189" s="62" t="s">
        <v>1103</v>
      </c>
      <c r="M189" s="62"/>
      <c r="N189" s="94"/>
    </row>
    <row r="190" spans="2:14" x14ac:dyDescent="0.15">
      <c r="B190" s="100" t="s">
        <v>1137</v>
      </c>
      <c r="C190" s="65" t="str">
        <f t="shared" si="20"/>
        <v>正压1#腔体抽残气压力到达延时(测试)</v>
      </c>
      <c r="D190" s="65" t="s">
        <v>1021</v>
      </c>
      <c r="E190" s="65" t="s">
        <v>1136</v>
      </c>
      <c r="F190" s="62"/>
      <c r="G190" s="65" t="str">
        <f t="shared" si="21"/>
        <v>正压2#腔体抽残气压力到达延时(测试)</v>
      </c>
      <c r="H190" s="65" t="s">
        <v>1049</v>
      </c>
      <c r="I190" s="65" t="s">
        <v>1136</v>
      </c>
      <c r="J190" s="62"/>
      <c r="K190" s="65" t="str">
        <f t="shared" si="22"/>
        <v>正压3#腔体抽残气压力到达延时(测试)</v>
      </c>
      <c r="L190" s="65" t="s">
        <v>1104</v>
      </c>
      <c r="M190" s="65" t="s">
        <v>1136</v>
      </c>
      <c r="N190" s="94"/>
    </row>
    <row r="191" spans="2:14" x14ac:dyDescent="0.15">
      <c r="B191" s="100" t="s">
        <v>1133</v>
      </c>
      <c r="C191" s="65" t="str">
        <f t="shared" si="20"/>
        <v>正压1#腔氦检后抽残气时间到达延时(测试)</v>
      </c>
      <c r="D191" s="65" t="s">
        <v>1022</v>
      </c>
      <c r="E191" s="65" t="s">
        <v>1139</v>
      </c>
      <c r="F191" s="62"/>
      <c r="G191" s="65" t="str">
        <f t="shared" si="21"/>
        <v>正压2#腔氦检后抽残气时间到达延时(测试)</v>
      </c>
      <c r="H191" s="65" t="s">
        <v>1050</v>
      </c>
      <c r="I191" s="65" t="s">
        <v>1139</v>
      </c>
      <c r="J191" s="62"/>
      <c r="K191" s="65" t="str">
        <f t="shared" si="22"/>
        <v>正压3#腔氦检后抽残气时间到达延时(测试)</v>
      </c>
      <c r="L191" s="65" t="s">
        <v>1105</v>
      </c>
      <c r="M191" s="65" t="s">
        <v>1139</v>
      </c>
      <c r="N191" s="94"/>
    </row>
    <row r="192" spans="2:14" x14ac:dyDescent="0.15">
      <c r="B192" s="66" t="s">
        <v>989</v>
      </c>
      <c r="C192" s="62" t="str">
        <f t="shared" si="20"/>
        <v>正压1#腔电池抽残气压力到达延时(测试)</v>
      </c>
      <c r="D192" s="62" t="s">
        <v>1023</v>
      </c>
      <c r="E192" s="62"/>
      <c r="F192" s="62"/>
      <c r="G192" s="62" t="str">
        <f t="shared" si="21"/>
        <v>正压2#腔电池抽残气压力到达延时(测试)</v>
      </c>
      <c r="H192" s="62" t="s">
        <v>1051</v>
      </c>
      <c r="I192" s="62"/>
      <c r="J192" s="62"/>
      <c r="K192" s="62" t="str">
        <f t="shared" si="22"/>
        <v>正压3#腔电池抽残气压力到达延时(测试)</v>
      </c>
      <c r="L192" s="62" t="s">
        <v>1106</v>
      </c>
      <c r="M192" s="62"/>
      <c r="N192" s="94"/>
    </row>
    <row r="193" spans="2:14" x14ac:dyDescent="0.15">
      <c r="B193" s="66" t="s">
        <v>1127</v>
      </c>
      <c r="C193" s="62" t="str">
        <f t="shared" si="20"/>
        <v>正压1#腔体破真空压力到达延时(测试)</v>
      </c>
      <c r="D193" s="62" t="s">
        <v>1024</v>
      </c>
      <c r="E193" s="62"/>
      <c r="F193" s="62"/>
      <c r="G193" s="62" t="str">
        <f t="shared" si="21"/>
        <v>正压2#腔体破真空压力到达延时(测试)</v>
      </c>
      <c r="H193" s="62" t="s">
        <v>1052</v>
      </c>
      <c r="I193" s="62"/>
      <c r="J193" s="62"/>
      <c r="K193" s="62" t="str">
        <f t="shared" si="22"/>
        <v>正压3#腔体破真空压力到达延时(测试)</v>
      </c>
      <c r="L193" s="62" t="s">
        <v>1107</v>
      </c>
      <c r="M193" s="62"/>
      <c r="N193" s="94"/>
    </row>
    <row r="194" spans="2:14" x14ac:dyDescent="0.15">
      <c r="B194" s="66" t="s">
        <v>1128</v>
      </c>
      <c r="C194" s="62" t="str">
        <f t="shared" si="20"/>
        <v>正压1#腔电池破真空压力到达延时(测试)</v>
      </c>
      <c r="D194" s="62" t="s">
        <v>1025</v>
      </c>
      <c r="E194" s="62"/>
      <c r="F194" s="62"/>
      <c r="G194" s="62" t="str">
        <f t="shared" si="21"/>
        <v>正压2#腔电池破真空压力到达延时(测试)</v>
      </c>
      <c r="H194" s="62" t="s">
        <v>1053</v>
      </c>
      <c r="I194" s="62"/>
      <c r="J194" s="62"/>
      <c r="K194" s="62" t="str">
        <f t="shared" si="22"/>
        <v>正压3#腔电池破真空压力到达延时(测试)</v>
      </c>
      <c r="L194" s="62" t="s">
        <v>1108</v>
      </c>
      <c r="M194" s="62"/>
      <c r="N194" s="94"/>
    </row>
    <row r="195" spans="2:14" x14ac:dyDescent="0.15">
      <c r="B195" s="102" t="s">
        <v>990</v>
      </c>
      <c r="C195" s="103" t="str">
        <f t="shared" si="20"/>
        <v>正压1#腔破真空阀关闭延时(测试)</v>
      </c>
      <c r="D195" s="104" t="s">
        <v>1026</v>
      </c>
      <c r="E195" s="63" t="s">
        <v>1091</v>
      </c>
      <c r="F195" s="62"/>
      <c r="G195" s="103" t="str">
        <f t="shared" si="21"/>
        <v>正压2#腔破真空阀关闭延时(测试)</v>
      </c>
      <c r="H195" s="104" t="s">
        <v>1054</v>
      </c>
      <c r="I195" s="63" t="s">
        <v>1161</v>
      </c>
      <c r="J195" s="62"/>
      <c r="K195" s="103" t="str">
        <f t="shared" si="22"/>
        <v>正压3#腔破真空阀关闭延时(测试)</v>
      </c>
      <c r="L195" s="104" t="s">
        <v>1109</v>
      </c>
      <c r="M195" s="63" t="s">
        <v>1163</v>
      </c>
      <c r="N195" s="94"/>
    </row>
    <row r="196" spans="2:14" x14ac:dyDescent="0.15">
      <c r="B196" s="102" t="s">
        <v>991</v>
      </c>
      <c r="C196" s="103" t="str">
        <f t="shared" si="20"/>
        <v>正压1#腔抽真空阀关闭延时(测试)</v>
      </c>
      <c r="D196" s="104" t="s">
        <v>1027</v>
      </c>
      <c r="E196" s="65" t="s">
        <v>1089</v>
      </c>
      <c r="F196" s="62" t="s">
        <v>1090</v>
      </c>
      <c r="G196" s="103" t="str">
        <f t="shared" si="21"/>
        <v>正压2#腔抽真空阀关闭延时(测试)</v>
      </c>
      <c r="H196" s="104" t="s">
        <v>1055</v>
      </c>
      <c r="I196" s="65" t="s">
        <v>1162</v>
      </c>
      <c r="J196" s="62" t="s">
        <v>1165</v>
      </c>
      <c r="K196" s="103" t="str">
        <f t="shared" si="22"/>
        <v>正压3#腔抽真空阀关闭延时(测试)</v>
      </c>
      <c r="L196" s="104" t="s">
        <v>1110</v>
      </c>
      <c r="M196" s="65" t="s">
        <v>1164</v>
      </c>
      <c r="N196" s="64" t="s">
        <v>1166</v>
      </c>
    </row>
    <row r="197" spans="2:14" x14ac:dyDescent="0.15">
      <c r="B197" s="66" t="s">
        <v>992</v>
      </c>
      <c r="C197" s="62" t="str">
        <f t="shared" si="20"/>
        <v>正压1#腔体真空值到达可氦检条件延时(测试)</v>
      </c>
      <c r="D197" s="62" t="s">
        <v>1028</v>
      </c>
      <c r="E197" s="62"/>
      <c r="F197" s="62"/>
      <c r="G197" s="62" t="str">
        <f t="shared" si="21"/>
        <v>正压2#腔体真空值到达可氦检条件延时(测试)</v>
      </c>
      <c r="H197" s="62" t="s">
        <v>1056</v>
      </c>
      <c r="I197" s="62"/>
      <c r="J197" s="62"/>
      <c r="K197" s="62" t="str">
        <f t="shared" si="22"/>
        <v>正压3#腔体真空值到达可氦检条件延时(测试)</v>
      </c>
      <c r="L197" s="62" t="s">
        <v>1111</v>
      </c>
      <c r="M197" s="62"/>
      <c r="N197" s="94"/>
    </row>
    <row r="198" spans="2:14" x14ac:dyDescent="0.15">
      <c r="B198" s="100" t="s">
        <v>1141</v>
      </c>
      <c r="C198" s="65" t="str">
        <f t="shared" si="20"/>
        <v>正压1#腔电池抽残气时间到达延时(测试)</v>
      </c>
      <c r="D198" s="65" t="s">
        <v>1140</v>
      </c>
      <c r="E198" s="65" t="s">
        <v>1139</v>
      </c>
      <c r="F198" s="62"/>
      <c r="G198" s="65" t="str">
        <f t="shared" si="21"/>
        <v>正压2#腔电池抽残气时间到达延时(测试)</v>
      </c>
      <c r="H198" s="65" t="s">
        <v>1057</v>
      </c>
      <c r="I198" s="65" t="s">
        <v>1139</v>
      </c>
      <c r="J198" s="62"/>
      <c r="K198" s="65" t="str">
        <f t="shared" si="22"/>
        <v>正压3#腔电池抽残气时间到达延时(测试)</v>
      </c>
      <c r="L198" s="65" t="s">
        <v>1112</v>
      </c>
      <c r="M198" s="65" t="s">
        <v>1139</v>
      </c>
      <c r="N198" s="94"/>
    </row>
    <row r="199" spans="2:14" x14ac:dyDescent="0.15">
      <c r="B199" s="66" t="s">
        <v>993</v>
      </c>
      <c r="C199" s="62" t="str">
        <f t="shared" si="20"/>
        <v>正压1#模组清氦计数延时(测试)</v>
      </c>
      <c r="D199" s="62" t="s">
        <v>1029</v>
      </c>
      <c r="E199" s="62"/>
      <c r="F199" s="62"/>
      <c r="G199" s="62" t="str">
        <f t="shared" si="21"/>
        <v>正压2#模组清氦计数延时(测试)</v>
      </c>
      <c r="H199" s="62" t="s">
        <v>1058</v>
      </c>
      <c r="I199" s="62"/>
      <c r="J199" s="62"/>
      <c r="K199" s="62" t="str">
        <f t="shared" si="22"/>
        <v>正压3#模组清氦计数延时(测试)</v>
      </c>
      <c r="L199" s="62" t="s">
        <v>1113</v>
      </c>
      <c r="M199" s="62"/>
      <c r="N199" s="94"/>
    </row>
    <row r="200" spans="2:14" x14ac:dyDescent="0.15">
      <c r="B200" s="66" t="s">
        <v>994</v>
      </c>
      <c r="C200" s="62" t="str">
        <f t="shared" si="20"/>
        <v>正压1#模组清氦破真空后延时(测试)</v>
      </c>
      <c r="D200" s="62" t="s">
        <v>1030</v>
      </c>
      <c r="E200" s="62"/>
      <c r="F200" s="62"/>
      <c r="G200" s="62" t="str">
        <f t="shared" si="21"/>
        <v>正压2#模组清氦破真空后延时(测试)</v>
      </c>
      <c r="H200" s="62" t="s">
        <v>1059</v>
      </c>
      <c r="I200" s="62"/>
      <c r="J200" s="62"/>
      <c r="K200" s="62" t="str">
        <f t="shared" si="22"/>
        <v>正压3#模组清氦破真空后延时(测试)</v>
      </c>
      <c r="L200" s="62" t="s">
        <v>1114</v>
      </c>
      <c r="M200" s="62"/>
      <c r="N200" s="94"/>
    </row>
    <row r="201" spans="2:14" x14ac:dyDescent="0.15">
      <c r="B201" s="66" t="s">
        <v>995</v>
      </c>
      <c r="C201" s="62" t="str">
        <f t="shared" si="20"/>
        <v>正压1#腔开氦检阀前抽气时间到达延时(测试)</v>
      </c>
      <c r="D201" s="62" t="s">
        <v>1031</v>
      </c>
      <c r="E201" s="62"/>
      <c r="F201" s="62"/>
      <c r="G201" s="62" t="str">
        <f t="shared" si="21"/>
        <v>正压2#腔开氦检阀前抽气时间到达延时(测试)</v>
      </c>
      <c r="H201" s="62" t="s">
        <v>1060</v>
      </c>
      <c r="I201" s="62"/>
      <c r="J201" s="62"/>
      <c r="K201" s="62" t="str">
        <f t="shared" si="22"/>
        <v>正压3#腔开氦检阀前抽气时间到达延时(测试)</v>
      </c>
      <c r="L201" s="62" t="s">
        <v>1115</v>
      </c>
      <c r="M201" s="62"/>
      <c r="N201" s="94"/>
    </row>
    <row r="202" spans="2:14" x14ac:dyDescent="0.15">
      <c r="B202" s="66" t="s">
        <v>996</v>
      </c>
      <c r="C202" s="62" t="str">
        <f t="shared" si="20"/>
        <v>正压1#模组关氦检阀后延时(清氦步)</v>
      </c>
      <c r="D202" s="62" t="s">
        <v>1032</v>
      </c>
      <c r="E202" s="62"/>
      <c r="F202" s="62"/>
      <c r="G202" s="62" t="str">
        <f t="shared" si="21"/>
        <v>正压2#模组关氦检阀后延时(清氦步)</v>
      </c>
      <c r="H202" s="62" t="s">
        <v>1061</v>
      </c>
      <c r="I202" s="62"/>
      <c r="J202" s="62"/>
      <c r="K202" s="62" t="str">
        <f t="shared" si="22"/>
        <v>正压3#模组关氦检阀后延时(清氦步)</v>
      </c>
      <c r="L202" s="62" t="s">
        <v>1116</v>
      </c>
      <c r="M202" s="62"/>
      <c r="N202" s="94"/>
    </row>
    <row r="203" spans="2:14" x14ac:dyDescent="0.15">
      <c r="B203" s="100" t="s">
        <v>1142</v>
      </c>
      <c r="C203" s="65" t="str">
        <f t="shared" si="20"/>
        <v>正压1#模组氦检延时(清氦步)</v>
      </c>
      <c r="D203" s="65" t="s">
        <v>1143</v>
      </c>
      <c r="E203" s="65" t="s">
        <v>1073</v>
      </c>
      <c r="F203" s="62"/>
      <c r="G203" s="65" t="str">
        <f t="shared" si="21"/>
        <v>正压2#模组氦检延时(清氦步)</v>
      </c>
      <c r="H203" s="65" t="s">
        <v>1062</v>
      </c>
      <c r="I203" s="65" t="s">
        <v>1073</v>
      </c>
      <c r="J203" s="62"/>
      <c r="K203" s="65" t="str">
        <f t="shared" si="22"/>
        <v>正压3#模组氦检延时(清氦步)</v>
      </c>
      <c r="L203" s="65" t="s">
        <v>1117</v>
      </c>
      <c r="M203" s="65" t="s">
        <v>1073</v>
      </c>
      <c r="N203" s="94"/>
    </row>
    <row r="204" spans="2:14" x14ac:dyDescent="0.15">
      <c r="B204" s="66" t="s">
        <v>997</v>
      </c>
      <c r="C204" s="62" t="str">
        <f t="shared" si="20"/>
        <v>正压1#腔体真空泄漏延时(测试)</v>
      </c>
      <c r="D204" s="62" t="s">
        <v>1033</v>
      </c>
      <c r="E204" s="62"/>
      <c r="F204" s="62"/>
      <c r="G204" s="62" t="str">
        <f t="shared" si="21"/>
        <v>正压2#腔体真空泄漏延时(测试)</v>
      </c>
      <c r="H204" s="62" t="s">
        <v>1063</v>
      </c>
      <c r="I204" s="62"/>
      <c r="J204" s="62"/>
      <c r="K204" s="62" t="str">
        <f t="shared" si="22"/>
        <v>正压3#腔体真空泄漏延时(测试)</v>
      </c>
      <c r="L204" s="62" t="s">
        <v>1118</v>
      </c>
      <c r="M204" s="62"/>
      <c r="N204" s="94"/>
    </row>
    <row r="205" spans="2:14" x14ac:dyDescent="0.15">
      <c r="B205" s="66" t="s">
        <v>998</v>
      </c>
      <c r="C205" s="62" t="str">
        <f t="shared" si="20"/>
        <v>正压1#腔电池泄漏延时(测试)</v>
      </c>
      <c r="D205" s="62" t="s">
        <v>1034</v>
      </c>
      <c r="E205" s="62"/>
      <c r="F205" s="62"/>
      <c r="G205" s="62" t="str">
        <f t="shared" si="21"/>
        <v>正压2#腔电池泄漏延时(测试)</v>
      </c>
      <c r="H205" s="62" t="s">
        <v>1064</v>
      </c>
      <c r="I205" s="62"/>
      <c r="J205" s="62"/>
      <c r="K205" s="62" t="str">
        <f t="shared" si="22"/>
        <v>正压3#腔电池泄漏延时(测试)</v>
      </c>
      <c r="L205" s="62" t="s">
        <v>1119</v>
      </c>
      <c r="M205" s="62"/>
      <c r="N205" s="94"/>
    </row>
    <row r="206" spans="2:14" x14ac:dyDescent="0.15">
      <c r="B206" s="66" t="s">
        <v>999</v>
      </c>
      <c r="C206" s="62" t="str">
        <f t="shared" si="20"/>
        <v>正压1#电池注氦压力到达延时(测试)</v>
      </c>
      <c r="D206" s="62" t="s">
        <v>1035</v>
      </c>
      <c r="E206" s="62"/>
      <c r="F206" s="62"/>
      <c r="G206" s="62" t="str">
        <f t="shared" si="21"/>
        <v>正压2#电池注氦压力到达延时(测试)</v>
      </c>
      <c r="H206" s="62" t="s">
        <v>1065</v>
      </c>
      <c r="I206" s="62"/>
      <c r="J206" s="62"/>
      <c r="K206" s="62" t="str">
        <f t="shared" si="22"/>
        <v>正压3#电池注氦压力到达延时(测试)</v>
      </c>
      <c r="L206" s="62" t="s">
        <v>1120</v>
      </c>
      <c r="M206" s="62"/>
      <c r="N206" s="94"/>
    </row>
    <row r="207" spans="2:14" x14ac:dyDescent="0.15">
      <c r="B207" s="100" t="s">
        <v>1144</v>
      </c>
      <c r="C207" s="65" t="str">
        <f t="shared" si="20"/>
        <v>正压1#腔体抽真空时间到达延时(测试)</v>
      </c>
      <c r="D207" s="65" t="s">
        <v>1145</v>
      </c>
      <c r="E207" s="65" t="s">
        <v>1147</v>
      </c>
      <c r="F207" s="62"/>
      <c r="G207" s="65" t="str">
        <f t="shared" si="21"/>
        <v>正压2#腔体抽真空时间到达延时(测试)</v>
      </c>
      <c r="H207" s="65" t="s">
        <v>1066</v>
      </c>
      <c r="I207" s="65" t="s">
        <v>1147</v>
      </c>
      <c r="J207" s="62"/>
      <c r="K207" s="65" t="str">
        <f t="shared" si="22"/>
        <v>正压3#腔体抽真空时间到达延时(测试)</v>
      </c>
      <c r="L207" s="65" t="s">
        <v>1121</v>
      </c>
      <c r="M207" s="65" t="s">
        <v>1147</v>
      </c>
      <c r="N207" s="94"/>
    </row>
    <row r="208" spans="2:14" x14ac:dyDescent="0.15">
      <c r="B208" s="100" t="s">
        <v>1148</v>
      </c>
      <c r="C208" s="65" t="str">
        <f t="shared" si="20"/>
        <v>正压1#腔电池抽真空时间到达延时(测试)</v>
      </c>
      <c r="D208" s="65" t="s">
        <v>1149</v>
      </c>
      <c r="E208" s="65" t="s">
        <v>1150</v>
      </c>
      <c r="F208" s="62"/>
      <c r="G208" s="65" t="str">
        <f t="shared" si="21"/>
        <v>正压2#腔电池抽真空时间到达延时(测试)</v>
      </c>
      <c r="H208" s="65" t="s">
        <v>1067</v>
      </c>
      <c r="I208" s="65" t="s">
        <v>1150</v>
      </c>
      <c r="J208" s="62"/>
      <c r="K208" s="65" t="str">
        <f t="shared" si="22"/>
        <v>正压3#腔电池抽真空时间到达延时(测试)</v>
      </c>
      <c r="L208" s="65" t="s">
        <v>1122</v>
      </c>
      <c r="M208" s="65" t="s">
        <v>1150</v>
      </c>
      <c r="N208" s="94"/>
    </row>
    <row r="209" spans="2:14" x14ac:dyDescent="0.15">
      <c r="B209" s="100" t="s">
        <v>1152</v>
      </c>
      <c r="C209" s="65" t="str">
        <f t="shared" si="20"/>
        <v>正压1#腔电池注氦时间到达延时(测试)</v>
      </c>
      <c r="D209" s="65" t="s">
        <v>1153</v>
      </c>
      <c r="E209" s="65" t="s">
        <v>1154</v>
      </c>
      <c r="F209" s="62"/>
      <c r="G209" s="65" t="str">
        <f t="shared" si="21"/>
        <v>正压2#腔电池注氦时间到达延时(测试)</v>
      </c>
      <c r="H209" s="65" t="s">
        <v>1068</v>
      </c>
      <c r="I209" s="65" t="s">
        <v>1154</v>
      </c>
      <c r="J209" s="62"/>
      <c r="K209" s="65" t="str">
        <f t="shared" si="22"/>
        <v>正压3#腔电池注氦时间到达延时(测试)</v>
      </c>
      <c r="L209" s="65" t="s">
        <v>1123</v>
      </c>
      <c r="M209" s="65" t="s">
        <v>1154</v>
      </c>
      <c r="N209" s="94"/>
    </row>
    <row r="210" spans="2:14" x14ac:dyDescent="0.15">
      <c r="B210" s="102" t="s">
        <v>1000</v>
      </c>
      <c r="C210" s="103" t="str">
        <f t="shared" si="20"/>
        <v>正压1#腔氦检阀关闭延时(测试)</v>
      </c>
      <c r="D210" s="104" t="s">
        <v>1036</v>
      </c>
      <c r="E210" s="63" t="s">
        <v>1092</v>
      </c>
      <c r="F210" s="105">
        <v>800.09</v>
      </c>
      <c r="G210" s="103" t="str">
        <f t="shared" si="21"/>
        <v>正压2#腔氦检阀关闭延时(测试)</v>
      </c>
      <c r="H210" s="104" t="s">
        <v>1069</v>
      </c>
      <c r="I210" s="63" t="s">
        <v>1093</v>
      </c>
      <c r="J210" s="105">
        <v>800.11</v>
      </c>
      <c r="K210" s="103" t="str">
        <f t="shared" si="22"/>
        <v>正压3#腔氦检阀关闭延时(测试)</v>
      </c>
      <c r="L210" s="104" t="s">
        <v>1124</v>
      </c>
      <c r="M210" s="63" t="s">
        <v>1125</v>
      </c>
      <c r="N210" s="106">
        <v>800.13</v>
      </c>
    </row>
    <row r="211" spans="2:14" x14ac:dyDescent="0.15">
      <c r="B211" s="66"/>
      <c r="C211" s="62"/>
      <c r="D211" s="87" t="s">
        <v>1038</v>
      </c>
      <c r="E211" s="62"/>
      <c r="F211" s="62"/>
      <c r="G211" s="62"/>
      <c r="H211" s="87" t="s">
        <v>1038</v>
      </c>
      <c r="I211" s="62"/>
      <c r="J211" s="62"/>
      <c r="K211" s="62"/>
      <c r="L211" s="87" t="s">
        <v>1038</v>
      </c>
      <c r="M211" s="62"/>
      <c r="N211" s="94"/>
    </row>
    <row r="212" spans="2:14" x14ac:dyDescent="0.15">
      <c r="B212" s="66"/>
      <c r="C212" s="62"/>
      <c r="D212" s="87" t="s">
        <v>1038</v>
      </c>
      <c r="E212" s="62"/>
      <c r="F212" s="62"/>
      <c r="G212" s="62"/>
      <c r="H212" s="87" t="s">
        <v>1038</v>
      </c>
      <c r="I212" s="62"/>
      <c r="J212" s="62"/>
      <c r="K212" s="62"/>
      <c r="L212" s="87" t="s">
        <v>1038</v>
      </c>
      <c r="M212" s="62"/>
      <c r="N212" s="94"/>
    </row>
    <row r="213" spans="2:14" x14ac:dyDescent="0.15">
      <c r="B213" s="66"/>
      <c r="C213" s="62"/>
      <c r="D213" s="87" t="s">
        <v>1038</v>
      </c>
      <c r="E213" s="62"/>
      <c r="F213" s="62"/>
      <c r="G213" s="62"/>
      <c r="H213" s="87" t="s">
        <v>1038</v>
      </c>
      <c r="I213" s="62"/>
      <c r="J213" s="62"/>
      <c r="K213" s="62"/>
      <c r="L213" s="87" t="s">
        <v>1038</v>
      </c>
      <c r="M213" s="62"/>
      <c r="N213" s="94"/>
    </row>
    <row r="214" spans="2:14" x14ac:dyDescent="0.15">
      <c r="B214" s="100" t="s">
        <v>1167</v>
      </c>
      <c r="C214" s="65" t="str">
        <f>B214&amp;"延时（公共）"</f>
        <v>氦检仪稳定延时（公共）</v>
      </c>
      <c r="D214" s="65" t="s">
        <v>1168</v>
      </c>
      <c r="E214" s="65" t="s">
        <v>1169</v>
      </c>
      <c r="F214" s="62"/>
      <c r="G214" s="62"/>
      <c r="H214" s="87" t="s">
        <v>1038</v>
      </c>
      <c r="I214" s="62"/>
      <c r="J214" s="62"/>
      <c r="K214" s="62"/>
      <c r="L214" s="87" t="s">
        <v>1038</v>
      </c>
      <c r="M214" s="62"/>
      <c r="N214" s="94"/>
    </row>
    <row r="215" spans="2:14" x14ac:dyDescent="0.15">
      <c r="B215" s="100" t="s">
        <v>1170</v>
      </c>
      <c r="C215" s="65" t="str">
        <f>B215&amp;"延时（公共）"</f>
        <v>吹气延时（公共）</v>
      </c>
      <c r="D215" s="65" t="s">
        <v>1171</v>
      </c>
      <c r="E215" s="65" t="s">
        <v>1172</v>
      </c>
      <c r="F215" s="62"/>
      <c r="G215" s="62"/>
      <c r="H215" s="87" t="s">
        <v>1038</v>
      </c>
      <c r="I215" s="62"/>
      <c r="J215" s="62"/>
      <c r="K215" s="62"/>
      <c r="L215" s="87" t="s">
        <v>1038</v>
      </c>
      <c r="M215" s="62"/>
      <c r="N215" s="94"/>
    </row>
    <row r="216" spans="2:14" x14ac:dyDescent="0.15">
      <c r="B216" s="66"/>
      <c r="C216" s="62"/>
      <c r="D216" s="62" t="s">
        <v>1080</v>
      </c>
      <c r="E216" s="62"/>
      <c r="F216" s="62"/>
      <c r="G216" s="62"/>
      <c r="H216" s="87" t="s">
        <v>1038</v>
      </c>
      <c r="I216" s="62"/>
      <c r="J216" s="62"/>
      <c r="K216" s="62"/>
      <c r="L216" s="87" t="s">
        <v>1038</v>
      </c>
      <c r="M216" s="62"/>
      <c r="N216" s="94"/>
    </row>
    <row r="217" spans="2:14" x14ac:dyDescent="0.15">
      <c r="B217" s="66"/>
      <c r="C217" s="62"/>
      <c r="D217" s="62" t="s">
        <v>1081</v>
      </c>
      <c r="E217" s="62"/>
      <c r="F217" s="62"/>
      <c r="G217" s="62"/>
      <c r="H217" s="87" t="s">
        <v>1038</v>
      </c>
      <c r="I217" s="62"/>
      <c r="J217" s="62"/>
      <c r="K217" s="62"/>
      <c r="L217" s="87" t="s">
        <v>1038</v>
      </c>
      <c r="M217" s="62"/>
      <c r="N217" s="94"/>
    </row>
    <row r="218" spans="2:14" x14ac:dyDescent="0.15">
      <c r="B218" s="66"/>
      <c r="C218" s="62"/>
      <c r="D218" s="62" t="s">
        <v>1082</v>
      </c>
      <c r="E218" s="62"/>
      <c r="F218" s="62"/>
      <c r="G218" s="62"/>
      <c r="H218" s="87" t="s">
        <v>1038</v>
      </c>
      <c r="I218" s="62"/>
      <c r="J218" s="62"/>
      <c r="K218" s="62"/>
      <c r="L218" s="87" t="s">
        <v>1038</v>
      </c>
      <c r="M218" s="62"/>
      <c r="N218" s="94"/>
    </row>
    <row r="219" spans="2:14" x14ac:dyDescent="0.15">
      <c r="B219" s="66"/>
      <c r="C219" s="62"/>
      <c r="D219" s="62" t="s">
        <v>1083</v>
      </c>
      <c r="E219" s="62"/>
      <c r="F219" s="62"/>
      <c r="G219" s="62"/>
      <c r="H219" s="87" t="s">
        <v>1038</v>
      </c>
      <c r="I219" s="62"/>
      <c r="J219" s="62"/>
      <c r="K219" s="62"/>
      <c r="L219" s="87" t="s">
        <v>1038</v>
      </c>
      <c r="M219" s="62"/>
      <c r="N219" s="94"/>
    </row>
    <row r="220" spans="2:14" x14ac:dyDescent="0.15">
      <c r="B220" s="66"/>
      <c r="C220" s="62"/>
      <c r="D220" s="62" t="s">
        <v>1084</v>
      </c>
      <c r="E220" s="87"/>
      <c r="F220" s="62"/>
      <c r="G220" s="62"/>
      <c r="H220" s="87" t="s">
        <v>1038</v>
      </c>
      <c r="I220" s="87"/>
      <c r="J220" s="62"/>
      <c r="K220" s="62"/>
      <c r="L220" s="87" t="s">
        <v>1038</v>
      </c>
      <c r="M220" s="87"/>
      <c r="N220" s="94"/>
    </row>
    <row r="221" spans="2:14" x14ac:dyDescent="0.15">
      <c r="B221" s="66"/>
      <c r="C221" s="62"/>
      <c r="D221" s="62" t="s">
        <v>1085</v>
      </c>
      <c r="E221" s="87"/>
      <c r="F221" s="62"/>
      <c r="G221" s="62"/>
      <c r="H221" s="87" t="s">
        <v>1038</v>
      </c>
      <c r="I221" s="87"/>
      <c r="J221" s="62"/>
      <c r="K221" s="62"/>
      <c r="L221" s="87" t="s">
        <v>1038</v>
      </c>
      <c r="M221" s="87"/>
      <c r="N221" s="94"/>
    </row>
    <row r="222" spans="2:14" x14ac:dyDescent="0.15">
      <c r="B222" s="66"/>
      <c r="C222" s="62"/>
      <c r="D222" s="62" t="s">
        <v>1086</v>
      </c>
      <c r="E222" s="87"/>
      <c r="F222" s="62"/>
      <c r="G222" s="62"/>
      <c r="H222" s="87" t="s">
        <v>1038</v>
      </c>
      <c r="I222" s="87"/>
      <c r="J222" s="62"/>
      <c r="K222" s="62"/>
      <c r="L222" s="87" t="s">
        <v>1038</v>
      </c>
      <c r="M222" s="87"/>
      <c r="N222" s="94"/>
    </row>
    <row r="223" spans="2:14" x14ac:dyDescent="0.15">
      <c r="B223" s="99"/>
      <c r="C223" s="68"/>
      <c r="D223" s="68" t="s">
        <v>1037</v>
      </c>
      <c r="E223" s="68"/>
      <c r="F223" s="68"/>
      <c r="G223" s="68"/>
      <c r="H223" s="68" t="s">
        <v>1070</v>
      </c>
      <c r="I223" s="68"/>
      <c r="J223" s="68"/>
      <c r="K223" s="68"/>
      <c r="L223" s="68" t="s">
        <v>1071</v>
      </c>
      <c r="M223" s="68"/>
      <c r="N223" s="95"/>
    </row>
  </sheetData>
  <mergeCells count="5">
    <mergeCell ref="B35:L35"/>
    <mergeCell ref="B76:F76"/>
    <mergeCell ref="B109:L109"/>
    <mergeCell ref="B150:L150"/>
    <mergeCell ref="B3:L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IO点表</vt:lpstr>
      <vt:lpstr>DI</vt:lpstr>
      <vt:lpstr>DO</vt:lpstr>
      <vt:lpstr>自动流程</vt:lpstr>
      <vt:lpstr>设定值</vt:lpstr>
      <vt:lpstr>HMI设定值</vt:lpstr>
      <vt:lpstr>Sheet1</vt:lpstr>
      <vt:lpstr>Sheet2</vt:lpstr>
    </vt:vector>
  </TitlesOfParts>
  <Company>http://www.xitongtiandi.com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cp:lastPrinted>2018-01-13T02:35:49Z</cp:lastPrinted>
  <dcterms:created xsi:type="dcterms:W3CDTF">2017-09-04T00:02:37Z</dcterms:created>
  <dcterms:modified xsi:type="dcterms:W3CDTF">2018-10-12T03:15:01Z</dcterms:modified>
</cp:coreProperties>
</file>