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Lab_RESIST" sheetId="1" r:id="rId3"/>
    <sheet state="visible" name="Lab_CIR_PARALELO" sheetId="2" r:id="rId4"/>
    <sheet state="visible" name="Lab_CIR_SIMPLE" sheetId="3" r:id="rId5"/>
    <sheet state="hidden" name="Lab_CIR_MIXTO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8">
      <text>
        <t xml:space="preserve">También llamada CORRIENTE ELÉCTRICA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">
      <text>
        <t xml:space="preserve">También llamada CORRIENTE ELÉCTRICA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">
      <text>
        <t xml:space="preserve">También llamada CORRIENTE ELÉCTRICA</t>
      </text>
    </comment>
    <comment authorId="0" ref="E6">
      <text>
        <t xml:space="preserve">También llamada CORRIENTE ELÉCTRICA</t>
      </text>
    </comment>
  </commentList>
</comments>
</file>

<file path=xl/sharedStrings.xml><?xml version="1.0" encoding="utf-8"?>
<sst xmlns="http://schemas.openxmlformats.org/spreadsheetml/2006/main" count="246" uniqueCount="95">
  <si>
    <t>Resistencias</t>
  </si>
  <si>
    <t>* Seleccionar los colores de las bandas</t>
  </si>
  <si>
    <t>1º BANDA</t>
  </si>
  <si>
    <t>2º BANDA</t>
  </si>
  <si>
    <t>3º BANDA</t>
  </si>
  <si>
    <t>4º BANDA</t>
  </si>
  <si>
    <t>COLOR</t>
  </si>
  <si>
    <t>VALOR</t>
  </si>
  <si>
    <t>FACTOR MULTIPLICADOR</t>
  </si>
  <si>
    <t>TOLERANCIA</t>
  </si>
  <si>
    <t>RESULTADO:</t>
  </si>
  <si>
    <t>UNIDAD</t>
  </si>
  <si>
    <t>NOMBRE</t>
  </si>
  <si>
    <t>NEGRO</t>
  </si>
  <si>
    <t>AMARILLO</t>
  </si>
  <si>
    <t>MARRÓN</t>
  </si>
  <si>
    <t>NARANJA</t>
  </si>
  <si>
    <t>ORO</t>
  </si>
  <si>
    <t>T Ω</t>
  </si>
  <si>
    <t>TERA (10^12)</t>
  </si>
  <si>
    <t>G Ω</t>
  </si>
  <si>
    <t>GIGA (10^9)</t>
  </si>
  <si>
    <t>ROJO</t>
  </si>
  <si>
    <t>M Ω</t>
  </si>
  <si>
    <t>MEGA (10^6)</t>
  </si>
  <si>
    <t>kΩ</t>
  </si>
  <si>
    <t>KILO (10^3)</t>
  </si>
  <si>
    <t>h Ω</t>
  </si>
  <si>
    <t>HECTO (10^2)</t>
  </si>
  <si>
    <t>VERDE</t>
  </si>
  <si>
    <t>da Ω</t>
  </si>
  <si>
    <t>DECA (10^1)</t>
  </si>
  <si>
    <t>AZUL</t>
  </si>
  <si>
    <t>base Ω</t>
  </si>
  <si>
    <t>BASE (10^0)</t>
  </si>
  <si>
    <t>VIOLETA</t>
  </si>
  <si>
    <t>d Ω</t>
  </si>
  <si>
    <t>DECI (10^-1)</t>
  </si>
  <si>
    <t>GRIS</t>
  </si>
  <si>
    <t>centi Ω</t>
  </si>
  <si>
    <t>CENTI (10^-2)</t>
  </si>
  <si>
    <t>BLANCO</t>
  </si>
  <si>
    <t>mΩ</t>
  </si>
  <si>
    <t>MILI (10^-3)</t>
  </si>
  <si>
    <t>μ Ω</t>
  </si>
  <si>
    <t>MICRO (10^-6)</t>
  </si>
  <si>
    <t>PLATA</t>
  </si>
  <si>
    <t>SIN COLOR</t>
  </si>
  <si>
    <t>Circuito en Paralelo</t>
  </si>
  <si>
    <t>Totales Paralelo</t>
  </si>
  <si>
    <t>CIRCUITO SIMPLE</t>
  </si>
  <si>
    <t>VOLTAJE</t>
  </si>
  <si>
    <t>V</t>
  </si>
  <si>
    <t>RESISTENCIA</t>
  </si>
  <si>
    <t>Ω</t>
  </si>
  <si>
    <t>Ley Ohm</t>
  </si>
  <si>
    <t>VIR</t>
  </si>
  <si>
    <t xml:space="preserve"> V = A x Ω</t>
  </si>
  <si>
    <t>CANTIDAD</t>
  </si>
  <si>
    <t>INTENSIDAD c/u</t>
  </si>
  <si>
    <t>POTENCIA c/u</t>
  </si>
  <si>
    <t>INTENSIDAD</t>
  </si>
  <si>
    <t>A</t>
  </si>
  <si>
    <t>Resistencia 1</t>
  </si>
  <si>
    <t>POTENCIA</t>
  </si>
  <si>
    <t>W</t>
  </si>
  <si>
    <t>INTENCIDAD</t>
  </si>
  <si>
    <t>Resistencia 2</t>
  </si>
  <si>
    <t>Resistencia 3</t>
  </si>
  <si>
    <t>* AGREGAR CAMPOS EN ROJO (-cantidad resistencias, - resistencias, - voltaje)</t>
  </si>
  <si>
    <t>Resistencia 4</t>
  </si>
  <si>
    <t>*Las intensidades de las resistencias se dividen proporcionalmente a cada una de ellas</t>
  </si>
  <si>
    <t>PIV</t>
  </si>
  <si>
    <t>W = A x V</t>
  </si>
  <si>
    <t>Resistencia 5</t>
  </si>
  <si>
    <t>*El voltaje se mantiene en todo el circuito en paralelo.</t>
  </si>
  <si>
    <t>Resistencia 6</t>
  </si>
  <si>
    <t>Resistencia 7</t>
  </si>
  <si>
    <t>Resistencia 8</t>
  </si>
  <si>
    <t>Resistencia 9</t>
  </si>
  <si>
    <t>Resistencia 10</t>
  </si>
  <si>
    <t>Resistencia 11</t>
  </si>
  <si>
    <t>Resistencia 12</t>
  </si>
  <si>
    <t>Resistencia 13</t>
  </si>
  <si>
    <t>Resistencia 14</t>
  </si>
  <si>
    <t>Resistencia 15</t>
  </si>
  <si>
    <t>Resistencia 16</t>
  </si>
  <si>
    <t>Resistencia 17</t>
  </si>
  <si>
    <t>Resistencia 18</t>
  </si>
  <si>
    <t>Resistencia 19</t>
  </si>
  <si>
    <t>Resistencia 20</t>
  </si>
  <si>
    <t>Circuito en Simple</t>
  </si>
  <si>
    <t>Totales Simple</t>
  </si>
  <si>
    <t>VOLTAJE c/u</t>
  </si>
  <si>
    <t>Voltaje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</si>
</sst>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 Ω"/>
    <numFmt numFmtId="165" formatCode="0.000"/>
    <numFmt numFmtId="166" formatCode="0.0000 A"/>
    <numFmt numFmtId="167" formatCode="0.0000 W"/>
    <numFmt numFmtId="168" formatCode="0.0 Ω"/>
    <numFmt numFmtId="169" formatCode="0.0000 V"/>
    <numFmt numFmtId="170" formatCode="0.00 V"/>
  </numFmts>
  <fonts count="19">
    <font>
      <sz val="10.0"/>
      <color rgb="FF000000"/>
      <name val="Arial"/>
    </font>
    <font>
      <color rgb="FFFFFFFF"/>
      <name val="Arial"/>
    </font>
    <font>
      <sz val="36.0"/>
      <color rgb="FFFFFFFF"/>
      <name val="Lobster"/>
    </font>
    <font>
      <b/>
      <color rgb="FFFFFFFF"/>
      <name val="Arial"/>
    </font>
    <font>
      <name val="Arial"/>
    </font>
    <font>
      <b/>
      <sz val="10.0"/>
      <color rgb="FFFFFFFF"/>
      <name val="Arial"/>
    </font>
    <font>
      <b/>
      <sz val="14.0"/>
      <color rgb="FFFFFFFF"/>
      <name val="Arial"/>
    </font>
    <font>
      <b/>
      <sz val="12.0"/>
      <color rgb="FFFFFFFF"/>
      <name val="Arial"/>
    </font>
    <font>
      <b/>
      <sz val="12.0"/>
      <color rgb="FFFFFFFF"/>
      <name val="Inconsolata"/>
    </font>
    <font>
      <sz val="24.0"/>
      <color rgb="FFFFFFFF"/>
      <name val="Pacifico"/>
    </font>
    <font>
      <sz val="24.0"/>
      <color rgb="FFFFFFFF"/>
      <name val="Lobster"/>
    </font>
    <font/>
    <font>
      <sz val="12.0"/>
      <color rgb="FFFFFFFF"/>
      <name val="Arial"/>
    </font>
    <font>
      <sz val="14.0"/>
      <color rgb="FFFFFFFF"/>
      <name val="Arial"/>
    </font>
    <font>
      <sz val="12.0"/>
      <color rgb="FF222222"/>
      <name val="Arial"/>
    </font>
    <font>
      <color rgb="FF000000"/>
      <name val="Arial"/>
    </font>
    <font>
      <sz val="18.0"/>
      <color rgb="FFFFFFFF"/>
      <name val="Pacifico"/>
    </font>
    <font>
      <sz val="10.0"/>
      <color rgb="FFFFFFFF"/>
      <name val="Arial"/>
    </font>
    <font>
      <sz val="18.0"/>
      <color rgb="FFFFFFFF"/>
      <name val="Lobster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980000"/>
        <bgColor rgb="FF980000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22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FFFFFF"/>
      </bottom>
    </border>
    <border>
      <bottom style="thin">
        <color rgb="FF000000"/>
      </bottom>
    </border>
    <border>
      <right style="thin">
        <color rgb="FFFFFFFF"/>
      </right>
      <bottom style="thin">
        <color rgb="FFFFFFFF"/>
      </bottom>
    </border>
    <border>
      <left style="thick">
        <color rgb="FFFFFFFF"/>
      </left>
      <top style="thick">
        <color rgb="FFFFFFFF"/>
      </top>
    </border>
    <border>
      <top style="thick">
        <color rgb="FFFFFFFF"/>
      </top>
    </border>
    <border>
      <right style="thick">
        <color rgb="FFFFFFFF"/>
      </right>
      <top style="thick">
        <color rgb="FFFFFFFF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ck">
        <color rgb="FFFFFFFF"/>
      </left>
      <bottom style="thick">
        <color rgb="FFFFFFFF"/>
      </bottom>
    </border>
    <border>
      <bottom style="thick">
        <color rgb="FFFFFFFF"/>
      </bottom>
    </border>
    <border>
      <right style="thick">
        <color rgb="FFFFFFFF"/>
      </right>
      <bottom style="thick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top style="thick">
        <color rgb="FFFFFFFF"/>
      </top>
      <bottom style="thick">
        <color rgb="FFFFFFFF"/>
      </bottom>
    </border>
    <border>
      <left style="thick">
        <color rgb="FFFFFFFF"/>
      </left>
      <right style="thick">
        <color rgb="FFFFFFFF"/>
      </right>
      <bottom style="thick">
        <color rgb="FFFFFFFF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3" fontId="2" numFmtId="0" xfId="0" applyAlignment="1" applyFill="1" applyFont="1">
      <alignment horizontal="center" vertical="center"/>
    </xf>
    <xf borderId="0" fillId="2" fontId="3" numFmtId="0" xfId="0" applyAlignment="1" applyFont="1">
      <alignment horizontal="center" vertical="center"/>
    </xf>
    <xf borderId="0" fillId="3" fontId="1" numFmtId="0" xfId="0" applyAlignment="1" applyFont="1">
      <alignment horizontal="center" vertical="center"/>
    </xf>
    <xf borderId="0" fillId="4" fontId="4" numFmtId="0" xfId="0" applyAlignment="1" applyFill="1" applyFont="1">
      <alignment horizontal="center" vertical="center"/>
    </xf>
    <xf borderId="0" fillId="2" fontId="4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vertical="center"/>
    </xf>
    <xf borderId="1" fillId="3" fontId="6" numFmtId="164" xfId="0" applyAlignment="1" applyBorder="1" applyFont="1" applyNumberFormat="1">
      <alignment horizontal="center" vertical="center"/>
    </xf>
    <xf borderId="1" fillId="4" fontId="1" numFmtId="0" xfId="0" applyAlignment="1" applyBorder="1" applyFont="1">
      <alignment horizontal="center" vertical="center"/>
    </xf>
    <xf borderId="0" fillId="2" fontId="7" numFmtId="0" xfId="0" applyAlignment="1" applyFont="1">
      <alignment horizontal="center" vertical="center"/>
    </xf>
    <xf borderId="1" fillId="2" fontId="1" numFmtId="9" xfId="0" applyAlignment="1" applyBorder="1" applyFont="1" applyNumberFormat="1">
      <alignment horizontal="center" vertical="center"/>
    </xf>
    <xf borderId="0" fillId="2" fontId="8" numFmtId="0" xfId="0" applyAlignment="1" applyFont="1">
      <alignment horizontal="center" vertical="center"/>
    </xf>
    <xf borderId="0" fillId="5" fontId="4" numFmtId="0" xfId="0" applyAlignment="1" applyFill="1" applyFont="1">
      <alignment vertical="bottom"/>
    </xf>
    <xf borderId="0" fillId="2" fontId="4" numFmtId="0" xfId="0" applyAlignment="1" applyFont="1">
      <alignment vertical="bottom"/>
    </xf>
    <xf borderId="0" fillId="6" fontId="9" numFmtId="0" xfId="0" applyAlignment="1" applyFill="1" applyFont="1">
      <alignment horizontal="center" vertical="center"/>
    </xf>
    <xf borderId="2" fillId="5" fontId="4" numFmtId="0" xfId="0" applyAlignment="1" applyBorder="1" applyFont="1">
      <alignment vertical="bottom"/>
    </xf>
    <xf borderId="3" fillId="6" fontId="10" numFmtId="0" xfId="0" applyAlignment="1" applyBorder="1" applyFont="1">
      <alignment horizontal="center" vertical="bottom"/>
    </xf>
    <xf borderId="3" fillId="0" fontId="11" numFmtId="0" xfId="0" applyBorder="1" applyFont="1"/>
    <xf borderId="4" fillId="0" fontId="11" numFmtId="0" xfId="0" applyBorder="1" applyFont="1"/>
    <xf borderId="0" fillId="0" fontId="4" numFmtId="0" xfId="0" applyAlignment="1" applyFont="1">
      <alignment shrinkToFit="0" vertical="bottom" wrapText="0"/>
    </xf>
    <xf borderId="5" fillId="5" fontId="4" numFmtId="0" xfId="0" applyAlignment="1" applyBorder="1" applyFont="1">
      <alignment vertical="bottom"/>
    </xf>
    <xf borderId="6" fillId="6" fontId="6" numFmtId="0" xfId="0" applyAlignment="1" applyBorder="1" applyFont="1">
      <alignment vertical="bottom"/>
    </xf>
    <xf borderId="6" fillId="4" fontId="6" numFmtId="0" xfId="0" applyAlignment="1" applyBorder="1" applyFont="1">
      <alignment horizontal="center" readingOrder="0" vertical="bottom"/>
    </xf>
    <xf borderId="6" fillId="2" fontId="1" numFmtId="0" xfId="0" applyAlignment="1" applyBorder="1" applyFont="1">
      <alignment vertical="bottom"/>
    </xf>
    <xf borderId="7" fillId="5" fontId="4" numFmtId="0" xfId="0" applyAlignment="1" applyBorder="1" applyFont="1">
      <alignment vertical="bottom"/>
    </xf>
    <xf borderId="8" fillId="5" fontId="4" numFmtId="0" xfId="0" applyAlignment="1" applyBorder="1" applyFont="1">
      <alignment vertical="bottom"/>
    </xf>
    <xf borderId="6" fillId="2" fontId="7" numFmtId="165" xfId="0" applyAlignment="1" applyBorder="1" applyFont="1" applyNumberFormat="1">
      <alignment horizontal="center" vertical="bottom"/>
    </xf>
    <xf borderId="6" fillId="2" fontId="12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2" fontId="3" numFmtId="0" xfId="0" applyAlignment="1" applyFont="1">
      <alignment vertical="bottom"/>
    </xf>
    <xf borderId="2" fillId="2" fontId="4" numFmtId="0" xfId="0" applyAlignment="1" applyBorder="1" applyFont="1">
      <alignment vertical="bottom"/>
    </xf>
    <xf borderId="9" fillId="6" fontId="13" numFmtId="0" xfId="0" applyAlignment="1" applyBorder="1" applyFont="1">
      <alignment vertical="bottom"/>
    </xf>
    <xf borderId="6" fillId="4" fontId="13" numFmtId="0" xfId="0" applyAlignment="1" applyBorder="1" applyFont="1">
      <alignment horizontal="center" vertical="bottom"/>
    </xf>
    <xf borderId="6" fillId="6" fontId="13" numFmtId="0" xfId="0" applyAlignment="1" applyBorder="1" applyFont="1">
      <alignment vertical="bottom"/>
    </xf>
    <xf borderId="6" fillId="2" fontId="7" numFmtId="166" xfId="0" applyAlignment="1" applyBorder="1" applyFont="1" applyNumberFormat="1">
      <alignment horizontal="center" vertical="bottom"/>
    </xf>
    <xf borderId="5" fillId="2" fontId="1" numFmtId="0" xfId="0" applyAlignment="1" applyBorder="1" applyFont="1">
      <alignment horizontal="right" vertical="bottom"/>
    </xf>
    <xf borderId="6" fillId="2" fontId="3" numFmtId="0" xfId="0" applyAlignment="1" applyBorder="1" applyFont="1">
      <alignment vertical="bottom"/>
    </xf>
    <xf borderId="6" fillId="4" fontId="1" numFmtId="0" xfId="0" applyAlignment="1" applyBorder="1" applyFont="1">
      <alignment horizontal="center" readingOrder="0" vertical="bottom"/>
    </xf>
    <xf borderId="6" fillId="2" fontId="3" numFmtId="166" xfId="0" applyAlignment="1" applyBorder="1" applyFont="1" applyNumberFormat="1">
      <alignment horizontal="center" vertical="bottom"/>
    </xf>
    <xf borderId="6" fillId="2" fontId="3" numFmtId="167" xfId="0" applyAlignment="1" applyBorder="1" applyFont="1" applyNumberFormat="1">
      <alignment horizontal="center" vertical="bottom"/>
    </xf>
    <xf borderId="0" fillId="0" fontId="4" numFmtId="2" xfId="0" applyAlignment="1" applyFont="1" applyNumberFormat="1">
      <alignment horizontal="right" vertical="bottom"/>
    </xf>
    <xf borderId="6" fillId="2" fontId="7" numFmtId="167" xfId="0" applyAlignment="1" applyBorder="1" applyFont="1" applyNumberFormat="1">
      <alignment horizontal="center" vertical="bottom"/>
    </xf>
    <xf borderId="0" fillId="7" fontId="14" numFmtId="0" xfId="0" applyAlignment="1" applyFill="1" applyFont="1">
      <alignment vertical="bottom"/>
    </xf>
    <xf borderId="0" fillId="3" fontId="1" numFmtId="0" xfId="0" applyAlignment="1" applyFont="1">
      <alignment horizontal="center" vertical="bottom"/>
    </xf>
    <xf borderId="6" fillId="4" fontId="1" numFmtId="164" xfId="0" applyAlignment="1" applyBorder="1" applyFont="1" applyNumberFormat="1">
      <alignment horizontal="center" vertical="bottom"/>
    </xf>
    <xf borderId="0" fillId="2" fontId="1" numFmtId="0" xfId="0" applyAlignment="1" applyFont="1">
      <alignment horizontal="center" vertical="bottom"/>
    </xf>
    <xf borderId="6" fillId="4" fontId="4" numFmtId="164" xfId="0" applyAlignment="1" applyBorder="1" applyFont="1" applyNumberFormat="1">
      <alignment vertical="bottom"/>
    </xf>
    <xf borderId="0" fillId="0" fontId="4" numFmtId="2" xfId="0" applyAlignment="1" applyFont="1" applyNumberFormat="1">
      <alignment horizontal="center" shrinkToFit="0" vertical="bottom" wrapText="0"/>
    </xf>
    <xf borderId="0" fillId="5" fontId="15" numFmtId="0" xfId="0" applyAlignment="1" applyFont="1">
      <alignment vertical="bottom"/>
    </xf>
    <xf borderId="10" fillId="6" fontId="16" numFmtId="0" xfId="0" applyAlignment="1" applyBorder="1" applyFont="1">
      <alignment horizontal="center" vertical="center"/>
    </xf>
    <xf borderId="11" fillId="0" fontId="11" numFmtId="0" xfId="0" applyBorder="1" applyFont="1"/>
    <xf borderId="12" fillId="0" fontId="11" numFmtId="0" xfId="0" applyBorder="1" applyFont="1"/>
    <xf borderId="13" fillId="6" fontId="10" numFmtId="0" xfId="0" applyAlignment="1" applyBorder="1" applyFont="1">
      <alignment horizontal="center" vertical="bottom"/>
    </xf>
    <xf borderId="13" fillId="0" fontId="11" numFmtId="0" xfId="0" applyBorder="1" applyFont="1"/>
    <xf borderId="14" fillId="0" fontId="11" numFmtId="0" xfId="0" applyBorder="1" applyFont="1"/>
    <xf borderId="15" fillId="0" fontId="11" numFmtId="0" xfId="0" applyBorder="1" applyFont="1"/>
    <xf borderId="16" fillId="0" fontId="11" numFmtId="0" xfId="0" applyBorder="1" applyFont="1"/>
    <xf borderId="17" fillId="0" fontId="11" numFmtId="0" xfId="0" applyBorder="1" applyFont="1"/>
    <xf borderId="18" fillId="6" fontId="6" numFmtId="0" xfId="0" applyAlignment="1" applyBorder="1" applyFont="1">
      <alignment vertical="bottom"/>
    </xf>
    <xf borderId="6" fillId="4" fontId="6" numFmtId="0" xfId="0" applyAlignment="1" applyBorder="1" applyFont="1">
      <alignment horizontal="center" vertical="bottom"/>
    </xf>
    <xf borderId="19" fillId="6" fontId="6" numFmtId="0" xfId="0" applyAlignment="1" applyBorder="1" applyFont="1">
      <alignment vertical="bottom"/>
    </xf>
    <xf borderId="19" fillId="6" fontId="17" numFmtId="0" xfId="0" applyAlignment="1" applyBorder="1" applyFont="1">
      <alignment horizontal="center" vertical="center"/>
    </xf>
    <xf borderId="8" fillId="4" fontId="17" numFmtId="0" xfId="0" applyAlignment="1" applyBorder="1" applyFont="1">
      <alignment horizontal="center" vertical="center"/>
    </xf>
    <xf borderId="20" fillId="6" fontId="17" numFmtId="0" xfId="0" applyAlignment="1" applyBorder="1" applyFont="1">
      <alignment horizontal="center" shrinkToFit="0" vertical="center" wrapText="1"/>
    </xf>
    <xf borderId="0" fillId="5" fontId="4" numFmtId="0" xfId="0" applyAlignment="1" applyFont="1">
      <alignment horizontal="center" vertical="center"/>
    </xf>
    <xf borderId="5" fillId="2" fontId="15" numFmtId="0" xfId="0" applyAlignment="1" applyBorder="1" applyFont="1">
      <alignment horizontal="right" vertical="bottom"/>
    </xf>
    <xf borderId="6" fillId="4" fontId="1" numFmtId="168" xfId="0" applyAlignment="1" applyBorder="1" applyFont="1" applyNumberFormat="1">
      <alignment horizontal="center" readingOrder="0" vertical="bottom"/>
    </xf>
    <xf borderId="6" fillId="2" fontId="3" numFmtId="169" xfId="0" applyAlignment="1" applyBorder="1" applyFont="1" applyNumberFormat="1">
      <alignment horizontal="center" vertical="bottom"/>
    </xf>
    <xf borderId="21" fillId="6" fontId="6" numFmtId="0" xfId="0" applyAlignment="1" applyBorder="1" applyFont="1">
      <alignment vertical="bottom"/>
    </xf>
    <xf borderId="6" fillId="4" fontId="1" numFmtId="164" xfId="0" applyAlignment="1" applyBorder="1" applyFont="1" applyNumberFormat="1">
      <alignment horizontal="center" readingOrder="0" vertical="bottom"/>
    </xf>
    <xf borderId="0" fillId="8" fontId="4" numFmtId="0" xfId="0" applyAlignment="1" applyFill="1" applyFont="1">
      <alignment vertical="bottom"/>
    </xf>
    <xf borderId="0" fillId="9" fontId="4" numFmtId="0" xfId="0" applyAlignment="1" applyFill="1" applyFont="1">
      <alignment vertical="bottom"/>
    </xf>
    <xf borderId="6" fillId="2" fontId="6" numFmtId="0" xfId="0" applyAlignment="1" applyBorder="1" applyFont="1">
      <alignment vertical="bottom"/>
    </xf>
    <xf borderId="6" fillId="2" fontId="6" numFmtId="170" xfId="0" applyAlignment="1" applyBorder="1" applyFont="1" applyNumberFormat="1">
      <alignment horizontal="center" vertical="bottom"/>
    </xf>
    <xf borderId="6" fillId="2" fontId="1" numFmtId="0" xfId="0" applyAlignment="1" applyBorder="1" applyFont="1">
      <alignment horizontal="center" vertical="bottom"/>
    </xf>
    <xf borderId="3" fillId="6" fontId="18" numFmtId="0" xfId="0" applyAlignment="1" applyBorder="1" applyFont="1">
      <alignment horizontal="center" vertical="bottom"/>
    </xf>
    <xf borderId="6" fillId="2" fontId="12" numFmtId="0" xfId="0" applyAlignment="1" applyBorder="1" applyFont="1">
      <alignment horizontal="center" vertical="bottom"/>
    </xf>
    <xf borderId="6" fillId="4" fontId="6" numFmtId="170" xfId="0" applyAlignment="1" applyBorder="1" applyFont="1" applyNumberFormat="1">
      <alignment horizontal="center" vertical="bottom"/>
    </xf>
    <xf borderId="0" fillId="6" fontId="16" numFmtId="0" xfId="0" applyAlignment="1" applyFont="1">
      <alignment horizontal="center" vertical="center"/>
    </xf>
    <xf borderId="2" fillId="5" fontId="15" numFmtId="0" xfId="0" applyAlignment="1" applyBorder="1" applyFont="1">
      <alignment vertical="bottom"/>
    </xf>
    <xf borderId="9" fillId="6" fontId="17" numFmtId="0" xfId="0" applyAlignment="1" applyBorder="1" applyFont="1">
      <alignment horizontal="center" vertical="center"/>
    </xf>
    <xf borderId="6" fillId="4" fontId="17" numFmtId="0" xfId="0" applyAlignment="1" applyBorder="1" applyFont="1">
      <alignment horizontal="center" vertical="center"/>
    </xf>
    <xf borderId="6" fillId="6" fontId="17" numFmtId="0" xfId="0" applyAlignment="1" applyBorder="1" applyFont="1">
      <alignment horizontal="center" shrinkToFit="0" vertical="center" wrapText="1"/>
    </xf>
    <xf borderId="6" fillId="6" fontId="17" numFmtId="0" xfId="0" applyAlignment="1" applyBorder="1" applyFont="1">
      <alignment horizontal="center" vertical="center"/>
    </xf>
    <xf borderId="6" fillId="4" fontId="1" numFmtId="168" xfId="0" applyAlignment="1" applyBorder="1" applyFont="1" applyNumberFormat="1">
      <alignment horizontal="center" vertical="bottom"/>
    </xf>
    <xf borderId="0" fillId="2" fontId="1" numFmtId="0" xfId="0" applyAlignment="1" applyFont="1">
      <alignment horizontal="right" vertical="bottom"/>
    </xf>
    <xf borderId="0" fillId="8" fontId="1" numFmtId="0" xfId="0" applyAlignment="1" applyFont="1">
      <alignment horizontal="right" vertical="bottom"/>
    </xf>
    <xf borderId="6" fillId="2" fontId="3" numFmtId="0" xfId="0" applyAlignment="1" applyBorder="1" applyFont="1">
      <alignment horizontal="center" vertical="bottom"/>
    </xf>
    <xf borderId="0" fillId="0" fontId="4" numFmtId="2" xfId="0" applyAlignment="1" applyFont="1" applyNumberFormat="1">
      <alignment horizontal="center" vertical="bottom"/>
    </xf>
    <xf borderId="6" fillId="4" fontId="4" numFmtId="164" xfId="0" applyAlignment="1" applyBorder="1" applyFont="1" applyNumberFormat="1">
      <alignment horizontal="center" vertical="bottom"/>
    </xf>
  </cellXfs>
  <cellStyles count="1">
    <cellStyle xfId="0" name="Normal" builtinId="0"/>
  </cellStyles>
  <dxfs count="1">
    <dxf>
      <font>
        <color rgb="FF000000"/>
      </font>
      <fill>
        <patternFill patternType="solid">
          <fgColor rgb="FF000000"/>
          <bgColor rgb="FF00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80000"/>
    <outlinePr summaryBelow="0" summaryRight="0"/>
  </sheetPr>
  <sheetViews>
    <sheetView workbookViewId="0"/>
  </sheetViews>
  <sheetFormatPr customHeight="1" defaultColWidth="14.43" defaultRowHeight="15.0"/>
  <cols>
    <col customWidth="1" min="1" max="4" width="14.43"/>
    <col customWidth="1" min="5" max="5" width="3.71"/>
    <col customWidth="1" min="6" max="6" width="14.43"/>
    <col customWidth="1" min="10" max="10" width="5.14"/>
    <col customWidth="1" min="12" max="12" width="23.14"/>
  </cols>
  <sheetData>
    <row r="1" ht="39.0" customHeight="1">
      <c r="A1" s="1"/>
      <c r="B1" s="1"/>
      <c r="C1" s="2" t="s">
        <v>0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1"/>
      <c r="C2" s="3" t="s">
        <v>1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4" t="s">
        <v>2</v>
      </c>
      <c r="B3" s="4" t="s">
        <v>3</v>
      </c>
      <c r="C3" s="4" t="s">
        <v>4</v>
      </c>
      <c r="D3" s="4" t="s">
        <v>5</v>
      </c>
      <c r="E3" s="5"/>
      <c r="F3" s="5"/>
      <c r="G3" s="5"/>
      <c r="H3" s="5"/>
      <c r="I3" s="5"/>
      <c r="J3" s="5"/>
      <c r="K3" s="1"/>
      <c r="L3" s="1"/>
      <c r="M3" s="1"/>
      <c r="N3" s="1"/>
      <c r="O3" s="6"/>
      <c r="P3" s="6"/>
      <c r="Q3" s="6"/>
      <c r="R3" s="6"/>
      <c r="S3" s="6"/>
      <c r="T3" s="6"/>
      <c r="U3" s="6"/>
      <c r="V3" s="7"/>
      <c r="W3" s="7"/>
      <c r="X3" s="7"/>
      <c r="Y3" s="7"/>
      <c r="Z3" s="7"/>
    </row>
    <row r="4" ht="15.75" customHeight="1">
      <c r="A4" s="8" t="s">
        <v>6</v>
      </c>
      <c r="B4" s="8" t="s">
        <v>7</v>
      </c>
      <c r="C4" s="9" t="s">
        <v>8</v>
      </c>
      <c r="D4" s="8" t="s">
        <v>9</v>
      </c>
      <c r="E4" s="5"/>
      <c r="F4" s="8" t="s">
        <v>2</v>
      </c>
      <c r="G4" s="8" t="s">
        <v>3</v>
      </c>
      <c r="H4" s="8" t="s">
        <v>4</v>
      </c>
      <c r="I4" s="8" t="s">
        <v>5</v>
      </c>
      <c r="J4" s="5"/>
      <c r="K4" s="10" t="s">
        <v>10</v>
      </c>
      <c r="L4" s="11">
        <f>(F6&amp;G6)*H6</f>
        <v>41000</v>
      </c>
      <c r="M4" s="1" t="s">
        <v>11</v>
      </c>
      <c r="N4" s="1" t="s">
        <v>12</v>
      </c>
      <c r="O4" s="6"/>
      <c r="P4" s="6"/>
      <c r="Q4" s="6"/>
      <c r="R4" s="6"/>
      <c r="S4" s="6"/>
      <c r="T4" s="6"/>
      <c r="U4" s="6"/>
      <c r="V4" s="7"/>
      <c r="W4" s="7"/>
      <c r="X4" s="7"/>
      <c r="Y4" s="7"/>
      <c r="Z4" s="7"/>
    </row>
    <row r="5" ht="15.75" customHeight="1">
      <c r="A5" s="8" t="s">
        <v>13</v>
      </c>
      <c r="B5" s="8">
        <v>0.0</v>
      </c>
      <c r="C5" s="8">
        <v>1.0</v>
      </c>
      <c r="D5" s="8"/>
      <c r="E5" s="5"/>
      <c r="F5" s="12" t="s">
        <v>14</v>
      </c>
      <c r="G5" s="12" t="s">
        <v>15</v>
      </c>
      <c r="H5" s="12" t="s">
        <v>16</v>
      </c>
      <c r="I5" s="12" t="s">
        <v>17</v>
      </c>
      <c r="J5" s="5"/>
      <c r="K5" s="1"/>
      <c r="L5" s="13">
        <f>L4*10^12</f>
        <v>4.1E+16</v>
      </c>
      <c r="M5" s="1" t="s">
        <v>18</v>
      </c>
      <c r="N5" s="1" t="s">
        <v>19</v>
      </c>
      <c r="O5" s="6"/>
      <c r="P5" s="6"/>
      <c r="Q5" s="6"/>
      <c r="R5" s="6"/>
      <c r="S5" s="6"/>
      <c r="T5" s="6"/>
      <c r="U5" s="6"/>
      <c r="V5" s="7"/>
      <c r="W5" s="7"/>
      <c r="X5" s="7"/>
      <c r="Y5" s="7"/>
      <c r="Z5" s="7"/>
    </row>
    <row r="6" ht="15.75" customHeight="1">
      <c r="A6" s="8" t="s">
        <v>15</v>
      </c>
      <c r="B6" s="8">
        <v>1.0</v>
      </c>
      <c r="C6" s="8">
        <f>10^1</f>
        <v>10</v>
      </c>
      <c r="D6" s="8"/>
      <c r="E6" s="5"/>
      <c r="F6" s="8">
        <f t="shared" ref="F6:G6" si="1">VLOOKUP(F5,$A$5:$C$14,2,0)</f>
        <v>4</v>
      </c>
      <c r="G6" s="8">
        <f t="shared" si="1"/>
        <v>1</v>
      </c>
      <c r="H6" s="8">
        <f>VLOOKUP(H5,$A$5:$C$14,3,0)</f>
        <v>1000</v>
      </c>
      <c r="I6" s="14">
        <f>VLOOKUP(I5,A15:D17,4,0)</f>
        <v>0.05</v>
      </c>
      <c r="J6" s="5"/>
      <c r="K6" s="1"/>
      <c r="L6" s="13">
        <f>L4*10^9</f>
        <v>41000000000000</v>
      </c>
      <c r="M6" s="1" t="s">
        <v>20</v>
      </c>
      <c r="N6" s="1" t="s">
        <v>21</v>
      </c>
      <c r="O6" s="6"/>
      <c r="P6" s="6"/>
      <c r="Q6" s="6"/>
      <c r="R6" s="6"/>
      <c r="S6" s="6"/>
      <c r="T6" s="6"/>
      <c r="U6" s="6"/>
      <c r="V6" s="7"/>
      <c r="W6" s="7"/>
      <c r="X6" s="7"/>
      <c r="Y6" s="7"/>
      <c r="Z6" s="7"/>
    </row>
    <row r="7" ht="15.75" customHeight="1">
      <c r="A7" s="8" t="s">
        <v>22</v>
      </c>
      <c r="B7" s="8">
        <v>2.0</v>
      </c>
      <c r="C7" s="8">
        <f>10^2</f>
        <v>100</v>
      </c>
      <c r="D7" s="8"/>
      <c r="E7" s="5"/>
      <c r="F7" s="5"/>
      <c r="G7" s="5"/>
      <c r="H7" s="5"/>
      <c r="I7" s="5"/>
      <c r="J7" s="5"/>
      <c r="K7" s="1"/>
      <c r="L7" s="13">
        <f>L4*10^6</f>
        <v>41000000000</v>
      </c>
      <c r="M7" s="1" t="s">
        <v>23</v>
      </c>
      <c r="N7" s="1" t="s">
        <v>24</v>
      </c>
      <c r="O7" s="6"/>
      <c r="P7" s="6"/>
      <c r="Q7" s="6"/>
      <c r="R7" s="6"/>
      <c r="S7" s="6"/>
      <c r="T7" s="6"/>
      <c r="U7" s="6"/>
      <c r="V7" s="7"/>
      <c r="W7" s="7"/>
      <c r="X7" s="7"/>
      <c r="Y7" s="7"/>
      <c r="Z7" s="7"/>
    </row>
    <row r="8" ht="15.75" customHeight="1">
      <c r="A8" s="8" t="s">
        <v>16</v>
      </c>
      <c r="B8" s="8">
        <v>3.0</v>
      </c>
      <c r="C8" s="8">
        <f>10^3</f>
        <v>1000</v>
      </c>
      <c r="D8" s="8"/>
      <c r="E8" s="6"/>
      <c r="F8" s="6"/>
      <c r="G8" s="6"/>
      <c r="H8" s="6"/>
      <c r="I8" s="6"/>
      <c r="J8" s="6"/>
      <c r="K8" s="1"/>
      <c r="L8" s="13">
        <f>L4*10^3</f>
        <v>41000000</v>
      </c>
      <c r="M8" s="1" t="s">
        <v>25</v>
      </c>
      <c r="N8" s="1" t="s">
        <v>26</v>
      </c>
      <c r="O8" s="6"/>
      <c r="P8" s="6"/>
      <c r="Q8" s="6"/>
      <c r="R8" s="6"/>
      <c r="S8" s="6"/>
      <c r="T8" s="6"/>
      <c r="U8" s="6"/>
      <c r="V8" s="7"/>
      <c r="W8" s="7"/>
      <c r="X8" s="7"/>
      <c r="Y8" s="7"/>
      <c r="Z8" s="7"/>
    </row>
    <row r="9" ht="15.75" customHeight="1">
      <c r="A9" s="8" t="s">
        <v>14</v>
      </c>
      <c r="B9" s="8">
        <v>4.0</v>
      </c>
      <c r="C9" s="8">
        <f>10^4</f>
        <v>10000</v>
      </c>
      <c r="D9" s="8"/>
      <c r="E9" s="6"/>
      <c r="F9" s="6"/>
      <c r="G9" s="6"/>
      <c r="H9" s="6"/>
      <c r="I9" s="6"/>
      <c r="J9" s="6"/>
      <c r="K9" s="1"/>
      <c r="L9" s="13">
        <f>L4*10^2</f>
        <v>4100000</v>
      </c>
      <c r="M9" s="1" t="s">
        <v>27</v>
      </c>
      <c r="N9" s="1" t="s">
        <v>28</v>
      </c>
      <c r="O9" s="6"/>
      <c r="P9" s="6"/>
      <c r="Q9" s="6"/>
      <c r="R9" s="6"/>
      <c r="S9" s="6"/>
      <c r="T9" s="6"/>
      <c r="U9" s="6"/>
      <c r="V9" s="7"/>
      <c r="W9" s="7"/>
      <c r="X9" s="7"/>
      <c r="Y9" s="7"/>
      <c r="Z9" s="7"/>
    </row>
    <row r="10" ht="15.75" customHeight="1">
      <c r="A10" s="8" t="s">
        <v>29</v>
      </c>
      <c r="B10" s="8">
        <v>5.0</v>
      </c>
      <c r="C10" s="8">
        <f>10^5</f>
        <v>100000</v>
      </c>
      <c r="D10" s="8"/>
      <c r="E10" s="6"/>
      <c r="F10" s="6"/>
      <c r="G10" s="6"/>
      <c r="H10" s="6"/>
      <c r="I10" s="6"/>
      <c r="J10" s="6"/>
      <c r="K10" s="1"/>
      <c r="L10" s="13">
        <f>L4*10^1</f>
        <v>410000</v>
      </c>
      <c r="M10" s="1" t="s">
        <v>30</v>
      </c>
      <c r="N10" s="1" t="s">
        <v>31</v>
      </c>
      <c r="O10" s="6"/>
      <c r="P10" s="6"/>
      <c r="Q10" s="6"/>
      <c r="R10" s="6"/>
      <c r="S10" s="6"/>
      <c r="T10" s="6"/>
      <c r="U10" s="6"/>
      <c r="V10" s="7"/>
      <c r="W10" s="7"/>
      <c r="X10" s="7"/>
      <c r="Y10" s="7"/>
      <c r="Z10" s="7"/>
    </row>
    <row r="11" ht="15.75" customHeight="1">
      <c r="A11" s="8" t="s">
        <v>32</v>
      </c>
      <c r="B11" s="8">
        <v>6.0</v>
      </c>
      <c r="C11" s="8">
        <f>10^6</f>
        <v>1000000</v>
      </c>
      <c r="D11" s="8"/>
      <c r="E11" s="6"/>
      <c r="F11" s="6"/>
      <c r="G11" s="6"/>
      <c r="H11" s="6"/>
      <c r="I11" s="6"/>
      <c r="J11" s="6"/>
      <c r="K11" s="1"/>
      <c r="L11" s="13">
        <f>L4*10^0</f>
        <v>41000</v>
      </c>
      <c r="M11" s="1" t="s">
        <v>33</v>
      </c>
      <c r="N11" s="1" t="s">
        <v>34</v>
      </c>
      <c r="O11" s="6"/>
      <c r="P11" s="6"/>
      <c r="Q11" s="6"/>
      <c r="R11" s="6"/>
      <c r="S11" s="6"/>
      <c r="T11" s="6"/>
      <c r="U11" s="6"/>
      <c r="V11" s="7"/>
      <c r="W11" s="7"/>
      <c r="X11" s="7"/>
      <c r="Y11" s="7"/>
      <c r="Z11" s="7"/>
    </row>
    <row r="12" ht="15.75" customHeight="1">
      <c r="A12" s="8" t="s">
        <v>35</v>
      </c>
      <c r="B12" s="8">
        <v>7.0</v>
      </c>
      <c r="C12" s="8">
        <f>10^7</f>
        <v>10000000</v>
      </c>
      <c r="D12" s="8"/>
      <c r="E12" s="6"/>
      <c r="F12" s="6"/>
      <c r="G12" s="6"/>
      <c r="H12" s="6"/>
      <c r="I12" s="6"/>
      <c r="J12" s="6"/>
      <c r="K12" s="1"/>
      <c r="L12" s="13">
        <f>L4*-(10^1)</f>
        <v>-410000</v>
      </c>
      <c r="M12" s="1" t="s">
        <v>36</v>
      </c>
      <c r="N12" s="1" t="s">
        <v>37</v>
      </c>
      <c r="O12" s="6"/>
      <c r="P12" s="6"/>
      <c r="Q12" s="6"/>
      <c r="R12" s="6"/>
      <c r="S12" s="6"/>
      <c r="T12" s="6"/>
      <c r="U12" s="6"/>
      <c r="V12" s="7"/>
      <c r="W12" s="7"/>
      <c r="X12" s="7"/>
      <c r="Y12" s="7"/>
      <c r="Z12" s="7"/>
    </row>
    <row r="13" ht="15.75" customHeight="1">
      <c r="A13" s="8" t="s">
        <v>38</v>
      </c>
      <c r="B13" s="8">
        <v>8.0</v>
      </c>
      <c r="C13" s="8">
        <f>10^8</f>
        <v>100000000</v>
      </c>
      <c r="D13" s="8"/>
      <c r="E13" s="6"/>
      <c r="F13" s="6"/>
      <c r="G13" s="6"/>
      <c r="H13" s="6"/>
      <c r="I13" s="6"/>
      <c r="J13" s="6"/>
      <c r="K13" s="1"/>
      <c r="L13" s="13">
        <f>L4*-(10^2)</f>
        <v>-4100000</v>
      </c>
      <c r="M13" s="1" t="s">
        <v>39</v>
      </c>
      <c r="N13" s="1" t="s">
        <v>40</v>
      </c>
      <c r="O13" s="6"/>
      <c r="P13" s="6"/>
      <c r="Q13" s="6"/>
      <c r="R13" s="6"/>
      <c r="S13" s="6"/>
      <c r="T13" s="6"/>
      <c r="U13" s="6"/>
      <c r="V13" s="7"/>
      <c r="W13" s="7"/>
      <c r="X13" s="7"/>
      <c r="Y13" s="7"/>
      <c r="Z13" s="7"/>
    </row>
    <row r="14" ht="15.75" customHeight="1">
      <c r="A14" s="8" t="s">
        <v>41</v>
      </c>
      <c r="B14" s="8">
        <v>9.0</v>
      </c>
      <c r="C14" s="8">
        <f>10^9</f>
        <v>1000000000</v>
      </c>
      <c r="D14" s="8"/>
      <c r="E14" s="6"/>
      <c r="F14" s="6"/>
      <c r="G14" s="6"/>
      <c r="H14" s="6"/>
      <c r="I14" s="6"/>
      <c r="J14" s="6"/>
      <c r="K14" s="1"/>
      <c r="L14" s="13">
        <f>$L$4*-(10^3)</f>
        <v>-41000000</v>
      </c>
      <c r="M14" s="1" t="s">
        <v>42</v>
      </c>
      <c r="N14" s="1" t="s">
        <v>43</v>
      </c>
      <c r="O14" s="6"/>
      <c r="P14" s="6"/>
      <c r="Q14" s="6"/>
      <c r="R14" s="6"/>
      <c r="S14" s="6"/>
      <c r="T14" s="6"/>
      <c r="U14" s="6"/>
      <c r="V14" s="7"/>
      <c r="W14" s="7"/>
      <c r="X14" s="7"/>
      <c r="Y14" s="7"/>
      <c r="Z14" s="7"/>
    </row>
    <row r="15" ht="15.75" customHeight="1">
      <c r="A15" s="8" t="s">
        <v>17</v>
      </c>
      <c r="B15" s="8"/>
      <c r="C15" s="8"/>
      <c r="D15" s="14">
        <v>0.05</v>
      </c>
      <c r="E15" s="6"/>
      <c r="F15" s="6"/>
      <c r="G15" s="6"/>
      <c r="H15" s="6"/>
      <c r="I15" s="6"/>
      <c r="J15" s="6"/>
      <c r="K15" s="1"/>
      <c r="L15" s="15">
        <f>$L$4*-(10^6)</f>
        <v>-41000000000</v>
      </c>
      <c r="M15" s="13" t="s">
        <v>44</v>
      </c>
      <c r="N15" s="1" t="s">
        <v>45</v>
      </c>
      <c r="O15" s="6"/>
      <c r="P15" s="6"/>
      <c r="Q15" s="6"/>
      <c r="R15" s="6"/>
      <c r="S15" s="6"/>
      <c r="T15" s="6"/>
      <c r="U15" s="6"/>
      <c r="V15" s="7"/>
      <c r="W15" s="7"/>
      <c r="X15" s="7"/>
      <c r="Y15" s="7"/>
      <c r="Z15" s="7"/>
    </row>
    <row r="16" ht="15.75" customHeight="1">
      <c r="A16" s="8" t="s">
        <v>46</v>
      </c>
      <c r="B16" s="8"/>
      <c r="C16" s="8"/>
      <c r="D16" s="14">
        <v>0.1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7"/>
      <c r="W16" s="7"/>
      <c r="X16" s="7"/>
      <c r="Y16" s="7"/>
      <c r="Z16" s="7"/>
    </row>
    <row r="17" ht="15.75" customHeight="1">
      <c r="A17" s="8" t="s">
        <v>47</v>
      </c>
      <c r="B17" s="8"/>
      <c r="C17" s="8"/>
      <c r="D17" s="14">
        <v>0.2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7"/>
      <c r="W17" s="7"/>
      <c r="X17" s="7"/>
      <c r="Y17" s="7"/>
      <c r="Z17" s="7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6"/>
      <c r="P69" s="6"/>
      <c r="Q69" s="6"/>
      <c r="R69" s="6"/>
      <c r="S69" s="6"/>
      <c r="T69" s="6"/>
      <c r="U69" s="6"/>
      <c r="V69" s="7"/>
      <c r="W69" s="7"/>
      <c r="X69" s="7"/>
      <c r="Y69" s="7"/>
      <c r="Z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6"/>
      <c r="P70" s="6"/>
      <c r="Q70" s="6"/>
      <c r="R70" s="6"/>
      <c r="S70" s="6"/>
      <c r="T70" s="6"/>
      <c r="U70" s="6"/>
      <c r="V70" s="7"/>
      <c r="W70" s="7"/>
      <c r="X70" s="7"/>
      <c r="Y70" s="7"/>
      <c r="Z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6"/>
      <c r="P71" s="6"/>
      <c r="Q71" s="6"/>
      <c r="R71" s="6"/>
      <c r="S71" s="6"/>
      <c r="T71" s="6"/>
      <c r="U71" s="6"/>
      <c r="V71" s="7"/>
      <c r="W71" s="7"/>
      <c r="X71" s="7"/>
      <c r="Y71" s="7"/>
      <c r="Z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6"/>
      <c r="P72" s="6"/>
      <c r="Q72" s="6"/>
      <c r="R72" s="6"/>
      <c r="S72" s="6"/>
      <c r="T72" s="6"/>
      <c r="U72" s="6"/>
      <c r="V72" s="7"/>
      <c r="W72" s="7"/>
      <c r="X72" s="7"/>
      <c r="Y72" s="7"/>
      <c r="Z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6"/>
      <c r="P73" s="6"/>
      <c r="Q73" s="6"/>
      <c r="R73" s="6"/>
      <c r="S73" s="6"/>
      <c r="T73" s="6"/>
      <c r="U73" s="6"/>
      <c r="V73" s="7"/>
      <c r="W73" s="7"/>
      <c r="X73" s="7"/>
      <c r="Y73" s="7"/>
      <c r="Z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6"/>
      <c r="P74" s="6"/>
      <c r="Q74" s="6"/>
      <c r="R74" s="6"/>
      <c r="S74" s="6"/>
      <c r="T74" s="6"/>
      <c r="U74" s="6"/>
      <c r="V74" s="7"/>
      <c r="W74" s="7"/>
      <c r="X74" s="7"/>
      <c r="Y74" s="7"/>
      <c r="Z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6"/>
      <c r="P75" s="6"/>
      <c r="Q75" s="6"/>
      <c r="R75" s="6"/>
      <c r="S75" s="6"/>
      <c r="T75" s="6"/>
      <c r="U75" s="6"/>
      <c r="V75" s="7"/>
      <c r="W75" s="7"/>
      <c r="X75" s="7"/>
      <c r="Y75" s="7"/>
      <c r="Z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6"/>
      <c r="P76" s="6"/>
      <c r="Q76" s="6"/>
      <c r="R76" s="6"/>
      <c r="S76" s="6"/>
      <c r="T76" s="6"/>
      <c r="U76" s="6"/>
      <c r="V76" s="7"/>
      <c r="W76" s="7"/>
      <c r="X76" s="7"/>
      <c r="Y76" s="7"/>
      <c r="Z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6"/>
      <c r="P77" s="6"/>
      <c r="Q77" s="6"/>
      <c r="R77" s="6"/>
      <c r="S77" s="6"/>
      <c r="T77" s="6"/>
      <c r="U77" s="6"/>
      <c r="V77" s="7"/>
      <c r="W77" s="7"/>
      <c r="X77" s="7"/>
      <c r="Y77" s="7"/>
      <c r="Z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6"/>
      <c r="P78" s="6"/>
      <c r="Q78" s="6"/>
      <c r="R78" s="6"/>
      <c r="S78" s="6"/>
      <c r="T78" s="6"/>
      <c r="U78" s="6"/>
      <c r="V78" s="7"/>
      <c r="W78" s="7"/>
      <c r="X78" s="7"/>
      <c r="Y78" s="7"/>
      <c r="Z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6"/>
      <c r="P79" s="6"/>
      <c r="Q79" s="6"/>
      <c r="R79" s="6"/>
      <c r="S79" s="6"/>
      <c r="T79" s="6"/>
      <c r="U79" s="6"/>
      <c r="V79" s="7"/>
      <c r="W79" s="7"/>
      <c r="X79" s="7"/>
      <c r="Y79" s="7"/>
      <c r="Z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6"/>
      <c r="P80" s="6"/>
      <c r="Q80" s="6"/>
      <c r="R80" s="6"/>
      <c r="S80" s="6"/>
      <c r="T80" s="6"/>
      <c r="U80" s="6"/>
      <c r="V80" s="7"/>
      <c r="W80" s="7"/>
      <c r="X80" s="7"/>
      <c r="Y80" s="7"/>
      <c r="Z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6"/>
      <c r="P81" s="6"/>
      <c r="Q81" s="6"/>
      <c r="R81" s="6"/>
      <c r="S81" s="6"/>
      <c r="T81" s="6"/>
      <c r="U81" s="6"/>
      <c r="V81" s="7"/>
      <c r="W81" s="7"/>
      <c r="X81" s="7"/>
      <c r="Y81" s="7"/>
      <c r="Z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6"/>
      <c r="P82" s="6"/>
      <c r="Q82" s="6"/>
      <c r="R82" s="6"/>
      <c r="S82" s="6"/>
      <c r="T82" s="6"/>
      <c r="U82" s="6"/>
      <c r="V82" s="7"/>
      <c r="W82" s="7"/>
      <c r="X82" s="7"/>
      <c r="Y82" s="7"/>
      <c r="Z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6"/>
      <c r="P83" s="6"/>
      <c r="Q83" s="6"/>
      <c r="R83" s="6"/>
      <c r="S83" s="6"/>
      <c r="T83" s="6"/>
      <c r="U83" s="6"/>
      <c r="V83" s="7"/>
      <c r="W83" s="7"/>
      <c r="X83" s="7"/>
      <c r="Y83" s="7"/>
      <c r="Z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6"/>
      <c r="P84" s="6"/>
      <c r="Q84" s="6"/>
      <c r="R84" s="6"/>
      <c r="S84" s="6"/>
      <c r="T84" s="6"/>
      <c r="U84" s="6"/>
      <c r="V84" s="7"/>
      <c r="W84" s="7"/>
      <c r="X84" s="7"/>
      <c r="Y84" s="7"/>
      <c r="Z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6"/>
      <c r="P85" s="6"/>
      <c r="Q85" s="6"/>
      <c r="R85" s="6"/>
      <c r="S85" s="6"/>
      <c r="T85" s="6"/>
      <c r="U85" s="6"/>
      <c r="V85" s="7"/>
      <c r="W85" s="7"/>
      <c r="X85" s="7"/>
      <c r="Y85" s="7"/>
      <c r="Z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6"/>
      <c r="P86" s="6"/>
      <c r="Q86" s="6"/>
      <c r="R86" s="6"/>
      <c r="S86" s="6"/>
      <c r="T86" s="6"/>
      <c r="U86" s="6"/>
      <c r="V86" s="7"/>
      <c r="W86" s="7"/>
      <c r="X86" s="7"/>
      <c r="Y86" s="7"/>
      <c r="Z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6"/>
      <c r="P87" s="6"/>
      <c r="Q87" s="6"/>
      <c r="R87" s="6"/>
      <c r="S87" s="6"/>
      <c r="T87" s="6"/>
      <c r="U87" s="6"/>
      <c r="V87" s="7"/>
      <c r="W87" s="7"/>
      <c r="X87" s="7"/>
      <c r="Y87" s="7"/>
      <c r="Z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6"/>
      <c r="P88" s="6"/>
      <c r="Q88" s="6"/>
      <c r="R88" s="6"/>
      <c r="S88" s="6"/>
      <c r="T88" s="6"/>
      <c r="U88" s="6"/>
      <c r="V88" s="7"/>
      <c r="W88" s="7"/>
      <c r="X88" s="7"/>
      <c r="Y88" s="7"/>
      <c r="Z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6"/>
      <c r="P89" s="6"/>
      <c r="Q89" s="6"/>
      <c r="R89" s="6"/>
      <c r="S89" s="6"/>
      <c r="T89" s="6"/>
      <c r="U89" s="6"/>
      <c r="V89" s="7"/>
      <c r="W89" s="7"/>
      <c r="X89" s="7"/>
      <c r="Y89" s="7"/>
      <c r="Z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6"/>
      <c r="P90" s="6"/>
      <c r="Q90" s="6"/>
      <c r="R90" s="6"/>
      <c r="S90" s="6"/>
      <c r="T90" s="6"/>
      <c r="U90" s="6"/>
      <c r="V90" s="7"/>
      <c r="W90" s="7"/>
      <c r="X90" s="7"/>
      <c r="Y90" s="7"/>
      <c r="Z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6"/>
      <c r="P91" s="6"/>
      <c r="Q91" s="6"/>
      <c r="R91" s="6"/>
      <c r="S91" s="6"/>
      <c r="T91" s="6"/>
      <c r="U91" s="6"/>
      <c r="V91" s="7"/>
      <c r="W91" s="7"/>
      <c r="X91" s="7"/>
      <c r="Y91" s="7"/>
      <c r="Z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6"/>
      <c r="P92" s="6"/>
      <c r="Q92" s="6"/>
      <c r="R92" s="6"/>
      <c r="S92" s="6"/>
      <c r="T92" s="6"/>
      <c r="U92" s="6"/>
      <c r="V92" s="7"/>
      <c r="W92" s="7"/>
      <c r="X92" s="7"/>
      <c r="Y92" s="7"/>
      <c r="Z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6"/>
      <c r="P93" s="6"/>
      <c r="Q93" s="6"/>
      <c r="R93" s="6"/>
      <c r="S93" s="6"/>
      <c r="T93" s="6"/>
      <c r="U93" s="6"/>
      <c r="V93" s="7"/>
      <c r="W93" s="7"/>
      <c r="X93" s="7"/>
      <c r="Y93" s="7"/>
      <c r="Z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6"/>
      <c r="P94" s="6"/>
      <c r="Q94" s="6"/>
      <c r="R94" s="6"/>
      <c r="S94" s="6"/>
      <c r="T94" s="6"/>
      <c r="U94" s="6"/>
      <c r="V94" s="7"/>
      <c r="W94" s="7"/>
      <c r="X94" s="7"/>
      <c r="Y94" s="7"/>
      <c r="Z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6"/>
      <c r="P95" s="6"/>
      <c r="Q95" s="6"/>
      <c r="R95" s="6"/>
      <c r="S95" s="6"/>
      <c r="T95" s="6"/>
      <c r="U95" s="6"/>
      <c r="V95" s="7"/>
      <c r="W95" s="7"/>
      <c r="X95" s="7"/>
      <c r="Y95" s="7"/>
      <c r="Z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6"/>
      <c r="P96" s="6"/>
      <c r="Q96" s="6"/>
      <c r="R96" s="6"/>
      <c r="S96" s="6"/>
      <c r="T96" s="6"/>
      <c r="U96" s="6"/>
      <c r="V96" s="7"/>
      <c r="W96" s="7"/>
      <c r="X96" s="7"/>
      <c r="Y96" s="7"/>
      <c r="Z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6"/>
      <c r="P97" s="6"/>
      <c r="Q97" s="6"/>
      <c r="R97" s="6"/>
      <c r="S97" s="6"/>
      <c r="T97" s="6"/>
      <c r="U97" s="6"/>
      <c r="V97" s="7"/>
      <c r="W97" s="7"/>
      <c r="X97" s="7"/>
      <c r="Y97" s="7"/>
      <c r="Z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6"/>
      <c r="P98" s="6"/>
      <c r="Q98" s="6"/>
      <c r="R98" s="6"/>
      <c r="S98" s="6"/>
      <c r="T98" s="6"/>
      <c r="U98" s="6"/>
      <c r="V98" s="7"/>
      <c r="W98" s="7"/>
      <c r="X98" s="7"/>
      <c r="Y98" s="7"/>
      <c r="Z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6"/>
      <c r="P99" s="6"/>
      <c r="Q99" s="6"/>
      <c r="R99" s="6"/>
      <c r="S99" s="6"/>
      <c r="T99" s="6"/>
      <c r="U99" s="6"/>
      <c r="V99" s="7"/>
      <c r="W99" s="7"/>
      <c r="X99" s="7"/>
      <c r="Y99" s="7"/>
      <c r="Z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6"/>
      <c r="P100" s="6"/>
      <c r="Q100" s="6"/>
      <c r="R100" s="6"/>
      <c r="S100" s="6"/>
      <c r="T100" s="6"/>
      <c r="U100" s="6"/>
      <c r="V100" s="7"/>
      <c r="W100" s="7"/>
      <c r="X100" s="7"/>
      <c r="Y100" s="7"/>
      <c r="Z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6"/>
      <c r="P101" s="6"/>
      <c r="Q101" s="6"/>
      <c r="R101" s="6"/>
      <c r="S101" s="6"/>
      <c r="T101" s="6"/>
      <c r="U101" s="6"/>
      <c r="V101" s="7"/>
      <c r="W101" s="7"/>
      <c r="X101" s="7"/>
      <c r="Y101" s="7"/>
      <c r="Z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6"/>
      <c r="P102" s="6"/>
      <c r="Q102" s="6"/>
      <c r="R102" s="6"/>
      <c r="S102" s="6"/>
      <c r="T102" s="6"/>
      <c r="U102" s="6"/>
      <c r="V102" s="7"/>
      <c r="W102" s="7"/>
      <c r="X102" s="7"/>
      <c r="Y102" s="7"/>
      <c r="Z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6"/>
      <c r="P103" s="6"/>
      <c r="Q103" s="6"/>
      <c r="R103" s="6"/>
      <c r="S103" s="6"/>
      <c r="T103" s="6"/>
      <c r="U103" s="6"/>
      <c r="V103" s="7"/>
      <c r="W103" s="7"/>
      <c r="X103" s="7"/>
      <c r="Y103" s="7"/>
      <c r="Z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6"/>
      <c r="P104" s="6"/>
      <c r="Q104" s="6"/>
      <c r="R104" s="6"/>
      <c r="S104" s="6"/>
      <c r="T104" s="6"/>
      <c r="U104" s="6"/>
      <c r="V104" s="7"/>
      <c r="W104" s="7"/>
      <c r="X104" s="7"/>
      <c r="Y104" s="7"/>
      <c r="Z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6"/>
      <c r="P105" s="6"/>
      <c r="Q105" s="6"/>
      <c r="R105" s="6"/>
      <c r="S105" s="6"/>
      <c r="T105" s="6"/>
      <c r="U105" s="6"/>
      <c r="V105" s="7"/>
      <c r="W105" s="7"/>
      <c r="X105" s="7"/>
      <c r="Y105" s="7"/>
      <c r="Z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6"/>
      <c r="P106" s="6"/>
      <c r="Q106" s="6"/>
      <c r="R106" s="6"/>
      <c r="S106" s="6"/>
      <c r="T106" s="6"/>
      <c r="U106" s="6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6"/>
      <c r="P107" s="6"/>
      <c r="Q107" s="6"/>
      <c r="R107" s="6"/>
      <c r="S107" s="6"/>
      <c r="T107" s="6"/>
      <c r="U107" s="6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6"/>
      <c r="P108" s="6"/>
      <c r="Q108" s="6"/>
      <c r="R108" s="6"/>
      <c r="S108" s="6"/>
      <c r="T108" s="6"/>
      <c r="U108" s="6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6"/>
      <c r="P109" s="6"/>
      <c r="Q109" s="6"/>
      <c r="R109" s="6"/>
      <c r="S109" s="6"/>
      <c r="T109" s="6"/>
      <c r="U109" s="6"/>
      <c r="V109" s="7"/>
      <c r="W109" s="7"/>
      <c r="X109" s="7"/>
      <c r="Y109" s="7"/>
      <c r="Z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6"/>
      <c r="P110" s="6"/>
      <c r="Q110" s="6"/>
      <c r="R110" s="6"/>
      <c r="S110" s="6"/>
      <c r="T110" s="6"/>
      <c r="U110" s="6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6"/>
      <c r="P111" s="6"/>
      <c r="Q111" s="6"/>
      <c r="R111" s="6"/>
      <c r="S111" s="6"/>
      <c r="T111" s="6"/>
      <c r="U111" s="6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6"/>
      <c r="P112" s="6"/>
      <c r="Q112" s="6"/>
      <c r="R112" s="6"/>
      <c r="S112" s="6"/>
      <c r="T112" s="6"/>
      <c r="U112" s="6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6"/>
      <c r="P113" s="6"/>
      <c r="Q113" s="6"/>
      <c r="R113" s="6"/>
      <c r="S113" s="6"/>
      <c r="T113" s="6"/>
      <c r="U113" s="6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6"/>
      <c r="P114" s="6"/>
      <c r="Q114" s="6"/>
      <c r="R114" s="6"/>
      <c r="S114" s="6"/>
      <c r="T114" s="6"/>
      <c r="U114" s="6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6"/>
      <c r="P115" s="6"/>
      <c r="Q115" s="6"/>
      <c r="R115" s="6"/>
      <c r="S115" s="6"/>
      <c r="T115" s="6"/>
      <c r="U115" s="6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6"/>
      <c r="P116" s="6"/>
      <c r="Q116" s="6"/>
      <c r="R116" s="6"/>
      <c r="S116" s="6"/>
      <c r="T116" s="6"/>
      <c r="U116" s="6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6"/>
      <c r="P117" s="6"/>
      <c r="Q117" s="6"/>
      <c r="R117" s="6"/>
      <c r="S117" s="6"/>
      <c r="T117" s="6"/>
      <c r="U117" s="6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6"/>
      <c r="P118" s="6"/>
      <c r="Q118" s="6"/>
      <c r="R118" s="6"/>
      <c r="S118" s="6"/>
      <c r="T118" s="6"/>
      <c r="U118" s="6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6"/>
      <c r="P119" s="6"/>
      <c r="Q119" s="6"/>
      <c r="R119" s="6"/>
      <c r="S119" s="6"/>
      <c r="T119" s="6"/>
      <c r="U119" s="6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6"/>
      <c r="P120" s="6"/>
      <c r="Q120" s="6"/>
      <c r="R120" s="6"/>
      <c r="S120" s="6"/>
      <c r="T120" s="6"/>
      <c r="U120" s="6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6"/>
      <c r="P121" s="6"/>
      <c r="Q121" s="6"/>
      <c r="R121" s="6"/>
      <c r="S121" s="6"/>
      <c r="T121" s="6"/>
      <c r="U121" s="6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6"/>
      <c r="P122" s="6"/>
      <c r="Q122" s="6"/>
      <c r="R122" s="6"/>
      <c r="S122" s="6"/>
      <c r="T122" s="6"/>
      <c r="U122" s="6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6"/>
      <c r="P123" s="6"/>
      <c r="Q123" s="6"/>
      <c r="R123" s="6"/>
      <c r="S123" s="6"/>
      <c r="T123" s="6"/>
      <c r="U123" s="6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6"/>
      <c r="P124" s="6"/>
      <c r="Q124" s="6"/>
      <c r="R124" s="6"/>
      <c r="S124" s="6"/>
      <c r="T124" s="6"/>
      <c r="U124" s="6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6"/>
      <c r="P125" s="6"/>
      <c r="Q125" s="6"/>
      <c r="R125" s="6"/>
      <c r="S125" s="6"/>
      <c r="T125" s="6"/>
      <c r="U125" s="6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6"/>
      <c r="P126" s="6"/>
      <c r="Q126" s="6"/>
      <c r="R126" s="6"/>
      <c r="S126" s="6"/>
      <c r="T126" s="6"/>
      <c r="U126" s="6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6"/>
      <c r="P127" s="6"/>
      <c r="Q127" s="6"/>
      <c r="R127" s="6"/>
      <c r="S127" s="6"/>
      <c r="T127" s="6"/>
      <c r="U127" s="6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6"/>
      <c r="P128" s="6"/>
      <c r="Q128" s="6"/>
      <c r="R128" s="6"/>
      <c r="S128" s="6"/>
      <c r="T128" s="6"/>
      <c r="U128" s="6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6"/>
      <c r="P129" s="6"/>
      <c r="Q129" s="6"/>
      <c r="R129" s="6"/>
      <c r="S129" s="6"/>
      <c r="T129" s="6"/>
      <c r="U129" s="6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6"/>
      <c r="P130" s="6"/>
      <c r="Q130" s="6"/>
      <c r="R130" s="6"/>
      <c r="S130" s="6"/>
      <c r="T130" s="6"/>
      <c r="U130" s="6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6"/>
      <c r="P131" s="6"/>
      <c r="Q131" s="6"/>
      <c r="R131" s="6"/>
      <c r="S131" s="6"/>
      <c r="T131" s="6"/>
      <c r="U131" s="6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6"/>
      <c r="P132" s="6"/>
      <c r="Q132" s="6"/>
      <c r="R132" s="6"/>
      <c r="S132" s="6"/>
      <c r="T132" s="6"/>
      <c r="U132" s="6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6"/>
      <c r="P133" s="6"/>
      <c r="Q133" s="6"/>
      <c r="R133" s="6"/>
      <c r="S133" s="6"/>
      <c r="T133" s="6"/>
      <c r="U133" s="6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6"/>
      <c r="P134" s="6"/>
      <c r="Q134" s="6"/>
      <c r="R134" s="6"/>
      <c r="S134" s="6"/>
      <c r="T134" s="6"/>
      <c r="U134" s="6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6"/>
      <c r="P135" s="6"/>
      <c r="Q135" s="6"/>
      <c r="R135" s="6"/>
      <c r="S135" s="6"/>
      <c r="T135" s="6"/>
      <c r="U135" s="6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6"/>
      <c r="P136" s="6"/>
      <c r="Q136" s="6"/>
      <c r="R136" s="6"/>
      <c r="S136" s="6"/>
      <c r="T136" s="6"/>
      <c r="U136" s="6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6"/>
      <c r="P137" s="6"/>
      <c r="Q137" s="6"/>
      <c r="R137" s="6"/>
      <c r="S137" s="6"/>
      <c r="T137" s="6"/>
      <c r="U137" s="6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6"/>
      <c r="P138" s="6"/>
      <c r="Q138" s="6"/>
      <c r="R138" s="6"/>
      <c r="S138" s="6"/>
      <c r="T138" s="6"/>
      <c r="U138" s="6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6"/>
      <c r="P139" s="6"/>
      <c r="Q139" s="6"/>
      <c r="R139" s="6"/>
      <c r="S139" s="6"/>
      <c r="T139" s="6"/>
      <c r="U139" s="6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6"/>
      <c r="P140" s="6"/>
      <c r="Q140" s="6"/>
      <c r="R140" s="6"/>
      <c r="S140" s="6"/>
      <c r="T140" s="6"/>
      <c r="U140" s="6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6"/>
      <c r="P141" s="6"/>
      <c r="Q141" s="6"/>
      <c r="R141" s="6"/>
      <c r="S141" s="6"/>
      <c r="T141" s="6"/>
      <c r="U141" s="6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6"/>
      <c r="P142" s="6"/>
      <c r="Q142" s="6"/>
      <c r="R142" s="6"/>
      <c r="S142" s="6"/>
      <c r="T142" s="6"/>
      <c r="U142" s="6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6"/>
      <c r="P143" s="6"/>
      <c r="Q143" s="6"/>
      <c r="R143" s="6"/>
      <c r="S143" s="6"/>
      <c r="T143" s="6"/>
      <c r="U143" s="6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6"/>
      <c r="P144" s="6"/>
      <c r="Q144" s="6"/>
      <c r="R144" s="6"/>
      <c r="S144" s="6"/>
      <c r="T144" s="6"/>
      <c r="U144" s="6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6"/>
      <c r="P145" s="6"/>
      <c r="Q145" s="6"/>
      <c r="R145" s="6"/>
      <c r="S145" s="6"/>
      <c r="T145" s="6"/>
      <c r="U145" s="6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6"/>
      <c r="P146" s="6"/>
      <c r="Q146" s="6"/>
      <c r="R146" s="6"/>
      <c r="S146" s="6"/>
      <c r="T146" s="6"/>
      <c r="U146" s="6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6"/>
      <c r="P147" s="6"/>
      <c r="Q147" s="6"/>
      <c r="R147" s="6"/>
      <c r="S147" s="6"/>
      <c r="T147" s="6"/>
      <c r="U147" s="6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6"/>
      <c r="P148" s="6"/>
      <c r="Q148" s="6"/>
      <c r="R148" s="6"/>
      <c r="S148" s="6"/>
      <c r="T148" s="6"/>
      <c r="U148" s="6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6"/>
      <c r="P149" s="6"/>
      <c r="Q149" s="6"/>
      <c r="R149" s="6"/>
      <c r="S149" s="6"/>
      <c r="T149" s="6"/>
      <c r="U149" s="6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6"/>
      <c r="P150" s="6"/>
      <c r="Q150" s="6"/>
      <c r="R150" s="6"/>
      <c r="S150" s="6"/>
      <c r="T150" s="6"/>
      <c r="U150" s="6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6"/>
      <c r="P151" s="6"/>
      <c r="Q151" s="6"/>
      <c r="R151" s="6"/>
      <c r="S151" s="6"/>
      <c r="T151" s="6"/>
      <c r="U151" s="6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6"/>
      <c r="P152" s="6"/>
      <c r="Q152" s="6"/>
      <c r="R152" s="6"/>
      <c r="S152" s="6"/>
      <c r="T152" s="6"/>
      <c r="U152" s="6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6"/>
      <c r="P153" s="6"/>
      <c r="Q153" s="6"/>
      <c r="R153" s="6"/>
      <c r="S153" s="6"/>
      <c r="T153" s="6"/>
      <c r="U153" s="6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6"/>
      <c r="P154" s="6"/>
      <c r="Q154" s="6"/>
      <c r="R154" s="6"/>
      <c r="S154" s="6"/>
      <c r="T154" s="6"/>
      <c r="U154" s="6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6"/>
      <c r="P155" s="6"/>
      <c r="Q155" s="6"/>
      <c r="R155" s="6"/>
      <c r="S155" s="6"/>
      <c r="T155" s="6"/>
      <c r="U155" s="6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6"/>
      <c r="P156" s="6"/>
      <c r="Q156" s="6"/>
      <c r="R156" s="6"/>
      <c r="S156" s="6"/>
      <c r="T156" s="6"/>
      <c r="U156" s="6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6"/>
      <c r="P157" s="6"/>
      <c r="Q157" s="6"/>
      <c r="R157" s="6"/>
      <c r="S157" s="6"/>
      <c r="T157" s="6"/>
      <c r="U157" s="6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6"/>
      <c r="P158" s="6"/>
      <c r="Q158" s="6"/>
      <c r="R158" s="6"/>
      <c r="S158" s="6"/>
      <c r="T158" s="6"/>
      <c r="U158" s="6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6"/>
      <c r="P159" s="6"/>
      <c r="Q159" s="6"/>
      <c r="R159" s="6"/>
      <c r="S159" s="6"/>
      <c r="T159" s="6"/>
      <c r="U159" s="6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6"/>
      <c r="P160" s="6"/>
      <c r="Q160" s="6"/>
      <c r="R160" s="6"/>
      <c r="S160" s="6"/>
      <c r="T160" s="6"/>
      <c r="U160" s="6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6"/>
      <c r="P161" s="6"/>
      <c r="Q161" s="6"/>
      <c r="R161" s="6"/>
      <c r="S161" s="6"/>
      <c r="T161" s="6"/>
      <c r="U161" s="6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6"/>
      <c r="P162" s="6"/>
      <c r="Q162" s="6"/>
      <c r="R162" s="6"/>
      <c r="S162" s="6"/>
      <c r="T162" s="6"/>
      <c r="U162" s="6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6"/>
      <c r="P163" s="6"/>
      <c r="Q163" s="6"/>
      <c r="R163" s="6"/>
      <c r="S163" s="6"/>
      <c r="T163" s="6"/>
      <c r="U163" s="6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6"/>
      <c r="P164" s="6"/>
      <c r="Q164" s="6"/>
      <c r="R164" s="6"/>
      <c r="S164" s="6"/>
      <c r="T164" s="6"/>
      <c r="U164" s="6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6"/>
      <c r="P165" s="6"/>
      <c r="Q165" s="6"/>
      <c r="R165" s="6"/>
      <c r="S165" s="6"/>
      <c r="T165" s="6"/>
      <c r="U165" s="6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6"/>
      <c r="P166" s="6"/>
      <c r="Q166" s="6"/>
      <c r="R166" s="6"/>
      <c r="S166" s="6"/>
      <c r="T166" s="6"/>
      <c r="U166" s="6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6"/>
      <c r="P167" s="6"/>
      <c r="Q167" s="6"/>
      <c r="R167" s="6"/>
      <c r="S167" s="6"/>
      <c r="T167" s="6"/>
      <c r="U167" s="6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6"/>
      <c r="P168" s="6"/>
      <c r="Q168" s="6"/>
      <c r="R168" s="6"/>
      <c r="S168" s="6"/>
      <c r="T168" s="6"/>
      <c r="U168" s="6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6"/>
      <c r="P169" s="6"/>
      <c r="Q169" s="6"/>
      <c r="R169" s="6"/>
      <c r="S169" s="6"/>
      <c r="T169" s="6"/>
      <c r="U169" s="6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6"/>
      <c r="P170" s="6"/>
      <c r="Q170" s="6"/>
      <c r="R170" s="6"/>
      <c r="S170" s="6"/>
      <c r="T170" s="6"/>
      <c r="U170" s="6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6"/>
      <c r="P171" s="6"/>
      <c r="Q171" s="6"/>
      <c r="R171" s="6"/>
      <c r="S171" s="6"/>
      <c r="T171" s="6"/>
      <c r="U171" s="6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6"/>
      <c r="P172" s="6"/>
      <c r="Q172" s="6"/>
      <c r="R172" s="6"/>
      <c r="S172" s="6"/>
      <c r="T172" s="6"/>
      <c r="U172" s="6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6"/>
      <c r="P173" s="6"/>
      <c r="Q173" s="6"/>
      <c r="R173" s="6"/>
      <c r="S173" s="6"/>
      <c r="T173" s="6"/>
      <c r="U173" s="6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6"/>
      <c r="P174" s="6"/>
      <c r="Q174" s="6"/>
      <c r="R174" s="6"/>
      <c r="S174" s="6"/>
      <c r="T174" s="6"/>
      <c r="U174" s="6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6"/>
      <c r="P175" s="6"/>
      <c r="Q175" s="6"/>
      <c r="R175" s="6"/>
      <c r="S175" s="6"/>
      <c r="T175" s="6"/>
      <c r="U175" s="6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6"/>
      <c r="P176" s="6"/>
      <c r="Q176" s="6"/>
      <c r="R176" s="6"/>
      <c r="S176" s="6"/>
      <c r="T176" s="6"/>
      <c r="U176" s="6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6"/>
      <c r="P177" s="6"/>
      <c r="Q177" s="6"/>
      <c r="R177" s="6"/>
      <c r="S177" s="6"/>
      <c r="T177" s="6"/>
      <c r="U177" s="6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6"/>
      <c r="P178" s="6"/>
      <c r="Q178" s="6"/>
      <c r="R178" s="6"/>
      <c r="S178" s="6"/>
      <c r="T178" s="6"/>
      <c r="U178" s="6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6"/>
      <c r="P179" s="6"/>
      <c r="Q179" s="6"/>
      <c r="R179" s="6"/>
      <c r="S179" s="6"/>
      <c r="T179" s="6"/>
      <c r="U179" s="6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6"/>
      <c r="P180" s="6"/>
      <c r="Q180" s="6"/>
      <c r="R180" s="6"/>
      <c r="S180" s="6"/>
      <c r="T180" s="6"/>
      <c r="U180" s="6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6"/>
      <c r="P181" s="6"/>
      <c r="Q181" s="6"/>
      <c r="R181" s="6"/>
      <c r="S181" s="6"/>
      <c r="T181" s="6"/>
      <c r="U181" s="6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6"/>
      <c r="P182" s="6"/>
      <c r="Q182" s="6"/>
      <c r="R182" s="6"/>
      <c r="S182" s="6"/>
      <c r="T182" s="6"/>
      <c r="U182" s="6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6"/>
      <c r="P183" s="6"/>
      <c r="Q183" s="6"/>
      <c r="R183" s="6"/>
      <c r="S183" s="6"/>
      <c r="T183" s="6"/>
      <c r="U183" s="6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6"/>
      <c r="P184" s="6"/>
      <c r="Q184" s="6"/>
      <c r="R184" s="6"/>
      <c r="S184" s="6"/>
      <c r="T184" s="6"/>
      <c r="U184" s="6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6"/>
      <c r="P185" s="6"/>
      <c r="Q185" s="6"/>
      <c r="R185" s="6"/>
      <c r="S185" s="6"/>
      <c r="T185" s="6"/>
      <c r="U185" s="6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6"/>
      <c r="P186" s="6"/>
      <c r="Q186" s="6"/>
      <c r="R186" s="6"/>
      <c r="S186" s="6"/>
      <c r="T186" s="6"/>
      <c r="U186" s="6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6"/>
      <c r="P187" s="6"/>
      <c r="Q187" s="6"/>
      <c r="R187" s="6"/>
      <c r="S187" s="6"/>
      <c r="T187" s="6"/>
      <c r="U187" s="6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6"/>
      <c r="P188" s="6"/>
      <c r="Q188" s="6"/>
      <c r="R188" s="6"/>
      <c r="S188" s="6"/>
      <c r="T188" s="6"/>
      <c r="U188" s="6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6"/>
      <c r="P189" s="6"/>
      <c r="Q189" s="6"/>
      <c r="R189" s="6"/>
      <c r="S189" s="6"/>
      <c r="T189" s="6"/>
      <c r="U189" s="6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6"/>
      <c r="P190" s="6"/>
      <c r="Q190" s="6"/>
      <c r="R190" s="6"/>
      <c r="S190" s="6"/>
      <c r="T190" s="6"/>
      <c r="U190" s="6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6"/>
      <c r="P191" s="6"/>
      <c r="Q191" s="6"/>
      <c r="R191" s="6"/>
      <c r="S191" s="6"/>
      <c r="T191" s="6"/>
      <c r="U191" s="6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6"/>
      <c r="P192" s="6"/>
      <c r="Q192" s="6"/>
      <c r="R192" s="6"/>
      <c r="S192" s="6"/>
      <c r="T192" s="6"/>
      <c r="U192" s="6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6"/>
      <c r="P193" s="6"/>
      <c r="Q193" s="6"/>
      <c r="R193" s="6"/>
      <c r="S193" s="6"/>
      <c r="T193" s="6"/>
      <c r="U193" s="6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6"/>
      <c r="P194" s="6"/>
      <c r="Q194" s="6"/>
      <c r="R194" s="6"/>
      <c r="S194" s="6"/>
      <c r="T194" s="6"/>
      <c r="U194" s="6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6"/>
      <c r="P195" s="6"/>
      <c r="Q195" s="6"/>
      <c r="R195" s="6"/>
      <c r="S195" s="6"/>
      <c r="T195" s="6"/>
      <c r="U195" s="6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6"/>
      <c r="P196" s="6"/>
      <c r="Q196" s="6"/>
      <c r="R196" s="6"/>
      <c r="S196" s="6"/>
      <c r="T196" s="6"/>
      <c r="U196" s="6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6"/>
      <c r="P197" s="6"/>
      <c r="Q197" s="6"/>
      <c r="R197" s="6"/>
      <c r="S197" s="6"/>
      <c r="T197" s="6"/>
      <c r="U197" s="6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6"/>
      <c r="P198" s="6"/>
      <c r="Q198" s="6"/>
      <c r="R198" s="6"/>
      <c r="S198" s="6"/>
      <c r="T198" s="6"/>
      <c r="U198" s="6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6"/>
      <c r="P199" s="6"/>
      <c r="Q199" s="6"/>
      <c r="R199" s="6"/>
      <c r="S199" s="6"/>
      <c r="T199" s="6"/>
      <c r="U199" s="6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6"/>
      <c r="P200" s="6"/>
      <c r="Q200" s="6"/>
      <c r="R200" s="6"/>
      <c r="S200" s="6"/>
      <c r="T200" s="6"/>
      <c r="U200" s="6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6"/>
      <c r="P201" s="6"/>
      <c r="Q201" s="6"/>
      <c r="R201" s="6"/>
      <c r="S201" s="6"/>
      <c r="T201" s="6"/>
      <c r="U201" s="6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6"/>
      <c r="P202" s="6"/>
      <c r="Q202" s="6"/>
      <c r="R202" s="6"/>
      <c r="S202" s="6"/>
      <c r="T202" s="6"/>
      <c r="U202" s="6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6"/>
      <c r="P203" s="6"/>
      <c r="Q203" s="6"/>
      <c r="R203" s="6"/>
      <c r="S203" s="6"/>
      <c r="T203" s="6"/>
      <c r="U203" s="6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6"/>
      <c r="P204" s="6"/>
      <c r="Q204" s="6"/>
      <c r="R204" s="6"/>
      <c r="S204" s="6"/>
      <c r="T204" s="6"/>
      <c r="U204" s="6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6"/>
      <c r="P205" s="6"/>
      <c r="Q205" s="6"/>
      <c r="R205" s="6"/>
      <c r="S205" s="6"/>
      <c r="T205" s="6"/>
      <c r="U205" s="6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6"/>
      <c r="P206" s="6"/>
      <c r="Q206" s="6"/>
      <c r="R206" s="6"/>
      <c r="S206" s="6"/>
      <c r="T206" s="6"/>
      <c r="U206" s="6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6"/>
      <c r="P207" s="6"/>
      <c r="Q207" s="6"/>
      <c r="R207" s="6"/>
      <c r="S207" s="6"/>
      <c r="T207" s="6"/>
      <c r="U207" s="6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6"/>
      <c r="P208" s="6"/>
      <c r="Q208" s="6"/>
      <c r="R208" s="6"/>
      <c r="S208" s="6"/>
      <c r="T208" s="6"/>
      <c r="U208" s="6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6"/>
      <c r="P209" s="6"/>
      <c r="Q209" s="6"/>
      <c r="R209" s="6"/>
      <c r="S209" s="6"/>
      <c r="T209" s="6"/>
      <c r="U209" s="6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6"/>
      <c r="P210" s="6"/>
      <c r="Q210" s="6"/>
      <c r="R210" s="6"/>
      <c r="S210" s="6"/>
      <c r="T210" s="6"/>
      <c r="U210" s="6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6"/>
      <c r="P211" s="6"/>
      <c r="Q211" s="6"/>
      <c r="R211" s="6"/>
      <c r="S211" s="6"/>
      <c r="T211" s="6"/>
      <c r="U211" s="6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6"/>
      <c r="P212" s="6"/>
      <c r="Q212" s="6"/>
      <c r="R212" s="6"/>
      <c r="S212" s="6"/>
      <c r="T212" s="6"/>
      <c r="U212" s="6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6"/>
      <c r="P213" s="6"/>
      <c r="Q213" s="6"/>
      <c r="R213" s="6"/>
      <c r="S213" s="6"/>
      <c r="T213" s="6"/>
      <c r="U213" s="6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6"/>
      <c r="P214" s="6"/>
      <c r="Q214" s="6"/>
      <c r="R214" s="6"/>
      <c r="S214" s="6"/>
      <c r="T214" s="6"/>
      <c r="U214" s="6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6"/>
      <c r="P215" s="6"/>
      <c r="Q215" s="6"/>
      <c r="R215" s="6"/>
      <c r="S215" s="6"/>
      <c r="T215" s="6"/>
      <c r="U215" s="6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6"/>
      <c r="P216" s="6"/>
      <c r="Q216" s="6"/>
      <c r="R216" s="6"/>
      <c r="S216" s="6"/>
      <c r="T216" s="6"/>
      <c r="U216" s="6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6"/>
      <c r="P217" s="6"/>
      <c r="Q217" s="6"/>
      <c r="R217" s="6"/>
      <c r="S217" s="6"/>
      <c r="T217" s="6"/>
      <c r="U217" s="6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6"/>
      <c r="P218" s="6"/>
      <c r="Q218" s="6"/>
      <c r="R218" s="6"/>
      <c r="S218" s="6"/>
      <c r="T218" s="6"/>
      <c r="U218" s="6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6"/>
      <c r="P219" s="6"/>
      <c r="Q219" s="6"/>
      <c r="R219" s="6"/>
      <c r="S219" s="6"/>
      <c r="T219" s="6"/>
      <c r="U219" s="6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6"/>
      <c r="P220" s="6"/>
      <c r="Q220" s="6"/>
      <c r="R220" s="6"/>
      <c r="S220" s="6"/>
      <c r="T220" s="6"/>
      <c r="U220" s="6"/>
      <c r="V220" s="7"/>
      <c r="W220" s="7"/>
      <c r="X220" s="7"/>
      <c r="Y220" s="7"/>
      <c r="Z220" s="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1:I1"/>
    <mergeCell ref="C2:I2"/>
  </mergeCells>
  <dataValidations>
    <dataValidation type="list" allowBlank="1" sqref="F5:H5">
      <formula1>Lab_RESIST!$A$5:$A$14</formula1>
    </dataValidation>
    <dataValidation type="list" allowBlank="1" sqref="I5">
      <formula1>Lab_RESIST!$A$15:$A$17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hidden="1" min="1" max="3" width="14.43"/>
    <col customWidth="1" hidden="1" min="4" max="4" width="4.43"/>
    <col customWidth="1" min="5" max="5" width="16.43"/>
    <col customWidth="1" min="6" max="6" width="12.14"/>
    <col customWidth="1" min="7" max="7" width="19.14"/>
    <col customWidth="1" min="8" max="8" width="18.57"/>
    <col customWidth="1" hidden="1" min="9" max="9" width="14.43"/>
    <col customWidth="1" min="10" max="10" width="4.71"/>
    <col customWidth="1" min="11" max="11" width="26.43"/>
    <col customWidth="1" min="12" max="12" width="24.43"/>
    <col customWidth="1" min="13" max="13" width="5.43"/>
  </cols>
  <sheetData>
    <row r="1" ht="15.75" customHeight="1">
      <c r="A1" s="16"/>
      <c r="B1" s="16"/>
      <c r="C1" s="16"/>
      <c r="D1" s="17"/>
      <c r="E1" s="18" t="s">
        <v>48</v>
      </c>
      <c r="H1" s="16"/>
      <c r="I1" s="16"/>
      <c r="J1" s="19"/>
      <c r="K1" s="20" t="s">
        <v>49</v>
      </c>
      <c r="L1" s="21"/>
      <c r="M1" s="22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ht="15.75" customHeight="1">
      <c r="A2" s="16"/>
      <c r="B2" s="23" t="s">
        <v>50</v>
      </c>
      <c r="C2" s="16"/>
      <c r="D2" s="17"/>
      <c r="H2" s="16"/>
      <c r="I2" s="16"/>
      <c r="J2" s="24"/>
      <c r="K2" s="25" t="s">
        <v>51</v>
      </c>
      <c r="L2" s="26">
        <v>14.0</v>
      </c>
      <c r="M2" s="27" t="s">
        <v>52</v>
      </c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 ht="15.75" customHeight="1">
      <c r="A3" s="16"/>
      <c r="B3" s="16"/>
      <c r="C3" s="16"/>
      <c r="D3" s="17"/>
      <c r="E3" s="28"/>
      <c r="F3" s="29"/>
      <c r="G3" s="29"/>
      <c r="H3" s="16"/>
      <c r="I3" s="16"/>
      <c r="J3" s="24"/>
      <c r="K3" s="25" t="s">
        <v>53</v>
      </c>
      <c r="L3" s="30">
        <f>VLOOKUP(F4,D5:I24,6)</f>
        <v>0.6315789474</v>
      </c>
      <c r="M3" s="31" t="s">
        <v>54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ht="15.75" customHeight="1">
      <c r="A4" s="32" t="s">
        <v>55</v>
      </c>
      <c r="B4" s="33" t="s">
        <v>56</v>
      </c>
      <c r="C4" s="34" t="s">
        <v>57</v>
      </c>
      <c r="D4" s="35"/>
      <c r="E4" s="36" t="s">
        <v>58</v>
      </c>
      <c r="F4" s="37">
        <v>3.0</v>
      </c>
      <c r="G4" s="38" t="s">
        <v>59</v>
      </c>
      <c r="H4" s="38" t="s">
        <v>60</v>
      </c>
      <c r="I4" s="16"/>
      <c r="J4" s="24"/>
      <c r="K4" s="25" t="s">
        <v>61</v>
      </c>
      <c r="L4" s="39">
        <f>IF(F4=1,G5,IF(F4=2,SUM(G5:G6),IF(F4=3,SUM(G5:G7),IF(F4=4,SUM(G5:G8),IF(F4=5,SUM(G5:G9),IF(F4=6,SUM(G5:G10),IF(F4=7,SUM(G5:G11),IF(F4=8,SUM(G5:G12),IF(F4=9,SUM(G5:G13),IF(F4=10,SUM(G5:G14),IF(F4=11,SUM(G5:G15),IF(F4=12,SUM(G5:G16),IF(F4=13,SUM(G5:G17),IF(F4=14,SUM(G5:G18),IF(F4=15,SUM(G5:G19),IF(F4=16,SUM(G4:G20),IF(F4=17,SUM(G5:G21),IF(F4=18,SUM(G5:G22),IF(F4=19,SUM(G5:G23),IF(F4=20,SUM(G5:G24),0))))))))))))))))))))</f>
        <v>22.16666667</v>
      </c>
      <c r="M4" s="27" t="s">
        <v>62</v>
      </c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ht="15.75" customHeight="1">
      <c r="A5" s="32" t="s">
        <v>52</v>
      </c>
      <c r="B5" s="32" t="s">
        <v>51</v>
      </c>
      <c r="C5" s="16"/>
      <c r="D5" s="40">
        <v>1.0</v>
      </c>
      <c r="E5" s="41" t="s">
        <v>63</v>
      </c>
      <c r="F5" s="42">
        <v>4.0</v>
      </c>
      <c r="G5" s="43">
        <f t="shared" ref="G5:G24" si="1">$L$2/F5</f>
        <v>3.5</v>
      </c>
      <c r="H5" s="44">
        <f t="shared" ref="H5:H6" si="2">G5*$L$2</f>
        <v>49</v>
      </c>
      <c r="I5" s="45">
        <f>1/(1/F5)</f>
        <v>4</v>
      </c>
      <c r="J5" s="16"/>
      <c r="K5" s="25" t="s">
        <v>64</v>
      </c>
      <c r="L5" s="46">
        <f>L4*L2</f>
        <v>310.3333333</v>
      </c>
      <c r="M5" s="27" t="s">
        <v>65</v>
      </c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ht="15.75" customHeight="1">
      <c r="A6" s="32" t="s">
        <v>62</v>
      </c>
      <c r="B6" s="32" t="s">
        <v>66</v>
      </c>
      <c r="C6" s="16"/>
      <c r="D6" s="40">
        <v>2.0</v>
      </c>
      <c r="E6" s="41" t="s">
        <v>67</v>
      </c>
      <c r="F6" s="42">
        <v>1.0</v>
      </c>
      <c r="G6" s="43">
        <f t="shared" si="1"/>
        <v>14</v>
      </c>
      <c r="H6" s="44">
        <f t="shared" si="2"/>
        <v>196</v>
      </c>
      <c r="I6" s="45">
        <f>1/(1/F5+1/F6)</f>
        <v>0.8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ht="15.75" customHeight="1">
      <c r="A7" s="47" t="s">
        <v>54</v>
      </c>
      <c r="B7" s="32" t="s">
        <v>53</v>
      </c>
      <c r="C7" s="16"/>
      <c r="D7" s="40">
        <v>3.0</v>
      </c>
      <c r="E7" s="41" t="s">
        <v>68</v>
      </c>
      <c r="F7" s="42">
        <v>3.0</v>
      </c>
      <c r="G7" s="43">
        <f t="shared" si="1"/>
        <v>4.666666667</v>
      </c>
      <c r="H7" s="44">
        <f t="shared" ref="H7:H24" si="3">G7/$L$2</f>
        <v>0.3333333333</v>
      </c>
      <c r="I7" s="45">
        <f>1/(1/F5+1/F6+1/F7)</f>
        <v>0.6315789474</v>
      </c>
      <c r="J7" s="16"/>
      <c r="K7" s="48" t="s">
        <v>69</v>
      </c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ht="15.75" customHeight="1">
      <c r="A8" s="16"/>
      <c r="B8" s="16"/>
      <c r="C8" s="16"/>
      <c r="D8" s="40">
        <v>4.0</v>
      </c>
      <c r="E8" s="41" t="s">
        <v>70</v>
      </c>
      <c r="F8" s="49"/>
      <c r="G8" s="43" t="str">
        <f t="shared" si="1"/>
        <v>#DIV/0!</v>
      </c>
      <c r="H8" s="44" t="str">
        <f t="shared" si="3"/>
        <v>#DIV/0!</v>
      </c>
      <c r="I8" s="45" t="str">
        <f>1/(1/F5+1/F6+1/F7+1/F8)</f>
        <v>#DIV/0!</v>
      </c>
      <c r="J8" s="16"/>
      <c r="K8" s="50" t="s">
        <v>71</v>
      </c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ht="15.75" customHeight="1">
      <c r="A9" s="16"/>
      <c r="B9" s="33" t="s">
        <v>72</v>
      </c>
      <c r="C9" s="34" t="s">
        <v>73</v>
      </c>
      <c r="D9" s="40">
        <v>5.0</v>
      </c>
      <c r="E9" s="41" t="s">
        <v>74</v>
      </c>
      <c r="F9" s="49"/>
      <c r="G9" s="43" t="str">
        <f t="shared" si="1"/>
        <v>#DIV/0!</v>
      </c>
      <c r="H9" s="44" t="str">
        <f t="shared" si="3"/>
        <v>#DIV/0!</v>
      </c>
      <c r="I9" s="45" t="str">
        <f>1/(1/F5+1/F6+1/F7+1/F8+1/F9)</f>
        <v>#DIV/0!</v>
      </c>
      <c r="J9" s="16"/>
      <c r="K9" s="50" t="s">
        <v>75</v>
      </c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ht="15.75" customHeight="1">
      <c r="A10" s="32" t="s">
        <v>65</v>
      </c>
      <c r="B10" s="32" t="s">
        <v>64</v>
      </c>
      <c r="C10" s="16"/>
      <c r="D10" s="40">
        <v>6.0</v>
      </c>
      <c r="E10" s="41" t="s">
        <v>76</v>
      </c>
      <c r="F10" s="49"/>
      <c r="G10" s="43" t="str">
        <f t="shared" si="1"/>
        <v>#DIV/0!</v>
      </c>
      <c r="H10" s="44" t="str">
        <f t="shared" si="3"/>
        <v>#DIV/0!</v>
      </c>
      <c r="I10" s="45" t="str">
        <f>1/(1/F5+1/F6+1/F7+1/F8+1/F9+1/F10)</f>
        <v>#DIV/0!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ht="15.75" customHeight="1">
      <c r="A11" s="32" t="s">
        <v>62</v>
      </c>
      <c r="B11" s="32" t="s">
        <v>66</v>
      </c>
      <c r="C11" s="16"/>
      <c r="D11" s="40">
        <v>7.0</v>
      </c>
      <c r="E11" s="41" t="s">
        <v>77</v>
      </c>
      <c r="F11" s="51"/>
      <c r="G11" s="43" t="str">
        <f t="shared" si="1"/>
        <v>#DIV/0!</v>
      </c>
      <c r="H11" s="44" t="str">
        <f t="shared" si="3"/>
        <v>#DIV/0!</v>
      </c>
      <c r="I11" s="52" t="str">
        <f>1/(1/F5+1/F6+1/F7+1/F8+1/F9+1/F10+1/F11)</f>
        <v>#DIV/0!</v>
      </c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ht="15.75" customHeight="1">
      <c r="A12" s="32" t="s">
        <v>52</v>
      </c>
      <c r="B12" s="32" t="s">
        <v>51</v>
      </c>
      <c r="C12" s="16"/>
      <c r="D12" s="40">
        <v>8.0</v>
      </c>
      <c r="E12" s="41" t="s">
        <v>78</v>
      </c>
      <c r="F12" s="51"/>
      <c r="G12" s="43" t="str">
        <f t="shared" si="1"/>
        <v>#DIV/0!</v>
      </c>
      <c r="H12" s="44" t="str">
        <f t="shared" si="3"/>
        <v>#DIV/0!</v>
      </c>
      <c r="I12" s="52" t="str">
        <f>1/(1/F5+1/F6+1/F7+1/F8+1/F9+1/F10+1/F11+1/F12)</f>
        <v>#DIV/0!</v>
      </c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ht="15.75" customHeight="1">
      <c r="A13" s="16"/>
      <c r="B13" s="16"/>
      <c r="C13" s="16"/>
      <c r="D13" s="40">
        <v>9.0</v>
      </c>
      <c r="E13" s="41" t="s">
        <v>79</v>
      </c>
      <c r="F13" s="51"/>
      <c r="G13" s="43" t="str">
        <f t="shared" si="1"/>
        <v>#DIV/0!</v>
      </c>
      <c r="H13" s="44" t="str">
        <f t="shared" si="3"/>
        <v>#DIV/0!</v>
      </c>
      <c r="I13" s="52" t="str">
        <f>1/(1/F5+1/F6+1/F7+1/F8+1/F9+1/F10+1/F11+1/F12+1/F13)</f>
        <v>#DIV/0!</v>
      </c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ht="15.75" customHeight="1">
      <c r="A14" s="16"/>
      <c r="B14" s="16"/>
      <c r="C14" s="16"/>
      <c r="D14" s="40">
        <v>10.0</v>
      </c>
      <c r="E14" s="41" t="s">
        <v>80</v>
      </c>
      <c r="F14" s="51"/>
      <c r="G14" s="43" t="str">
        <f t="shared" si="1"/>
        <v>#DIV/0!</v>
      </c>
      <c r="H14" s="44" t="str">
        <f t="shared" si="3"/>
        <v>#DIV/0!</v>
      </c>
      <c r="I14" s="52" t="str">
        <f>1/(1/F5+1/F6+1/F7+1/F8+1/F9+1/F10+1/F11+1/F12+1/F13+1/F14)</f>
        <v>#DIV/0!</v>
      </c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ht="15.75" customHeight="1">
      <c r="A15" s="16"/>
      <c r="B15" s="16"/>
      <c r="C15" s="16"/>
      <c r="D15" s="40">
        <v>11.0</v>
      </c>
      <c r="E15" s="41" t="s">
        <v>81</v>
      </c>
      <c r="F15" s="51"/>
      <c r="G15" s="43" t="str">
        <f t="shared" si="1"/>
        <v>#DIV/0!</v>
      </c>
      <c r="H15" s="44" t="str">
        <f t="shared" si="3"/>
        <v>#DIV/0!</v>
      </c>
      <c r="I15" s="52" t="str">
        <f>1/(1/F5+1/F6+1/F7+1/F8+1/F9+1/F10+1/F11+1/F12+1/F13+1/F14+1/F15)</f>
        <v>#DIV/0!</v>
      </c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ht="15.75" customHeight="1">
      <c r="A16" s="16"/>
      <c r="B16" s="16"/>
      <c r="C16" s="16"/>
      <c r="D16" s="40">
        <v>12.0</v>
      </c>
      <c r="E16" s="41" t="s">
        <v>82</v>
      </c>
      <c r="F16" s="51"/>
      <c r="G16" s="43" t="str">
        <f t="shared" si="1"/>
        <v>#DIV/0!</v>
      </c>
      <c r="H16" s="44" t="str">
        <f t="shared" si="3"/>
        <v>#DIV/0!</v>
      </c>
      <c r="I16" s="52" t="str">
        <f>1/(1/F5+1/F6+1/F7+1/F8+1/F9+1/F10+1/F11+1/F12+1/F13+1/F14+1/F15+1/F16)</f>
        <v>#DIV/0!</v>
      </c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ht="15.75" customHeight="1">
      <c r="A17" s="16"/>
      <c r="B17" s="16"/>
      <c r="C17" s="16"/>
      <c r="D17" s="40">
        <v>13.0</v>
      </c>
      <c r="E17" s="41" t="s">
        <v>83</v>
      </c>
      <c r="F17" s="51"/>
      <c r="G17" s="43" t="str">
        <f t="shared" si="1"/>
        <v>#DIV/0!</v>
      </c>
      <c r="H17" s="44" t="str">
        <f t="shared" si="3"/>
        <v>#DIV/0!</v>
      </c>
      <c r="I17" s="52" t="str">
        <f>1/(1/F5+1/F6+1/F7+1/F8+1/F9+1/F10+1/F11+1/F12+1/F13+1/F14+1/F15+1/F16+1/F17)</f>
        <v>#DIV/0!</v>
      </c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ht="15.75" customHeight="1">
      <c r="A18" s="16"/>
      <c r="B18" s="16"/>
      <c r="C18" s="16"/>
      <c r="D18" s="40">
        <v>14.0</v>
      </c>
      <c r="E18" s="41" t="s">
        <v>84</v>
      </c>
      <c r="F18" s="51"/>
      <c r="G18" s="43" t="str">
        <f t="shared" si="1"/>
        <v>#DIV/0!</v>
      </c>
      <c r="H18" s="44" t="str">
        <f t="shared" si="3"/>
        <v>#DIV/0!</v>
      </c>
      <c r="I18" s="52" t="str">
        <f>1/(1/F5+1/F6+1/F7+1/F8+1/F9+1/F10+1/F11+1/F12+1/F13+1/F14+1/F15+1/F16+1/F17+1/F18)</f>
        <v>#DIV/0!</v>
      </c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ht="15.75" customHeight="1">
      <c r="A19" s="16"/>
      <c r="B19" s="16"/>
      <c r="C19" s="16"/>
      <c r="D19" s="40">
        <v>15.0</v>
      </c>
      <c r="E19" s="41" t="s">
        <v>85</v>
      </c>
      <c r="F19" s="51"/>
      <c r="G19" s="43" t="str">
        <f t="shared" si="1"/>
        <v>#DIV/0!</v>
      </c>
      <c r="H19" s="44" t="str">
        <f t="shared" si="3"/>
        <v>#DIV/0!</v>
      </c>
      <c r="I19" s="52" t="str">
        <f>1/(1/F5+1/F6+1/F7+1/F8+1/F9+1/F10+1/F11+1/F12+1/F13+1/F14+1/F15+1/F16+1/F17+1/F18+1/F19)</f>
        <v>#DIV/0!</v>
      </c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ht="15.75" customHeight="1">
      <c r="A20" s="16"/>
      <c r="B20" s="16"/>
      <c r="C20" s="16"/>
      <c r="D20" s="40">
        <v>16.0</v>
      </c>
      <c r="E20" s="41" t="s">
        <v>86</v>
      </c>
      <c r="F20" s="51"/>
      <c r="G20" s="43" t="str">
        <f t="shared" si="1"/>
        <v>#DIV/0!</v>
      </c>
      <c r="H20" s="44" t="str">
        <f t="shared" si="3"/>
        <v>#DIV/0!</v>
      </c>
      <c r="I20" s="52" t="str">
        <f>1/(1/F5+1/F6+1/F7+1/F8+1/F9+1/F10+1/F11+1/F12+1/F13+1/F14+1/F15+1/F16+1/F17+1/F18+1/F19+1/F20)</f>
        <v>#DIV/0!</v>
      </c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ht="15.75" customHeight="1">
      <c r="A21" s="16"/>
      <c r="B21" s="16"/>
      <c r="C21" s="16"/>
      <c r="D21" s="40">
        <v>17.0</v>
      </c>
      <c r="E21" s="41" t="s">
        <v>87</v>
      </c>
      <c r="F21" s="51"/>
      <c r="G21" s="43" t="str">
        <f t="shared" si="1"/>
        <v>#DIV/0!</v>
      </c>
      <c r="H21" s="44" t="str">
        <f t="shared" si="3"/>
        <v>#DIV/0!</v>
      </c>
      <c r="I21" s="52" t="str">
        <f>1/(1/F5+1/F6+1/F7+1/F8+1/F9+1/F10+1/F11+1/F12+1/F13+1/F14+1/F15+1/F16+1/F17+1/F18+1/F19+1/F20+1/F21)</f>
        <v>#DIV/0!</v>
      </c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ht="15.75" customHeight="1">
      <c r="A22" s="16"/>
      <c r="B22" s="16"/>
      <c r="C22" s="16"/>
      <c r="D22" s="40">
        <v>18.0</v>
      </c>
      <c r="E22" s="41" t="s">
        <v>88</v>
      </c>
      <c r="F22" s="51"/>
      <c r="G22" s="43" t="str">
        <f t="shared" si="1"/>
        <v>#DIV/0!</v>
      </c>
      <c r="H22" s="44" t="str">
        <f t="shared" si="3"/>
        <v>#DIV/0!</v>
      </c>
      <c r="I22" s="52" t="str">
        <f>1/(1/F5+1/F6+1/F7+1/F8+1/F9+1/F10+1/F11+1/F12+1/F13+1/F14+1/F15+1/F16+1/F17+1/F18+1/F19+1/F20+1/F21+1/F22)</f>
        <v>#DIV/0!</v>
      </c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ht="15.75" customHeight="1">
      <c r="A23" s="16"/>
      <c r="B23" s="16"/>
      <c r="C23" s="16"/>
      <c r="D23" s="40">
        <v>19.0</v>
      </c>
      <c r="E23" s="41" t="s">
        <v>89</v>
      </c>
      <c r="F23" s="51"/>
      <c r="G23" s="43" t="str">
        <f t="shared" si="1"/>
        <v>#DIV/0!</v>
      </c>
      <c r="H23" s="44" t="str">
        <f t="shared" si="3"/>
        <v>#DIV/0!</v>
      </c>
      <c r="I23" s="52" t="str">
        <f>1/(1/F5+1/F6+1/F7+1/F8+1/F9+1/F10+1/F11+1/F12+1/F13+1/F14+1/F15+1/F16+1/F17+1/F18+1/F19+1/F20+1/F21+1/F22+1/F23)</f>
        <v>#DIV/0!</v>
      </c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ht="15.75" customHeight="1">
      <c r="A24" s="16"/>
      <c r="B24" s="16"/>
      <c r="C24" s="16"/>
      <c r="D24" s="40">
        <v>20.0</v>
      </c>
      <c r="E24" s="41" t="s">
        <v>90</v>
      </c>
      <c r="F24" s="51"/>
      <c r="G24" s="43" t="str">
        <f t="shared" si="1"/>
        <v>#DIV/0!</v>
      </c>
      <c r="H24" s="44" t="str">
        <f t="shared" si="3"/>
        <v>#DIV/0!</v>
      </c>
      <c r="I24" s="52" t="str">
        <f>1/(1/F5+1/F6+1/F7+1/F8+1/F9+1/F10+1/F11+1/F12+1/F13+1/F14+1/F15+1/F16+1/F17+1/F18+1/F19+1/F20+1/F21+1/F22+1/F23+1/F24)</f>
        <v>#DIV/0!</v>
      </c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ht="15.75" customHeight="1">
      <c r="A25" s="16"/>
      <c r="B25" s="16"/>
      <c r="C25" s="16"/>
      <c r="D25" s="17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ht="15.75" customHeight="1">
      <c r="A26" s="16"/>
      <c r="B26" s="16"/>
      <c r="C26" s="16"/>
      <c r="D26" s="17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ht="15.75" customHeight="1">
      <c r="A27" s="16"/>
      <c r="B27" s="16"/>
      <c r="C27" s="16"/>
      <c r="D27" s="17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ht="15.75" customHeight="1">
      <c r="A28" s="16"/>
      <c r="B28" s="16"/>
      <c r="C28" s="16"/>
      <c r="D28" s="17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ht="15.75" customHeight="1">
      <c r="A29" s="16"/>
      <c r="B29" s="16"/>
      <c r="C29" s="16"/>
      <c r="D29" s="17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ht="15.75" customHeight="1">
      <c r="A30" s="16"/>
      <c r="B30" s="16"/>
      <c r="C30" s="16"/>
      <c r="D30" s="17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ht="15.75" customHeight="1">
      <c r="A31" s="16"/>
      <c r="B31" s="16"/>
      <c r="C31" s="16"/>
      <c r="D31" s="17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ht="15.75" customHeight="1">
      <c r="A32" s="16"/>
      <c r="B32" s="16"/>
      <c r="C32" s="16"/>
      <c r="D32" s="17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ht="15.75" customHeight="1">
      <c r="A33" s="16"/>
      <c r="B33" s="16"/>
      <c r="C33" s="16"/>
      <c r="D33" s="17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ht="15.75" customHeight="1">
      <c r="A34" s="16"/>
      <c r="B34" s="16"/>
      <c r="C34" s="16"/>
      <c r="D34" s="17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ht="15.75" customHeight="1">
      <c r="A35" s="16"/>
      <c r="B35" s="16"/>
      <c r="C35" s="16"/>
      <c r="D35" s="17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ht="15.75" customHeight="1">
      <c r="A36" s="16"/>
      <c r="B36" s="16"/>
      <c r="C36" s="16"/>
      <c r="D36" s="17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ht="15.75" customHeight="1">
      <c r="A37" s="16"/>
      <c r="B37" s="16"/>
      <c r="C37" s="16"/>
      <c r="D37" s="17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ht="15.75" customHeight="1">
      <c r="A38" s="16"/>
      <c r="B38" s="16"/>
      <c r="C38" s="16"/>
      <c r="D38" s="17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ht="15.75" customHeight="1">
      <c r="A39" s="16"/>
      <c r="B39" s="16"/>
      <c r="C39" s="16"/>
      <c r="D39" s="17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ht="15.75" customHeight="1">
      <c r="A40" s="16"/>
      <c r="B40" s="16"/>
      <c r="C40" s="16"/>
      <c r="D40" s="17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ht="15.75" customHeight="1">
      <c r="A41" s="16"/>
      <c r="B41" s="16"/>
      <c r="C41" s="16"/>
      <c r="D41" s="17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ht="15.75" customHeight="1">
      <c r="A42" s="16"/>
      <c r="B42" s="16"/>
      <c r="C42" s="16"/>
      <c r="D42" s="17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ht="15.75" customHeight="1">
      <c r="A43" s="16"/>
      <c r="B43" s="16"/>
      <c r="C43" s="16"/>
      <c r="D43" s="17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ht="15.75" customHeight="1">
      <c r="A44" s="16"/>
      <c r="B44" s="16"/>
      <c r="C44" s="16"/>
      <c r="D44" s="17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ht="15.75" customHeight="1">
      <c r="A45" s="16"/>
      <c r="B45" s="16"/>
      <c r="C45" s="16"/>
      <c r="D45" s="17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ht="15.75" customHeight="1">
      <c r="A46" s="16"/>
      <c r="B46" s="16"/>
      <c r="C46" s="16"/>
      <c r="D46" s="17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ht="15.75" customHeight="1">
      <c r="A47" s="16"/>
      <c r="B47" s="16"/>
      <c r="C47" s="16"/>
      <c r="D47" s="17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ht="15.75" customHeight="1">
      <c r="A48" s="16"/>
      <c r="B48" s="16"/>
      <c r="C48" s="16"/>
      <c r="D48" s="17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ht="15.75" customHeight="1">
      <c r="A49" s="16"/>
      <c r="B49" s="16"/>
      <c r="C49" s="16"/>
      <c r="D49" s="17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ht="15.75" customHeight="1">
      <c r="A50" s="16"/>
      <c r="B50" s="16"/>
      <c r="C50" s="16"/>
      <c r="D50" s="17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ht="15.75" customHeight="1">
      <c r="A51" s="16"/>
      <c r="B51" s="16"/>
      <c r="C51" s="16"/>
      <c r="D51" s="17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ht="15.75" customHeight="1">
      <c r="A52" s="16"/>
      <c r="B52" s="16"/>
      <c r="C52" s="16"/>
      <c r="D52" s="17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ht="15.75" customHeight="1">
      <c r="A53" s="16"/>
      <c r="B53" s="16"/>
      <c r="C53" s="16"/>
      <c r="D53" s="17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ht="15.75" customHeight="1">
      <c r="A54" s="16"/>
      <c r="B54" s="16"/>
      <c r="C54" s="16"/>
      <c r="D54" s="17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ht="15.75" customHeight="1">
      <c r="A55" s="16"/>
      <c r="B55" s="16"/>
      <c r="C55" s="16"/>
      <c r="D55" s="17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ht="15.75" customHeight="1">
      <c r="A56" s="16"/>
      <c r="B56" s="16"/>
      <c r="C56" s="16"/>
      <c r="D56" s="17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ht="15.75" customHeight="1">
      <c r="A57" s="16"/>
      <c r="B57" s="16"/>
      <c r="C57" s="16"/>
      <c r="D57" s="17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ht="15.75" customHeight="1">
      <c r="A58" s="16"/>
      <c r="B58" s="16"/>
      <c r="C58" s="16"/>
      <c r="D58" s="17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ht="15.75" customHeight="1">
      <c r="A59" s="16"/>
      <c r="B59" s="16"/>
      <c r="C59" s="16"/>
      <c r="D59" s="17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ht="15.75" customHeight="1">
      <c r="A60" s="16"/>
      <c r="B60" s="16"/>
      <c r="C60" s="16"/>
      <c r="D60" s="17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ht="15.75" customHeight="1">
      <c r="A61" s="16"/>
      <c r="B61" s="16"/>
      <c r="C61" s="16"/>
      <c r="D61" s="17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ht="15.75" customHeight="1">
      <c r="A62" s="16"/>
      <c r="B62" s="16"/>
      <c r="C62" s="16"/>
      <c r="D62" s="17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ht="15.75" customHeight="1">
      <c r="A63" s="16"/>
      <c r="B63" s="16"/>
      <c r="C63" s="16"/>
      <c r="D63" s="17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ht="15.75" customHeight="1">
      <c r="A64" s="16"/>
      <c r="B64" s="16"/>
      <c r="C64" s="16"/>
      <c r="D64" s="17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ht="15.75" customHeight="1">
      <c r="A65" s="16"/>
      <c r="B65" s="16"/>
      <c r="C65" s="16"/>
      <c r="D65" s="17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ht="15.75" customHeight="1">
      <c r="A66" s="16"/>
      <c r="B66" s="16"/>
      <c r="C66" s="16"/>
      <c r="D66" s="17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ht="15.75" customHeight="1">
      <c r="A67" s="16"/>
      <c r="B67" s="16"/>
      <c r="C67" s="16"/>
      <c r="D67" s="17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ht="15.75" customHeight="1">
      <c r="A68" s="16"/>
      <c r="B68" s="16"/>
      <c r="C68" s="16"/>
      <c r="D68" s="17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ht="15.75" customHeight="1">
      <c r="A69" s="16"/>
      <c r="B69" s="16"/>
      <c r="C69" s="16"/>
      <c r="D69" s="17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ht="15.75" customHeight="1">
      <c r="A70" s="16"/>
      <c r="B70" s="16"/>
      <c r="C70" s="16"/>
      <c r="D70" s="17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ht="15.75" customHeight="1">
      <c r="A71" s="16"/>
      <c r="B71" s="16"/>
      <c r="C71" s="16"/>
      <c r="D71" s="17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ht="15.75" customHeight="1">
      <c r="A72" s="16"/>
      <c r="B72" s="16"/>
      <c r="C72" s="16"/>
      <c r="D72" s="17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ht="15.75" customHeight="1">
      <c r="A73" s="16"/>
      <c r="B73" s="16"/>
      <c r="C73" s="16"/>
      <c r="D73" s="17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ht="15.75" customHeight="1">
      <c r="A74" s="16"/>
      <c r="B74" s="16"/>
      <c r="C74" s="16"/>
      <c r="D74" s="17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ht="15.75" customHeight="1">
      <c r="A75" s="16"/>
      <c r="B75" s="16"/>
      <c r="C75" s="16"/>
      <c r="D75" s="17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ht="15.75" customHeight="1">
      <c r="A76" s="16"/>
      <c r="B76" s="16"/>
      <c r="C76" s="16"/>
      <c r="D76" s="17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ht="15.75" customHeight="1">
      <c r="A77" s="16"/>
      <c r="B77" s="16"/>
      <c r="C77" s="16"/>
      <c r="D77" s="17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ht="15.75" customHeight="1">
      <c r="A78" s="16"/>
      <c r="B78" s="16"/>
      <c r="C78" s="16"/>
      <c r="D78" s="17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ht="15.75" customHeight="1">
      <c r="A79" s="16"/>
      <c r="B79" s="16"/>
      <c r="C79" s="16"/>
      <c r="D79" s="17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ht="15.75" customHeight="1">
      <c r="A80" s="16"/>
      <c r="B80" s="16"/>
      <c r="C80" s="16"/>
      <c r="D80" s="17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ht="15.75" customHeight="1">
      <c r="A81" s="16"/>
      <c r="B81" s="16"/>
      <c r="C81" s="16"/>
      <c r="D81" s="17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ht="15.75" customHeight="1">
      <c r="A82" s="16"/>
      <c r="B82" s="16"/>
      <c r="C82" s="16"/>
      <c r="D82" s="17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ht="15.75" customHeight="1">
      <c r="A83" s="16"/>
      <c r="B83" s="16"/>
      <c r="C83" s="16"/>
      <c r="D83" s="17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ht="15.75" customHeight="1">
      <c r="A84" s="16"/>
      <c r="B84" s="16"/>
      <c r="C84" s="16"/>
      <c r="D84" s="17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ht="15.75" customHeight="1">
      <c r="A85" s="16"/>
      <c r="B85" s="16"/>
      <c r="C85" s="16"/>
      <c r="D85" s="17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ht="15.75" customHeight="1">
      <c r="A86" s="16"/>
      <c r="B86" s="16"/>
      <c r="C86" s="16"/>
      <c r="D86" s="17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ht="15.75" customHeight="1">
      <c r="A87" s="16"/>
      <c r="B87" s="16"/>
      <c r="C87" s="16"/>
      <c r="D87" s="17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ht="15.75" customHeight="1">
      <c r="A88" s="16"/>
      <c r="B88" s="16"/>
      <c r="C88" s="16"/>
      <c r="D88" s="17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ht="15.75" customHeight="1">
      <c r="A89" s="16"/>
      <c r="B89" s="16"/>
      <c r="C89" s="16"/>
      <c r="D89" s="17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ht="15.75" customHeight="1">
      <c r="A90" s="16"/>
      <c r="B90" s="16"/>
      <c r="C90" s="16"/>
      <c r="D90" s="17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ht="15.75" customHeight="1">
      <c r="A91" s="16"/>
      <c r="B91" s="16"/>
      <c r="C91" s="16"/>
      <c r="D91" s="17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ht="15.75" customHeight="1">
      <c r="A92" s="16"/>
      <c r="B92" s="16"/>
      <c r="C92" s="16"/>
      <c r="D92" s="17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ht="15.75" customHeight="1">
      <c r="A93" s="16"/>
      <c r="B93" s="16"/>
      <c r="C93" s="16"/>
      <c r="D93" s="17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ht="15.75" customHeight="1">
      <c r="A94" s="16"/>
      <c r="B94" s="16"/>
      <c r="C94" s="16"/>
      <c r="D94" s="17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ht="15.75" customHeight="1">
      <c r="A95" s="16"/>
      <c r="B95" s="16"/>
      <c r="C95" s="16"/>
      <c r="D95" s="17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ht="15.75" customHeight="1">
      <c r="A96" s="16"/>
      <c r="B96" s="16"/>
      <c r="C96" s="16"/>
      <c r="D96" s="17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ht="15.75" customHeight="1">
      <c r="A97" s="16"/>
      <c r="B97" s="16"/>
      <c r="C97" s="16"/>
      <c r="D97" s="17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ht="15.75" customHeight="1">
      <c r="A98" s="16"/>
      <c r="B98" s="16"/>
      <c r="C98" s="16"/>
      <c r="D98" s="17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ht="15.75" customHeight="1">
      <c r="A99" s="16"/>
      <c r="B99" s="16"/>
      <c r="C99" s="16"/>
      <c r="D99" s="17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ht="15.75" customHeight="1">
      <c r="A100" s="16"/>
      <c r="B100" s="16"/>
      <c r="C100" s="16"/>
      <c r="D100" s="17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ht="15.75" customHeight="1">
      <c r="A101" s="16"/>
      <c r="B101" s="16"/>
      <c r="C101" s="16"/>
      <c r="D101" s="17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ht="15.75" customHeight="1">
      <c r="A102" s="16"/>
      <c r="B102" s="16"/>
      <c r="C102" s="16"/>
      <c r="D102" s="17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ht="15.75" customHeight="1">
      <c r="A103" s="16"/>
      <c r="B103" s="16"/>
      <c r="C103" s="16"/>
      <c r="D103" s="17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ht="15.75" customHeight="1">
      <c r="A104" s="16"/>
      <c r="B104" s="16"/>
      <c r="C104" s="16"/>
      <c r="D104" s="17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ht="15.75" customHeight="1">
      <c r="A105" s="16"/>
      <c r="B105" s="16"/>
      <c r="C105" s="16"/>
      <c r="D105" s="17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ht="15.75" customHeight="1">
      <c r="A106" s="16"/>
      <c r="B106" s="16"/>
      <c r="C106" s="16"/>
      <c r="D106" s="17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ht="15.75" customHeight="1">
      <c r="A107" s="16"/>
      <c r="B107" s="16"/>
      <c r="C107" s="16"/>
      <c r="D107" s="17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ht="15.75" customHeight="1">
      <c r="A108" s="16"/>
      <c r="B108" s="16"/>
      <c r="C108" s="16"/>
      <c r="D108" s="17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ht="15.75" customHeight="1">
      <c r="A109" s="16"/>
      <c r="B109" s="16"/>
      <c r="C109" s="16"/>
      <c r="D109" s="17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ht="15.75" customHeight="1">
      <c r="A110" s="16"/>
      <c r="B110" s="16"/>
      <c r="C110" s="16"/>
      <c r="D110" s="17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ht="15.75" customHeight="1">
      <c r="A111" s="16"/>
      <c r="B111" s="16"/>
      <c r="C111" s="16"/>
      <c r="D111" s="17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ht="15.75" customHeight="1">
      <c r="A112" s="16"/>
      <c r="B112" s="16"/>
      <c r="C112" s="16"/>
      <c r="D112" s="17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ht="15.75" customHeight="1">
      <c r="A113" s="16"/>
      <c r="B113" s="16"/>
      <c r="C113" s="16"/>
      <c r="D113" s="17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ht="15.75" customHeight="1">
      <c r="A114" s="16"/>
      <c r="B114" s="16"/>
      <c r="C114" s="16"/>
      <c r="D114" s="17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ht="15.75" customHeight="1">
      <c r="A115" s="16"/>
      <c r="B115" s="16"/>
      <c r="C115" s="16"/>
      <c r="D115" s="17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ht="15.75" customHeight="1">
      <c r="A116" s="16"/>
      <c r="B116" s="16"/>
      <c r="C116" s="16"/>
      <c r="D116" s="17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ht="15.75" customHeight="1">
      <c r="A117" s="16"/>
      <c r="B117" s="16"/>
      <c r="C117" s="16"/>
      <c r="D117" s="17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ht="15.75" customHeight="1">
      <c r="A118" s="16"/>
      <c r="B118" s="16"/>
      <c r="C118" s="16"/>
      <c r="D118" s="17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ht="15.75" customHeight="1">
      <c r="A119" s="16"/>
      <c r="B119" s="16"/>
      <c r="C119" s="16"/>
      <c r="D119" s="17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ht="15.75" customHeight="1">
      <c r="A120" s="16"/>
      <c r="B120" s="16"/>
      <c r="C120" s="16"/>
      <c r="D120" s="17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ht="15.75" customHeight="1">
      <c r="A121" s="16"/>
      <c r="B121" s="16"/>
      <c r="C121" s="16"/>
      <c r="D121" s="17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ht="15.75" customHeight="1">
      <c r="A122" s="16"/>
      <c r="B122" s="16"/>
      <c r="C122" s="16"/>
      <c r="D122" s="17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ht="15.75" customHeight="1">
      <c r="A123" s="16"/>
      <c r="B123" s="16"/>
      <c r="C123" s="16"/>
      <c r="D123" s="17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ht="15.75" customHeight="1">
      <c r="A124" s="16"/>
      <c r="B124" s="16"/>
      <c r="C124" s="16"/>
      <c r="D124" s="17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ht="15.75" customHeight="1">
      <c r="A125" s="16"/>
      <c r="B125" s="16"/>
      <c r="C125" s="16"/>
      <c r="D125" s="17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ht="15.75" customHeight="1">
      <c r="A126" s="16"/>
      <c r="B126" s="16"/>
      <c r="C126" s="16"/>
      <c r="D126" s="17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ht="15.75" customHeight="1">
      <c r="A127" s="16"/>
      <c r="B127" s="16"/>
      <c r="C127" s="16"/>
      <c r="D127" s="17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ht="15.75" customHeight="1">
      <c r="A128" s="16"/>
      <c r="B128" s="16"/>
      <c r="C128" s="16"/>
      <c r="D128" s="17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ht="15.75" customHeight="1">
      <c r="A129" s="16"/>
      <c r="B129" s="16"/>
      <c r="C129" s="16"/>
      <c r="D129" s="17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ht="15.75" customHeight="1">
      <c r="A130" s="16"/>
      <c r="B130" s="16"/>
      <c r="C130" s="16"/>
      <c r="D130" s="17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ht="15.75" customHeight="1">
      <c r="A131" s="16"/>
      <c r="B131" s="16"/>
      <c r="C131" s="16"/>
      <c r="D131" s="17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ht="15.75" customHeight="1">
      <c r="A132" s="16"/>
      <c r="B132" s="16"/>
      <c r="C132" s="16"/>
      <c r="D132" s="17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ht="15.75" customHeight="1">
      <c r="A133" s="16"/>
      <c r="B133" s="16"/>
      <c r="C133" s="16"/>
      <c r="D133" s="17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ht="15.75" customHeight="1">
      <c r="A134" s="16"/>
      <c r="B134" s="16"/>
      <c r="C134" s="16"/>
      <c r="D134" s="17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ht="15.75" customHeight="1">
      <c r="A135" s="16"/>
      <c r="B135" s="16"/>
      <c r="C135" s="16"/>
      <c r="D135" s="17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ht="15.75" customHeight="1">
      <c r="A136" s="16"/>
      <c r="B136" s="16"/>
      <c r="C136" s="16"/>
      <c r="D136" s="17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ht="15.75" customHeight="1">
      <c r="A137" s="16"/>
      <c r="B137" s="16"/>
      <c r="C137" s="16"/>
      <c r="D137" s="17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ht="15.75" customHeight="1">
      <c r="A138" s="16"/>
      <c r="B138" s="16"/>
      <c r="C138" s="16"/>
      <c r="D138" s="17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ht="15.75" customHeight="1">
      <c r="A139" s="16"/>
      <c r="B139" s="16"/>
      <c r="C139" s="16"/>
      <c r="D139" s="17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ht="15.75" customHeight="1">
      <c r="A140" s="16"/>
      <c r="B140" s="16"/>
      <c r="C140" s="16"/>
      <c r="D140" s="17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ht="15.75" customHeight="1">
      <c r="A141" s="16"/>
      <c r="B141" s="16"/>
      <c r="C141" s="16"/>
      <c r="D141" s="17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ht="15.75" customHeight="1">
      <c r="A142" s="16"/>
      <c r="B142" s="16"/>
      <c r="C142" s="16"/>
      <c r="D142" s="17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ht="15.75" customHeight="1">
      <c r="A143" s="16"/>
      <c r="B143" s="16"/>
      <c r="C143" s="16"/>
      <c r="D143" s="17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ht="15.75" customHeight="1">
      <c r="A144" s="16"/>
      <c r="B144" s="16"/>
      <c r="C144" s="16"/>
      <c r="D144" s="17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ht="15.75" customHeight="1">
      <c r="A145" s="16"/>
      <c r="B145" s="16"/>
      <c r="C145" s="16"/>
      <c r="D145" s="17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ht="15.75" customHeight="1">
      <c r="A146" s="16"/>
      <c r="B146" s="16"/>
      <c r="C146" s="16"/>
      <c r="D146" s="17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ht="15.75" customHeight="1">
      <c r="A147" s="16"/>
      <c r="B147" s="16"/>
      <c r="C147" s="16"/>
      <c r="D147" s="17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ht="15.75" customHeight="1">
      <c r="A148" s="16"/>
      <c r="B148" s="16"/>
      <c r="C148" s="16"/>
      <c r="D148" s="17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ht="15.75" customHeight="1">
      <c r="A149" s="16"/>
      <c r="B149" s="16"/>
      <c r="C149" s="16"/>
      <c r="D149" s="17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ht="15.75" customHeight="1">
      <c r="A150" s="16"/>
      <c r="B150" s="16"/>
      <c r="C150" s="16"/>
      <c r="D150" s="17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ht="15.75" customHeight="1">
      <c r="A151" s="16"/>
      <c r="B151" s="16"/>
      <c r="C151" s="16"/>
      <c r="D151" s="17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ht="15.75" customHeight="1">
      <c r="A152" s="16"/>
      <c r="B152" s="16"/>
      <c r="C152" s="16"/>
      <c r="D152" s="17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ht="15.75" customHeight="1">
      <c r="A153" s="16"/>
      <c r="B153" s="16"/>
      <c r="C153" s="16"/>
      <c r="D153" s="17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ht="15.75" customHeight="1">
      <c r="A154" s="16"/>
      <c r="B154" s="16"/>
      <c r="C154" s="16"/>
      <c r="D154" s="17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ht="15.75" customHeight="1">
      <c r="A155" s="16"/>
      <c r="B155" s="16"/>
      <c r="C155" s="16"/>
      <c r="D155" s="17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ht="15.75" customHeight="1">
      <c r="A156" s="16"/>
      <c r="B156" s="16"/>
      <c r="C156" s="16"/>
      <c r="D156" s="17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ht="15.75" customHeight="1">
      <c r="A157" s="16"/>
      <c r="B157" s="16"/>
      <c r="C157" s="16"/>
      <c r="D157" s="17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ht="15.75" customHeight="1">
      <c r="A158" s="16"/>
      <c r="B158" s="16"/>
      <c r="C158" s="16"/>
      <c r="D158" s="17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ht="15.75" customHeight="1">
      <c r="A159" s="16"/>
      <c r="B159" s="16"/>
      <c r="C159" s="16"/>
      <c r="D159" s="17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ht="15.75" customHeight="1">
      <c r="A160" s="16"/>
      <c r="B160" s="16"/>
      <c r="C160" s="16"/>
      <c r="D160" s="17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ht="15.75" customHeight="1">
      <c r="A161" s="16"/>
      <c r="B161" s="16"/>
      <c r="C161" s="16"/>
      <c r="D161" s="17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ht="15.75" customHeight="1">
      <c r="A162" s="16"/>
      <c r="B162" s="16"/>
      <c r="C162" s="16"/>
      <c r="D162" s="17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ht="15.75" customHeight="1">
      <c r="A163" s="16"/>
      <c r="B163" s="16"/>
      <c r="C163" s="16"/>
      <c r="D163" s="17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ht="15.75" customHeight="1">
      <c r="A164" s="16"/>
      <c r="B164" s="16"/>
      <c r="C164" s="16"/>
      <c r="D164" s="17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ht="15.75" customHeight="1">
      <c r="A165" s="16"/>
      <c r="B165" s="16"/>
      <c r="C165" s="16"/>
      <c r="D165" s="17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ht="15.75" customHeight="1">
      <c r="A166" s="16"/>
      <c r="B166" s="16"/>
      <c r="C166" s="16"/>
      <c r="D166" s="17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ht="15.75" customHeight="1">
      <c r="A167" s="16"/>
      <c r="B167" s="16"/>
      <c r="C167" s="16"/>
      <c r="D167" s="17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ht="15.75" customHeight="1">
      <c r="A168" s="16"/>
      <c r="B168" s="16"/>
      <c r="C168" s="16"/>
      <c r="D168" s="17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ht="15.75" customHeight="1">
      <c r="A169" s="16"/>
      <c r="B169" s="16"/>
      <c r="C169" s="16"/>
      <c r="D169" s="17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ht="15.75" customHeight="1">
      <c r="A170" s="16"/>
      <c r="B170" s="16"/>
      <c r="C170" s="16"/>
      <c r="D170" s="17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ht="15.75" customHeight="1">
      <c r="A171" s="16"/>
      <c r="B171" s="16"/>
      <c r="C171" s="16"/>
      <c r="D171" s="17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ht="15.75" customHeight="1">
      <c r="A172" s="16"/>
      <c r="B172" s="16"/>
      <c r="C172" s="16"/>
      <c r="D172" s="17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ht="15.75" customHeight="1">
      <c r="A173" s="16"/>
      <c r="B173" s="16"/>
      <c r="C173" s="16"/>
      <c r="D173" s="17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ht="15.75" customHeight="1">
      <c r="A174" s="16"/>
      <c r="B174" s="16"/>
      <c r="C174" s="16"/>
      <c r="D174" s="17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ht="15.75" customHeight="1">
      <c r="A175" s="16"/>
      <c r="B175" s="16"/>
      <c r="C175" s="16"/>
      <c r="D175" s="17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ht="15.75" customHeight="1">
      <c r="A176" s="16"/>
      <c r="B176" s="16"/>
      <c r="C176" s="16"/>
      <c r="D176" s="17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ht="15.75" customHeight="1">
      <c r="A177" s="16"/>
      <c r="B177" s="16"/>
      <c r="C177" s="16"/>
      <c r="D177" s="17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ht="15.75" customHeight="1">
      <c r="A178" s="16"/>
      <c r="B178" s="16"/>
      <c r="C178" s="16"/>
      <c r="D178" s="17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ht="15.75" customHeight="1">
      <c r="A179" s="16"/>
      <c r="B179" s="16"/>
      <c r="C179" s="16"/>
      <c r="D179" s="17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ht="15.75" customHeight="1">
      <c r="A180" s="16"/>
      <c r="B180" s="16"/>
      <c r="C180" s="16"/>
      <c r="D180" s="17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ht="15.75" customHeight="1">
      <c r="A181" s="16"/>
      <c r="B181" s="16"/>
      <c r="C181" s="16"/>
      <c r="D181" s="17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ht="15.75" customHeight="1">
      <c r="A182" s="16"/>
      <c r="B182" s="16"/>
      <c r="C182" s="16"/>
      <c r="D182" s="17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ht="15.75" customHeight="1">
      <c r="A183" s="16"/>
      <c r="B183" s="16"/>
      <c r="C183" s="16"/>
      <c r="D183" s="17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ht="15.75" customHeight="1">
      <c r="A184" s="16"/>
      <c r="B184" s="16"/>
      <c r="C184" s="16"/>
      <c r="D184" s="17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ht="15.75" customHeight="1">
      <c r="A185" s="16"/>
      <c r="B185" s="16"/>
      <c r="C185" s="16"/>
      <c r="D185" s="17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ht="15.75" customHeight="1">
      <c r="A186" s="16"/>
      <c r="B186" s="16"/>
      <c r="C186" s="16"/>
      <c r="D186" s="17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ht="15.75" customHeight="1">
      <c r="A187" s="16"/>
      <c r="B187" s="16"/>
      <c r="C187" s="16"/>
      <c r="D187" s="17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ht="15.75" customHeight="1">
      <c r="A188" s="16"/>
      <c r="B188" s="16"/>
      <c r="C188" s="16"/>
      <c r="D188" s="17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ht="15.75" customHeight="1">
      <c r="A189" s="16"/>
      <c r="B189" s="16"/>
      <c r="C189" s="16"/>
      <c r="D189" s="17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ht="15.75" customHeight="1">
      <c r="A190" s="16"/>
      <c r="B190" s="16"/>
      <c r="C190" s="16"/>
      <c r="D190" s="17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ht="15.75" customHeight="1">
      <c r="A191" s="16"/>
      <c r="B191" s="16"/>
      <c r="C191" s="16"/>
      <c r="D191" s="17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ht="15.75" customHeight="1">
      <c r="A192" s="16"/>
      <c r="B192" s="16"/>
      <c r="C192" s="16"/>
      <c r="D192" s="17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ht="15.75" customHeight="1">
      <c r="A193" s="16"/>
      <c r="B193" s="16"/>
      <c r="C193" s="16"/>
      <c r="D193" s="17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ht="15.75" customHeight="1">
      <c r="A194" s="16"/>
      <c r="B194" s="16"/>
      <c r="C194" s="16"/>
      <c r="D194" s="17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ht="15.75" customHeight="1">
      <c r="A195" s="16"/>
      <c r="B195" s="16"/>
      <c r="C195" s="16"/>
      <c r="D195" s="17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ht="15.75" customHeight="1">
      <c r="A196" s="16"/>
      <c r="B196" s="16"/>
      <c r="C196" s="16"/>
      <c r="D196" s="17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ht="15.75" customHeight="1">
      <c r="A197" s="16"/>
      <c r="B197" s="16"/>
      <c r="C197" s="16"/>
      <c r="D197" s="17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ht="15.75" customHeight="1">
      <c r="A198" s="16"/>
      <c r="B198" s="16"/>
      <c r="C198" s="16"/>
      <c r="D198" s="17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ht="15.75" customHeight="1">
      <c r="A199" s="16"/>
      <c r="B199" s="16"/>
      <c r="C199" s="16"/>
      <c r="D199" s="17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ht="15.75" customHeight="1">
      <c r="A200" s="16"/>
      <c r="B200" s="16"/>
      <c r="C200" s="16"/>
      <c r="D200" s="17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ht="15.75" customHeight="1">
      <c r="A201" s="16"/>
      <c r="B201" s="16"/>
      <c r="C201" s="16"/>
      <c r="D201" s="17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ht="15.75" customHeight="1">
      <c r="A202" s="16"/>
      <c r="B202" s="16"/>
      <c r="C202" s="16"/>
      <c r="D202" s="17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ht="15.75" customHeight="1">
      <c r="A203" s="16"/>
      <c r="B203" s="16"/>
      <c r="C203" s="16"/>
      <c r="D203" s="17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ht="15.75" customHeight="1">
      <c r="A204" s="16"/>
      <c r="B204" s="16"/>
      <c r="C204" s="16"/>
      <c r="D204" s="17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ht="15.75" customHeight="1">
      <c r="A205" s="16"/>
      <c r="B205" s="16"/>
      <c r="C205" s="16"/>
      <c r="D205" s="17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ht="15.75" customHeight="1">
      <c r="A206" s="16"/>
      <c r="B206" s="16"/>
      <c r="C206" s="16"/>
      <c r="D206" s="17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ht="15.75" customHeight="1">
      <c r="A207" s="16"/>
      <c r="B207" s="16"/>
      <c r="C207" s="16"/>
      <c r="D207" s="17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ht="15.75" customHeight="1">
      <c r="A208" s="16"/>
      <c r="B208" s="16"/>
      <c r="C208" s="16"/>
      <c r="D208" s="17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ht="15.75" customHeight="1">
      <c r="A209" s="16"/>
      <c r="B209" s="16"/>
      <c r="C209" s="16"/>
      <c r="D209" s="17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ht="15.75" customHeight="1">
      <c r="A210" s="16"/>
      <c r="B210" s="16"/>
      <c r="C210" s="16"/>
      <c r="D210" s="17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ht="15.75" customHeight="1">
      <c r="A211" s="16"/>
      <c r="B211" s="16"/>
      <c r="C211" s="16"/>
      <c r="D211" s="17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ht="15.75" customHeight="1">
      <c r="A212" s="16"/>
      <c r="B212" s="16"/>
      <c r="C212" s="16"/>
      <c r="D212" s="17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ht="15.75" customHeight="1">
      <c r="A213" s="16"/>
      <c r="B213" s="16"/>
      <c r="C213" s="16"/>
      <c r="D213" s="17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ht="15.75" customHeight="1">
      <c r="A214" s="16"/>
      <c r="B214" s="16"/>
      <c r="C214" s="16"/>
      <c r="D214" s="17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ht="15.75" customHeight="1">
      <c r="A215" s="16"/>
      <c r="B215" s="16"/>
      <c r="C215" s="16"/>
      <c r="D215" s="17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ht="15.75" customHeight="1">
      <c r="A216" s="16"/>
      <c r="B216" s="16"/>
      <c r="C216" s="16"/>
      <c r="D216" s="17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ht="15.75" customHeight="1">
      <c r="A217" s="16"/>
      <c r="B217" s="16"/>
      <c r="C217" s="16"/>
      <c r="D217" s="17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ht="15.75" customHeight="1">
      <c r="A218" s="16"/>
      <c r="B218" s="16"/>
      <c r="C218" s="16"/>
      <c r="D218" s="17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ht="15.75" customHeight="1">
      <c r="A219" s="16"/>
      <c r="B219" s="16"/>
      <c r="C219" s="16"/>
      <c r="D219" s="17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ht="15.75" customHeight="1">
      <c r="A220" s="16"/>
      <c r="B220" s="16"/>
      <c r="C220" s="16"/>
      <c r="D220" s="17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ht="15.75" customHeight="1">
      <c r="A221" s="16"/>
      <c r="B221" s="16"/>
      <c r="C221" s="16"/>
      <c r="D221" s="17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ht="15.75" customHeight="1">
      <c r="A222" s="16"/>
      <c r="B222" s="16"/>
      <c r="C222" s="16"/>
      <c r="D222" s="17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ht="15.75" customHeight="1">
      <c r="A223" s="16"/>
      <c r="B223" s="16"/>
      <c r="C223" s="16"/>
      <c r="D223" s="17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ht="15.75" customHeight="1">
      <c r="A224" s="16"/>
      <c r="B224" s="16"/>
      <c r="C224" s="16"/>
      <c r="D224" s="17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E1:G2"/>
    <mergeCell ref="K1:M1"/>
    <mergeCell ref="K7:P7"/>
    <mergeCell ref="K8:P8"/>
    <mergeCell ref="K9:P9"/>
  </mergeCells>
  <conditionalFormatting sqref="F5:F24">
    <cfRule type="containsBlanks" dxfId="0" priority="1">
      <formula>LEN(TRIM(F5))=0</formula>
    </cfRule>
  </conditionalFormatting>
  <dataValidations>
    <dataValidation type="list" allowBlank="1" sqref="F4">
      <formula1>Lab_CIR_PARALELO!$D$5:$D$24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hidden="1" min="1" max="6" width="14.43"/>
    <col customWidth="1" min="7" max="7" width="3.14"/>
    <col customWidth="1" min="8" max="8" width="15.0"/>
    <col customWidth="1" min="9" max="9" width="11.14"/>
    <col customWidth="1" min="10" max="10" width="15.14"/>
    <col customWidth="1" min="11" max="11" width="17.0"/>
    <col customWidth="1" hidden="1" min="12" max="12" width="14.71"/>
    <col customWidth="1" min="13" max="13" width="4.71"/>
    <col customWidth="1" min="14" max="14" width="20.0"/>
    <col customWidth="1" min="15" max="15" width="16.71"/>
    <col customWidth="1" min="16" max="16" width="5.43"/>
  </cols>
  <sheetData>
    <row r="1" ht="15.75" customHeight="1">
      <c r="A1" s="16"/>
      <c r="B1" s="16"/>
      <c r="C1" s="16"/>
      <c r="D1" s="16"/>
      <c r="E1" s="16"/>
      <c r="F1" s="16"/>
      <c r="G1" s="53"/>
      <c r="H1" s="54" t="s">
        <v>91</v>
      </c>
      <c r="I1" s="55"/>
      <c r="J1" s="56"/>
      <c r="K1" s="16"/>
      <c r="L1" s="16"/>
      <c r="M1" s="19"/>
      <c r="N1" s="57" t="s">
        <v>92</v>
      </c>
      <c r="O1" s="58"/>
      <c r="P1" s="59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ht="15.75" customHeight="1">
      <c r="A2" s="16"/>
      <c r="B2" s="23" t="s">
        <v>50</v>
      </c>
      <c r="C2" s="16"/>
      <c r="D2" s="16"/>
      <c r="E2" s="23" t="s">
        <v>50</v>
      </c>
      <c r="F2" s="16"/>
      <c r="G2" s="53"/>
      <c r="H2" s="60"/>
      <c r="I2" s="61"/>
      <c r="J2" s="62"/>
      <c r="K2" s="16"/>
      <c r="L2" s="16"/>
      <c r="M2" s="16"/>
      <c r="N2" s="63" t="s">
        <v>51</v>
      </c>
      <c r="O2" s="64">
        <v>20.0</v>
      </c>
      <c r="P2" s="27" t="s">
        <v>52</v>
      </c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ht="15.75" customHeight="1">
      <c r="A3" s="16"/>
      <c r="B3" s="16"/>
      <c r="C3" s="16"/>
      <c r="D3" s="16"/>
      <c r="E3" s="16"/>
      <c r="F3" s="16"/>
      <c r="G3" s="53"/>
      <c r="H3" s="16"/>
      <c r="I3" s="29"/>
      <c r="J3" s="16"/>
      <c r="K3" s="16"/>
      <c r="L3" s="16"/>
      <c r="M3" s="16"/>
      <c r="N3" s="65" t="s">
        <v>53</v>
      </c>
      <c r="O3" s="30">
        <f>VLOOKUP(I4,G5:L24,6)</f>
        <v>148</v>
      </c>
      <c r="P3" s="31" t="s">
        <v>54</v>
      </c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4" ht="15.75" customHeight="1">
      <c r="A4" s="32" t="s">
        <v>55</v>
      </c>
      <c r="B4" s="33" t="s">
        <v>56</v>
      </c>
      <c r="C4" s="34" t="s">
        <v>57</v>
      </c>
      <c r="D4" s="32" t="s">
        <v>55</v>
      </c>
      <c r="E4" s="33" t="s">
        <v>56</v>
      </c>
      <c r="F4" s="34" t="s">
        <v>57</v>
      </c>
      <c r="G4" s="53"/>
      <c r="H4" s="66" t="s">
        <v>58</v>
      </c>
      <c r="I4" s="67">
        <v>5.0</v>
      </c>
      <c r="J4" s="68" t="s">
        <v>93</v>
      </c>
      <c r="K4" s="66" t="s">
        <v>60</v>
      </c>
      <c r="L4" s="69"/>
      <c r="M4" s="16"/>
      <c r="N4" s="65" t="s">
        <v>61</v>
      </c>
      <c r="O4" s="39">
        <f>O2/O3</f>
        <v>0.1351351351</v>
      </c>
      <c r="P4" s="27" t="s">
        <v>62</v>
      </c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</row>
    <row r="5" ht="15.75" customHeight="1">
      <c r="A5" s="32" t="s">
        <v>52</v>
      </c>
      <c r="B5" s="32" t="s">
        <v>51</v>
      </c>
      <c r="C5" s="16"/>
      <c r="D5" s="32" t="s">
        <v>52</v>
      </c>
      <c r="E5" s="32" t="s">
        <v>51</v>
      </c>
      <c r="F5" s="16"/>
      <c r="G5" s="70">
        <v>1.0</v>
      </c>
      <c r="H5" s="41" t="s">
        <v>63</v>
      </c>
      <c r="I5" s="71">
        <v>30.0</v>
      </c>
      <c r="J5" s="72">
        <f t="shared" ref="J5:J24" si="1">$O$4*I5</f>
        <v>4.054054054</v>
      </c>
      <c r="K5" s="44">
        <f t="shared" ref="K5:K24" si="2">J5*$O$4</f>
        <v>0.5478451424</v>
      </c>
      <c r="L5" s="45">
        <f>sum($I$5)</f>
        <v>30</v>
      </c>
      <c r="M5" s="16"/>
      <c r="N5" s="73" t="s">
        <v>64</v>
      </c>
      <c r="O5" s="46">
        <f>O4*O2</f>
        <v>2.702702703</v>
      </c>
      <c r="P5" s="27" t="s">
        <v>65</v>
      </c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</row>
    <row r="6" ht="15.75" customHeight="1">
      <c r="A6" s="32" t="s">
        <v>62</v>
      </c>
      <c r="B6" s="32" t="s">
        <v>66</v>
      </c>
      <c r="C6" s="16"/>
      <c r="D6" s="32" t="s">
        <v>62</v>
      </c>
      <c r="E6" s="32" t="s">
        <v>66</v>
      </c>
      <c r="F6" s="16"/>
      <c r="G6" s="70">
        <v>2.0</v>
      </c>
      <c r="H6" s="41" t="s">
        <v>67</v>
      </c>
      <c r="I6" s="49">
        <v>40.0</v>
      </c>
      <c r="J6" s="72">
        <f t="shared" si="1"/>
        <v>5.405405405</v>
      </c>
      <c r="K6" s="44">
        <f t="shared" si="2"/>
        <v>0.7304601899</v>
      </c>
      <c r="L6" s="45">
        <f t="shared" ref="L6:L24" si="3">sum($I$5:I6)</f>
        <v>70</v>
      </c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</row>
    <row r="7" ht="15.75" customHeight="1">
      <c r="A7" s="47" t="s">
        <v>54</v>
      </c>
      <c r="B7" s="32" t="s">
        <v>53</v>
      </c>
      <c r="C7" s="16"/>
      <c r="D7" s="47" t="s">
        <v>54</v>
      </c>
      <c r="E7" s="32" t="s">
        <v>53</v>
      </c>
      <c r="F7" s="16"/>
      <c r="G7" s="70">
        <v>3.0</v>
      </c>
      <c r="H7" s="41" t="s">
        <v>68</v>
      </c>
      <c r="I7" s="49">
        <v>30.0</v>
      </c>
      <c r="J7" s="72">
        <f t="shared" si="1"/>
        <v>4.054054054</v>
      </c>
      <c r="K7" s="44">
        <f t="shared" si="2"/>
        <v>0.5478451424</v>
      </c>
      <c r="L7" s="45">
        <f t="shared" si="3"/>
        <v>100</v>
      </c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</row>
    <row r="8" ht="15.75" customHeight="1">
      <c r="A8" s="16"/>
      <c r="B8" s="16"/>
      <c r="C8" s="16"/>
      <c r="D8" s="16"/>
      <c r="E8" s="16"/>
      <c r="F8" s="16"/>
      <c r="G8" s="70">
        <v>4.0</v>
      </c>
      <c r="H8" s="41" t="s">
        <v>70</v>
      </c>
      <c r="I8" s="74">
        <v>33.0</v>
      </c>
      <c r="J8" s="72">
        <f t="shared" si="1"/>
        <v>4.459459459</v>
      </c>
      <c r="K8" s="44">
        <f t="shared" si="2"/>
        <v>0.6026296567</v>
      </c>
      <c r="L8" s="45">
        <f t="shared" si="3"/>
        <v>133</v>
      </c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</row>
    <row r="9" ht="15.75" customHeight="1">
      <c r="A9" s="16"/>
      <c r="B9" s="33" t="s">
        <v>72</v>
      </c>
      <c r="C9" s="34" t="s">
        <v>73</v>
      </c>
      <c r="D9" s="16"/>
      <c r="E9" s="33" t="s">
        <v>72</v>
      </c>
      <c r="F9" s="34" t="s">
        <v>73</v>
      </c>
      <c r="G9" s="70">
        <v>5.0</v>
      </c>
      <c r="H9" s="41" t="s">
        <v>74</v>
      </c>
      <c r="I9" s="74">
        <v>15.0</v>
      </c>
      <c r="J9" s="72">
        <f t="shared" si="1"/>
        <v>2.027027027</v>
      </c>
      <c r="K9" s="44">
        <f t="shared" si="2"/>
        <v>0.2739225712</v>
      </c>
      <c r="L9" s="45">
        <f t="shared" si="3"/>
        <v>148</v>
      </c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</row>
    <row r="10" ht="15.75" customHeight="1">
      <c r="A10" s="32" t="s">
        <v>65</v>
      </c>
      <c r="B10" s="32" t="s">
        <v>64</v>
      </c>
      <c r="C10" s="16"/>
      <c r="D10" s="32" t="s">
        <v>65</v>
      </c>
      <c r="E10" s="32" t="s">
        <v>64</v>
      </c>
      <c r="F10" s="16"/>
      <c r="G10" s="70">
        <v>6.0</v>
      </c>
      <c r="H10" s="41" t="s">
        <v>76</v>
      </c>
      <c r="I10" s="49"/>
      <c r="J10" s="72">
        <f t="shared" si="1"/>
        <v>0</v>
      </c>
      <c r="K10" s="44">
        <f t="shared" si="2"/>
        <v>0</v>
      </c>
      <c r="L10" s="45">
        <f t="shared" si="3"/>
        <v>148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</row>
    <row r="11" ht="15.75" customHeight="1">
      <c r="A11" s="32" t="s">
        <v>62</v>
      </c>
      <c r="B11" s="32" t="s">
        <v>66</v>
      </c>
      <c r="C11" s="16"/>
      <c r="D11" s="32" t="s">
        <v>62</v>
      </c>
      <c r="E11" s="32" t="s">
        <v>66</v>
      </c>
      <c r="F11" s="16"/>
      <c r="G11" s="70">
        <v>7.0</v>
      </c>
      <c r="H11" s="41" t="s">
        <v>77</v>
      </c>
      <c r="I11" s="51"/>
      <c r="J11" s="72">
        <f t="shared" si="1"/>
        <v>0</v>
      </c>
      <c r="K11" s="44">
        <f t="shared" si="2"/>
        <v>0</v>
      </c>
      <c r="L11" s="45">
        <f t="shared" si="3"/>
        <v>148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</row>
    <row r="12" ht="15.75" customHeight="1">
      <c r="A12" s="32" t="s">
        <v>52</v>
      </c>
      <c r="B12" s="32" t="s">
        <v>51</v>
      </c>
      <c r="C12" s="16"/>
      <c r="D12" s="32" t="s">
        <v>52</v>
      </c>
      <c r="E12" s="32" t="s">
        <v>51</v>
      </c>
      <c r="F12" s="16"/>
      <c r="G12" s="70">
        <v>8.0</v>
      </c>
      <c r="H12" s="41" t="s">
        <v>78</v>
      </c>
      <c r="I12" s="51"/>
      <c r="J12" s="72">
        <f t="shared" si="1"/>
        <v>0</v>
      </c>
      <c r="K12" s="44">
        <f t="shared" si="2"/>
        <v>0</v>
      </c>
      <c r="L12" s="45">
        <f t="shared" si="3"/>
        <v>148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</row>
    <row r="13" ht="15.75" customHeight="1">
      <c r="A13" s="16"/>
      <c r="B13" s="16"/>
      <c r="C13" s="16"/>
      <c r="D13" s="16"/>
      <c r="E13" s="16"/>
      <c r="F13" s="16"/>
      <c r="G13" s="70">
        <v>9.0</v>
      </c>
      <c r="H13" s="41" t="s">
        <v>79</v>
      </c>
      <c r="I13" s="51"/>
      <c r="J13" s="72">
        <f t="shared" si="1"/>
        <v>0</v>
      </c>
      <c r="K13" s="44">
        <f t="shared" si="2"/>
        <v>0</v>
      </c>
      <c r="L13" s="45">
        <f t="shared" si="3"/>
        <v>148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</row>
    <row r="14" ht="15.75" customHeight="1">
      <c r="A14" s="16"/>
      <c r="B14" s="16"/>
      <c r="C14" s="16"/>
      <c r="D14" s="16"/>
      <c r="E14" s="16"/>
      <c r="F14" s="16"/>
      <c r="G14" s="70">
        <v>10.0</v>
      </c>
      <c r="H14" s="41" t="s">
        <v>80</v>
      </c>
      <c r="I14" s="51"/>
      <c r="J14" s="72">
        <f t="shared" si="1"/>
        <v>0</v>
      </c>
      <c r="K14" s="44">
        <f t="shared" si="2"/>
        <v>0</v>
      </c>
      <c r="L14" s="45">
        <f t="shared" si="3"/>
        <v>148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</row>
    <row r="15" ht="15.75" customHeight="1">
      <c r="A15" s="16"/>
      <c r="B15" s="16"/>
      <c r="C15" s="16"/>
      <c r="D15" s="16"/>
      <c r="E15" s="16"/>
      <c r="F15" s="16"/>
      <c r="G15" s="70">
        <v>11.0</v>
      </c>
      <c r="H15" s="41" t="s">
        <v>81</v>
      </c>
      <c r="I15" s="51"/>
      <c r="J15" s="72">
        <f t="shared" si="1"/>
        <v>0</v>
      </c>
      <c r="K15" s="44">
        <f t="shared" si="2"/>
        <v>0</v>
      </c>
      <c r="L15" s="45">
        <f t="shared" si="3"/>
        <v>148</v>
      </c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</row>
    <row r="16" ht="15.75" customHeight="1">
      <c r="A16" s="16"/>
      <c r="B16" s="16"/>
      <c r="C16" s="16"/>
      <c r="D16" s="16"/>
      <c r="E16" s="16"/>
      <c r="F16" s="16"/>
      <c r="G16" s="70">
        <v>12.0</v>
      </c>
      <c r="H16" s="41" t="s">
        <v>82</v>
      </c>
      <c r="I16" s="51"/>
      <c r="J16" s="72">
        <f t="shared" si="1"/>
        <v>0</v>
      </c>
      <c r="K16" s="44">
        <f t="shared" si="2"/>
        <v>0</v>
      </c>
      <c r="L16" s="45">
        <f t="shared" si="3"/>
        <v>148</v>
      </c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</row>
    <row r="17" ht="15.75" customHeight="1">
      <c r="A17" s="16"/>
      <c r="B17" s="16"/>
      <c r="C17" s="16"/>
      <c r="D17" s="16"/>
      <c r="E17" s="16"/>
      <c r="F17" s="16"/>
      <c r="G17" s="70">
        <v>13.0</v>
      </c>
      <c r="H17" s="41" t="s">
        <v>83</v>
      </c>
      <c r="I17" s="51"/>
      <c r="J17" s="72">
        <f t="shared" si="1"/>
        <v>0</v>
      </c>
      <c r="K17" s="44">
        <f t="shared" si="2"/>
        <v>0</v>
      </c>
      <c r="L17" s="45">
        <f t="shared" si="3"/>
        <v>148</v>
      </c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</row>
    <row r="18" ht="15.75" customHeight="1">
      <c r="A18" s="16"/>
      <c r="B18" s="16"/>
      <c r="C18" s="16"/>
      <c r="D18" s="16"/>
      <c r="E18" s="16"/>
      <c r="F18" s="16"/>
      <c r="G18" s="70">
        <v>14.0</v>
      </c>
      <c r="H18" s="41" t="s">
        <v>84</v>
      </c>
      <c r="I18" s="51"/>
      <c r="J18" s="72">
        <f t="shared" si="1"/>
        <v>0</v>
      </c>
      <c r="K18" s="44">
        <f t="shared" si="2"/>
        <v>0</v>
      </c>
      <c r="L18" s="45">
        <f t="shared" si="3"/>
        <v>148</v>
      </c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</row>
    <row r="19" ht="15.75" customHeight="1">
      <c r="A19" s="16"/>
      <c r="B19" s="16"/>
      <c r="C19" s="16"/>
      <c r="D19" s="16"/>
      <c r="E19" s="16"/>
      <c r="F19" s="16"/>
      <c r="G19" s="70">
        <v>15.0</v>
      </c>
      <c r="H19" s="41" t="s">
        <v>85</v>
      </c>
      <c r="I19" s="51"/>
      <c r="J19" s="72">
        <f t="shared" si="1"/>
        <v>0</v>
      </c>
      <c r="K19" s="44">
        <f t="shared" si="2"/>
        <v>0</v>
      </c>
      <c r="L19" s="45">
        <f t="shared" si="3"/>
        <v>148</v>
      </c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</row>
    <row r="20" ht="15.75" customHeight="1">
      <c r="A20" s="16"/>
      <c r="B20" s="16"/>
      <c r="C20" s="16"/>
      <c r="D20" s="16"/>
      <c r="E20" s="16"/>
      <c r="F20" s="16"/>
      <c r="G20" s="70">
        <v>16.0</v>
      </c>
      <c r="H20" s="41" t="s">
        <v>86</v>
      </c>
      <c r="I20" s="51"/>
      <c r="J20" s="72">
        <f t="shared" si="1"/>
        <v>0</v>
      </c>
      <c r="K20" s="44">
        <f t="shared" si="2"/>
        <v>0</v>
      </c>
      <c r="L20" s="45">
        <f t="shared" si="3"/>
        <v>148</v>
      </c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</row>
    <row r="21" ht="15.75" customHeight="1">
      <c r="A21" s="16"/>
      <c r="B21" s="16"/>
      <c r="C21" s="16"/>
      <c r="D21" s="16"/>
      <c r="E21" s="16"/>
      <c r="F21" s="16"/>
      <c r="G21" s="70">
        <v>17.0</v>
      </c>
      <c r="H21" s="41" t="s">
        <v>87</v>
      </c>
      <c r="I21" s="51"/>
      <c r="J21" s="72">
        <f t="shared" si="1"/>
        <v>0</v>
      </c>
      <c r="K21" s="44">
        <f t="shared" si="2"/>
        <v>0</v>
      </c>
      <c r="L21" s="45">
        <f t="shared" si="3"/>
        <v>148</v>
      </c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</row>
    <row r="22" ht="15.75" customHeight="1">
      <c r="A22" s="16"/>
      <c r="B22" s="16"/>
      <c r="C22" s="16"/>
      <c r="D22" s="16"/>
      <c r="E22" s="16"/>
      <c r="F22" s="16"/>
      <c r="G22" s="70">
        <v>18.0</v>
      </c>
      <c r="H22" s="41" t="s">
        <v>88</v>
      </c>
      <c r="I22" s="51"/>
      <c r="J22" s="72">
        <f t="shared" si="1"/>
        <v>0</v>
      </c>
      <c r="K22" s="44">
        <f t="shared" si="2"/>
        <v>0</v>
      </c>
      <c r="L22" s="45">
        <f t="shared" si="3"/>
        <v>148</v>
      </c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</row>
    <row r="23" ht="15.75" customHeight="1">
      <c r="A23" s="16"/>
      <c r="B23" s="16"/>
      <c r="C23" s="16"/>
      <c r="D23" s="16"/>
      <c r="E23" s="16"/>
      <c r="F23" s="16"/>
      <c r="G23" s="70">
        <v>19.0</v>
      </c>
      <c r="H23" s="41" t="s">
        <v>89</v>
      </c>
      <c r="I23" s="51"/>
      <c r="J23" s="72">
        <f t="shared" si="1"/>
        <v>0</v>
      </c>
      <c r="K23" s="44">
        <f t="shared" si="2"/>
        <v>0</v>
      </c>
      <c r="L23" s="45">
        <f t="shared" si="3"/>
        <v>148</v>
      </c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</row>
    <row r="24" ht="15.75" customHeight="1">
      <c r="A24" s="16"/>
      <c r="B24" s="16"/>
      <c r="C24" s="16"/>
      <c r="D24" s="16"/>
      <c r="E24" s="16"/>
      <c r="F24" s="16"/>
      <c r="G24" s="70">
        <v>20.0</v>
      </c>
      <c r="H24" s="41" t="s">
        <v>90</v>
      </c>
      <c r="I24" s="51"/>
      <c r="J24" s="72">
        <f t="shared" si="1"/>
        <v>0</v>
      </c>
      <c r="K24" s="44">
        <f t="shared" si="2"/>
        <v>0</v>
      </c>
      <c r="L24" s="45">
        <f t="shared" si="3"/>
        <v>148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</row>
    <row r="25" ht="15.75" customHeight="1">
      <c r="A25" s="16"/>
      <c r="B25" s="16"/>
      <c r="C25" s="16"/>
      <c r="D25" s="16"/>
      <c r="E25" s="16"/>
      <c r="F25" s="16"/>
      <c r="G25" s="53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</row>
    <row r="26" ht="15.75" customHeight="1">
      <c r="A26" s="16"/>
      <c r="B26" s="16"/>
      <c r="C26" s="16"/>
      <c r="D26" s="16"/>
      <c r="E26" s="16"/>
      <c r="F26" s="16"/>
      <c r="G26" s="53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</row>
    <row r="27" ht="15.75" customHeight="1">
      <c r="A27" s="16"/>
      <c r="B27" s="16"/>
      <c r="C27" s="16"/>
      <c r="D27" s="16"/>
      <c r="E27" s="16"/>
      <c r="F27" s="16"/>
      <c r="G27" s="53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</row>
    <row r="28" ht="15.75" customHeight="1">
      <c r="A28" s="16"/>
      <c r="B28" s="16"/>
      <c r="C28" s="16"/>
      <c r="D28" s="16"/>
      <c r="E28" s="16"/>
      <c r="F28" s="16"/>
      <c r="G28" s="53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</row>
    <row r="29" ht="15.75" customHeight="1">
      <c r="A29" s="16"/>
      <c r="B29" s="16"/>
      <c r="C29" s="16"/>
      <c r="D29" s="16"/>
      <c r="E29" s="16"/>
      <c r="F29" s="16"/>
      <c r="G29" s="53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</row>
    <row r="30" ht="15.75" customHeight="1">
      <c r="A30" s="16"/>
      <c r="B30" s="16"/>
      <c r="C30" s="16"/>
      <c r="D30" s="16"/>
      <c r="E30" s="16"/>
      <c r="F30" s="16"/>
      <c r="G30" s="53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</row>
    <row r="31" ht="15.75" customHeight="1">
      <c r="A31" s="16"/>
      <c r="B31" s="16"/>
      <c r="C31" s="16"/>
      <c r="D31" s="16"/>
      <c r="E31" s="16"/>
      <c r="F31" s="16"/>
      <c r="G31" s="53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</row>
    <row r="32" ht="15.75" customHeight="1">
      <c r="A32" s="16"/>
      <c r="B32" s="16"/>
      <c r="C32" s="16"/>
      <c r="D32" s="16"/>
      <c r="E32" s="16"/>
      <c r="F32" s="16"/>
      <c r="G32" s="53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</row>
    <row r="33" ht="15.75" customHeight="1">
      <c r="A33" s="16"/>
      <c r="B33" s="16"/>
      <c r="C33" s="16"/>
      <c r="D33" s="16"/>
      <c r="E33" s="16"/>
      <c r="F33" s="16"/>
      <c r="G33" s="53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</row>
    <row r="34" ht="15.75" customHeight="1">
      <c r="A34" s="16"/>
      <c r="B34" s="16"/>
      <c r="C34" s="16"/>
      <c r="D34" s="16"/>
      <c r="E34" s="16"/>
      <c r="F34" s="16"/>
      <c r="G34" s="53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</row>
    <row r="35" ht="15.75" customHeight="1">
      <c r="A35" s="16"/>
      <c r="B35" s="16"/>
      <c r="C35" s="16"/>
      <c r="D35" s="16"/>
      <c r="E35" s="16"/>
      <c r="F35" s="16"/>
      <c r="G35" s="53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</row>
    <row r="36" ht="15.75" customHeight="1">
      <c r="A36" s="16"/>
      <c r="B36" s="16"/>
      <c r="C36" s="16"/>
      <c r="D36" s="16"/>
      <c r="E36" s="16"/>
      <c r="F36" s="16"/>
      <c r="G36" s="53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</row>
    <row r="37" ht="15.75" customHeight="1">
      <c r="A37" s="16"/>
      <c r="B37" s="16"/>
      <c r="C37" s="16"/>
      <c r="D37" s="16"/>
      <c r="E37" s="16"/>
      <c r="F37" s="16"/>
      <c r="G37" s="53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</row>
    <row r="38" ht="15.75" customHeight="1">
      <c r="A38" s="16"/>
      <c r="B38" s="16"/>
      <c r="C38" s="16"/>
      <c r="D38" s="16"/>
      <c r="E38" s="16"/>
      <c r="F38" s="16"/>
      <c r="G38" s="53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</row>
    <row r="39" ht="15.75" customHeight="1">
      <c r="A39" s="16"/>
      <c r="B39" s="16"/>
      <c r="C39" s="16"/>
      <c r="D39" s="16"/>
      <c r="E39" s="16"/>
      <c r="F39" s="16"/>
      <c r="G39" s="53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</row>
    <row r="40" ht="15.75" customHeight="1">
      <c r="A40" s="16"/>
      <c r="B40" s="16"/>
      <c r="C40" s="16"/>
      <c r="D40" s="16"/>
      <c r="E40" s="16"/>
      <c r="F40" s="16"/>
      <c r="G40" s="53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</row>
    <row r="41" ht="15.75" customHeight="1">
      <c r="A41" s="16"/>
      <c r="B41" s="16"/>
      <c r="C41" s="16"/>
      <c r="D41" s="16"/>
      <c r="E41" s="16"/>
      <c r="F41" s="16"/>
      <c r="G41" s="53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</row>
    <row r="42" ht="15.75" customHeight="1">
      <c r="A42" s="16"/>
      <c r="B42" s="16"/>
      <c r="C42" s="16"/>
      <c r="D42" s="16"/>
      <c r="E42" s="16"/>
      <c r="F42" s="16"/>
      <c r="G42" s="53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</row>
    <row r="43" ht="15.75" customHeight="1">
      <c r="A43" s="16"/>
      <c r="B43" s="16"/>
      <c r="C43" s="16"/>
      <c r="D43" s="16"/>
      <c r="E43" s="16"/>
      <c r="F43" s="16"/>
      <c r="G43" s="53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</row>
    <row r="44" ht="15.75" customHeight="1">
      <c r="A44" s="16"/>
      <c r="B44" s="16"/>
      <c r="C44" s="16"/>
      <c r="D44" s="16"/>
      <c r="E44" s="16"/>
      <c r="F44" s="16"/>
      <c r="G44" s="53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</row>
    <row r="45" ht="15.75" customHeight="1">
      <c r="A45" s="16"/>
      <c r="B45" s="16"/>
      <c r="C45" s="16"/>
      <c r="D45" s="16"/>
      <c r="E45" s="16"/>
      <c r="F45" s="16"/>
      <c r="G45" s="53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</row>
    <row r="46" ht="15.75" customHeight="1">
      <c r="A46" s="16"/>
      <c r="B46" s="16"/>
      <c r="C46" s="16"/>
      <c r="D46" s="16"/>
      <c r="E46" s="16"/>
      <c r="F46" s="16"/>
      <c r="G46" s="53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</row>
    <row r="47" ht="15.75" customHeight="1">
      <c r="A47" s="16"/>
      <c r="B47" s="16"/>
      <c r="C47" s="16"/>
      <c r="D47" s="16"/>
      <c r="E47" s="16"/>
      <c r="F47" s="16"/>
      <c r="G47" s="53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</row>
    <row r="48" ht="15.75" customHeight="1">
      <c r="A48" s="16"/>
      <c r="B48" s="16"/>
      <c r="C48" s="16"/>
      <c r="D48" s="16"/>
      <c r="E48" s="16"/>
      <c r="F48" s="16"/>
      <c r="G48" s="53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</row>
    <row r="49" ht="15.75" customHeight="1">
      <c r="A49" s="16"/>
      <c r="B49" s="16"/>
      <c r="C49" s="16"/>
      <c r="D49" s="16"/>
      <c r="E49" s="16"/>
      <c r="F49" s="16"/>
      <c r="G49" s="53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</row>
    <row r="50" ht="15.75" customHeight="1">
      <c r="A50" s="16"/>
      <c r="B50" s="16"/>
      <c r="C50" s="16"/>
      <c r="D50" s="16"/>
      <c r="E50" s="16"/>
      <c r="F50" s="16"/>
      <c r="G50" s="53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</row>
    <row r="51" ht="15.75" customHeight="1">
      <c r="A51" s="16"/>
      <c r="B51" s="16"/>
      <c r="C51" s="16"/>
      <c r="D51" s="16"/>
      <c r="E51" s="16"/>
      <c r="F51" s="16"/>
      <c r="G51" s="53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</row>
    <row r="52" ht="15.75" customHeight="1">
      <c r="A52" s="16"/>
      <c r="B52" s="16"/>
      <c r="C52" s="16"/>
      <c r="D52" s="16"/>
      <c r="E52" s="16"/>
      <c r="F52" s="16"/>
      <c r="G52" s="53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</row>
    <row r="53" ht="15.75" customHeight="1">
      <c r="A53" s="16"/>
      <c r="B53" s="16"/>
      <c r="C53" s="16"/>
      <c r="D53" s="16"/>
      <c r="E53" s="16"/>
      <c r="F53" s="16"/>
      <c r="G53" s="53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</row>
    <row r="54" ht="15.75" customHeight="1">
      <c r="A54" s="16"/>
      <c r="B54" s="16"/>
      <c r="C54" s="16"/>
      <c r="D54" s="16"/>
      <c r="E54" s="16"/>
      <c r="F54" s="16"/>
      <c r="G54" s="53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</row>
    <row r="55" ht="15.75" customHeight="1">
      <c r="A55" s="16"/>
      <c r="B55" s="16"/>
      <c r="C55" s="16"/>
      <c r="D55" s="16"/>
      <c r="E55" s="16"/>
      <c r="F55" s="16"/>
      <c r="G55" s="53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</row>
    <row r="56" ht="15.75" customHeight="1">
      <c r="A56" s="16"/>
      <c r="B56" s="16"/>
      <c r="C56" s="16"/>
      <c r="D56" s="16"/>
      <c r="E56" s="16"/>
      <c r="F56" s="16"/>
      <c r="G56" s="53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</row>
    <row r="57" ht="15.75" customHeight="1">
      <c r="A57" s="16"/>
      <c r="B57" s="16"/>
      <c r="C57" s="16"/>
      <c r="D57" s="16"/>
      <c r="E57" s="16"/>
      <c r="F57" s="16"/>
      <c r="G57" s="53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</row>
    <row r="58" ht="15.75" customHeight="1">
      <c r="A58" s="16"/>
      <c r="B58" s="16"/>
      <c r="C58" s="16"/>
      <c r="D58" s="16"/>
      <c r="E58" s="16"/>
      <c r="F58" s="16"/>
      <c r="G58" s="53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</row>
    <row r="59" ht="15.75" customHeight="1">
      <c r="A59" s="16"/>
      <c r="B59" s="16"/>
      <c r="C59" s="16"/>
      <c r="D59" s="16"/>
      <c r="E59" s="16"/>
      <c r="F59" s="16"/>
      <c r="G59" s="53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</row>
    <row r="60" ht="15.75" customHeight="1">
      <c r="A60" s="16"/>
      <c r="B60" s="16"/>
      <c r="C60" s="16"/>
      <c r="D60" s="16"/>
      <c r="E60" s="16"/>
      <c r="F60" s="16"/>
      <c r="G60" s="53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</row>
    <row r="61" ht="15.75" customHeight="1">
      <c r="A61" s="16"/>
      <c r="B61" s="16"/>
      <c r="C61" s="16"/>
      <c r="D61" s="16"/>
      <c r="E61" s="16"/>
      <c r="F61" s="16"/>
      <c r="G61" s="53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</row>
    <row r="62" ht="15.75" customHeight="1">
      <c r="A62" s="16"/>
      <c r="B62" s="16"/>
      <c r="C62" s="16"/>
      <c r="D62" s="16"/>
      <c r="E62" s="16"/>
      <c r="F62" s="16"/>
      <c r="G62" s="53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</row>
    <row r="63" ht="15.75" customHeight="1">
      <c r="A63" s="16"/>
      <c r="B63" s="16"/>
      <c r="C63" s="16"/>
      <c r="D63" s="16"/>
      <c r="E63" s="16"/>
      <c r="F63" s="16"/>
      <c r="G63" s="53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</row>
    <row r="64" ht="15.75" customHeight="1">
      <c r="A64" s="16"/>
      <c r="B64" s="16"/>
      <c r="C64" s="16"/>
      <c r="D64" s="16"/>
      <c r="E64" s="16"/>
      <c r="F64" s="16"/>
      <c r="G64" s="53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</row>
    <row r="65" ht="15.75" customHeight="1">
      <c r="A65" s="16"/>
      <c r="B65" s="16"/>
      <c r="C65" s="16"/>
      <c r="D65" s="16"/>
      <c r="E65" s="16"/>
      <c r="F65" s="16"/>
      <c r="G65" s="53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</row>
    <row r="66" ht="15.75" customHeight="1">
      <c r="A66" s="16"/>
      <c r="B66" s="16"/>
      <c r="C66" s="16"/>
      <c r="D66" s="16"/>
      <c r="E66" s="16"/>
      <c r="F66" s="16"/>
      <c r="G66" s="53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</row>
    <row r="67" ht="15.75" customHeight="1">
      <c r="A67" s="16"/>
      <c r="B67" s="16"/>
      <c r="C67" s="16"/>
      <c r="D67" s="16"/>
      <c r="E67" s="16"/>
      <c r="F67" s="16"/>
      <c r="G67" s="53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</row>
    <row r="68" ht="15.75" customHeight="1">
      <c r="A68" s="16"/>
      <c r="B68" s="16"/>
      <c r="C68" s="16"/>
      <c r="D68" s="16"/>
      <c r="E68" s="16"/>
      <c r="F68" s="16"/>
      <c r="G68" s="53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</row>
    <row r="69" ht="15.75" customHeight="1">
      <c r="A69" s="16"/>
      <c r="B69" s="16"/>
      <c r="C69" s="16"/>
      <c r="D69" s="16"/>
      <c r="E69" s="16"/>
      <c r="F69" s="16"/>
      <c r="G69" s="53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</row>
    <row r="70" ht="15.75" customHeight="1">
      <c r="A70" s="16"/>
      <c r="B70" s="16"/>
      <c r="C70" s="16"/>
      <c r="D70" s="16"/>
      <c r="E70" s="16"/>
      <c r="F70" s="16"/>
      <c r="G70" s="53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</row>
    <row r="71" ht="15.75" customHeight="1">
      <c r="A71" s="16"/>
      <c r="B71" s="16"/>
      <c r="C71" s="16"/>
      <c r="D71" s="16"/>
      <c r="E71" s="16"/>
      <c r="F71" s="16"/>
      <c r="G71" s="53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</row>
    <row r="72" ht="15.75" customHeight="1">
      <c r="A72" s="16"/>
      <c r="B72" s="16"/>
      <c r="C72" s="16"/>
      <c r="D72" s="16"/>
      <c r="E72" s="16"/>
      <c r="F72" s="16"/>
      <c r="G72" s="53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</row>
    <row r="73" ht="15.75" customHeight="1">
      <c r="A73" s="16"/>
      <c r="B73" s="16"/>
      <c r="C73" s="16"/>
      <c r="D73" s="16"/>
      <c r="E73" s="16"/>
      <c r="F73" s="16"/>
      <c r="G73" s="53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</row>
    <row r="74" ht="15.75" customHeight="1">
      <c r="A74" s="16"/>
      <c r="B74" s="16"/>
      <c r="C74" s="16"/>
      <c r="D74" s="16"/>
      <c r="E74" s="16"/>
      <c r="F74" s="16"/>
      <c r="G74" s="53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</row>
    <row r="75" ht="15.75" customHeight="1">
      <c r="A75" s="16"/>
      <c r="B75" s="16"/>
      <c r="C75" s="16"/>
      <c r="D75" s="16"/>
      <c r="E75" s="16"/>
      <c r="F75" s="16"/>
      <c r="G75" s="53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</row>
    <row r="76" ht="15.75" customHeight="1">
      <c r="A76" s="16"/>
      <c r="B76" s="16"/>
      <c r="C76" s="16"/>
      <c r="D76" s="16"/>
      <c r="E76" s="16"/>
      <c r="F76" s="16"/>
      <c r="G76" s="53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</row>
    <row r="77" ht="15.75" customHeight="1">
      <c r="A77" s="16"/>
      <c r="B77" s="16"/>
      <c r="C77" s="16"/>
      <c r="D77" s="16"/>
      <c r="E77" s="16"/>
      <c r="F77" s="16"/>
      <c r="G77" s="53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</row>
    <row r="78" ht="15.75" customHeight="1">
      <c r="A78" s="16"/>
      <c r="B78" s="16"/>
      <c r="C78" s="16"/>
      <c r="D78" s="16"/>
      <c r="E78" s="16"/>
      <c r="F78" s="16"/>
      <c r="G78" s="53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</row>
    <row r="79" ht="15.75" customHeight="1">
      <c r="A79" s="16"/>
      <c r="B79" s="16"/>
      <c r="C79" s="16"/>
      <c r="D79" s="16"/>
      <c r="E79" s="16"/>
      <c r="F79" s="16"/>
      <c r="G79" s="53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</row>
    <row r="80" ht="15.75" customHeight="1">
      <c r="A80" s="16"/>
      <c r="B80" s="16"/>
      <c r="C80" s="16"/>
      <c r="D80" s="16"/>
      <c r="E80" s="16"/>
      <c r="F80" s="16"/>
      <c r="G80" s="53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</row>
    <row r="81" ht="15.75" customHeight="1">
      <c r="A81" s="16"/>
      <c r="B81" s="16"/>
      <c r="C81" s="16"/>
      <c r="D81" s="16"/>
      <c r="E81" s="16"/>
      <c r="F81" s="16"/>
      <c r="G81" s="53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</row>
    <row r="82" ht="15.75" customHeight="1">
      <c r="A82" s="16"/>
      <c r="B82" s="16"/>
      <c r="C82" s="16"/>
      <c r="D82" s="16"/>
      <c r="E82" s="16"/>
      <c r="F82" s="16"/>
      <c r="G82" s="53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</row>
    <row r="83" ht="15.75" customHeight="1">
      <c r="A83" s="16"/>
      <c r="B83" s="16"/>
      <c r="C83" s="16"/>
      <c r="D83" s="16"/>
      <c r="E83" s="16"/>
      <c r="F83" s="16"/>
      <c r="G83" s="53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</row>
    <row r="84" ht="15.75" customHeight="1">
      <c r="A84" s="16"/>
      <c r="B84" s="16"/>
      <c r="C84" s="16"/>
      <c r="D84" s="16"/>
      <c r="E84" s="16"/>
      <c r="F84" s="16"/>
      <c r="G84" s="53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</row>
    <row r="85" ht="15.75" customHeight="1">
      <c r="A85" s="16"/>
      <c r="B85" s="16"/>
      <c r="C85" s="16"/>
      <c r="D85" s="16"/>
      <c r="E85" s="16"/>
      <c r="F85" s="16"/>
      <c r="G85" s="53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</row>
    <row r="86" ht="15.75" customHeight="1">
      <c r="A86" s="16"/>
      <c r="B86" s="16"/>
      <c r="C86" s="16"/>
      <c r="D86" s="16"/>
      <c r="E86" s="16"/>
      <c r="F86" s="16"/>
      <c r="G86" s="53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</row>
    <row r="87" ht="15.75" customHeight="1">
      <c r="A87" s="16"/>
      <c r="B87" s="16"/>
      <c r="C87" s="16"/>
      <c r="D87" s="16"/>
      <c r="E87" s="16"/>
      <c r="F87" s="16"/>
      <c r="G87" s="53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</row>
    <row r="88" ht="15.75" customHeight="1">
      <c r="A88" s="16"/>
      <c r="B88" s="16"/>
      <c r="C88" s="16"/>
      <c r="D88" s="16"/>
      <c r="E88" s="16"/>
      <c r="F88" s="16"/>
      <c r="G88" s="53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</row>
    <row r="89" ht="15.75" customHeight="1">
      <c r="A89" s="16"/>
      <c r="B89" s="16"/>
      <c r="C89" s="16"/>
      <c r="D89" s="16"/>
      <c r="E89" s="16"/>
      <c r="F89" s="16"/>
      <c r="G89" s="53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</row>
    <row r="90" ht="15.75" customHeight="1">
      <c r="A90" s="16"/>
      <c r="B90" s="16"/>
      <c r="C90" s="16"/>
      <c r="D90" s="16"/>
      <c r="E90" s="16"/>
      <c r="F90" s="16"/>
      <c r="G90" s="53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</row>
    <row r="91" ht="15.75" customHeight="1">
      <c r="A91" s="16"/>
      <c r="B91" s="16"/>
      <c r="C91" s="16"/>
      <c r="D91" s="16"/>
      <c r="E91" s="16"/>
      <c r="F91" s="16"/>
      <c r="G91" s="53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</row>
    <row r="92" ht="15.75" customHeight="1">
      <c r="A92" s="16"/>
      <c r="B92" s="16"/>
      <c r="C92" s="16"/>
      <c r="D92" s="16"/>
      <c r="E92" s="16"/>
      <c r="F92" s="16"/>
      <c r="G92" s="53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</row>
    <row r="93" ht="15.75" customHeight="1">
      <c r="A93" s="16"/>
      <c r="B93" s="16"/>
      <c r="C93" s="16"/>
      <c r="D93" s="16"/>
      <c r="E93" s="16"/>
      <c r="F93" s="16"/>
      <c r="G93" s="53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</row>
    <row r="94" ht="15.75" customHeight="1">
      <c r="A94" s="16"/>
      <c r="B94" s="16"/>
      <c r="C94" s="16"/>
      <c r="D94" s="16"/>
      <c r="E94" s="16"/>
      <c r="F94" s="16"/>
      <c r="G94" s="53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</row>
    <row r="95" ht="15.75" customHeight="1">
      <c r="A95" s="16"/>
      <c r="B95" s="16"/>
      <c r="C95" s="16"/>
      <c r="D95" s="16"/>
      <c r="E95" s="16"/>
      <c r="F95" s="16"/>
      <c r="G95" s="53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</row>
    <row r="96" ht="15.75" customHeight="1">
      <c r="A96" s="16"/>
      <c r="B96" s="16"/>
      <c r="C96" s="16"/>
      <c r="D96" s="16"/>
      <c r="E96" s="16"/>
      <c r="F96" s="16"/>
      <c r="G96" s="53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</row>
    <row r="97" ht="15.75" customHeight="1">
      <c r="A97" s="16"/>
      <c r="B97" s="16"/>
      <c r="C97" s="16"/>
      <c r="D97" s="16"/>
      <c r="E97" s="16"/>
      <c r="F97" s="16"/>
      <c r="G97" s="53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</row>
    <row r="98" ht="15.75" customHeight="1">
      <c r="A98" s="16"/>
      <c r="B98" s="16"/>
      <c r="C98" s="16"/>
      <c r="D98" s="16"/>
      <c r="E98" s="16"/>
      <c r="F98" s="16"/>
      <c r="G98" s="53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</row>
    <row r="99" ht="15.75" customHeight="1">
      <c r="A99" s="16"/>
      <c r="B99" s="16"/>
      <c r="C99" s="16"/>
      <c r="D99" s="16"/>
      <c r="E99" s="16"/>
      <c r="F99" s="16"/>
      <c r="G99" s="53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</row>
    <row r="100" ht="15.75" customHeight="1">
      <c r="A100" s="16"/>
      <c r="B100" s="16"/>
      <c r="C100" s="16"/>
      <c r="D100" s="16"/>
      <c r="E100" s="16"/>
      <c r="F100" s="16"/>
      <c r="G100" s="53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</row>
    <row r="101" ht="15.75" customHeight="1">
      <c r="A101" s="16"/>
      <c r="B101" s="16"/>
      <c r="C101" s="16"/>
      <c r="D101" s="16"/>
      <c r="E101" s="16"/>
      <c r="F101" s="16"/>
      <c r="G101" s="53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</row>
    <row r="102" ht="15.75" customHeight="1">
      <c r="A102" s="16"/>
      <c r="B102" s="16"/>
      <c r="C102" s="16"/>
      <c r="D102" s="16"/>
      <c r="E102" s="16"/>
      <c r="F102" s="16"/>
      <c r="G102" s="53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</row>
    <row r="103" ht="15.75" customHeight="1">
      <c r="A103" s="16"/>
      <c r="B103" s="16"/>
      <c r="C103" s="16"/>
      <c r="D103" s="16"/>
      <c r="E103" s="16"/>
      <c r="F103" s="16"/>
      <c r="G103" s="53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</row>
    <row r="104" ht="15.75" customHeight="1">
      <c r="A104" s="16"/>
      <c r="B104" s="16"/>
      <c r="C104" s="16"/>
      <c r="D104" s="16"/>
      <c r="E104" s="16"/>
      <c r="F104" s="16"/>
      <c r="G104" s="53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</row>
    <row r="105" ht="15.75" customHeight="1">
      <c r="A105" s="16"/>
      <c r="B105" s="16"/>
      <c r="C105" s="16"/>
      <c r="D105" s="16"/>
      <c r="E105" s="16"/>
      <c r="F105" s="16"/>
      <c r="G105" s="53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</row>
    <row r="106" ht="15.75" customHeight="1">
      <c r="A106" s="16"/>
      <c r="B106" s="16"/>
      <c r="C106" s="16"/>
      <c r="D106" s="16"/>
      <c r="E106" s="16"/>
      <c r="F106" s="16"/>
      <c r="G106" s="53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</row>
    <row r="107" ht="15.75" customHeight="1">
      <c r="A107" s="16"/>
      <c r="B107" s="16"/>
      <c r="C107" s="16"/>
      <c r="D107" s="16"/>
      <c r="E107" s="16"/>
      <c r="F107" s="16"/>
      <c r="G107" s="53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</row>
    <row r="108" ht="15.75" customHeight="1">
      <c r="A108" s="16"/>
      <c r="B108" s="16"/>
      <c r="C108" s="16"/>
      <c r="D108" s="16"/>
      <c r="E108" s="16"/>
      <c r="F108" s="16"/>
      <c r="G108" s="53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</row>
    <row r="109" ht="15.75" customHeight="1">
      <c r="A109" s="16"/>
      <c r="B109" s="16"/>
      <c r="C109" s="16"/>
      <c r="D109" s="16"/>
      <c r="E109" s="16"/>
      <c r="F109" s="16"/>
      <c r="G109" s="53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</row>
    <row r="110" ht="15.75" customHeight="1">
      <c r="A110" s="16"/>
      <c r="B110" s="16"/>
      <c r="C110" s="16"/>
      <c r="D110" s="16"/>
      <c r="E110" s="16"/>
      <c r="F110" s="16"/>
      <c r="G110" s="53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</row>
    <row r="111" ht="15.75" customHeight="1">
      <c r="A111" s="16"/>
      <c r="B111" s="16"/>
      <c r="C111" s="16"/>
      <c r="D111" s="16"/>
      <c r="E111" s="16"/>
      <c r="F111" s="16"/>
      <c r="G111" s="53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</row>
    <row r="112" ht="15.75" customHeight="1">
      <c r="A112" s="16"/>
      <c r="B112" s="16"/>
      <c r="C112" s="16"/>
      <c r="D112" s="16"/>
      <c r="E112" s="16"/>
      <c r="F112" s="16"/>
      <c r="G112" s="53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</row>
    <row r="113" ht="15.75" customHeight="1">
      <c r="A113" s="16"/>
      <c r="B113" s="16"/>
      <c r="C113" s="16"/>
      <c r="D113" s="16"/>
      <c r="E113" s="16"/>
      <c r="F113" s="16"/>
      <c r="G113" s="53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</row>
    <row r="114" ht="15.75" customHeight="1">
      <c r="A114" s="16"/>
      <c r="B114" s="16"/>
      <c r="C114" s="16"/>
      <c r="D114" s="16"/>
      <c r="E114" s="16"/>
      <c r="F114" s="16"/>
      <c r="G114" s="53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</row>
    <row r="115" ht="15.75" customHeight="1">
      <c r="A115" s="16"/>
      <c r="B115" s="16"/>
      <c r="C115" s="16"/>
      <c r="D115" s="16"/>
      <c r="E115" s="16"/>
      <c r="F115" s="16"/>
      <c r="G115" s="53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</row>
    <row r="116" ht="15.75" customHeight="1">
      <c r="A116" s="16"/>
      <c r="B116" s="16"/>
      <c r="C116" s="16"/>
      <c r="D116" s="16"/>
      <c r="E116" s="16"/>
      <c r="F116" s="16"/>
      <c r="G116" s="53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</row>
    <row r="117" ht="15.75" customHeight="1">
      <c r="A117" s="16"/>
      <c r="B117" s="16"/>
      <c r="C117" s="16"/>
      <c r="D117" s="16"/>
      <c r="E117" s="16"/>
      <c r="F117" s="16"/>
      <c r="G117" s="53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</row>
    <row r="118" ht="15.75" customHeight="1">
      <c r="A118" s="16"/>
      <c r="B118" s="16"/>
      <c r="C118" s="16"/>
      <c r="D118" s="16"/>
      <c r="E118" s="16"/>
      <c r="F118" s="16"/>
      <c r="G118" s="53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</row>
    <row r="119" ht="15.75" customHeight="1">
      <c r="A119" s="16"/>
      <c r="B119" s="16"/>
      <c r="C119" s="16"/>
      <c r="D119" s="16"/>
      <c r="E119" s="16"/>
      <c r="F119" s="16"/>
      <c r="G119" s="53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</row>
    <row r="120" ht="15.75" customHeight="1">
      <c r="A120" s="16"/>
      <c r="B120" s="16"/>
      <c r="C120" s="16"/>
      <c r="D120" s="16"/>
      <c r="E120" s="16"/>
      <c r="F120" s="16"/>
      <c r="G120" s="53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</row>
    <row r="121" ht="15.75" customHeight="1">
      <c r="A121" s="16"/>
      <c r="B121" s="16"/>
      <c r="C121" s="16"/>
      <c r="D121" s="16"/>
      <c r="E121" s="16"/>
      <c r="F121" s="16"/>
      <c r="G121" s="53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</row>
    <row r="122" ht="15.75" customHeight="1">
      <c r="A122" s="16"/>
      <c r="B122" s="16"/>
      <c r="C122" s="16"/>
      <c r="D122" s="16"/>
      <c r="E122" s="16"/>
      <c r="F122" s="16"/>
      <c r="G122" s="53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</row>
    <row r="123" ht="15.75" customHeight="1">
      <c r="A123" s="16"/>
      <c r="B123" s="16"/>
      <c r="C123" s="16"/>
      <c r="D123" s="16"/>
      <c r="E123" s="16"/>
      <c r="F123" s="16"/>
      <c r="G123" s="53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</row>
    <row r="124" ht="15.75" customHeight="1">
      <c r="A124" s="16"/>
      <c r="B124" s="16"/>
      <c r="C124" s="16"/>
      <c r="D124" s="16"/>
      <c r="E124" s="16"/>
      <c r="F124" s="16"/>
      <c r="G124" s="53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</row>
    <row r="125" ht="15.75" customHeight="1">
      <c r="A125" s="16"/>
      <c r="B125" s="16"/>
      <c r="C125" s="16"/>
      <c r="D125" s="16"/>
      <c r="E125" s="16"/>
      <c r="F125" s="16"/>
      <c r="G125" s="53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</row>
    <row r="126" ht="15.75" customHeight="1">
      <c r="A126" s="16"/>
      <c r="B126" s="16"/>
      <c r="C126" s="16"/>
      <c r="D126" s="16"/>
      <c r="E126" s="16"/>
      <c r="F126" s="16"/>
      <c r="G126" s="53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</row>
    <row r="127" ht="15.75" customHeight="1">
      <c r="A127" s="16"/>
      <c r="B127" s="16"/>
      <c r="C127" s="16"/>
      <c r="D127" s="16"/>
      <c r="E127" s="16"/>
      <c r="F127" s="16"/>
      <c r="G127" s="53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</row>
    <row r="128" ht="15.75" customHeight="1">
      <c r="A128" s="16"/>
      <c r="B128" s="16"/>
      <c r="C128" s="16"/>
      <c r="D128" s="16"/>
      <c r="E128" s="16"/>
      <c r="F128" s="16"/>
      <c r="G128" s="53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</row>
    <row r="129" ht="15.75" customHeight="1">
      <c r="A129" s="16"/>
      <c r="B129" s="16"/>
      <c r="C129" s="16"/>
      <c r="D129" s="16"/>
      <c r="E129" s="16"/>
      <c r="F129" s="16"/>
      <c r="G129" s="53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</row>
    <row r="130" ht="15.75" customHeight="1">
      <c r="A130" s="16"/>
      <c r="B130" s="16"/>
      <c r="C130" s="16"/>
      <c r="D130" s="16"/>
      <c r="E130" s="16"/>
      <c r="F130" s="16"/>
      <c r="G130" s="53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</row>
    <row r="131" ht="15.75" customHeight="1">
      <c r="A131" s="16"/>
      <c r="B131" s="16"/>
      <c r="C131" s="16"/>
      <c r="D131" s="16"/>
      <c r="E131" s="16"/>
      <c r="F131" s="16"/>
      <c r="G131" s="53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</row>
    <row r="132" ht="15.75" customHeight="1">
      <c r="A132" s="16"/>
      <c r="B132" s="16"/>
      <c r="C132" s="16"/>
      <c r="D132" s="16"/>
      <c r="E132" s="16"/>
      <c r="F132" s="16"/>
      <c r="G132" s="53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</row>
    <row r="133" ht="15.75" customHeight="1">
      <c r="A133" s="16"/>
      <c r="B133" s="16"/>
      <c r="C133" s="16"/>
      <c r="D133" s="16"/>
      <c r="E133" s="16"/>
      <c r="F133" s="16"/>
      <c r="G133" s="53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</row>
    <row r="134" ht="15.75" customHeight="1">
      <c r="A134" s="16"/>
      <c r="B134" s="16"/>
      <c r="C134" s="16"/>
      <c r="D134" s="16"/>
      <c r="E134" s="16"/>
      <c r="F134" s="16"/>
      <c r="G134" s="53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</row>
    <row r="135" ht="15.75" customHeight="1">
      <c r="A135" s="16"/>
      <c r="B135" s="16"/>
      <c r="C135" s="16"/>
      <c r="D135" s="16"/>
      <c r="E135" s="16"/>
      <c r="F135" s="16"/>
      <c r="G135" s="53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</row>
    <row r="136" ht="15.75" customHeight="1">
      <c r="A136" s="16"/>
      <c r="B136" s="16"/>
      <c r="C136" s="16"/>
      <c r="D136" s="16"/>
      <c r="E136" s="16"/>
      <c r="F136" s="16"/>
      <c r="G136" s="53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</row>
    <row r="137" ht="15.75" customHeight="1">
      <c r="A137" s="16"/>
      <c r="B137" s="16"/>
      <c r="C137" s="16"/>
      <c r="D137" s="16"/>
      <c r="E137" s="16"/>
      <c r="F137" s="16"/>
      <c r="G137" s="53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</row>
    <row r="138" ht="15.75" customHeight="1">
      <c r="A138" s="16"/>
      <c r="B138" s="16"/>
      <c r="C138" s="16"/>
      <c r="D138" s="16"/>
      <c r="E138" s="16"/>
      <c r="F138" s="16"/>
      <c r="G138" s="53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</row>
    <row r="139" ht="15.75" customHeight="1">
      <c r="A139" s="16"/>
      <c r="B139" s="16"/>
      <c r="C139" s="16"/>
      <c r="D139" s="16"/>
      <c r="E139" s="16"/>
      <c r="F139" s="16"/>
      <c r="G139" s="53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</row>
    <row r="140" ht="15.75" customHeight="1">
      <c r="A140" s="16"/>
      <c r="B140" s="16"/>
      <c r="C140" s="16"/>
      <c r="D140" s="16"/>
      <c r="E140" s="16"/>
      <c r="F140" s="16"/>
      <c r="G140" s="53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</row>
    <row r="141" ht="15.75" customHeight="1">
      <c r="A141" s="16"/>
      <c r="B141" s="16"/>
      <c r="C141" s="16"/>
      <c r="D141" s="16"/>
      <c r="E141" s="16"/>
      <c r="F141" s="16"/>
      <c r="G141" s="53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</row>
    <row r="142" ht="15.75" customHeight="1">
      <c r="A142" s="16"/>
      <c r="B142" s="16"/>
      <c r="C142" s="16"/>
      <c r="D142" s="16"/>
      <c r="E142" s="16"/>
      <c r="F142" s="16"/>
      <c r="G142" s="53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</row>
    <row r="143" ht="15.75" customHeight="1">
      <c r="A143" s="16"/>
      <c r="B143" s="16"/>
      <c r="C143" s="16"/>
      <c r="D143" s="16"/>
      <c r="E143" s="16"/>
      <c r="F143" s="16"/>
      <c r="G143" s="53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</row>
    <row r="144" ht="15.75" customHeight="1">
      <c r="A144" s="16"/>
      <c r="B144" s="16"/>
      <c r="C144" s="16"/>
      <c r="D144" s="16"/>
      <c r="E144" s="16"/>
      <c r="F144" s="16"/>
      <c r="G144" s="53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</row>
    <row r="145" ht="15.75" customHeight="1">
      <c r="A145" s="16"/>
      <c r="B145" s="16"/>
      <c r="C145" s="16"/>
      <c r="D145" s="16"/>
      <c r="E145" s="16"/>
      <c r="F145" s="16"/>
      <c r="G145" s="53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</row>
    <row r="146" ht="15.75" customHeight="1">
      <c r="A146" s="16"/>
      <c r="B146" s="16"/>
      <c r="C146" s="16"/>
      <c r="D146" s="16"/>
      <c r="E146" s="16"/>
      <c r="F146" s="16"/>
      <c r="G146" s="53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</row>
    <row r="147" ht="15.75" customHeight="1">
      <c r="A147" s="16"/>
      <c r="B147" s="16"/>
      <c r="C147" s="16"/>
      <c r="D147" s="16"/>
      <c r="E147" s="16"/>
      <c r="F147" s="16"/>
      <c r="G147" s="53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</row>
    <row r="148" ht="15.75" customHeight="1">
      <c r="A148" s="16"/>
      <c r="B148" s="16"/>
      <c r="C148" s="16"/>
      <c r="D148" s="16"/>
      <c r="E148" s="16"/>
      <c r="F148" s="16"/>
      <c r="G148" s="53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</row>
    <row r="149" ht="15.75" customHeight="1">
      <c r="A149" s="16"/>
      <c r="B149" s="16"/>
      <c r="C149" s="16"/>
      <c r="D149" s="16"/>
      <c r="E149" s="16"/>
      <c r="F149" s="16"/>
      <c r="G149" s="53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</row>
    <row r="150" ht="15.75" customHeight="1">
      <c r="A150" s="16"/>
      <c r="B150" s="16"/>
      <c r="C150" s="16"/>
      <c r="D150" s="16"/>
      <c r="E150" s="16"/>
      <c r="F150" s="16"/>
      <c r="G150" s="53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</row>
    <row r="151" ht="15.75" customHeight="1">
      <c r="A151" s="16"/>
      <c r="B151" s="16"/>
      <c r="C151" s="16"/>
      <c r="D151" s="16"/>
      <c r="E151" s="16"/>
      <c r="F151" s="16"/>
      <c r="G151" s="53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</row>
    <row r="152" ht="15.75" customHeight="1">
      <c r="A152" s="16"/>
      <c r="B152" s="16"/>
      <c r="C152" s="16"/>
      <c r="D152" s="16"/>
      <c r="E152" s="16"/>
      <c r="F152" s="16"/>
      <c r="G152" s="53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</row>
    <row r="153" ht="15.75" customHeight="1">
      <c r="A153" s="16"/>
      <c r="B153" s="16"/>
      <c r="C153" s="16"/>
      <c r="D153" s="16"/>
      <c r="E153" s="16"/>
      <c r="F153" s="16"/>
      <c r="G153" s="53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</row>
    <row r="154" ht="15.75" customHeight="1">
      <c r="A154" s="16"/>
      <c r="B154" s="16"/>
      <c r="C154" s="16"/>
      <c r="D154" s="16"/>
      <c r="E154" s="16"/>
      <c r="F154" s="16"/>
      <c r="G154" s="53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</row>
    <row r="155" ht="15.75" customHeight="1">
      <c r="A155" s="16"/>
      <c r="B155" s="16"/>
      <c r="C155" s="16"/>
      <c r="D155" s="16"/>
      <c r="E155" s="16"/>
      <c r="F155" s="16"/>
      <c r="G155" s="53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</row>
    <row r="156" ht="15.75" customHeight="1">
      <c r="A156" s="16"/>
      <c r="B156" s="16"/>
      <c r="C156" s="16"/>
      <c r="D156" s="16"/>
      <c r="E156" s="16"/>
      <c r="F156" s="16"/>
      <c r="G156" s="53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</row>
    <row r="157" ht="15.75" customHeight="1">
      <c r="A157" s="16"/>
      <c r="B157" s="16"/>
      <c r="C157" s="16"/>
      <c r="D157" s="16"/>
      <c r="E157" s="16"/>
      <c r="F157" s="16"/>
      <c r="G157" s="53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</row>
    <row r="158" ht="15.75" customHeight="1">
      <c r="A158" s="16"/>
      <c r="B158" s="16"/>
      <c r="C158" s="16"/>
      <c r="D158" s="16"/>
      <c r="E158" s="16"/>
      <c r="F158" s="16"/>
      <c r="G158" s="53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</row>
    <row r="159" ht="15.75" customHeight="1">
      <c r="A159" s="16"/>
      <c r="B159" s="16"/>
      <c r="C159" s="16"/>
      <c r="D159" s="16"/>
      <c r="E159" s="16"/>
      <c r="F159" s="16"/>
      <c r="G159" s="53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</row>
    <row r="160" ht="15.75" customHeight="1">
      <c r="A160" s="16"/>
      <c r="B160" s="16"/>
      <c r="C160" s="16"/>
      <c r="D160" s="16"/>
      <c r="E160" s="16"/>
      <c r="F160" s="16"/>
      <c r="G160" s="53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</row>
    <row r="161" ht="15.75" customHeight="1">
      <c r="A161" s="16"/>
      <c r="B161" s="16"/>
      <c r="C161" s="16"/>
      <c r="D161" s="16"/>
      <c r="E161" s="16"/>
      <c r="F161" s="16"/>
      <c r="G161" s="53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</row>
    <row r="162" ht="15.75" customHeight="1">
      <c r="A162" s="16"/>
      <c r="B162" s="16"/>
      <c r="C162" s="16"/>
      <c r="D162" s="16"/>
      <c r="E162" s="16"/>
      <c r="F162" s="16"/>
      <c r="G162" s="53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</row>
    <row r="163" ht="15.75" customHeight="1">
      <c r="A163" s="16"/>
      <c r="B163" s="16"/>
      <c r="C163" s="16"/>
      <c r="D163" s="16"/>
      <c r="E163" s="16"/>
      <c r="F163" s="16"/>
      <c r="G163" s="53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</row>
    <row r="164" ht="15.75" customHeight="1">
      <c r="A164" s="16"/>
      <c r="B164" s="16"/>
      <c r="C164" s="16"/>
      <c r="D164" s="16"/>
      <c r="E164" s="16"/>
      <c r="F164" s="16"/>
      <c r="G164" s="53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</row>
    <row r="165" ht="15.75" customHeight="1">
      <c r="A165" s="16"/>
      <c r="B165" s="16"/>
      <c r="C165" s="16"/>
      <c r="D165" s="16"/>
      <c r="E165" s="16"/>
      <c r="F165" s="16"/>
      <c r="G165" s="53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</row>
    <row r="166" ht="15.75" customHeight="1">
      <c r="A166" s="16"/>
      <c r="B166" s="16"/>
      <c r="C166" s="16"/>
      <c r="D166" s="16"/>
      <c r="E166" s="16"/>
      <c r="F166" s="16"/>
      <c r="G166" s="53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</row>
    <row r="167" ht="15.75" customHeight="1">
      <c r="A167" s="16"/>
      <c r="B167" s="16"/>
      <c r="C167" s="16"/>
      <c r="D167" s="16"/>
      <c r="E167" s="16"/>
      <c r="F167" s="16"/>
      <c r="G167" s="53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</row>
    <row r="168" ht="15.75" customHeight="1">
      <c r="A168" s="16"/>
      <c r="B168" s="16"/>
      <c r="C168" s="16"/>
      <c r="D168" s="16"/>
      <c r="E168" s="16"/>
      <c r="F168" s="16"/>
      <c r="G168" s="53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</row>
    <row r="169" ht="15.75" customHeight="1">
      <c r="A169" s="16"/>
      <c r="B169" s="16"/>
      <c r="C169" s="16"/>
      <c r="D169" s="16"/>
      <c r="E169" s="16"/>
      <c r="F169" s="16"/>
      <c r="G169" s="53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</row>
    <row r="170" ht="15.75" customHeight="1">
      <c r="A170" s="16"/>
      <c r="B170" s="16"/>
      <c r="C170" s="16"/>
      <c r="D170" s="16"/>
      <c r="E170" s="16"/>
      <c r="F170" s="16"/>
      <c r="G170" s="53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</row>
    <row r="171" ht="15.75" customHeight="1">
      <c r="A171" s="16"/>
      <c r="B171" s="16"/>
      <c r="C171" s="16"/>
      <c r="D171" s="16"/>
      <c r="E171" s="16"/>
      <c r="F171" s="16"/>
      <c r="G171" s="53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</row>
    <row r="172" ht="15.75" customHeight="1">
      <c r="A172" s="16"/>
      <c r="B172" s="16"/>
      <c r="C172" s="16"/>
      <c r="D172" s="16"/>
      <c r="E172" s="16"/>
      <c r="F172" s="16"/>
      <c r="G172" s="53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</row>
    <row r="173" ht="15.75" customHeight="1">
      <c r="A173" s="16"/>
      <c r="B173" s="16"/>
      <c r="C173" s="16"/>
      <c r="D173" s="16"/>
      <c r="E173" s="16"/>
      <c r="F173" s="16"/>
      <c r="G173" s="53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</row>
    <row r="174" ht="15.75" customHeight="1">
      <c r="A174" s="16"/>
      <c r="B174" s="16"/>
      <c r="C174" s="16"/>
      <c r="D174" s="16"/>
      <c r="E174" s="16"/>
      <c r="F174" s="16"/>
      <c r="G174" s="53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</row>
    <row r="175" ht="15.75" customHeight="1">
      <c r="A175" s="16"/>
      <c r="B175" s="16"/>
      <c r="C175" s="16"/>
      <c r="D175" s="16"/>
      <c r="E175" s="16"/>
      <c r="F175" s="16"/>
      <c r="G175" s="53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</row>
    <row r="176" ht="15.75" customHeight="1">
      <c r="A176" s="16"/>
      <c r="B176" s="16"/>
      <c r="C176" s="16"/>
      <c r="D176" s="16"/>
      <c r="E176" s="16"/>
      <c r="F176" s="16"/>
      <c r="G176" s="53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</row>
    <row r="177" ht="15.75" customHeight="1">
      <c r="A177" s="16"/>
      <c r="B177" s="16"/>
      <c r="C177" s="16"/>
      <c r="D177" s="16"/>
      <c r="E177" s="16"/>
      <c r="F177" s="16"/>
      <c r="G177" s="53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</row>
    <row r="178" ht="15.75" customHeight="1">
      <c r="A178" s="16"/>
      <c r="B178" s="16"/>
      <c r="C178" s="16"/>
      <c r="D178" s="16"/>
      <c r="E178" s="16"/>
      <c r="F178" s="16"/>
      <c r="G178" s="53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</row>
    <row r="179" ht="15.75" customHeight="1">
      <c r="A179" s="16"/>
      <c r="B179" s="16"/>
      <c r="C179" s="16"/>
      <c r="D179" s="16"/>
      <c r="E179" s="16"/>
      <c r="F179" s="16"/>
      <c r="G179" s="53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</row>
    <row r="180" ht="15.75" customHeight="1">
      <c r="A180" s="16"/>
      <c r="B180" s="16"/>
      <c r="C180" s="16"/>
      <c r="D180" s="16"/>
      <c r="E180" s="16"/>
      <c r="F180" s="16"/>
      <c r="G180" s="53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</row>
    <row r="181" ht="15.75" customHeight="1">
      <c r="A181" s="16"/>
      <c r="B181" s="16"/>
      <c r="C181" s="16"/>
      <c r="D181" s="16"/>
      <c r="E181" s="16"/>
      <c r="F181" s="16"/>
      <c r="G181" s="53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</row>
    <row r="182" ht="15.75" customHeight="1">
      <c r="A182" s="16"/>
      <c r="B182" s="16"/>
      <c r="C182" s="16"/>
      <c r="D182" s="16"/>
      <c r="E182" s="16"/>
      <c r="F182" s="16"/>
      <c r="G182" s="53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</row>
    <row r="183" ht="15.75" customHeight="1">
      <c r="A183" s="16"/>
      <c r="B183" s="16"/>
      <c r="C183" s="16"/>
      <c r="D183" s="16"/>
      <c r="E183" s="16"/>
      <c r="F183" s="16"/>
      <c r="G183" s="53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</row>
    <row r="184" ht="15.75" customHeight="1">
      <c r="A184" s="16"/>
      <c r="B184" s="16"/>
      <c r="C184" s="16"/>
      <c r="D184" s="16"/>
      <c r="E184" s="16"/>
      <c r="F184" s="16"/>
      <c r="G184" s="53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</row>
    <row r="185" ht="15.75" customHeight="1">
      <c r="A185" s="16"/>
      <c r="B185" s="16"/>
      <c r="C185" s="16"/>
      <c r="D185" s="16"/>
      <c r="E185" s="16"/>
      <c r="F185" s="16"/>
      <c r="G185" s="53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</row>
    <row r="186" ht="15.75" customHeight="1">
      <c r="A186" s="16"/>
      <c r="B186" s="16"/>
      <c r="C186" s="16"/>
      <c r="D186" s="16"/>
      <c r="E186" s="16"/>
      <c r="F186" s="16"/>
      <c r="G186" s="53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</row>
    <row r="187" ht="15.75" customHeight="1">
      <c r="A187" s="16"/>
      <c r="B187" s="16"/>
      <c r="C187" s="16"/>
      <c r="D187" s="16"/>
      <c r="E187" s="16"/>
      <c r="F187" s="16"/>
      <c r="G187" s="53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</row>
    <row r="188" ht="15.75" customHeight="1">
      <c r="A188" s="16"/>
      <c r="B188" s="16"/>
      <c r="C188" s="16"/>
      <c r="D188" s="16"/>
      <c r="E188" s="16"/>
      <c r="F188" s="16"/>
      <c r="G188" s="53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</row>
    <row r="189" ht="15.75" customHeight="1">
      <c r="A189" s="16"/>
      <c r="B189" s="16"/>
      <c r="C189" s="16"/>
      <c r="D189" s="16"/>
      <c r="E189" s="16"/>
      <c r="F189" s="16"/>
      <c r="G189" s="53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</row>
    <row r="190" ht="15.75" customHeight="1">
      <c r="A190" s="16"/>
      <c r="B190" s="16"/>
      <c r="C190" s="16"/>
      <c r="D190" s="16"/>
      <c r="E190" s="16"/>
      <c r="F190" s="16"/>
      <c r="G190" s="53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</row>
    <row r="191" ht="15.75" customHeight="1">
      <c r="A191" s="16"/>
      <c r="B191" s="16"/>
      <c r="C191" s="16"/>
      <c r="D191" s="16"/>
      <c r="E191" s="16"/>
      <c r="F191" s="16"/>
      <c r="G191" s="53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</row>
    <row r="192" ht="15.75" customHeight="1">
      <c r="A192" s="16"/>
      <c r="B192" s="16"/>
      <c r="C192" s="16"/>
      <c r="D192" s="16"/>
      <c r="E192" s="16"/>
      <c r="F192" s="16"/>
      <c r="G192" s="53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</row>
    <row r="193" ht="15.75" customHeight="1">
      <c r="A193" s="16"/>
      <c r="B193" s="16"/>
      <c r="C193" s="16"/>
      <c r="D193" s="16"/>
      <c r="E193" s="16"/>
      <c r="F193" s="16"/>
      <c r="G193" s="53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</row>
    <row r="194" ht="15.75" customHeight="1">
      <c r="A194" s="16"/>
      <c r="B194" s="16"/>
      <c r="C194" s="16"/>
      <c r="D194" s="16"/>
      <c r="E194" s="16"/>
      <c r="F194" s="16"/>
      <c r="G194" s="53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</row>
    <row r="195" ht="15.75" customHeight="1">
      <c r="A195" s="16"/>
      <c r="B195" s="16"/>
      <c r="C195" s="16"/>
      <c r="D195" s="16"/>
      <c r="E195" s="16"/>
      <c r="F195" s="16"/>
      <c r="G195" s="53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</row>
    <row r="196" ht="15.75" customHeight="1">
      <c r="A196" s="16"/>
      <c r="B196" s="16"/>
      <c r="C196" s="16"/>
      <c r="D196" s="16"/>
      <c r="E196" s="16"/>
      <c r="F196" s="16"/>
      <c r="G196" s="53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</row>
    <row r="197" ht="15.75" customHeight="1">
      <c r="A197" s="16"/>
      <c r="B197" s="16"/>
      <c r="C197" s="16"/>
      <c r="D197" s="16"/>
      <c r="E197" s="16"/>
      <c r="F197" s="16"/>
      <c r="G197" s="53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</row>
    <row r="198" ht="15.75" customHeight="1">
      <c r="A198" s="16"/>
      <c r="B198" s="16"/>
      <c r="C198" s="16"/>
      <c r="D198" s="16"/>
      <c r="E198" s="16"/>
      <c r="F198" s="16"/>
      <c r="G198" s="53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</row>
    <row r="199" ht="15.75" customHeight="1">
      <c r="A199" s="16"/>
      <c r="B199" s="16"/>
      <c r="C199" s="16"/>
      <c r="D199" s="16"/>
      <c r="E199" s="16"/>
      <c r="F199" s="16"/>
      <c r="G199" s="53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</row>
    <row r="200" ht="15.75" customHeight="1">
      <c r="A200" s="16"/>
      <c r="B200" s="16"/>
      <c r="C200" s="16"/>
      <c r="D200" s="16"/>
      <c r="E200" s="16"/>
      <c r="F200" s="16"/>
      <c r="G200" s="53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</row>
    <row r="201" ht="15.75" customHeight="1">
      <c r="A201" s="16"/>
      <c r="B201" s="16"/>
      <c r="C201" s="16"/>
      <c r="D201" s="16"/>
      <c r="E201" s="16"/>
      <c r="F201" s="16"/>
      <c r="G201" s="53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</row>
    <row r="202" ht="15.75" customHeight="1">
      <c r="A202" s="16"/>
      <c r="B202" s="16"/>
      <c r="C202" s="16"/>
      <c r="D202" s="16"/>
      <c r="E202" s="16"/>
      <c r="F202" s="16"/>
      <c r="G202" s="53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</row>
    <row r="203" ht="15.75" customHeight="1">
      <c r="A203" s="16"/>
      <c r="B203" s="16"/>
      <c r="C203" s="16"/>
      <c r="D203" s="16"/>
      <c r="E203" s="16"/>
      <c r="F203" s="16"/>
      <c r="G203" s="53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</row>
    <row r="204" ht="15.75" customHeight="1">
      <c r="A204" s="16"/>
      <c r="B204" s="16"/>
      <c r="C204" s="16"/>
      <c r="D204" s="16"/>
      <c r="E204" s="16"/>
      <c r="F204" s="16"/>
      <c r="G204" s="53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</row>
    <row r="205" ht="15.75" customHeight="1">
      <c r="A205" s="16"/>
      <c r="B205" s="16"/>
      <c r="C205" s="16"/>
      <c r="D205" s="16"/>
      <c r="E205" s="16"/>
      <c r="F205" s="16"/>
      <c r="G205" s="53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</row>
    <row r="206" ht="15.75" customHeight="1">
      <c r="A206" s="16"/>
      <c r="B206" s="16"/>
      <c r="C206" s="16"/>
      <c r="D206" s="16"/>
      <c r="E206" s="16"/>
      <c r="F206" s="16"/>
      <c r="G206" s="53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</row>
    <row r="207" ht="15.75" customHeight="1">
      <c r="A207" s="16"/>
      <c r="B207" s="16"/>
      <c r="C207" s="16"/>
      <c r="D207" s="16"/>
      <c r="E207" s="16"/>
      <c r="F207" s="16"/>
      <c r="G207" s="53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</row>
    <row r="208" ht="15.75" customHeight="1">
      <c r="A208" s="16"/>
      <c r="B208" s="16"/>
      <c r="C208" s="16"/>
      <c r="D208" s="16"/>
      <c r="E208" s="16"/>
      <c r="F208" s="16"/>
      <c r="G208" s="53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</row>
    <row r="209" ht="15.75" customHeight="1">
      <c r="A209" s="16"/>
      <c r="B209" s="16"/>
      <c r="C209" s="16"/>
      <c r="D209" s="16"/>
      <c r="E209" s="16"/>
      <c r="F209" s="16"/>
      <c r="G209" s="53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</row>
    <row r="210" ht="15.75" customHeight="1">
      <c r="A210" s="16"/>
      <c r="B210" s="16"/>
      <c r="C210" s="16"/>
      <c r="D210" s="16"/>
      <c r="E210" s="16"/>
      <c r="F210" s="16"/>
      <c r="G210" s="53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</row>
    <row r="211" ht="15.75" customHeight="1">
      <c r="A211" s="16"/>
      <c r="B211" s="16"/>
      <c r="C211" s="16"/>
      <c r="D211" s="16"/>
      <c r="E211" s="16"/>
      <c r="F211" s="16"/>
      <c r="G211" s="53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</row>
    <row r="212" ht="15.75" customHeight="1">
      <c r="A212" s="16"/>
      <c r="B212" s="16"/>
      <c r="C212" s="16"/>
      <c r="D212" s="16"/>
      <c r="E212" s="16"/>
      <c r="F212" s="16"/>
      <c r="G212" s="53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</row>
    <row r="213" ht="15.75" customHeight="1">
      <c r="A213" s="16"/>
      <c r="B213" s="16"/>
      <c r="C213" s="16"/>
      <c r="D213" s="16"/>
      <c r="E213" s="16"/>
      <c r="F213" s="16"/>
      <c r="G213" s="53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</row>
    <row r="214" ht="15.75" customHeight="1">
      <c r="A214" s="16"/>
      <c r="B214" s="16"/>
      <c r="C214" s="16"/>
      <c r="D214" s="16"/>
      <c r="E214" s="16"/>
      <c r="F214" s="16"/>
      <c r="G214" s="53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</row>
    <row r="215" ht="15.75" customHeight="1">
      <c r="A215" s="16"/>
      <c r="B215" s="16"/>
      <c r="C215" s="16"/>
      <c r="D215" s="16"/>
      <c r="E215" s="16"/>
      <c r="F215" s="16"/>
      <c r="G215" s="53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</row>
    <row r="216" ht="15.75" customHeight="1">
      <c r="A216" s="16"/>
      <c r="B216" s="16"/>
      <c r="C216" s="16"/>
      <c r="D216" s="16"/>
      <c r="E216" s="16"/>
      <c r="F216" s="16"/>
      <c r="G216" s="53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</row>
    <row r="217" ht="15.75" customHeight="1">
      <c r="A217" s="16"/>
      <c r="B217" s="16"/>
      <c r="C217" s="16"/>
      <c r="D217" s="16"/>
      <c r="E217" s="16"/>
      <c r="F217" s="16"/>
      <c r="G217" s="53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</row>
    <row r="218" ht="15.75" customHeight="1">
      <c r="A218" s="16"/>
      <c r="B218" s="16"/>
      <c r="C218" s="16"/>
      <c r="D218" s="16"/>
      <c r="E218" s="16"/>
      <c r="F218" s="16"/>
      <c r="G218" s="53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</row>
    <row r="219" ht="15.75" customHeight="1">
      <c r="A219" s="16"/>
      <c r="B219" s="16"/>
      <c r="C219" s="16"/>
      <c r="D219" s="16"/>
      <c r="E219" s="16"/>
      <c r="F219" s="16"/>
      <c r="G219" s="53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</row>
    <row r="220" ht="15.75" customHeight="1">
      <c r="A220" s="16"/>
      <c r="B220" s="16"/>
      <c r="C220" s="16"/>
      <c r="D220" s="16"/>
      <c r="E220" s="16"/>
      <c r="F220" s="16"/>
      <c r="G220" s="53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</row>
    <row r="221" ht="15.75" customHeight="1">
      <c r="A221" s="16"/>
      <c r="B221" s="16"/>
      <c r="C221" s="16"/>
      <c r="D221" s="16"/>
      <c r="E221" s="16"/>
      <c r="F221" s="16"/>
      <c r="G221" s="53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</row>
    <row r="222" ht="15.75" customHeight="1">
      <c r="A222" s="16"/>
      <c r="B222" s="16"/>
      <c r="C222" s="16"/>
      <c r="D222" s="16"/>
      <c r="E222" s="16"/>
      <c r="F222" s="16"/>
      <c r="G222" s="53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</row>
    <row r="223" ht="15.75" customHeight="1">
      <c r="A223" s="16"/>
      <c r="B223" s="16"/>
      <c r="C223" s="16"/>
      <c r="D223" s="16"/>
      <c r="E223" s="16"/>
      <c r="F223" s="16"/>
      <c r="G223" s="53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</row>
    <row r="224" ht="15.75" customHeight="1">
      <c r="A224" s="16"/>
      <c r="B224" s="16"/>
      <c r="C224" s="16"/>
      <c r="D224" s="16"/>
      <c r="E224" s="16"/>
      <c r="F224" s="16"/>
      <c r="G224" s="53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H1:J2"/>
    <mergeCell ref="N1:P1"/>
  </mergeCells>
  <conditionalFormatting sqref="I5:I24">
    <cfRule type="containsBlanks" dxfId="0" priority="1">
      <formula>LEN(TRIM(I5))=0</formula>
    </cfRule>
  </conditionalFormatting>
  <dataValidations>
    <dataValidation type="list" allowBlank="1" sqref="I4">
      <formula1>Lab_CIR_PARALELO!$D$5:$D$24</formula1>
    </dataValidation>
  </dataValidation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20.86"/>
    <col customWidth="1" min="3" max="3" width="17.14"/>
    <col customWidth="1" min="4" max="4" width="14.43"/>
    <col customWidth="1" min="5" max="5" width="13.57"/>
    <col customWidth="1" hidden="1" min="6" max="6" width="6.43"/>
    <col customWidth="1" hidden="1" min="7" max="12" width="3.14"/>
    <col customWidth="1" min="13" max="13" width="12.0"/>
    <col customWidth="1" min="14" max="14" width="3.14"/>
    <col customWidth="1" min="15" max="15" width="23.29"/>
    <col customWidth="1" min="16" max="16" width="16.0"/>
    <col customWidth="1" min="17" max="17" width="19.0"/>
    <col customWidth="1" min="18" max="18" width="17.0"/>
    <col customWidth="1" hidden="1" min="19" max="19" width="14.71"/>
    <col customWidth="1" min="20" max="20" width="4.71"/>
  </cols>
  <sheetData>
    <row r="1" ht="15.75" customHeight="1">
      <c r="A1" s="53"/>
      <c r="B1" s="20" t="s">
        <v>92</v>
      </c>
      <c r="C1" s="21"/>
      <c r="D1" s="22"/>
      <c r="E1" s="16"/>
      <c r="F1" s="16"/>
      <c r="G1" s="16"/>
      <c r="H1" s="16"/>
      <c r="I1" s="16"/>
      <c r="J1" s="16"/>
      <c r="K1" s="16"/>
      <c r="L1" s="16"/>
      <c r="M1" s="75"/>
      <c r="N1" s="53"/>
      <c r="O1" s="20" t="s">
        <v>49</v>
      </c>
      <c r="P1" s="21"/>
      <c r="Q1" s="21"/>
      <c r="R1" s="16"/>
      <c r="S1" s="16"/>
      <c r="T1" s="16"/>
      <c r="U1" s="76"/>
      <c r="V1" s="76"/>
      <c r="W1" s="76"/>
    </row>
    <row r="2" ht="15.75" customHeight="1">
      <c r="A2" s="53"/>
      <c r="B2" s="77" t="s">
        <v>51</v>
      </c>
      <c r="C2" s="78">
        <f>M3</f>
        <v>50</v>
      </c>
      <c r="D2" s="79" t="s">
        <v>52</v>
      </c>
      <c r="E2" s="16"/>
      <c r="F2" s="16"/>
      <c r="G2" s="16"/>
      <c r="H2" s="16"/>
      <c r="I2" s="16"/>
      <c r="J2" s="16"/>
      <c r="K2" s="16"/>
      <c r="L2" s="16"/>
      <c r="M2" s="80" t="s">
        <v>94</v>
      </c>
      <c r="N2" s="53"/>
      <c r="O2" s="77" t="s">
        <v>51</v>
      </c>
      <c r="P2" s="78">
        <f>M3</f>
        <v>50</v>
      </c>
      <c r="Q2" s="79" t="s">
        <v>52</v>
      </c>
      <c r="R2" s="16"/>
      <c r="S2" s="16"/>
      <c r="T2" s="16"/>
      <c r="U2" s="76"/>
      <c r="V2" s="76"/>
      <c r="W2" s="76"/>
    </row>
    <row r="3" ht="15.75" customHeight="1">
      <c r="A3" s="53"/>
      <c r="B3" s="77" t="s">
        <v>53</v>
      </c>
      <c r="C3" s="30">
        <f>VLOOKUP(C9,A9:F29,6)</f>
        <v>30</v>
      </c>
      <c r="D3" s="81" t="s">
        <v>54</v>
      </c>
      <c r="E3" s="16"/>
      <c r="F3" s="16"/>
      <c r="G3" s="16"/>
      <c r="H3" s="16"/>
      <c r="I3" s="16"/>
      <c r="J3" s="16"/>
      <c r="K3" s="16"/>
      <c r="L3" s="16"/>
      <c r="M3" s="82">
        <v>50.0</v>
      </c>
      <c r="N3" s="53"/>
      <c r="O3" s="77" t="s">
        <v>53</v>
      </c>
      <c r="P3" s="30">
        <f>VLOOKUP(P9,N10:S29,6)</f>
        <v>10</v>
      </c>
      <c r="Q3" s="81" t="s">
        <v>54</v>
      </c>
      <c r="R3" s="16"/>
      <c r="S3" s="16"/>
      <c r="T3" s="16"/>
      <c r="U3" s="76"/>
      <c r="V3" s="76"/>
      <c r="W3" s="76"/>
    </row>
    <row r="4" ht="15.75" customHeight="1">
      <c r="A4" s="53"/>
      <c r="B4" s="77" t="s">
        <v>61</v>
      </c>
      <c r="C4" s="39">
        <f>C2/C3</f>
        <v>1.666666667</v>
      </c>
      <c r="D4" s="79" t="s">
        <v>62</v>
      </c>
      <c r="E4" s="16"/>
      <c r="F4" s="16"/>
      <c r="G4" s="16"/>
      <c r="H4" s="16"/>
      <c r="I4" s="16"/>
      <c r="J4" s="16"/>
      <c r="K4" s="16"/>
      <c r="L4" s="16"/>
      <c r="M4" s="75"/>
      <c r="N4" s="53"/>
      <c r="O4" s="77" t="s">
        <v>61</v>
      </c>
      <c r="P4" s="39">
        <f>IF(P9=1,Q10,IF(P9=2,SUM(Q10:Q11),IF(P9=3,SUM(Q10:Q12),IF(P9=4,SUM(Q10:Q13),IF(P9=5,SUM(Q10:Q14),IF(P9=6,SUM(Q10:Q15),IF(P9=7,SUM(Q10:Q16),IF(P9=8,SUM(Q10:Q17),IF(P9=9,SUM(Q10:Q18),IF(P9=10,SUM(Q10:Q19),IF(P9=11,SUM(Q10:Q20),IF(P9=12,SUM(Q10:Q21),IF(P9=13,SUM(Q10:Q22),IF(P9=14,SUM(Q10:Q23),IF(P9=15,SUM(Q10:Q24),IF(P9=16,SUM(Q9:Q25),IF(P9=17,SUM(Q10:Q26),IF(P9=18,SUM(Q10:Q27),IF(P9=19,SUM(Q10:Q28),IF(P9=20,SUM(Q10:Q29),0))))))))))))))))))))</f>
        <v>5</v>
      </c>
      <c r="Q4" s="79" t="s">
        <v>62</v>
      </c>
      <c r="R4" s="16"/>
      <c r="S4" s="16"/>
      <c r="T4" s="16"/>
      <c r="U4" s="76"/>
      <c r="V4" s="76"/>
      <c r="W4" s="76"/>
    </row>
    <row r="5" ht="15.75" customHeight="1">
      <c r="A5" s="53"/>
      <c r="B5" s="77" t="s">
        <v>64</v>
      </c>
      <c r="C5" s="46">
        <f>C4*C2</f>
        <v>83.33333333</v>
      </c>
      <c r="D5" s="79" t="s">
        <v>65</v>
      </c>
      <c r="E5" s="16"/>
      <c r="F5" s="16"/>
      <c r="G5" s="16"/>
      <c r="H5" s="16"/>
      <c r="I5" s="16"/>
      <c r="J5" s="16"/>
      <c r="K5" s="16"/>
      <c r="L5" s="16"/>
      <c r="M5" s="75"/>
      <c r="N5" s="53"/>
      <c r="O5" s="77" t="s">
        <v>64</v>
      </c>
      <c r="P5" s="46">
        <f>P4*P2</f>
        <v>250</v>
      </c>
      <c r="Q5" s="79" t="s">
        <v>65</v>
      </c>
      <c r="R5" s="16"/>
      <c r="S5" s="16"/>
      <c r="T5" s="16"/>
      <c r="U5" s="76"/>
      <c r="V5" s="76"/>
      <c r="W5" s="76"/>
    </row>
    <row r="6" ht="15.75" customHeight="1">
      <c r="A6" s="53"/>
      <c r="B6" s="83" t="s">
        <v>91</v>
      </c>
      <c r="E6" s="16"/>
      <c r="F6" s="16"/>
      <c r="G6" s="16"/>
      <c r="H6" s="16"/>
      <c r="I6" s="16"/>
      <c r="J6" s="16"/>
      <c r="K6" s="16"/>
      <c r="L6" s="16"/>
      <c r="M6" s="75"/>
      <c r="N6" s="53"/>
      <c r="O6" s="83" t="s">
        <v>48</v>
      </c>
      <c r="R6" s="16"/>
      <c r="S6" s="16"/>
      <c r="T6" s="16"/>
      <c r="U6" s="76"/>
      <c r="V6" s="76"/>
      <c r="W6" s="76"/>
    </row>
    <row r="7" ht="15.75" customHeight="1">
      <c r="A7" s="53"/>
      <c r="E7" s="16"/>
      <c r="F7" s="16"/>
      <c r="G7" s="16"/>
      <c r="H7" s="16"/>
      <c r="I7" s="16"/>
      <c r="J7" s="16"/>
      <c r="K7" s="16"/>
      <c r="L7" s="16"/>
      <c r="M7" s="75"/>
      <c r="N7" s="53"/>
      <c r="R7" s="16"/>
      <c r="S7" s="16"/>
      <c r="T7" s="16"/>
      <c r="U7" s="76"/>
      <c r="V7" s="76"/>
      <c r="W7" s="76"/>
    </row>
    <row r="8" ht="15.75" customHeight="1">
      <c r="A8" s="53"/>
      <c r="B8" s="28"/>
      <c r="C8" s="29"/>
      <c r="D8" s="29"/>
      <c r="E8" s="16"/>
      <c r="F8" s="16"/>
      <c r="G8" s="16"/>
      <c r="H8" s="16"/>
      <c r="I8" s="16"/>
      <c r="J8" s="16"/>
      <c r="K8" s="16"/>
      <c r="L8" s="16"/>
      <c r="M8" s="75"/>
      <c r="N8" s="53"/>
      <c r="O8" s="28"/>
      <c r="P8" s="29"/>
      <c r="Q8" s="29"/>
      <c r="R8" s="16"/>
      <c r="S8" s="16"/>
      <c r="T8" s="16"/>
      <c r="U8" s="76"/>
      <c r="V8" s="76"/>
      <c r="W8" s="76"/>
    </row>
    <row r="9" ht="15.75" customHeight="1">
      <c r="A9" s="84"/>
      <c r="B9" s="85" t="s">
        <v>58</v>
      </c>
      <c r="C9" s="86">
        <v>3.0</v>
      </c>
      <c r="D9" s="87" t="s">
        <v>93</v>
      </c>
      <c r="E9" s="88" t="s">
        <v>60</v>
      </c>
      <c r="F9" s="69"/>
      <c r="G9" s="16"/>
      <c r="H9" s="16"/>
      <c r="I9" s="16"/>
      <c r="J9" s="16"/>
      <c r="K9" s="16"/>
      <c r="L9" s="16"/>
      <c r="M9" s="75"/>
      <c r="N9" s="84"/>
      <c r="O9" s="85" t="s">
        <v>58</v>
      </c>
      <c r="P9" s="86">
        <v>2.0</v>
      </c>
      <c r="Q9" s="87" t="s">
        <v>59</v>
      </c>
      <c r="R9" s="88" t="s">
        <v>60</v>
      </c>
      <c r="S9" s="69"/>
      <c r="T9" s="16"/>
      <c r="U9" s="76"/>
      <c r="V9" s="76"/>
      <c r="W9" s="76"/>
    </row>
    <row r="10" ht="15.75" customHeight="1">
      <c r="A10" s="70">
        <v>1.0</v>
      </c>
      <c r="B10" s="41" t="s">
        <v>63</v>
      </c>
      <c r="C10" s="89">
        <v>8.0</v>
      </c>
      <c r="D10" s="72">
        <f t="shared" ref="D10:D29" si="1">$C$4*C10</f>
        <v>13.33333333</v>
      </c>
      <c r="E10" s="44">
        <f t="shared" ref="E10:E29" si="2">D10*$C$4</f>
        <v>22.22222222</v>
      </c>
      <c r="F10" s="45">
        <f>C10</f>
        <v>8</v>
      </c>
      <c r="G10" s="90"/>
      <c r="H10" s="90"/>
      <c r="I10" s="90"/>
      <c r="J10" s="90"/>
      <c r="K10" s="90"/>
      <c r="L10" s="90"/>
      <c r="M10" s="91"/>
      <c r="N10" s="70">
        <v>1.0</v>
      </c>
      <c r="O10" s="92" t="s">
        <v>63</v>
      </c>
      <c r="P10" s="89">
        <v>30.0</v>
      </c>
      <c r="Q10" s="43">
        <f t="shared" ref="Q10:Q29" si="3">$P$2/P10</f>
        <v>1.666666667</v>
      </c>
      <c r="R10" s="44">
        <f t="shared" ref="R10:R11" si="4">Q10*$P$2</f>
        <v>83.33333333</v>
      </c>
      <c r="S10" s="93">
        <f>1/(1/P10)</f>
        <v>30</v>
      </c>
      <c r="T10" s="16"/>
      <c r="U10" s="76"/>
      <c r="V10" s="76"/>
      <c r="W10" s="76"/>
    </row>
    <row r="11" ht="15.75" customHeight="1">
      <c r="A11" s="70">
        <v>2.0</v>
      </c>
      <c r="B11" s="41" t="s">
        <v>67</v>
      </c>
      <c r="C11" s="49">
        <v>10.0</v>
      </c>
      <c r="D11" s="72">
        <f t="shared" si="1"/>
        <v>16.66666667</v>
      </c>
      <c r="E11" s="44">
        <f t="shared" si="2"/>
        <v>27.77777778</v>
      </c>
      <c r="F11" s="45">
        <f t="shared" ref="F11:F29" si="5">sum($C$10:C11)</f>
        <v>18</v>
      </c>
      <c r="G11" s="90"/>
      <c r="H11" s="90"/>
      <c r="I11" s="90"/>
      <c r="J11" s="90"/>
      <c r="K11" s="90"/>
      <c r="L11" s="90"/>
      <c r="M11" s="91"/>
      <c r="N11" s="70">
        <v>2.0</v>
      </c>
      <c r="O11" s="92" t="s">
        <v>67</v>
      </c>
      <c r="P11" s="49">
        <v>15.0</v>
      </c>
      <c r="Q11" s="43">
        <f t="shared" si="3"/>
        <v>3.333333333</v>
      </c>
      <c r="R11" s="44">
        <f t="shared" si="4"/>
        <v>166.6666667</v>
      </c>
      <c r="S11" s="93">
        <f>1/(1/P10+1/P11)</f>
        <v>10</v>
      </c>
      <c r="T11" s="16"/>
      <c r="U11" s="76"/>
      <c r="V11" s="76"/>
      <c r="W11" s="76"/>
    </row>
    <row r="12" ht="15.75" customHeight="1">
      <c r="A12" s="70">
        <v>3.0</v>
      </c>
      <c r="B12" s="41" t="s">
        <v>68</v>
      </c>
      <c r="C12" s="49">
        <v>12.0</v>
      </c>
      <c r="D12" s="72">
        <f t="shared" si="1"/>
        <v>20</v>
      </c>
      <c r="E12" s="44">
        <f t="shared" si="2"/>
        <v>33.33333333</v>
      </c>
      <c r="F12" s="45">
        <f t="shared" si="5"/>
        <v>30</v>
      </c>
      <c r="G12" s="90"/>
      <c r="H12" s="90"/>
      <c r="I12" s="90"/>
      <c r="J12" s="90"/>
      <c r="K12" s="90"/>
      <c r="L12" s="90"/>
      <c r="M12" s="91"/>
      <c r="N12" s="70">
        <v>3.0</v>
      </c>
      <c r="O12" s="92" t="s">
        <v>68</v>
      </c>
      <c r="P12" s="49"/>
      <c r="Q12" s="43" t="str">
        <f t="shared" si="3"/>
        <v>#DIV/0!</v>
      </c>
      <c r="R12" s="44" t="str">
        <f t="shared" ref="R12:R29" si="6">Q12/$P$2</f>
        <v>#DIV/0!</v>
      </c>
      <c r="S12" s="93" t="str">
        <f>1/(1/P10+1/P11+1/P12)</f>
        <v>#DIV/0!</v>
      </c>
      <c r="T12" s="16"/>
      <c r="U12" s="76"/>
      <c r="V12" s="76"/>
      <c r="W12" s="76"/>
    </row>
    <row r="13" ht="15.75" customHeight="1">
      <c r="A13" s="70">
        <v>4.0</v>
      </c>
      <c r="B13" s="41" t="s">
        <v>70</v>
      </c>
      <c r="C13" s="49"/>
      <c r="D13" s="72">
        <f t="shared" si="1"/>
        <v>0</v>
      </c>
      <c r="E13" s="44">
        <f t="shared" si="2"/>
        <v>0</v>
      </c>
      <c r="F13" s="45">
        <f t="shared" si="5"/>
        <v>30</v>
      </c>
      <c r="G13" s="90"/>
      <c r="H13" s="90"/>
      <c r="I13" s="90"/>
      <c r="J13" s="90"/>
      <c r="K13" s="90"/>
      <c r="L13" s="90"/>
      <c r="M13" s="91"/>
      <c r="N13" s="70">
        <v>4.0</v>
      </c>
      <c r="O13" s="92" t="s">
        <v>70</v>
      </c>
      <c r="P13" s="49"/>
      <c r="Q13" s="43" t="str">
        <f t="shared" si="3"/>
        <v>#DIV/0!</v>
      </c>
      <c r="R13" s="44" t="str">
        <f t="shared" si="6"/>
        <v>#DIV/0!</v>
      </c>
      <c r="S13" s="93" t="str">
        <f>1/(1/P10+1/P11+1/P12+1/P13)</f>
        <v>#DIV/0!</v>
      </c>
      <c r="T13" s="16"/>
      <c r="U13" s="76"/>
      <c r="V13" s="76"/>
      <c r="W13" s="76"/>
    </row>
    <row r="14" ht="15.75" customHeight="1">
      <c r="A14" s="70">
        <v>5.0</v>
      </c>
      <c r="B14" s="41" t="s">
        <v>74</v>
      </c>
      <c r="C14" s="49"/>
      <c r="D14" s="72">
        <f t="shared" si="1"/>
        <v>0</v>
      </c>
      <c r="E14" s="44">
        <f t="shared" si="2"/>
        <v>0</v>
      </c>
      <c r="F14" s="45">
        <f t="shared" si="5"/>
        <v>30</v>
      </c>
      <c r="G14" s="90"/>
      <c r="H14" s="90"/>
      <c r="I14" s="90"/>
      <c r="J14" s="90"/>
      <c r="K14" s="90"/>
      <c r="L14" s="90"/>
      <c r="M14" s="91"/>
      <c r="N14" s="70">
        <v>5.0</v>
      </c>
      <c r="O14" s="92" t="s">
        <v>74</v>
      </c>
      <c r="P14" s="49"/>
      <c r="Q14" s="43" t="str">
        <f t="shared" si="3"/>
        <v>#DIV/0!</v>
      </c>
      <c r="R14" s="44" t="str">
        <f t="shared" si="6"/>
        <v>#DIV/0!</v>
      </c>
      <c r="S14" s="93" t="str">
        <f>1/(1/P10+1/P11+1/P12+1/P13+1/P14)</f>
        <v>#DIV/0!</v>
      </c>
      <c r="T14" s="16"/>
      <c r="U14" s="76"/>
      <c r="V14" s="76"/>
      <c r="W14" s="76"/>
    </row>
    <row r="15" ht="15.75" customHeight="1">
      <c r="A15" s="70">
        <v>6.0</v>
      </c>
      <c r="B15" s="41" t="s">
        <v>76</v>
      </c>
      <c r="C15" s="49"/>
      <c r="D15" s="72">
        <f t="shared" si="1"/>
        <v>0</v>
      </c>
      <c r="E15" s="44">
        <f t="shared" si="2"/>
        <v>0</v>
      </c>
      <c r="F15" s="45">
        <f t="shared" si="5"/>
        <v>30</v>
      </c>
      <c r="G15" s="90"/>
      <c r="H15" s="90"/>
      <c r="I15" s="90"/>
      <c r="J15" s="90"/>
      <c r="K15" s="90"/>
      <c r="L15" s="90"/>
      <c r="M15" s="91"/>
      <c r="N15" s="70">
        <v>6.0</v>
      </c>
      <c r="O15" s="92" t="s">
        <v>76</v>
      </c>
      <c r="P15" s="49"/>
      <c r="Q15" s="43" t="str">
        <f t="shared" si="3"/>
        <v>#DIV/0!</v>
      </c>
      <c r="R15" s="44" t="str">
        <f t="shared" si="6"/>
        <v>#DIV/0!</v>
      </c>
      <c r="S15" s="93" t="str">
        <f>1/(1/P10+1/P11+1/P12+1/P13+1/P14+1/P15)</f>
        <v>#DIV/0!</v>
      </c>
      <c r="T15" s="16"/>
      <c r="U15" s="76"/>
      <c r="V15" s="76"/>
      <c r="W15" s="76"/>
    </row>
    <row r="16" ht="15.75" customHeight="1">
      <c r="A16" s="70">
        <v>7.0</v>
      </c>
      <c r="B16" s="41" t="s">
        <v>77</v>
      </c>
      <c r="C16" s="51"/>
      <c r="D16" s="72">
        <f t="shared" si="1"/>
        <v>0</v>
      </c>
      <c r="E16" s="44">
        <f t="shared" si="2"/>
        <v>0</v>
      </c>
      <c r="F16" s="45">
        <f t="shared" si="5"/>
        <v>30</v>
      </c>
      <c r="G16" s="90"/>
      <c r="H16" s="90"/>
      <c r="I16" s="90"/>
      <c r="J16" s="90"/>
      <c r="K16" s="90"/>
      <c r="L16" s="90"/>
      <c r="M16" s="91"/>
      <c r="N16" s="70">
        <v>7.0</v>
      </c>
      <c r="O16" s="92" t="s">
        <v>77</v>
      </c>
      <c r="P16" s="94"/>
      <c r="Q16" s="43" t="str">
        <f t="shared" si="3"/>
        <v>#DIV/0!</v>
      </c>
      <c r="R16" s="44" t="str">
        <f t="shared" si="6"/>
        <v>#DIV/0!</v>
      </c>
      <c r="S16" s="52" t="str">
        <f>1/(1/P10+1/P11+1/P12+1/P13+1/P14+1/P15+1/P16)</f>
        <v>#DIV/0!</v>
      </c>
      <c r="T16" s="16"/>
      <c r="U16" s="76"/>
      <c r="V16" s="76"/>
      <c r="W16" s="76"/>
    </row>
    <row r="17" ht="15.75" customHeight="1">
      <c r="A17" s="70">
        <v>8.0</v>
      </c>
      <c r="B17" s="41" t="s">
        <v>78</v>
      </c>
      <c r="C17" s="51"/>
      <c r="D17" s="72">
        <f t="shared" si="1"/>
        <v>0</v>
      </c>
      <c r="E17" s="44">
        <f t="shared" si="2"/>
        <v>0</v>
      </c>
      <c r="F17" s="45">
        <f t="shared" si="5"/>
        <v>30</v>
      </c>
      <c r="G17" s="90"/>
      <c r="H17" s="90"/>
      <c r="I17" s="90"/>
      <c r="J17" s="90"/>
      <c r="K17" s="90"/>
      <c r="L17" s="90"/>
      <c r="M17" s="91"/>
      <c r="N17" s="70">
        <v>8.0</v>
      </c>
      <c r="O17" s="92" t="s">
        <v>78</v>
      </c>
      <c r="P17" s="94"/>
      <c r="Q17" s="43" t="str">
        <f t="shared" si="3"/>
        <v>#DIV/0!</v>
      </c>
      <c r="R17" s="44" t="str">
        <f t="shared" si="6"/>
        <v>#DIV/0!</v>
      </c>
      <c r="S17" s="52" t="str">
        <f>1/(1/P10+1/P11+1/P12+1/P13+1/P14+1/P15+1/P16+1/P17)</f>
        <v>#DIV/0!</v>
      </c>
      <c r="T17" s="16"/>
      <c r="U17" s="76"/>
      <c r="V17" s="76"/>
      <c r="W17" s="76"/>
    </row>
    <row r="18" ht="15.75" customHeight="1">
      <c r="A18" s="70">
        <v>9.0</v>
      </c>
      <c r="B18" s="41" t="s">
        <v>79</v>
      </c>
      <c r="C18" s="51"/>
      <c r="D18" s="72">
        <f t="shared" si="1"/>
        <v>0</v>
      </c>
      <c r="E18" s="44">
        <f t="shared" si="2"/>
        <v>0</v>
      </c>
      <c r="F18" s="45">
        <f t="shared" si="5"/>
        <v>30</v>
      </c>
      <c r="G18" s="90"/>
      <c r="H18" s="90"/>
      <c r="I18" s="90"/>
      <c r="J18" s="90"/>
      <c r="K18" s="90"/>
      <c r="L18" s="90"/>
      <c r="M18" s="91"/>
      <c r="N18" s="70">
        <v>9.0</v>
      </c>
      <c r="O18" s="92" t="s">
        <v>79</v>
      </c>
      <c r="P18" s="94"/>
      <c r="Q18" s="43" t="str">
        <f t="shared" si="3"/>
        <v>#DIV/0!</v>
      </c>
      <c r="R18" s="44" t="str">
        <f t="shared" si="6"/>
        <v>#DIV/0!</v>
      </c>
      <c r="S18" s="52" t="str">
        <f>1/(1/P10+1/P11+1/P12+1/P13+1/P14+1/P15+1/P16+1/P17+1/P18)</f>
        <v>#DIV/0!</v>
      </c>
      <c r="T18" s="16"/>
      <c r="U18" s="76"/>
      <c r="V18" s="76"/>
      <c r="W18" s="76"/>
    </row>
    <row r="19" ht="15.75" customHeight="1">
      <c r="A19" s="70">
        <v>10.0</v>
      </c>
      <c r="B19" s="41" t="s">
        <v>80</v>
      </c>
      <c r="C19" s="51"/>
      <c r="D19" s="72">
        <f t="shared" si="1"/>
        <v>0</v>
      </c>
      <c r="E19" s="44">
        <f t="shared" si="2"/>
        <v>0</v>
      </c>
      <c r="F19" s="45">
        <f t="shared" si="5"/>
        <v>30</v>
      </c>
      <c r="G19" s="90"/>
      <c r="H19" s="90"/>
      <c r="I19" s="90"/>
      <c r="J19" s="90"/>
      <c r="K19" s="90"/>
      <c r="L19" s="90"/>
      <c r="M19" s="91"/>
      <c r="N19" s="70">
        <v>10.0</v>
      </c>
      <c r="O19" s="92" t="s">
        <v>80</v>
      </c>
      <c r="P19" s="94"/>
      <c r="Q19" s="43" t="str">
        <f t="shared" si="3"/>
        <v>#DIV/0!</v>
      </c>
      <c r="R19" s="44" t="str">
        <f t="shared" si="6"/>
        <v>#DIV/0!</v>
      </c>
      <c r="S19" s="52" t="str">
        <f>1/(1/P10+1/P11+1/P12+1/P13+1/P14+1/P15+1/P16+1/P17+1/P18+1/P19)</f>
        <v>#DIV/0!</v>
      </c>
      <c r="T19" s="16"/>
      <c r="U19" s="76"/>
      <c r="V19" s="76"/>
      <c r="W19" s="76"/>
    </row>
    <row r="20" ht="15.75" customHeight="1">
      <c r="A20" s="70">
        <v>11.0</v>
      </c>
      <c r="B20" s="41" t="s">
        <v>81</v>
      </c>
      <c r="C20" s="51"/>
      <c r="D20" s="72">
        <f t="shared" si="1"/>
        <v>0</v>
      </c>
      <c r="E20" s="44">
        <f t="shared" si="2"/>
        <v>0</v>
      </c>
      <c r="F20" s="45">
        <f t="shared" si="5"/>
        <v>30</v>
      </c>
      <c r="G20" s="90"/>
      <c r="H20" s="90"/>
      <c r="I20" s="90"/>
      <c r="J20" s="90"/>
      <c r="K20" s="90"/>
      <c r="L20" s="90"/>
      <c r="M20" s="91"/>
      <c r="N20" s="70">
        <v>11.0</v>
      </c>
      <c r="O20" s="92" t="s">
        <v>81</v>
      </c>
      <c r="P20" s="94"/>
      <c r="Q20" s="43" t="str">
        <f t="shared" si="3"/>
        <v>#DIV/0!</v>
      </c>
      <c r="R20" s="44" t="str">
        <f t="shared" si="6"/>
        <v>#DIV/0!</v>
      </c>
      <c r="S20" s="52" t="str">
        <f>1/(1/P10+1/P11+1/P12+1/P13+1/P14+1/P15+1/P16+1/P17+1/P18+1/P19+1/P20)</f>
        <v>#DIV/0!</v>
      </c>
      <c r="T20" s="16"/>
      <c r="U20" s="76"/>
      <c r="V20" s="76"/>
      <c r="W20" s="76"/>
    </row>
    <row r="21" ht="15.75" customHeight="1">
      <c r="A21" s="70">
        <v>12.0</v>
      </c>
      <c r="B21" s="41" t="s">
        <v>82</v>
      </c>
      <c r="C21" s="51"/>
      <c r="D21" s="72">
        <f t="shared" si="1"/>
        <v>0</v>
      </c>
      <c r="E21" s="44">
        <f t="shared" si="2"/>
        <v>0</v>
      </c>
      <c r="F21" s="45">
        <f t="shared" si="5"/>
        <v>30</v>
      </c>
      <c r="G21" s="90"/>
      <c r="H21" s="90"/>
      <c r="I21" s="90"/>
      <c r="J21" s="90"/>
      <c r="K21" s="90"/>
      <c r="L21" s="90"/>
      <c r="M21" s="91"/>
      <c r="N21" s="70">
        <v>12.0</v>
      </c>
      <c r="O21" s="92" t="s">
        <v>82</v>
      </c>
      <c r="P21" s="94"/>
      <c r="Q21" s="43" t="str">
        <f t="shared" si="3"/>
        <v>#DIV/0!</v>
      </c>
      <c r="R21" s="44" t="str">
        <f t="shared" si="6"/>
        <v>#DIV/0!</v>
      </c>
      <c r="S21" s="52" t="str">
        <f>1/(1/P10+1/P11+1/P12+1/P13+1/P14+1/P15+1/P16+1/P17+1/P18+1/P19+1/P20+1/P21)</f>
        <v>#DIV/0!</v>
      </c>
      <c r="T21" s="16"/>
      <c r="U21" s="76"/>
      <c r="V21" s="76"/>
      <c r="W21" s="76"/>
    </row>
    <row r="22" ht="15.75" customHeight="1">
      <c r="A22" s="70">
        <v>13.0</v>
      </c>
      <c r="B22" s="41" t="s">
        <v>83</v>
      </c>
      <c r="C22" s="51"/>
      <c r="D22" s="72">
        <f t="shared" si="1"/>
        <v>0</v>
      </c>
      <c r="E22" s="44">
        <f t="shared" si="2"/>
        <v>0</v>
      </c>
      <c r="F22" s="45">
        <f t="shared" si="5"/>
        <v>30</v>
      </c>
      <c r="G22" s="90"/>
      <c r="H22" s="90"/>
      <c r="I22" s="90"/>
      <c r="J22" s="90"/>
      <c r="K22" s="90"/>
      <c r="L22" s="90"/>
      <c r="M22" s="91"/>
      <c r="N22" s="70">
        <v>13.0</v>
      </c>
      <c r="O22" s="92" t="s">
        <v>83</v>
      </c>
      <c r="P22" s="94"/>
      <c r="Q22" s="43" t="str">
        <f t="shared" si="3"/>
        <v>#DIV/0!</v>
      </c>
      <c r="R22" s="44" t="str">
        <f t="shared" si="6"/>
        <v>#DIV/0!</v>
      </c>
      <c r="S22" s="52" t="str">
        <f>1/(1/P10+1/P11+1/P12+1/P13+1/P14+1/P15+1/P16+1/P17+1/P18+1/P19+1/P20+1/P21+1/P22)</f>
        <v>#DIV/0!</v>
      </c>
      <c r="T22" s="16"/>
      <c r="U22" s="76"/>
      <c r="V22" s="76"/>
      <c r="W22" s="76"/>
    </row>
    <row r="23" ht="15.75" customHeight="1">
      <c r="A23" s="70">
        <v>14.0</v>
      </c>
      <c r="B23" s="41" t="s">
        <v>84</v>
      </c>
      <c r="C23" s="51"/>
      <c r="D23" s="72">
        <f t="shared" si="1"/>
        <v>0</v>
      </c>
      <c r="E23" s="44">
        <f t="shared" si="2"/>
        <v>0</v>
      </c>
      <c r="F23" s="45">
        <f t="shared" si="5"/>
        <v>30</v>
      </c>
      <c r="G23" s="90"/>
      <c r="H23" s="90"/>
      <c r="I23" s="90"/>
      <c r="J23" s="90"/>
      <c r="K23" s="90"/>
      <c r="L23" s="90"/>
      <c r="M23" s="91"/>
      <c r="N23" s="70">
        <v>14.0</v>
      </c>
      <c r="O23" s="92" t="s">
        <v>84</v>
      </c>
      <c r="P23" s="94"/>
      <c r="Q23" s="43" t="str">
        <f t="shared" si="3"/>
        <v>#DIV/0!</v>
      </c>
      <c r="R23" s="44" t="str">
        <f t="shared" si="6"/>
        <v>#DIV/0!</v>
      </c>
      <c r="S23" s="52" t="str">
        <f>1/(1/P10+1/P11+1/P12+1/P13+1/P14+1/P15+1/P16+1/P17+1/P18+1/P19+1/P20+1/P21+1/P22+1/P23)</f>
        <v>#DIV/0!</v>
      </c>
      <c r="T23" s="16"/>
      <c r="U23" s="76"/>
      <c r="V23" s="76"/>
      <c r="W23" s="76"/>
    </row>
    <row r="24" ht="15.75" customHeight="1">
      <c r="A24" s="70">
        <v>15.0</v>
      </c>
      <c r="B24" s="41" t="s">
        <v>85</v>
      </c>
      <c r="C24" s="51"/>
      <c r="D24" s="72">
        <f t="shared" si="1"/>
        <v>0</v>
      </c>
      <c r="E24" s="44">
        <f t="shared" si="2"/>
        <v>0</v>
      </c>
      <c r="F24" s="45">
        <f t="shared" si="5"/>
        <v>30</v>
      </c>
      <c r="G24" s="90"/>
      <c r="H24" s="90"/>
      <c r="I24" s="90"/>
      <c r="J24" s="90"/>
      <c r="K24" s="90"/>
      <c r="L24" s="90"/>
      <c r="M24" s="91"/>
      <c r="N24" s="70">
        <v>15.0</v>
      </c>
      <c r="O24" s="92" t="s">
        <v>85</v>
      </c>
      <c r="P24" s="94"/>
      <c r="Q24" s="43" t="str">
        <f t="shared" si="3"/>
        <v>#DIV/0!</v>
      </c>
      <c r="R24" s="44" t="str">
        <f t="shared" si="6"/>
        <v>#DIV/0!</v>
      </c>
      <c r="S24" s="52" t="str">
        <f>1/(1/P10+1/P11+1/P12+1/P13+1/P14+1/P15+1/P16+1/P17+1/P18+1/P19+1/P20+1/P21+1/P22+1/P23+1/P24)</f>
        <v>#DIV/0!</v>
      </c>
      <c r="T24" s="16"/>
      <c r="U24" s="76"/>
      <c r="V24" s="76"/>
      <c r="W24" s="76"/>
    </row>
    <row r="25" ht="15.75" customHeight="1">
      <c r="A25" s="70">
        <v>16.0</v>
      </c>
      <c r="B25" s="41" t="s">
        <v>86</v>
      </c>
      <c r="C25" s="51"/>
      <c r="D25" s="72">
        <f t="shared" si="1"/>
        <v>0</v>
      </c>
      <c r="E25" s="44">
        <f t="shared" si="2"/>
        <v>0</v>
      </c>
      <c r="F25" s="45">
        <f t="shared" si="5"/>
        <v>30</v>
      </c>
      <c r="G25" s="90"/>
      <c r="H25" s="90"/>
      <c r="I25" s="90"/>
      <c r="J25" s="90"/>
      <c r="K25" s="90"/>
      <c r="L25" s="90"/>
      <c r="M25" s="91"/>
      <c r="N25" s="70">
        <v>16.0</v>
      </c>
      <c r="O25" s="92" t="s">
        <v>86</v>
      </c>
      <c r="P25" s="94"/>
      <c r="Q25" s="43" t="str">
        <f t="shared" si="3"/>
        <v>#DIV/0!</v>
      </c>
      <c r="R25" s="44" t="str">
        <f t="shared" si="6"/>
        <v>#DIV/0!</v>
      </c>
      <c r="S25" s="52" t="str">
        <f>1/(1/P10+1/P11+1/P12+1/P13+1/P14+1/P15+1/P16+1/P17+1/P18+1/P19+1/P20+1/P21+1/P22+1/P23+1/P24+1/P25)</f>
        <v>#DIV/0!</v>
      </c>
      <c r="T25" s="16"/>
      <c r="U25" s="76"/>
      <c r="V25" s="76"/>
      <c r="W25" s="76"/>
    </row>
    <row r="26" ht="15.75" customHeight="1">
      <c r="A26" s="70">
        <v>17.0</v>
      </c>
      <c r="B26" s="41" t="s">
        <v>87</v>
      </c>
      <c r="C26" s="51"/>
      <c r="D26" s="72">
        <f t="shared" si="1"/>
        <v>0</v>
      </c>
      <c r="E26" s="44">
        <f t="shared" si="2"/>
        <v>0</v>
      </c>
      <c r="F26" s="45">
        <f t="shared" si="5"/>
        <v>30</v>
      </c>
      <c r="G26" s="90"/>
      <c r="H26" s="90"/>
      <c r="I26" s="90"/>
      <c r="J26" s="90"/>
      <c r="K26" s="90"/>
      <c r="L26" s="90"/>
      <c r="M26" s="91"/>
      <c r="N26" s="70">
        <v>17.0</v>
      </c>
      <c r="O26" s="92" t="s">
        <v>87</v>
      </c>
      <c r="P26" s="94"/>
      <c r="Q26" s="43" t="str">
        <f t="shared" si="3"/>
        <v>#DIV/0!</v>
      </c>
      <c r="R26" s="44" t="str">
        <f t="shared" si="6"/>
        <v>#DIV/0!</v>
      </c>
      <c r="S26" s="52" t="str">
        <f>1/(1/P10+1/P11+1/P12+1/P13+1/P14+1/P15+1/P16+1/P17+1/P18+1/P19+1/P20+1/P21+1/P22+1/P23+1/P24+1/P25+1/P26)</f>
        <v>#DIV/0!</v>
      </c>
      <c r="T26" s="16"/>
      <c r="U26" s="76"/>
      <c r="V26" s="76"/>
      <c r="W26" s="76"/>
    </row>
    <row r="27" ht="15.75" customHeight="1">
      <c r="A27" s="70">
        <v>18.0</v>
      </c>
      <c r="B27" s="41" t="s">
        <v>88</v>
      </c>
      <c r="C27" s="51"/>
      <c r="D27" s="72">
        <f t="shared" si="1"/>
        <v>0</v>
      </c>
      <c r="E27" s="44">
        <f t="shared" si="2"/>
        <v>0</v>
      </c>
      <c r="F27" s="45">
        <f t="shared" si="5"/>
        <v>30</v>
      </c>
      <c r="G27" s="90"/>
      <c r="H27" s="90"/>
      <c r="I27" s="90"/>
      <c r="J27" s="90"/>
      <c r="K27" s="90"/>
      <c r="L27" s="90"/>
      <c r="M27" s="91"/>
      <c r="N27" s="70">
        <v>18.0</v>
      </c>
      <c r="O27" s="92" t="s">
        <v>88</v>
      </c>
      <c r="P27" s="94"/>
      <c r="Q27" s="43" t="str">
        <f t="shared" si="3"/>
        <v>#DIV/0!</v>
      </c>
      <c r="R27" s="44" t="str">
        <f t="shared" si="6"/>
        <v>#DIV/0!</v>
      </c>
      <c r="S27" s="52" t="str">
        <f>1/(1/P10+1/P11+1/P12+1/P13+1/P14+1/P15+1/P16+1/P17+1/P18+1/P19+1/P20+1/P21+1/P22+1/P23+1/P24+1/P25+1/P26+1/P27)</f>
        <v>#DIV/0!</v>
      </c>
      <c r="T27" s="16"/>
      <c r="U27" s="76"/>
      <c r="V27" s="76"/>
      <c r="W27" s="76"/>
    </row>
    <row r="28" ht="15.75" customHeight="1">
      <c r="A28" s="70">
        <v>19.0</v>
      </c>
      <c r="B28" s="41" t="s">
        <v>89</v>
      </c>
      <c r="C28" s="51"/>
      <c r="D28" s="72">
        <f t="shared" si="1"/>
        <v>0</v>
      </c>
      <c r="E28" s="44">
        <f t="shared" si="2"/>
        <v>0</v>
      </c>
      <c r="F28" s="45">
        <f t="shared" si="5"/>
        <v>30</v>
      </c>
      <c r="G28" s="90"/>
      <c r="H28" s="90"/>
      <c r="I28" s="90"/>
      <c r="J28" s="90"/>
      <c r="K28" s="90"/>
      <c r="L28" s="90"/>
      <c r="M28" s="91"/>
      <c r="N28" s="70">
        <v>19.0</v>
      </c>
      <c r="O28" s="92" t="s">
        <v>89</v>
      </c>
      <c r="P28" s="94"/>
      <c r="Q28" s="43" t="str">
        <f t="shared" si="3"/>
        <v>#DIV/0!</v>
      </c>
      <c r="R28" s="44" t="str">
        <f t="shared" si="6"/>
        <v>#DIV/0!</v>
      </c>
      <c r="S28" s="52" t="str">
        <f>1/(1/P10+1/P11+1/P12+1/P13+1/P14+1/P15+1/P16+1/P17+1/P18+1/P19+1/P20+1/P21+1/P22+1/P23+1/P24+1/P25+1/P26+1/P27+1/P28)</f>
        <v>#DIV/0!</v>
      </c>
      <c r="T28" s="16"/>
      <c r="U28" s="76"/>
      <c r="V28" s="76"/>
      <c r="W28" s="76"/>
    </row>
    <row r="29" ht="15.75" customHeight="1">
      <c r="A29" s="70">
        <v>20.0</v>
      </c>
      <c r="B29" s="41" t="s">
        <v>90</v>
      </c>
      <c r="C29" s="51"/>
      <c r="D29" s="72">
        <f t="shared" si="1"/>
        <v>0</v>
      </c>
      <c r="E29" s="44">
        <f t="shared" si="2"/>
        <v>0</v>
      </c>
      <c r="F29" s="45">
        <f t="shared" si="5"/>
        <v>30</v>
      </c>
      <c r="G29" s="90"/>
      <c r="H29" s="90"/>
      <c r="I29" s="90"/>
      <c r="J29" s="90"/>
      <c r="K29" s="90"/>
      <c r="L29" s="90"/>
      <c r="M29" s="91"/>
      <c r="N29" s="70">
        <v>20.0</v>
      </c>
      <c r="O29" s="92" t="s">
        <v>90</v>
      </c>
      <c r="P29" s="94"/>
      <c r="Q29" s="43" t="str">
        <f t="shared" si="3"/>
        <v>#DIV/0!</v>
      </c>
      <c r="R29" s="44" t="str">
        <f t="shared" si="6"/>
        <v>#DIV/0!</v>
      </c>
      <c r="S29" s="52" t="str">
        <f>1/(1/P10+1/P11+1/P12+1/P13+1/P14+1/P15+1/P16+1/P17+1/P18+1/P19+1/P20+1/P21+1/P22+1/P23+1/P24+1/P25+1/P26+1/P27+1/P28+1/P29)</f>
        <v>#DIV/0!</v>
      </c>
      <c r="T29" s="16"/>
      <c r="U29" s="76"/>
      <c r="V29" s="76"/>
      <c r="W29" s="76"/>
    </row>
    <row r="30" ht="15.75" customHeight="1">
      <c r="A30" s="53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75"/>
      <c r="N30" s="53"/>
      <c r="O30" s="16"/>
      <c r="P30" s="16"/>
      <c r="Q30" s="16"/>
      <c r="R30" s="16"/>
      <c r="S30" s="16"/>
      <c r="T30" s="16"/>
      <c r="U30" s="76"/>
      <c r="V30" s="76"/>
      <c r="W30" s="76"/>
    </row>
    <row r="31" ht="15.75" customHeight="1">
      <c r="A31" s="53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75"/>
      <c r="N31" s="53"/>
      <c r="O31" s="16"/>
      <c r="P31" s="16"/>
      <c r="Q31" s="16"/>
      <c r="R31" s="16"/>
      <c r="S31" s="16"/>
      <c r="T31" s="16"/>
      <c r="U31" s="76"/>
      <c r="V31" s="76"/>
      <c r="W31" s="76"/>
    </row>
    <row r="32" ht="15.75" customHeight="1">
      <c r="A32" s="53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75"/>
      <c r="N32" s="53"/>
      <c r="O32" s="16"/>
      <c r="P32" s="16"/>
      <c r="Q32" s="16"/>
      <c r="R32" s="16"/>
      <c r="S32" s="16"/>
      <c r="T32" s="16"/>
      <c r="U32" s="76"/>
      <c r="V32" s="76"/>
      <c r="W32" s="76"/>
    </row>
    <row r="33" ht="15.75" customHeight="1">
      <c r="A33" s="53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75"/>
      <c r="N33" s="53"/>
      <c r="O33" s="16"/>
      <c r="P33" s="16"/>
      <c r="Q33" s="16"/>
      <c r="R33" s="16"/>
      <c r="S33" s="16"/>
      <c r="T33" s="16"/>
      <c r="U33" s="76"/>
      <c r="V33" s="76"/>
      <c r="W33" s="76"/>
    </row>
    <row r="34" ht="15.75" customHeight="1">
      <c r="A34" s="53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75"/>
      <c r="N34" s="53"/>
      <c r="O34" s="16"/>
      <c r="P34" s="16"/>
      <c r="Q34" s="16"/>
      <c r="R34" s="16"/>
      <c r="S34" s="16"/>
      <c r="T34" s="16"/>
      <c r="U34" s="76"/>
      <c r="V34" s="76"/>
      <c r="W34" s="76"/>
    </row>
    <row r="35" ht="15.75" customHeight="1">
      <c r="A35" s="53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75"/>
      <c r="N35" s="53"/>
      <c r="O35" s="16"/>
      <c r="P35" s="16"/>
      <c r="Q35" s="16"/>
      <c r="R35" s="16"/>
      <c r="S35" s="16"/>
      <c r="T35" s="16"/>
      <c r="U35" s="76"/>
      <c r="V35" s="76"/>
      <c r="W35" s="76"/>
    </row>
    <row r="36" ht="15.75" customHeight="1">
      <c r="A36" s="53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75"/>
      <c r="N36" s="53"/>
      <c r="O36" s="16"/>
      <c r="P36" s="16"/>
      <c r="Q36" s="16"/>
      <c r="R36" s="16"/>
      <c r="S36" s="16"/>
      <c r="T36" s="16"/>
      <c r="U36" s="76"/>
      <c r="V36" s="76"/>
      <c r="W36" s="76"/>
    </row>
    <row r="37" ht="15.75" customHeight="1">
      <c r="A37" s="53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75"/>
      <c r="N37" s="53"/>
      <c r="O37" s="16"/>
      <c r="P37" s="16"/>
      <c r="Q37" s="16"/>
      <c r="R37" s="16"/>
      <c r="S37" s="16"/>
      <c r="T37" s="16"/>
      <c r="U37" s="76"/>
      <c r="V37" s="76"/>
      <c r="W37" s="76"/>
    </row>
    <row r="38" ht="15.75" customHeight="1">
      <c r="A38" s="53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75"/>
      <c r="N38" s="53"/>
      <c r="O38" s="16"/>
      <c r="P38" s="16"/>
      <c r="Q38" s="16"/>
      <c r="R38" s="16"/>
      <c r="S38" s="16"/>
      <c r="T38" s="16"/>
      <c r="U38" s="76"/>
      <c r="V38" s="76"/>
      <c r="W38" s="76"/>
    </row>
    <row r="39" ht="15.75" customHeight="1">
      <c r="A39" s="53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75"/>
      <c r="N39" s="53"/>
      <c r="O39" s="16"/>
      <c r="P39" s="16"/>
      <c r="Q39" s="16"/>
      <c r="R39" s="16"/>
      <c r="S39" s="16"/>
      <c r="T39" s="16"/>
      <c r="U39" s="76"/>
      <c r="V39" s="76"/>
      <c r="W39" s="76"/>
    </row>
    <row r="40" ht="15.75" customHeight="1">
      <c r="A40" s="53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75"/>
      <c r="N40" s="53"/>
      <c r="O40" s="16"/>
      <c r="P40" s="16"/>
      <c r="Q40" s="16"/>
      <c r="R40" s="16"/>
      <c r="S40" s="16"/>
      <c r="T40" s="16"/>
      <c r="U40" s="76"/>
      <c r="V40" s="76"/>
      <c r="W40" s="76"/>
    </row>
    <row r="41" ht="15.75" customHeight="1">
      <c r="A41" s="53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75"/>
      <c r="N41" s="53"/>
      <c r="O41" s="16"/>
      <c r="P41" s="16"/>
      <c r="Q41" s="16"/>
      <c r="R41" s="16"/>
      <c r="S41" s="16"/>
      <c r="T41" s="16"/>
      <c r="U41" s="76"/>
      <c r="V41" s="76"/>
      <c r="W41" s="76"/>
    </row>
    <row r="42" ht="15.75" customHeight="1">
      <c r="A42" s="53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75"/>
      <c r="N42" s="53"/>
      <c r="O42" s="16"/>
      <c r="P42" s="16"/>
      <c r="Q42" s="16"/>
      <c r="R42" s="16"/>
      <c r="S42" s="16"/>
      <c r="T42" s="16"/>
      <c r="U42" s="76"/>
      <c r="V42" s="76"/>
      <c r="W42" s="76"/>
    </row>
    <row r="43" ht="15.75" customHeight="1">
      <c r="A43" s="53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75"/>
      <c r="N43" s="53"/>
      <c r="O43" s="16"/>
      <c r="P43" s="16"/>
      <c r="Q43" s="16"/>
      <c r="R43" s="16"/>
      <c r="S43" s="16"/>
      <c r="T43" s="16"/>
      <c r="U43" s="76"/>
      <c r="V43" s="76"/>
      <c r="W43" s="76"/>
    </row>
    <row r="44" ht="15.75" customHeight="1">
      <c r="A44" s="53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75"/>
      <c r="N44" s="53"/>
      <c r="O44" s="16"/>
      <c r="P44" s="16"/>
      <c r="Q44" s="16"/>
      <c r="R44" s="16"/>
      <c r="S44" s="16"/>
      <c r="T44" s="16"/>
      <c r="U44" s="76"/>
      <c r="V44" s="76"/>
      <c r="W44" s="76"/>
    </row>
    <row r="45" ht="15.75" customHeight="1">
      <c r="A45" s="53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75"/>
      <c r="N45" s="53"/>
      <c r="O45" s="16"/>
      <c r="P45" s="16"/>
      <c r="Q45" s="16"/>
      <c r="R45" s="16"/>
      <c r="S45" s="16"/>
      <c r="T45" s="16"/>
      <c r="U45" s="76"/>
      <c r="V45" s="76"/>
      <c r="W45" s="76"/>
    </row>
    <row r="46" ht="15.75" customHeight="1">
      <c r="A46" s="53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75"/>
      <c r="N46" s="53"/>
      <c r="O46" s="16"/>
      <c r="P46" s="16"/>
      <c r="Q46" s="16"/>
      <c r="R46" s="16"/>
      <c r="S46" s="16"/>
      <c r="T46" s="16"/>
      <c r="U46" s="76"/>
      <c r="V46" s="76"/>
      <c r="W46" s="76"/>
    </row>
    <row r="47" ht="15.75" customHeight="1">
      <c r="A47" s="53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75"/>
      <c r="N47" s="53"/>
      <c r="O47" s="16"/>
      <c r="P47" s="16"/>
      <c r="Q47" s="16"/>
      <c r="R47" s="16"/>
      <c r="S47" s="16"/>
      <c r="T47" s="16"/>
      <c r="U47" s="76"/>
      <c r="V47" s="76"/>
      <c r="W47" s="76"/>
    </row>
    <row r="48" ht="15.75" customHeight="1">
      <c r="A48" s="53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75"/>
      <c r="N48" s="53"/>
      <c r="O48" s="16"/>
      <c r="P48" s="16"/>
      <c r="Q48" s="16"/>
      <c r="R48" s="16"/>
      <c r="S48" s="16"/>
      <c r="T48" s="16"/>
      <c r="U48" s="76"/>
      <c r="V48" s="76"/>
      <c r="W48" s="76"/>
    </row>
    <row r="49" ht="15.75" customHeight="1">
      <c r="A49" s="53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75"/>
      <c r="N49" s="53"/>
      <c r="O49" s="16"/>
      <c r="P49" s="16"/>
      <c r="Q49" s="16"/>
      <c r="R49" s="16"/>
      <c r="S49" s="16"/>
      <c r="T49" s="16"/>
      <c r="U49" s="76"/>
      <c r="V49" s="76"/>
      <c r="W49" s="76"/>
    </row>
    <row r="50" ht="15.75" customHeight="1">
      <c r="A50" s="53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75"/>
      <c r="N50" s="53"/>
      <c r="O50" s="16"/>
      <c r="P50" s="16"/>
      <c r="Q50" s="16"/>
      <c r="R50" s="16"/>
      <c r="S50" s="16"/>
      <c r="T50" s="16"/>
      <c r="U50" s="76"/>
      <c r="V50" s="76"/>
      <c r="W50" s="76"/>
    </row>
    <row r="51" ht="15.75" customHeight="1">
      <c r="A51" s="53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75"/>
      <c r="N51" s="53"/>
      <c r="O51" s="16"/>
      <c r="P51" s="16"/>
      <c r="Q51" s="16"/>
      <c r="R51" s="16"/>
      <c r="S51" s="16"/>
      <c r="T51" s="16"/>
      <c r="U51" s="76"/>
      <c r="V51" s="76"/>
      <c r="W51" s="76"/>
    </row>
    <row r="52" ht="15.75" customHeight="1">
      <c r="A52" s="53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75"/>
      <c r="N52" s="53"/>
      <c r="O52" s="16"/>
      <c r="P52" s="16"/>
      <c r="Q52" s="16"/>
      <c r="R52" s="16"/>
      <c r="S52" s="16"/>
      <c r="T52" s="16"/>
      <c r="U52" s="76"/>
      <c r="V52" s="76"/>
      <c r="W52" s="76"/>
    </row>
    <row r="53" ht="15.75" customHeight="1">
      <c r="A53" s="53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75"/>
      <c r="N53" s="53"/>
      <c r="O53" s="16"/>
      <c r="P53" s="16"/>
      <c r="Q53" s="16"/>
      <c r="R53" s="16"/>
      <c r="S53" s="16"/>
      <c r="T53" s="16"/>
      <c r="U53" s="76"/>
      <c r="V53" s="76"/>
      <c r="W53" s="76"/>
    </row>
    <row r="54" ht="15.75" customHeight="1">
      <c r="A54" s="53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75"/>
      <c r="N54" s="53"/>
      <c r="O54" s="16"/>
      <c r="P54" s="16"/>
      <c r="Q54" s="16"/>
      <c r="R54" s="16"/>
      <c r="S54" s="16"/>
      <c r="T54" s="16"/>
      <c r="U54" s="76"/>
      <c r="V54" s="76"/>
      <c r="W54" s="76"/>
    </row>
    <row r="55" ht="15.75" customHeight="1">
      <c r="A55" s="53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75"/>
      <c r="N55" s="53"/>
      <c r="O55" s="16"/>
      <c r="P55" s="16"/>
      <c r="Q55" s="16"/>
      <c r="R55" s="16"/>
      <c r="S55" s="16"/>
      <c r="T55" s="16"/>
      <c r="U55" s="76"/>
      <c r="V55" s="76"/>
      <c r="W55" s="76"/>
    </row>
    <row r="56" ht="15.75" customHeight="1">
      <c r="A56" s="53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75"/>
      <c r="N56" s="53"/>
      <c r="O56" s="16"/>
      <c r="P56" s="16"/>
      <c r="Q56" s="16"/>
      <c r="R56" s="16"/>
      <c r="S56" s="16"/>
      <c r="T56" s="16"/>
      <c r="U56" s="76"/>
      <c r="V56" s="76"/>
      <c r="W56" s="76"/>
    </row>
    <row r="57" ht="15.75" customHeight="1">
      <c r="A57" s="53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75"/>
      <c r="N57" s="53"/>
      <c r="O57" s="16"/>
      <c r="P57" s="16"/>
      <c r="Q57" s="16"/>
      <c r="R57" s="16"/>
      <c r="S57" s="16"/>
      <c r="T57" s="16"/>
      <c r="U57" s="76"/>
      <c r="V57" s="76"/>
      <c r="W57" s="76"/>
    </row>
    <row r="58" ht="15.75" customHeight="1">
      <c r="A58" s="53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75"/>
      <c r="N58" s="53"/>
      <c r="O58" s="16"/>
      <c r="P58" s="16"/>
      <c r="Q58" s="16"/>
      <c r="R58" s="16"/>
      <c r="S58" s="16"/>
      <c r="T58" s="16"/>
      <c r="U58" s="76"/>
      <c r="V58" s="76"/>
      <c r="W58" s="76"/>
    </row>
    <row r="59" ht="15.75" customHeight="1">
      <c r="A59" s="53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75"/>
      <c r="N59" s="53"/>
      <c r="O59" s="16"/>
      <c r="P59" s="16"/>
      <c r="Q59" s="16"/>
      <c r="R59" s="16"/>
      <c r="S59" s="16"/>
      <c r="T59" s="16"/>
      <c r="U59" s="76"/>
      <c r="V59" s="76"/>
      <c r="W59" s="76"/>
    </row>
    <row r="60" ht="15.75" customHeight="1">
      <c r="A60" s="53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75"/>
      <c r="N60" s="53"/>
      <c r="O60" s="16"/>
      <c r="P60" s="16"/>
      <c r="Q60" s="16"/>
      <c r="R60" s="16"/>
      <c r="S60" s="16"/>
      <c r="T60" s="16"/>
      <c r="U60" s="76"/>
      <c r="V60" s="76"/>
      <c r="W60" s="76"/>
    </row>
    <row r="61" ht="15.75" customHeight="1">
      <c r="A61" s="53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75"/>
      <c r="N61" s="53"/>
      <c r="O61" s="16"/>
      <c r="P61" s="16"/>
      <c r="Q61" s="16"/>
      <c r="R61" s="16"/>
      <c r="S61" s="16"/>
      <c r="T61" s="16"/>
      <c r="U61" s="76"/>
      <c r="V61" s="76"/>
      <c r="W61" s="76"/>
    </row>
    <row r="62" ht="15.75" customHeight="1">
      <c r="A62" s="53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75"/>
      <c r="N62" s="53"/>
      <c r="O62" s="16"/>
      <c r="P62" s="16"/>
      <c r="Q62" s="16"/>
      <c r="R62" s="16"/>
      <c r="S62" s="16"/>
      <c r="T62" s="16"/>
      <c r="U62" s="76"/>
      <c r="V62" s="76"/>
      <c r="W62" s="76"/>
    </row>
    <row r="63" ht="15.75" customHeight="1">
      <c r="A63" s="53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75"/>
      <c r="N63" s="53"/>
      <c r="O63" s="16"/>
      <c r="P63" s="16"/>
      <c r="Q63" s="16"/>
      <c r="R63" s="16"/>
      <c r="S63" s="16"/>
      <c r="T63" s="16"/>
      <c r="U63" s="76"/>
      <c r="V63" s="76"/>
      <c r="W63" s="76"/>
    </row>
    <row r="64" ht="15.75" customHeight="1">
      <c r="A64" s="53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75"/>
      <c r="N64" s="53"/>
      <c r="O64" s="16"/>
      <c r="P64" s="16"/>
      <c r="Q64" s="16"/>
      <c r="R64" s="16"/>
      <c r="S64" s="16"/>
      <c r="T64" s="16"/>
      <c r="U64" s="76"/>
      <c r="V64" s="76"/>
      <c r="W64" s="76"/>
    </row>
    <row r="65" ht="15.75" customHeight="1">
      <c r="A65" s="53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75"/>
      <c r="N65" s="53"/>
      <c r="O65" s="16"/>
      <c r="P65" s="16"/>
      <c r="Q65" s="16"/>
      <c r="R65" s="16"/>
      <c r="S65" s="16"/>
      <c r="T65" s="16"/>
      <c r="U65" s="76"/>
      <c r="V65" s="76"/>
      <c r="W65" s="76"/>
    </row>
    <row r="66" ht="15.75" customHeight="1">
      <c r="A66" s="53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75"/>
      <c r="N66" s="53"/>
      <c r="O66" s="16"/>
      <c r="P66" s="16"/>
      <c r="Q66" s="16"/>
      <c r="R66" s="16"/>
      <c r="S66" s="16"/>
      <c r="T66" s="16"/>
      <c r="U66" s="76"/>
      <c r="V66" s="76"/>
      <c r="W66" s="76"/>
    </row>
    <row r="67" ht="15.75" customHeight="1">
      <c r="A67" s="53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75"/>
      <c r="N67" s="53"/>
      <c r="O67" s="16"/>
      <c r="P67" s="16"/>
      <c r="Q67" s="16"/>
      <c r="R67" s="16"/>
      <c r="S67" s="16"/>
      <c r="T67" s="16"/>
      <c r="U67" s="76"/>
      <c r="V67" s="76"/>
      <c r="W67" s="76"/>
    </row>
    <row r="68" ht="15.75" customHeight="1">
      <c r="A68" s="53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75"/>
      <c r="N68" s="53"/>
      <c r="O68" s="16"/>
      <c r="P68" s="16"/>
      <c r="Q68" s="16"/>
      <c r="R68" s="16"/>
      <c r="S68" s="16"/>
      <c r="T68" s="16"/>
      <c r="U68" s="76"/>
      <c r="V68" s="76"/>
      <c r="W68" s="76"/>
    </row>
    <row r="69" ht="15.75" customHeight="1">
      <c r="A69" s="53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75"/>
      <c r="N69" s="53"/>
      <c r="O69" s="16"/>
      <c r="P69" s="16"/>
      <c r="Q69" s="16"/>
      <c r="R69" s="16"/>
      <c r="S69" s="16"/>
      <c r="T69" s="16"/>
      <c r="U69" s="76"/>
      <c r="V69" s="76"/>
      <c r="W69" s="76"/>
    </row>
    <row r="70" ht="15.75" customHeight="1">
      <c r="A70" s="53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75"/>
      <c r="N70" s="53"/>
      <c r="O70" s="16"/>
      <c r="P70" s="16"/>
      <c r="Q70" s="16"/>
      <c r="R70" s="16"/>
      <c r="S70" s="16"/>
      <c r="T70" s="16"/>
      <c r="U70" s="76"/>
      <c r="V70" s="76"/>
      <c r="W70" s="76"/>
    </row>
    <row r="71" ht="15.75" customHeight="1">
      <c r="A71" s="53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75"/>
      <c r="N71" s="53"/>
      <c r="O71" s="16"/>
      <c r="P71" s="16"/>
      <c r="Q71" s="16"/>
      <c r="R71" s="16"/>
      <c r="S71" s="16"/>
      <c r="T71" s="16"/>
      <c r="U71" s="76"/>
      <c r="V71" s="76"/>
      <c r="W71" s="76"/>
    </row>
    <row r="72" ht="15.75" customHeight="1">
      <c r="A72" s="53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75"/>
      <c r="N72" s="53"/>
      <c r="O72" s="16"/>
      <c r="P72" s="16"/>
      <c r="Q72" s="16"/>
      <c r="R72" s="16"/>
      <c r="S72" s="16"/>
      <c r="T72" s="16"/>
      <c r="U72" s="76"/>
      <c r="V72" s="76"/>
      <c r="W72" s="76"/>
    </row>
    <row r="73" ht="15.75" customHeight="1">
      <c r="A73" s="53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75"/>
      <c r="N73" s="53"/>
      <c r="O73" s="16"/>
      <c r="P73" s="16"/>
      <c r="Q73" s="16"/>
      <c r="R73" s="16"/>
      <c r="S73" s="16"/>
      <c r="T73" s="16"/>
      <c r="U73" s="76"/>
      <c r="V73" s="76"/>
      <c r="W73" s="76"/>
    </row>
    <row r="74" ht="15.75" customHeight="1">
      <c r="A74" s="53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75"/>
      <c r="N74" s="53"/>
      <c r="O74" s="16"/>
      <c r="P74" s="16"/>
      <c r="Q74" s="16"/>
      <c r="R74" s="16"/>
      <c r="S74" s="16"/>
      <c r="T74" s="16"/>
      <c r="U74" s="76"/>
      <c r="V74" s="76"/>
      <c r="W74" s="76"/>
    </row>
    <row r="75" ht="15.75" customHeight="1">
      <c r="A75" s="53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75"/>
      <c r="N75" s="53"/>
      <c r="O75" s="16"/>
      <c r="P75" s="16"/>
      <c r="Q75" s="16"/>
      <c r="R75" s="16"/>
      <c r="S75" s="16"/>
      <c r="T75" s="16"/>
      <c r="U75" s="76"/>
      <c r="V75" s="76"/>
      <c r="W75" s="76"/>
    </row>
    <row r="76" ht="15.75" customHeight="1">
      <c r="A76" s="53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75"/>
      <c r="N76" s="53"/>
      <c r="O76" s="16"/>
      <c r="P76" s="16"/>
      <c r="Q76" s="16"/>
      <c r="R76" s="16"/>
      <c r="S76" s="16"/>
      <c r="T76" s="16"/>
      <c r="U76" s="76"/>
      <c r="V76" s="76"/>
      <c r="W76" s="76"/>
    </row>
    <row r="77" ht="15.75" customHeight="1">
      <c r="A77" s="53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75"/>
      <c r="N77" s="53"/>
      <c r="O77" s="16"/>
      <c r="P77" s="16"/>
      <c r="Q77" s="16"/>
      <c r="R77" s="16"/>
      <c r="S77" s="16"/>
      <c r="T77" s="16"/>
      <c r="U77" s="76"/>
      <c r="V77" s="76"/>
      <c r="W77" s="76"/>
    </row>
    <row r="78" ht="15.75" customHeight="1">
      <c r="A78" s="53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75"/>
      <c r="N78" s="53"/>
      <c r="O78" s="16"/>
      <c r="P78" s="16"/>
      <c r="Q78" s="16"/>
      <c r="R78" s="16"/>
      <c r="S78" s="16"/>
      <c r="T78" s="16"/>
      <c r="U78" s="76"/>
      <c r="V78" s="76"/>
      <c r="W78" s="76"/>
    </row>
    <row r="79" ht="15.75" customHeight="1">
      <c r="A79" s="53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75"/>
      <c r="N79" s="53"/>
      <c r="O79" s="16"/>
      <c r="P79" s="16"/>
      <c r="Q79" s="16"/>
      <c r="R79" s="16"/>
      <c r="S79" s="16"/>
      <c r="T79" s="16"/>
      <c r="U79" s="76"/>
      <c r="V79" s="76"/>
      <c r="W79" s="76"/>
    </row>
    <row r="80" ht="15.75" customHeight="1">
      <c r="A80" s="53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75"/>
      <c r="N80" s="53"/>
      <c r="O80" s="16"/>
      <c r="P80" s="16"/>
      <c r="Q80" s="16"/>
      <c r="R80" s="16"/>
      <c r="S80" s="16"/>
      <c r="T80" s="16"/>
      <c r="U80" s="76"/>
      <c r="V80" s="76"/>
      <c r="W80" s="76"/>
    </row>
    <row r="81" ht="15.75" customHeight="1">
      <c r="A81" s="53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75"/>
      <c r="N81" s="53"/>
      <c r="O81" s="16"/>
      <c r="P81" s="16"/>
      <c r="Q81" s="16"/>
      <c r="R81" s="16"/>
      <c r="S81" s="16"/>
      <c r="T81" s="16"/>
      <c r="U81" s="76"/>
      <c r="V81" s="76"/>
      <c r="W81" s="76"/>
    </row>
    <row r="82" ht="15.75" customHeight="1">
      <c r="A82" s="53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75"/>
      <c r="N82" s="53"/>
      <c r="O82" s="16"/>
      <c r="P82" s="16"/>
      <c r="Q82" s="16"/>
      <c r="R82" s="16"/>
      <c r="S82" s="16"/>
      <c r="T82" s="16"/>
      <c r="U82" s="76"/>
      <c r="V82" s="76"/>
      <c r="W82" s="76"/>
    </row>
    <row r="83" ht="15.75" customHeight="1">
      <c r="A83" s="53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75"/>
      <c r="N83" s="53"/>
      <c r="O83" s="16"/>
      <c r="P83" s="16"/>
      <c r="Q83" s="16"/>
      <c r="R83" s="16"/>
      <c r="S83" s="16"/>
      <c r="T83" s="16"/>
      <c r="U83" s="76"/>
      <c r="V83" s="76"/>
      <c r="W83" s="76"/>
    </row>
    <row r="84" ht="15.75" customHeight="1">
      <c r="A84" s="53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75"/>
      <c r="N84" s="53"/>
      <c r="O84" s="16"/>
      <c r="P84" s="16"/>
      <c r="Q84" s="16"/>
      <c r="R84" s="16"/>
      <c r="S84" s="16"/>
      <c r="T84" s="16"/>
      <c r="U84" s="76"/>
      <c r="V84" s="76"/>
      <c r="W84" s="76"/>
    </row>
    <row r="85" ht="15.75" customHeight="1">
      <c r="A85" s="53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75"/>
      <c r="N85" s="53"/>
      <c r="O85" s="16"/>
      <c r="P85" s="16"/>
      <c r="Q85" s="16"/>
      <c r="R85" s="16"/>
      <c r="S85" s="16"/>
      <c r="T85" s="16"/>
      <c r="U85" s="76"/>
      <c r="V85" s="76"/>
      <c r="W85" s="76"/>
    </row>
    <row r="86" ht="15.75" customHeight="1">
      <c r="A86" s="53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75"/>
      <c r="N86" s="53"/>
      <c r="O86" s="16"/>
      <c r="P86" s="16"/>
      <c r="Q86" s="16"/>
      <c r="R86" s="16"/>
      <c r="S86" s="16"/>
      <c r="T86" s="16"/>
      <c r="U86" s="76"/>
      <c r="V86" s="76"/>
      <c r="W86" s="76"/>
    </row>
    <row r="87" ht="15.75" customHeight="1">
      <c r="A87" s="53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75"/>
      <c r="N87" s="53"/>
      <c r="O87" s="16"/>
      <c r="P87" s="16"/>
      <c r="Q87" s="16"/>
      <c r="R87" s="16"/>
      <c r="S87" s="16"/>
      <c r="T87" s="16"/>
      <c r="U87" s="76"/>
      <c r="V87" s="76"/>
      <c r="W87" s="76"/>
    </row>
    <row r="88" ht="15.75" customHeight="1">
      <c r="A88" s="53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75"/>
      <c r="N88" s="53"/>
      <c r="O88" s="16"/>
      <c r="P88" s="16"/>
      <c r="Q88" s="16"/>
      <c r="R88" s="16"/>
      <c r="S88" s="16"/>
      <c r="T88" s="16"/>
      <c r="U88" s="76"/>
      <c r="V88" s="76"/>
      <c r="W88" s="76"/>
    </row>
    <row r="89" ht="15.75" customHeight="1">
      <c r="A89" s="53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75"/>
      <c r="N89" s="53"/>
      <c r="O89" s="16"/>
      <c r="P89" s="16"/>
      <c r="Q89" s="16"/>
      <c r="R89" s="16"/>
      <c r="S89" s="16"/>
      <c r="T89" s="16"/>
      <c r="U89" s="76"/>
      <c r="V89" s="76"/>
      <c r="W89" s="76"/>
    </row>
    <row r="90" ht="15.75" customHeight="1">
      <c r="A90" s="53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75"/>
      <c r="N90" s="53"/>
      <c r="O90" s="16"/>
      <c r="P90" s="16"/>
      <c r="Q90" s="16"/>
      <c r="R90" s="16"/>
      <c r="S90" s="16"/>
      <c r="T90" s="16"/>
      <c r="U90" s="76"/>
      <c r="V90" s="76"/>
      <c r="W90" s="76"/>
    </row>
    <row r="91" ht="15.75" customHeight="1">
      <c r="A91" s="53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75"/>
      <c r="N91" s="53"/>
      <c r="O91" s="16"/>
      <c r="P91" s="16"/>
      <c r="Q91" s="16"/>
      <c r="R91" s="16"/>
      <c r="S91" s="16"/>
      <c r="T91" s="16"/>
      <c r="U91" s="76"/>
      <c r="V91" s="76"/>
      <c r="W91" s="76"/>
    </row>
    <row r="92" ht="15.75" customHeight="1">
      <c r="A92" s="53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75"/>
      <c r="N92" s="53"/>
      <c r="O92" s="16"/>
      <c r="P92" s="16"/>
      <c r="Q92" s="16"/>
      <c r="R92" s="16"/>
      <c r="S92" s="16"/>
      <c r="T92" s="16"/>
      <c r="U92" s="76"/>
      <c r="V92" s="76"/>
      <c r="W92" s="76"/>
    </row>
    <row r="93" ht="15.75" customHeight="1">
      <c r="A93" s="53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75"/>
      <c r="N93" s="53"/>
      <c r="O93" s="16"/>
      <c r="P93" s="16"/>
      <c r="Q93" s="16"/>
      <c r="R93" s="16"/>
      <c r="S93" s="16"/>
      <c r="T93" s="16"/>
      <c r="U93" s="76"/>
      <c r="V93" s="76"/>
      <c r="W93" s="76"/>
    </row>
    <row r="94" ht="15.75" customHeight="1">
      <c r="A94" s="53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75"/>
      <c r="N94" s="53"/>
      <c r="O94" s="16"/>
      <c r="P94" s="16"/>
      <c r="Q94" s="16"/>
      <c r="R94" s="16"/>
      <c r="S94" s="16"/>
      <c r="T94" s="16"/>
      <c r="U94" s="76"/>
      <c r="V94" s="76"/>
      <c r="W94" s="76"/>
    </row>
    <row r="95" ht="15.75" customHeight="1">
      <c r="A95" s="53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75"/>
      <c r="N95" s="53"/>
      <c r="O95" s="16"/>
      <c r="P95" s="16"/>
      <c r="Q95" s="16"/>
      <c r="R95" s="16"/>
      <c r="S95" s="16"/>
      <c r="T95" s="16"/>
      <c r="U95" s="76"/>
      <c r="V95" s="76"/>
      <c r="W95" s="76"/>
    </row>
    <row r="96" ht="15.75" customHeight="1">
      <c r="A96" s="53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75"/>
      <c r="N96" s="53"/>
      <c r="O96" s="16"/>
      <c r="P96" s="16"/>
      <c r="Q96" s="16"/>
      <c r="R96" s="16"/>
      <c r="S96" s="16"/>
      <c r="T96" s="16"/>
      <c r="U96" s="76"/>
      <c r="V96" s="76"/>
      <c r="W96" s="76"/>
    </row>
    <row r="97" ht="15.75" customHeight="1">
      <c r="A97" s="53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75"/>
      <c r="N97" s="53"/>
      <c r="O97" s="16"/>
      <c r="P97" s="16"/>
      <c r="Q97" s="16"/>
      <c r="R97" s="16"/>
      <c r="S97" s="16"/>
      <c r="T97" s="16"/>
      <c r="U97" s="76"/>
      <c r="V97" s="76"/>
      <c r="W97" s="76"/>
    </row>
    <row r="98" ht="15.75" customHeight="1">
      <c r="A98" s="53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75"/>
      <c r="N98" s="53"/>
      <c r="O98" s="16"/>
      <c r="P98" s="16"/>
      <c r="Q98" s="16"/>
      <c r="R98" s="16"/>
      <c r="S98" s="16"/>
      <c r="T98" s="16"/>
      <c r="U98" s="76"/>
      <c r="V98" s="76"/>
      <c r="W98" s="76"/>
    </row>
    <row r="99" ht="15.75" customHeight="1">
      <c r="A99" s="53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75"/>
      <c r="N99" s="53"/>
      <c r="O99" s="16"/>
      <c r="P99" s="16"/>
      <c r="Q99" s="16"/>
      <c r="R99" s="16"/>
      <c r="S99" s="16"/>
      <c r="T99" s="16"/>
      <c r="U99" s="76"/>
      <c r="V99" s="76"/>
      <c r="W99" s="76"/>
    </row>
    <row r="100" ht="15.75" customHeight="1">
      <c r="A100" s="53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75"/>
      <c r="N100" s="53"/>
      <c r="O100" s="16"/>
      <c r="P100" s="16"/>
      <c r="Q100" s="16"/>
      <c r="R100" s="16"/>
      <c r="S100" s="16"/>
      <c r="T100" s="16"/>
      <c r="U100" s="76"/>
      <c r="V100" s="76"/>
      <c r="W100" s="76"/>
    </row>
    <row r="101" ht="15.75" customHeight="1">
      <c r="A101" s="53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75"/>
      <c r="N101" s="53"/>
      <c r="O101" s="16"/>
      <c r="P101" s="16"/>
      <c r="Q101" s="16"/>
      <c r="R101" s="16"/>
      <c r="S101" s="16"/>
      <c r="T101" s="16"/>
      <c r="U101" s="76"/>
      <c r="V101" s="76"/>
      <c r="W101" s="76"/>
    </row>
    <row r="102" ht="15.75" customHeight="1">
      <c r="A102" s="53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75"/>
      <c r="N102" s="53"/>
      <c r="O102" s="16"/>
      <c r="P102" s="16"/>
      <c r="Q102" s="16"/>
      <c r="R102" s="16"/>
      <c r="S102" s="16"/>
      <c r="T102" s="16"/>
      <c r="U102" s="76"/>
      <c r="V102" s="76"/>
      <c r="W102" s="76"/>
    </row>
    <row r="103" ht="15.75" customHeight="1">
      <c r="A103" s="53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75"/>
      <c r="N103" s="53"/>
      <c r="O103" s="16"/>
      <c r="P103" s="16"/>
      <c r="Q103" s="16"/>
      <c r="R103" s="16"/>
      <c r="S103" s="16"/>
      <c r="T103" s="16"/>
      <c r="U103" s="76"/>
      <c r="V103" s="76"/>
      <c r="W103" s="76"/>
    </row>
    <row r="104" ht="15.75" customHeight="1">
      <c r="A104" s="53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75"/>
      <c r="N104" s="53"/>
      <c r="O104" s="16"/>
      <c r="P104" s="16"/>
      <c r="Q104" s="16"/>
      <c r="R104" s="16"/>
      <c r="S104" s="16"/>
      <c r="T104" s="16"/>
      <c r="U104" s="76"/>
      <c r="V104" s="76"/>
      <c r="W104" s="76"/>
    </row>
    <row r="105" ht="15.75" customHeight="1">
      <c r="A105" s="53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75"/>
      <c r="N105" s="53"/>
      <c r="O105" s="16"/>
      <c r="P105" s="16"/>
      <c r="Q105" s="16"/>
      <c r="R105" s="16"/>
      <c r="S105" s="16"/>
      <c r="T105" s="16"/>
      <c r="U105" s="76"/>
      <c r="V105" s="76"/>
      <c r="W105" s="76"/>
    </row>
    <row r="106" ht="15.75" customHeight="1">
      <c r="A106" s="53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75"/>
      <c r="N106" s="53"/>
      <c r="O106" s="16"/>
      <c r="P106" s="16"/>
      <c r="Q106" s="16"/>
      <c r="R106" s="16"/>
      <c r="S106" s="16"/>
      <c r="T106" s="16"/>
      <c r="U106" s="76"/>
      <c r="V106" s="76"/>
      <c r="W106" s="76"/>
    </row>
    <row r="107" ht="15.75" customHeight="1">
      <c r="A107" s="53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75"/>
      <c r="N107" s="53"/>
      <c r="O107" s="16"/>
      <c r="P107" s="16"/>
      <c r="Q107" s="16"/>
      <c r="R107" s="16"/>
      <c r="S107" s="16"/>
      <c r="T107" s="16"/>
      <c r="U107" s="76"/>
      <c r="V107" s="76"/>
      <c r="W107" s="76"/>
    </row>
    <row r="108" ht="15.75" customHeight="1">
      <c r="A108" s="53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75"/>
      <c r="N108" s="53"/>
      <c r="O108" s="16"/>
      <c r="P108" s="16"/>
      <c r="Q108" s="16"/>
      <c r="R108" s="16"/>
      <c r="S108" s="16"/>
      <c r="T108" s="16"/>
      <c r="U108" s="76"/>
      <c r="V108" s="76"/>
      <c r="W108" s="76"/>
    </row>
    <row r="109" ht="15.75" customHeight="1">
      <c r="A109" s="53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75"/>
      <c r="N109" s="53"/>
      <c r="O109" s="16"/>
      <c r="P109" s="16"/>
      <c r="Q109" s="16"/>
      <c r="R109" s="16"/>
      <c r="S109" s="16"/>
      <c r="T109" s="16"/>
      <c r="U109" s="76"/>
      <c r="V109" s="76"/>
      <c r="W109" s="76"/>
    </row>
    <row r="110" ht="15.75" customHeight="1">
      <c r="A110" s="53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75"/>
      <c r="N110" s="53"/>
      <c r="O110" s="16"/>
      <c r="P110" s="16"/>
      <c r="Q110" s="16"/>
      <c r="R110" s="16"/>
      <c r="S110" s="16"/>
      <c r="T110" s="16"/>
      <c r="U110" s="76"/>
      <c r="V110" s="76"/>
      <c r="W110" s="76"/>
    </row>
    <row r="111" ht="15.75" customHeight="1">
      <c r="A111" s="53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75"/>
      <c r="N111" s="53"/>
      <c r="O111" s="16"/>
      <c r="P111" s="16"/>
      <c r="Q111" s="16"/>
      <c r="R111" s="16"/>
      <c r="S111" s="16"/>
      <c r="T111" s="16"/>
      <c r="U111" s="76"/>
      <c r="V111" s="76"/>
      <c r="W111" s="76"/>
    </row>
    <row r="112" ht="15.75" customHeight="1">
      <c r="A112" s="53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75"/>
      <c r="N112" s="53"/>
      <c r="O112" s="16"/>
      <c r="P112" s="16"/>
      <c r="Q112" s="16"/>
      <c r="R112" s="16"/>
      <c r="S112" s="16"/>
      <c r="T112" s="16"/>
      <c r="U112" s="76"/>
      <c r="V112" s="76"/>
      <c r="W112" s="76"/>
    </row>
    <row r="113" ht="15.75" customHeight="1">
      <c r="A113" s="53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75"/>
      <c r="N113" s="53"/>
      <c r="O113" s="16"/>
      <c r="P113" s="16"/>
      <c r="Q113" s="16"/>
      <c r="R113" s="16"/>
      <c r="S113" s="16"/>
      <c r="T113" s="16"/>
      <c r="U113" s="76"/>
      <c r="V113" s="76"/>
      <c r="W113" s="76"/>
    </row>
    <row r="114" ht="15.75" customHeight="1">
      <c r="A114" s="53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75"/>
      <c r="N114" s="53"/>
      <c r="O114" s="16"/>
      <c r="P114" s="16"/>
      <c r="Q114" s="16"/>
      <c r="R114" s="16"/>
      <c r="S114" s="16"/>
      <c r="T114" s="16"/>
      <c r="U114" s="76"/>
      <c r="V114" s="76"/>
      <c r="W114" s="76"/>
    </row>
    <row r="115" ht="15.75" customHeight="1">
      <c r="A115" s="53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75"/>
      <c r="N115" s="53"/>
      <c r="O115" s="16"/>
      <c r="P115" s="16"/>
      <c r="Q115" s="16"/>
      <c r="R115" s="16"/>
      <c r="S115" s="16"/>
      <c r="T115" s="16"/>
      <c r="U115" s="76"/>
      <c r="V115" s="76"/>
      <c r="W115" s="76"/>
    </row>
    <row r="116" ht="15.75" customHeight="1">
      <c r="A116" s="53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75"/>
      <c r="N116" s="53"/>
      <c r="O116" s="16"/>
      <c r="P116" s="16"/>
      <c r="Q116" s="16"/>
      <c r="R116" s="16"/>
      <c r="S116" s="16"/>
      <c r="T116" s="16"/>
      <c r="U116" s="76"/>
      <c r="V116" s="76"/>
      <c r="W116" s="76"/>
    </row>
    <row r="117" ht="15.75" customHeight="1">
      <c r="A117" s="53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75"/>
      <c r="N117" s="53"/>
      <c r="O117" s="16"/>
      <c r="P117" s="16"/>
      <c r="Q117" s="16"/>
      <c r="R117" s="16"/>
      <c r="S117" s="16"/>
      <c r="T117" s="16"/>
      <c r="U117" s="76"/>
      <c r="V117" s="76"/>
      <c r="W117" s="76"/>
    </row>
    <row r="118" ht="15.75" customHeight="1">
      <c r="A118" s="53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75"/>
      <c r="N118" s="53"/>
      <c r="O118" s="16"/>
      <c r="P118" s="16"/>
      <c r="Q118" s="16"/>
      <c r="R118" s="16"/>
      <c r="S118" s="16"/>
      <c r="T118" s="16"/>
      <c r="U118" s="76"/>
      <c r="V118" s="76"/>
      <c r="W118" s="76"/>
    </row>
    <row r="119" ht="15.75" customHeight="1">
      <c r="A119" s="53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75"/>
      <c r="N119" s="53"/>
      <c r="O119" s="16"/>
      <c r="P119" s="16"/>
      <c r="Q119" s="16"/>
      <c r="R119" s="16"/>
      <c r="S119" s="16"/>
      <c r="T119" s="16"/>
      <c r="U119" s="76"/>
      <c r="V119" s="76"/>
      <c r="W119" s="76"/>
    </row>
    <row r="120" ht="15.75" customHeight="1">
      <c r="A120" s="53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75"/>
      <c r="N120" s="53"/>
      <c r="O120" s="16"/>
      <c r="P120" s="16"/>
      <c r="Q120" s="16"/>
      <c r="R120" s="16"/>
      <c r="S120" s="16"/>
      <c r="T120" s="16"/>
      <c r="U120" s="76"/>
      <c r="V120" s="76"/>
      <c r="W120" s="76"/>
    </row>
    <row r="121" ht="15.75" customHeight="1">
      <c r="A121" s="53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75"/>
      <c r="N121" s="53"/>
      <c r="O121" s="16"/>
      <c r="P121" s="16"/>
      <c r="Q121" s="16"/>
      <c r="R121" s="16"/>
      <c r="S121" s="16"/>
      <c r="T121" s="16"/>
      <c r="U121" s="76"/>
      <c r="V121" s="76"/>
      <c r="W121" s="76"/>
    </row>
    <row r="122" ht="15.75" customHeight="1">
      <c r="A122" s="53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75"/>
      <c r="N122" s="53"/>
      <c r="O122" s="16"/>
      <c r="P122" s="16"/>
      <c r="Q122" s="16"/>
      <c r="R122" s="16"/>
      <c r="S122" s="16"/>
      <c r="T122" s="16"/>
      <c r="U122" s="76"/>
      <c r="V122" s="76"/>
      <c r="W122" s="76"/>
    </row>
    <row r="123" ht="15.75" customHeight="1">
      <c r="A123" s="53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75"/>
      <c r="N123" s="53"/>
      <c r="O123" s="16"/>
      <c r="P123" s="16"/>
      <c r="Q123" s="16"/>
      <c r="R123" s="16"/>
      <c r="S123" s="16"/>
      <c r="T123" s="16"/>
      <c r="U123" s="76"/>
      <c r="V123" s="76"/>
      <c r="W123" s="76"/>
    </row>
    <row r="124" ht="15.75" customHeight="1">
      <c r="A124" s="53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75"/>
      <c r="N124" s="53"/>
      <c r="O124" s="16"/>
      <c r="P124" s="16"/>
      <c r="Q124" s="16"/>
      <c r="R124" s="16"/>
      <c r="S124" s="16"/>
      <c r="T124" s="16"/>
      <c r="U124" s="76"/>
      <c r="V124" s="76"/>
      <c r="W124" s="76"/>
    </row>
    <row r="125" ht="15.75" customHeight="1">
      <c r="A125" s="53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75"/>
      <c r="N125" s="53"/>
      <c r="O125" s="16"/>
      <c r="P125" s="16"/>
      <c r="Q125" s="16"/>
      <c r="R125" s="16"/>
      <c r="S125" s="16"/>
      <c r="T125" s="16"/>
      <c r="U125" s="76"/>
      <c r="V125" s="76"/>
      <c r="W125" s="76"/>
    </row>
    <row r="126" ht="15.75" customHeight="1">
      <c r="A126" s="53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75"/>
      <c r="N126" s="53"/>
      <c r="O126" s="16"/>
      <c r="P126" s="16"/>
      <c r="Q126" s="16"/>
      <c r="R126" s="16"/>
      <c r="S126" s="16"/>
      <c r="T126" s="16"/>
      <c r="U126" s="76"/>
      <c r="V126" s="76"/>
      <c r="W126" s="76"/>
    </row>
    <row r="127" ht="15.75" customHeight="1">
      <c r="A127" s="53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75"/>
      <c r="N127" s="53"/>
      <c r="O127" s="16"/>
      <c r="P127" s="16"/>
      <c r="Q127" s="16"/>
      <c r="R127" s="16"/>
      <c r="S127" s="16"/>
      <c r="T127" s="16"/>
      <c r="U127" s="76"/>
      <c r="V127" s="76"/>
      <c r="W127" s="76"/>
    </row>
    <row r="128" ht="15.75" customHeight="1">
      <c r="A128" s="53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75"/>
      <c r="N128" s="53"/>
      <c r="O128" s="16"/>
      <c r="P128" s="16"/>
      <c r="Q128" s="16"/>
      <c r="R128" s="16"/>
      <c r="S128" s="16"/>
      <c r="T128" s="16"/>
      <c r="U128" s="76"/>
      <c r="V128" s="76"/>
      <c r="W128" s="76"/>
    </row>
    <row r="129" ht="15.75" customHeight="1">
      <c r="A129" s="53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75"/>
      <c r="N129" s="53"/>
      <c r="O129" s="16"/>
      <c r="P129" s="16"/>
      <c r="Q129" s="16"/>
      <c r="R129" s="16"/>
      <c r="S129" s="16"/>
      <c r="T129" s="16"/>
      <c r="U129" s="76"/>
      <c r="V129" s="76"/>
      <c r="W129" s="76"/>
    </row>
    <row r="130" ht="15.75" customHeight="1">
      <c r="A130" s="53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75"/>
      <c r="N130" s="53"/>
      <c r="O130" s="16"/>
      <c r="P130" s="16"/>
      <c r="Q130" s="16"/>
      <c r="R130" s="16"/>
      <c r="S130" s="16"/>
      <c r="T130" s="16"/>
      <c r="U130" s="76"/>
      <c r="V130" s="76"/>
      <c r="W130" s="76"/>
    </row>
    <row r="131" ht="15.75" customHeight="1">
      <c r="A131" s="53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75"/>
      <c r="N131" s="53"/>
      <c r="O131" s="16"/>
      <c r="P131" s="16"/>
      <c r="Q131" s="16"/>
      <c r="R131" s="16"/>
      <c r="S131" s="16"/>
      <c r="T131" s="16"/>
      <c r="U131" s="76"/>
      <c r="V131" s="76"/>
      <c r="W131" s="76"/>
    </row>
    <row r="132" ht="15.75" customHeight="1">
      <c r="A132" s="53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75"/>
      <c r="N132" s="53"/>
      <c r="O132" s="16"/>
      <c r="P132" s="16"/>
      <c r="Q132" s="16"/>
      <c r="R132" s="16"/>
      <c r="S132" s="16"/>
      <c r="T132" s="16"/>
      <c r="U132" s="76"/>
      <c r="V132" s="76"/>
      <c r="W132" s="76"/>
    </row>
    <row r="133" ht="15.75" customHeight="1">
      <c r="A133" s="53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75"/>
      <c r="N133" s="53"/>
      <c r="O133" s="16"/>
      <c r="P133" s="16"/>
      <c r="Q133" s="16"/>
      <c r="R133" s="16"/>
      <c r="S133" s="16"/>
      <c r="T133" s="16"/>
      <c r="U133" s="76"/>
      <c r="V133" s="76"/>
      <c r="W133" s="76"/>
    </row>
    <row r="134" ht="15.75" customHeight="1">
      <c r="A134" s="53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75"/>
      <c r="N134" s="53"/>
      <c r="O134" s="16"/>
      <c r="P134" s="16"/>
      <c r="Q134" s="16"/>
      <c r="R134" s="16"/>
      <c r="S134" s="16"/>
      <c r="T134" s="16"/>
      <c r="U134" s="76"/>
      <c r="V134" s="76"/>
      <c r="W134" s="76"/>
    </row>
    <row r="135" ht="15.75" customHeight="1">
      <c r="A135" s="53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75"/>
      <c r="N135" s="53"/>
      <c r="O135" s="16"/>
      <c r="P135" s="16"/>
      <c r="Q135" s="16"/>
      <c r="R135" s="16"/>
      <c r="S135" s="16"/>
      <c r="T135" s="16"/>
      <c r="U135" s="76"/>
      <c r="V135" s="76"/>
      <c r="W135" s="76"/>
    </row>
    <row r="136" ht="15.75" customHeight="1">
      <c r="A136" s="53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75"/>
      <c r="N136" s="53"/>
      <c r="O136" s="16"/>
      <c r="P136" s="16"/>
      <c r="Q136" s="16"/>
      <c r="R136" s="16"/>
      <c r="S136" s="16"/>
      <c r="T136" s="16"/>
      <c r="U136" s="76"/>
      <c r="V136" s="76"/>
      <c r="W136" s="76"/>
    </row>
    <row r="137" ht="15.75" customHeight="1">
      <c r="A137" s="53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75"/>
      <c r="N137" s="53"/>
      <c r="O137" s="16"/>
      <c r="P137" s="16"/>
      <c r="Q137" s="16"/>
      <c r="R137" s="16"/>
      <c r="S137" s="16"/>
      <c r="T137" s="16"/>
      <c r="U137" s="76"/>
      <c r="V137" s="76"/>
      <c r="W137" s="76"/>
    </row>
    <row r="138" ht="15.75" customHeight="1">
      <c r="A138" s="53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75"/>
      <c r="N138" s="53"/>
      <c r="O138" s="16"/>
      <c r="P138" s="16"/>
      <c r="Q138" s="16"/>
      <c r="R138" s="16"/>
      <c r="S138" s="16"/>
      <c r="T138" s="16"/>
      <c r="U138" s="76"/>
      <c r="V138" s="76"/>
      <c r="W138" s="76"/>
    </row>
    <row r="139" ht="15.75" customHeight="1">
      <c r="A139" s="53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75"/>
      <c r="N139" s="53"/>
      <c r="O139" s="16"/>
      <c r="P139" s="16"/>
      <c r="Q139" s="16"/>
      <c r="R139" s="16"/>
      <c r="S139" s="16"/>
      <c r="T139" s="16"/>
      <c r="U139" s="76"/>
      <c r="V139" s="76"/>
      <c r="W139" s="76"/>
    </row>
    <row r="140" ht="15.75" customHeight="1">
      <c r="A140" s="53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75"/>
      <c r="N140" s="53"/>
      <c r="O140" s="16"/>
      <c r="P140" s="16"/>
      <c r="Q140" s="16"/>
      <c r="R140" s="16"/>
      <c r="S140" s="16"/>
      <c r="T140" s="16"/>
      <c r="U140" s="76"/>
      <c r="V140" s="76"/>
      <c r="W140" s="76"/>
    </row>
    <row r="141" ht="15.75" customHeight="1">
      <c r="A141" s="53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75"/>
      <c r="N141" s="53"/>
      <c r="O141" s="16"/>
      <c r="P141" s="16"/>
      <c r="Q141" s="16"/>
      <c r="R141" s="16"/>
      <c r="S141" s="16"/>
      <c r="T141" s="16"/>
      <c r="U141" s="76"/>
      <c r="V141" s="76"/>
      <c r="W141" s="76"/>
    </row>
    <row r="142" ht="15.75" customHeight="1">
      <c r="A142" s="53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75"/>
      <c r="N142" s="53"/>
      <c r="O142" s="16"/>
      <c r="P142" s="16"/>
      <c r="Q142" s="16"/>
      <c r="R142" s="16"/>
      <c r="S142" s="16"/>
      <c r="T142" s="16"/>
      <c r="U142" s="76"/>
      <c r="V142" s="76"/>
      <c r="W142" s="76"/>
    </row>
    <row r="143" ht="15.75" customHeight="1">
      <c r="A143" s="53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75"/>
      <c r="N143" s="53"/>
      <c r="O143" s="16"/>
      <c r="P143" s="16"/>
      <c r="Q143" s="16"/>
      <c r="R143" s="16"/>
      <c r="S143" s="16"/>
      <c r="T143" s="16"/>
      <c r="U143" s="76"/>
      <c r="V143" s="76"/>
      <c r="W143" s="76"/>
    </row>
    <row r="144" ht="15.75" customHeight="1">
      <c r="A144" s="53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75"/>
      <c r="N144" s="53"/>
      <c r="O144" s="16"/>
      <c r="P144" s="16"/>
      <c r="Q144" s="16"/>
      <c r="R144" s="16"/>
      <c r="S144" s="16"/>
      <c r="T144" s="16"/>
      <c r="U144" s="76"/>
      <c r="V144" s="76"/>
      <c r="W144" s="76"/>
    </row>
    <row r="145" ht="15.75" customHeight="1">
      <c r="A145" s="53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75"/>
      <c r="N145" s="53"/>
      <c r="O145" s="16"/>
      <c r="P145" s="16"/>
      <c r="Q145" s="16"/>
      <c r="R145" s="16"/>
      <c r="S145" s="16"/>
      <c r="T145" s="16"/>
      <c r="U145" s="76"/>
      <c r="V145" s="76"/>
      <c r="W145" s="76"/>
    </row>
    <row r="146" ht="15.75" customHeight="1">
      <c r="A146" s="53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75"/>
      <c r="N146" s="53"/>
      <c r="O146" s="16"/>
      <c r="P146" s="16"/>
      <c r="Q146" s="16"/>
      <c r="R146" s="16"/>
      <c r="S146" s="16"/>
      <c r="T146" s="16"/>
      <c r="U146" s="76"/>
      <c r="V146" s="76"/>
      <c r="W146" s="76"/>
    </row>
    <row r="147" ht="15.75" customHeight="1">
      <c r="A147" s="53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75"/>
      <c r="N147" s="53"/>
      <c r="O147" s="16"/>
      <c r="P147" s="16"/>
      <c r="Q147" s="16"/>
      <c r="R147" s="16"/>
      <c r="S147" s="16"/>
      <c r="T147" s="16"/>
      <c r="U147" s="76"/>
      <c r="V147" s="76"/>
      <c r="W147" s="76"/>
    </row>
    <row r="148" ht="15.75" customHeight="1">
      <c r="A148" s="53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75"/>
      <c r="N148" s="53"/>
      <c r="O148" s="16"/>
      <c r="P148" s="16"/>
      <c r="Q148" s="16"/>
      <c r="R148" s="16"/>
      <c r="S148" s="16"/>
      <c r="T148" s="16"/>
      <c r="U148" s="76"/>
      <c r="V148" s="76"/>
      <c r="W148" s="76"/>
    </row>
    <row r="149" ht="15.75" customHeight="1">
      <c r="A149" s="53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75"/>
      <c r="N149" s="53"/>
      <c r="O149" s="16"/>
      <c r="P149" s="16"/>
      <c r="Q149" s="16"/>
      <c r="R149" s="16"/>
      <c r="S149" s="16"/>
      <c r="T149" s="16"/>
      <c r="U149" s="76"/>
      <c r="V149" s="76"/>
      <c r="W149" s="76"/>
    </row>
    <row r="150" ht="15.75" customHeight="1">
      <c r="A150" s="53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75"/>
      <c r="N150" s="53"/>
      <c r="O150" s="16"/>
      <c r="P150" s="16"/>
      <c r="Q150" s="16"/>
      <c r="R150" s="16"/>
      <c r="S150" s="16"/>
      <c r="T150" s="16"/>
      <c r="U150" s="76"/>
      <c r="V150" s="76"/>
      <c r="W150" s="76"/>
    </row>
    <row r="151" ht="15.75" customHeight="1">
      <c r="A151" s="53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75"/>
      <c r="N151" s="53"/>
      <c r="O151" s="16"/>
      <c r="P151" s="16"/>
      <c r="Q151" s="16"/>
      <c r="R151" s="16"/>
      <c r="S151" s="16"/>
      <c r="T151" s="16"/>
      <c r="U151" s="76"/>
      <c r="V151" s="76"/>
      <c r="W151" s="76"/>
    </row>
    <row r="152" ht="15.75" customHeight="1">
      <c r="A152" s="53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75"/>
      <c r="N152" s="53"/>
      <c r="O152" s="16"/>
      <c r="P152" s="16"/>
      <c r="Q152" s="16"/>
      <c r="R152" s="16"/>
      <c r="S152" s="16"/>
      <c r="T152" s="16"/>
      <c r="U152" s="76"/>
      <c r="V152" s="76"/>
      <c r="W152" s="76"/>
    </row>
    <row r="153" ht="15.75" customHeight="1">
      <c r="A153" s="53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75"/>
      <c r="N153" s="53"/>
      <c r="O153" s="16"/>
      <c r="P153" s="16"/>
      <c r="Q153" s="16"/>
      <c r="R153" s="16"/>
      <c r="S153" s="16"/>
      <c r="T153" s="16"/>
      <c r="U153" s="76"/>
      <c r="V153" s="76"/>
      <c r="W153" s="76"/>
    </row>
    <row r="154" ht="15.75" customHeight="1">
      <c r="A154" s="53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75"/>
      <c r="N154" s="53"/>
      <c r="O154" s="16"/>
      <c r="P154" s="16"/>
      <c r="Q154" s="16"/>
      <c r="R154" s="16"/>
      <c r="S154" s="16"/>
      <c r="T154" s="16"/>
      <c r="U154" s="76"/>
      <c r="V154" s="76"/>
      <c r="W154" s="76"/>
    </row>
    <row r="155" ht="15.75" customHeight="1">
      <c r="A155" s="53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75"/>
      <c r="N155" s="53"/>
      <c r="O155" s="16"/>
      <c r="P155" s="16"/>
      <c r="Q155" s="16"/>
      <c r="R155" s="16"/>
      <c r="S155" s="16"/>
      <c r="T155" s="16"/>
      <c r="U155" s="76"/>
      <c r="V155" s="76"/>
      <c r="W155" s="76"/>
    </row>
    <row r="156" ht="15.75" customHeight="1">
      <c r="A156" s="53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75"/>
      <c r="N156" s="53"/>
      <c r="O156" s="16"/>
      <c r="P156" s="16"/>
      <c r="Q156" s="16"/>
      <c r="R156" s="16"/>
      <c r="S156" s="16"/>
      <c r="T156" s="16"/>
      <c r="U156" s="76"/>
      <c r="V156" s="76"/>
      <c r="W156" s="76"/>
    </row>
    <row r="157" ht="15.75" customHeight="1">
      <c r="A157" s="53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75"/>
      <c r="N157" s="53"/>
      <c r="O157" s="16"/>
      <c r="P157" s="16"/>
      <c r="Q157" s="16"/>
      <c r="R157" s="16"/>
      <c r="S157" s="16"/>
      <c r="T157" s="16"/>
      <c r="U157" s="76"/>
      <c r="V157" s="76"/>
      <c r="W157" s="76"/>
    </row>
    <row r="158" ht="15.75" customHeight="1">
      <c r="A158" s="53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75"/>
      <c r="N158" s="53"/>
      <c r="O158" s="16"/>
      <c r="P158" s="16"/>
      <c r="Q158" s="16"/>
      <c r="R158" s="16"/>
      <c r="S158" s="16"/>
      <c r="T158" s="16"/>
      <c r="U158" s="76"/>
      <c r="V158" s="76"/>
      <c r="W158" s="76"/>
    </row>
    <row r="159" ht="15.75" customHeight="1">
      <c r="A159" s="53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75"/>
      <c r="N159" s="53"/>
      <c r="O159" s="16"/>
      <c r="P159" s="16"/>
      <c r="Q159" s="16"/>
      <c r="R159" s="16"/>
      <c r="S159" s="16"/>
      <c r="T159" s="16"/>
      <c r="U159" s="76"/>
      <c r="V159" s="76"/>
      <c r="W159" s="76"/>
    </row>
    <row r="160" ht="15.75" customHeight="1">
      <c r="A160" s="53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75"/>
      <c r="N160" s="53"/>
      <c r="O160" s="16"/>
      <c r="P160" s="16"/>
      <c r="Q160" s="16"/>
      <c r="R160" s="16"/>
      <c r="S160" s="16"/>
      <c r="T160" s="16"/>
      <c r="U160" s="76"/>
      <c r="V160" s="76"/>
      <c r="W160" s="76"/>
    </row>
    <row r="161" ht="15.75" customHeight="1">
      <c r="A161" s="53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75"/>
      <c r="N161" s="53"/>
      <c r="O161" s="16"/>
      <c r="P161" s="16"/>
      <c r="Q161" s="16"/>
      <c r="R161" s="16"/>
      <c r="S161" s="16"/>
      <c r="T161" s="16"/>
      <c r="U161" s="76"/>
      <c r="V161" s="76"/>
      <c r="W161" s="76"/>
    </row>
    <row r="162" ht="15.75" customHeight="1">
      <c r="A162" s="53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75"/>
      <c r="N162" s="53"/>
      <c r="O162" s="16"/>
      <c r="P162" s="16"/>
      <c r="Q162" s="16"/>
      <c r="R162" s="16"/>
      <c r="S162" s="16"/>
      <c r="T162" s="16"/>
      <c r="U162" s="76"/>
      <c r="V162" s="76"/>
      <c r="W162" s="76"/>
    </row>
    <row r="163" ht="15.75" customHeight="1">
      <c r="A163" s="53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75"/>
      <c r="N163" s="53"/>
      <c r="O163" s="16"/>
      <c r="P163" s="16"/>
      <c r="Q163" s="16"/>
      <c r="R163" s="16"/>
      <c r="S163" s="16"/>
      <c r="T163" s="16"/>
      <c r="U163" s="76"/>
      <c r="V163" s="76"/>
      <c r="W163" s="76"/>
    </row>
    <row r="164" ht="15.75" customHeight="1">
      <c r="A164" s="53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75"/>
      <c r="N164" s="53"/>
      <c r="O164" s="16"/>
      <c r="P164" s="16"/>
      <c r="Q164" s="16"/>
      <c r="R164" s="16"/>
      <c r="S164" s="16"/>
      <c r="T164" s="16"/>
      <c r="U164" s="76"/>
      <c r="V164" s="76"/>
      <c r="W164" s="76"/>
    </row>
    <row r="165" ht="15.75" customHeight="1">
      <c r="A165" s="53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75"/>
      <c r="N165" s="53"/>
      <c r="O165" s="16"/>
      <c r="P165" s="16"/>
      <c r="Q165" s="16"/>
      <c r="R165" s="16"/>
      <c r="S165" s="16"/>
      <c r="T165" s="16"/>
      <c r="U165" s="76"/>
      <c r="V165" s="76"/>
      <c r="W165" s="76"/>
    </row>
    <row r="166" ht="15.75" customHeight="1">
      <c r="A166" s="53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75"/>
      <c r="N166" s="53"/>
      <c r="O166" s="16"/>
      <c r="P166" s="16"/>
      <c r="Q166" s="16"/>
      <c r="R166" s="16"/>
      <c r="S166" s="16"/>
      <c r="T166" s="16"/>
      <c r="U166" s="76"/>
      <c r="V166" s="76"/>
      <c r="W166" s="76"/>
    </row>
    <row r="167" ht="15.75" customHeight="1">
      <c r="A167" s="53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75"/>
      <c r="N167" s="53"/>
      <c r="O167" s="16"/>
      <c r="P167" s="16"/>
      <c r="Q167" s="16"/>
      <c r="R167" s="16"/>
      <c r="S167" s="16"/>
      <c r="T167" s="16"/>
      <c r="U167" s="76"/>
      <c r="V167" s="76"/>
      <c r="W167" s="76"/>
    </row>
    <row r="168" ht="15.75" customHeight="1">
      <c r="A168" s="53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75"/>
      <c r="N168" s="53"/>
      <c r="O168" s="16"/>
      <c r="P168" s="16"/>
      <c r="Q168" s="16"/>
      <c r="R168" s="16"/>
      <c r="S168" s="16"/>
      <c r="T168" s="16"/>
      <c r="U168" s="76"/>
      <c r="V168" s="76"/>
      <c r="W168" s="76"/>
    </row>
    <row r="169" ht="15.75" customHeight="1">
      <c r="A169" s="53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75"/>
      <c r="N169" s="53"/>
      <c r="O169" s="16"/>
      <c r="P169" s="16"/>
      <c r="Q169" s="16"/>
      <c r="R169" s="16"/>
      <c r="S169" s="16"/>
      <c r="T169" s="16"/>
      <c r="U169" s="76"/>
      <c r="V169" s="76"/>
      <c r="W169" s="76"/>
    </row>
    <row r="170" ht="15.75" customHeight="1">
      <c r="A170" s="53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75"/>
      <c r="N170" s="53"/>
      <c r="O170" s="16"/>
      <c r="P170" s="16"/>
      <c r="Q170" s="16"/>
      <c r="R170" s="16"/>
      <c r="S170" s="16"/>
      <c r="T170" s="16"/>
      <c r="U170" s="76"/>
      <c r="V170" s="76"/>
      <c r="W170" s="76"/>
    </row>
    <row r="171" ht="15.75" customHeight="1">
      <c r="A171" s="53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75"/>
      <c r="N171" s="53"/>
      <c r="O171" s="16"/>
      <c r="P171" s="16"/>
      <c r="Q171" s="16"/>
      <c r="R171" s="16"/>
      <c r="S171" s="16"/>
      <c r="T171" s="16"/>
      <c r="U171" s="76"/>
      <c r="V171" s="76"/>
      <c r="W171" s="76"/>
    </row>
    <row r="172" ht="15.75" customHeight="1">
      <c r="A172" s="53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75"/>
      <c r="N172" s="53"/>
      <c r="O172" s="16"/>
      <c r="P172" s="16"/>
      <c r="Q172" s="16"/>
      <c r="R172" s="16"/>
      <c r="S172" s="16"/>
      <c r="T172" s="16"/>
      <c r="U172" s="76"/>
      <c r="V172" s="76"/>
      <c r="W172" s="76"/>
    </row>
    <row r="173" ht="15.75" customHeight="1">
      <c r="A173" s="53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75"/>
      <c r="N173" s="53"/>
      <c r="O173" s="16"/>
      <c r="P173" s="16"/>
      <c r="Q173" s="16"/>
      <c r="R173" s="16"/>
      <c r="S173" s="16"/>
      <c r="T173" s="16"/>
      <c r="U173" s="76"/>
      <c r="V173" s="76"/>
      <c r="W173" s="76"/>
    </row>
    <row r="174" ht="15.75" customHeight="1">
      <c r="A174" s="53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75"/>
      <c r="N174" s="53"/>
      <c r="O174" s="16"/>
      <c r="P174" s="16"/>
      <c r="Q174" s="16"/>
      <c r="R174" s="16"/>
      <c r="S174" s="16"/>
      <c r="T174" s="16"/>
      <c r="U174" s="76"/>
      <c r="V174" s="76"/>
      <c r="W174" s="76"/>
    </row>
    <row r="175" ht="15.75" customHeight="1">
      <c r="A175" s="53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75"/>
      <c r="N175" s="53"/>
      <c r="O175" s="16"/>
      <c r="P175" s="16"/>
      <c r="Q175" s="16"/>
      <c r="R175" s="16"/>
      <c r="S175" s="16"/>
      <c r="T175" s="16"/>
      <c r="U175" s="76"/>
      <c r="V175" s="76"/>
      <c r="W175" s="76"/>
    </row>
    <row r="176" ht="15.75" customHeight="1">
      <c r="A176" s="53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75"/>
      <c r="N176" s="53"/>
      <c r="O176" s="16"/>
      <c r="P176" s="16"/>
      <c r="Q176" s="16"/>
      <c r="R176" s="16"/>
      <c r="S176" s="16"/>
      <c r="T176" s="16"/>
      <c r="U176" s="76"/>
      <c r="V176" s="76"/>
      <c r="W176" s="76"/>
    </row>
    <row r="177" ht="15.75" customHeight="1">
      <c r="A177" s="53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75"/>
      <c r="N177" s="53"/>
      <c r="O177" s="16"/>
      <c r="P177" s="16"/>
      <c r="Q177" s="16"/>
      <c r="R177" s="16"/>
      <c r="S177" s="16"/>
      <c r="T177" s="16"/>
      <c r="U177" s="76"/>
      <c r="V177" s="76"/>
      <c r="W177" s="76"/>
    </row>
    <row r="178" ht="15.75" customHeight="1">
      <c r="A178" s="53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75"/>
      <c r="N178" s="53"/>
      <c r="O178" s="16"/>
      <c r="P178" s="16"/>
      <c r="Q178" s="16"/>
      <c r="R178" s="16"/>
      <c r="S178" s="16"/>
      <c r="T178" s="16"/>
      <c r="U178" s="76"/>
      <c r="V178" s="76"/>
      <c r="W178" s="76"/>
    </row>
    <row r="179" ht="15.75" customHeight="1">
      <c r="A179" s="53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75"/>
      <c r="N179" s="53"/>
      <c r="O179" s="16"/>
      <c r="P179" s="16"/>
      <c r="Q179" s="16"/>
      <c r="R179" s="16"/>
      <c r="S179" s="16"/>
      <c r="T179" s="16"/>
      <c r="U179" s="76"/>
      <c r="V179" s="76"/>
      <c r="W179" s="76"/>
    </row>
    <row r="180" ht="15.75" customHeight="1">
      <c r="A180" s="53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75"/>
      <c r="N180" s="53"/>
      <c r="O180" s="16"/>
      <c r="P180" s="16"/>
      <c r="Q180" s="16"/>
      <c r="R180" s="16"/>
      <c r="S180" s="16"/>
      <c r="T180" s="16"/>
      <c r="U180" s="76"/>
      <c r="V180" s="76"/>
      <c r="W180" s="76"/>
    </row>
    <row r="181" ht="15.75" customHeight="1">
      <c r="A181" s="53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75"/>
      <c r="N181" s="53"/>
      <c r="O181" s="16"/>
      <c r="P181" s="16"/>
      <c r="Q181" s="16"/>
      <c r="R181" s="16"/>
      <c r="S181" s="16"/>
      <c r="T181" s="16"/>
      <c r="U181" s="76"/>
      <c r="V181" s="76"/>
      <c r="W181" s="76"/>
    </row>
    <row r="182" ht="15.75" customHeight="1">
      <c r="A182" s="53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75"/>
      <c r="N182" s="53"/>
      <c r="O182" s="16"/>
      <c r="P182" s="16"/>
      <c r="Q182" s="16"/>
      <c r="R182" s="16"/>
      <c r="S182" s="16"/>
      <c r="T182" s="16"/>
      <c r="U182" s="76"/>
      <c r="V182" s="76"/>
      <c r="W182" s="76"/>
    </row>
    <row r="183" ht="15.75" customHeight="1">
      <c r="A183" s="53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75"/>
      <c r="N183" s="53"/>
      <c r="O183" s="16"/>
      <c r="P183" s="16"/>
      <c r="Q183" s="16"/>
      <c r="R183" s="16"/>
      <c r="S183" s="16"/>
      <c r="T183" s="16"/>
      <c r="U183" s="76"/>
      <c r="V183" s="76"/>
      <c r="W183" s="76"/>
    </row>
    <row r="184" ht="15.75" customHeight="1">
      <c r="A184" s="53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75"/>
      <c r="N184" s="53"/>
      <c r="O184" s="16"/>
      <c r="P184" s="16"/>
      <c r="Q184" s="16"/>
      <c r="R184" s="16"/>
      <c r="S184" s="16"/>
      <c r="T184" s="16"/>
      <c r="U184" s="76"/>
      <c r="V184" s="76"/>
      <c r="W184" s="76"/>
    </row>
    <row r="185" ht="15.75" customHeight="1">
      <c r="A185" s="53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75"/>
      <c r="N185" s="53"/>
      <c r="O185" s="16"/>
      <c r="P185" s="16"/>
      <c r="Q185" s="16"/>
      <c r="R185" s="16"/>
      <c r="S185" s="16"/>
      <c r="T185" s="16"/>
      <c r="U185" s="76"/>
      <c r="V185" s="76"/>
      <c r="W185" s="76"/>
    </row>
    <row r="186" ht="15.75" customHeight="1">
      <c r="A186" s="53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75"/>
      <c r="N186" s="53"/>
      <c r="O186" s="16"/>
      <c r="P186" s="16"/>
      <c r="Q186" s="16"/>
      <c r="R186" s="16"/>
      <c r="S186" s="16"/>
      <c r="T186" s="16"/>
      <c r="U186" s="76"/>
      <c r="V186" s="76"/>
      <c r="W186" s="76"/>
    </row>
    <row r="187" ht="15.75" customHeight="1">
      <c r="A187" s="53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75"/>
      <c r="N187" s="53"/>
      <c r="O187" s="16"/>
      <c r="P187" s="16"/>
      <c r="Q187" s="16"/>
      <c r="R187" s="16"/>
      <c r="S187" s="16"/>
      <c r="T187" s="16"/>
      <c r="U187" s="76"/>
      <c r="V187" s="76"/>
      <c r="W187" s="76"/>
    </row>
    <row r="188" ht="15.75" customHeight="1">
      <c r="A188" s="53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75"/>
      <c r="N188" s="53"/>
      <c r="O188" s="16"/>
      <c r="P188" s="16"/>
      <c r="Q188" s="16"/>
      <c r="R188" s="16"/>
      <c r="S188" s="16"/>
      <c r="T188" s="16"/>
      <c r="U188" s="76"/>
      <c r="V188" s="76"/>
      <c r="W188" s="76"/>
    </row>
    <row r="189" ht="15.75" customHeight="1">
      <c r="A189" s="53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75"/>
      <c r="N189" s="53"/>
      <c r="O189" s="16"/>
      <c r="P189" s="16"/>
      <c r="Q189" s="16"/>
      <c r="R189" s="16"/>
      <c r="S189" s="16"/>
      <c r="T189" s="16"/>
      <c r="U189" s="76"/>
      <c r="V189" s="76"/>
      <c r="W189" s="76"/>
    </row>
    <row r="190" ht="15.75" customHeight="1">
      <c r="A190" s="53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75"/>
      <c r="N190" s="53"/>
      <c r="O190" s="16"/>
      <c r="P190" s="16"/>
      <c r="Q190" s="16"/>
      <c r="R190" s="16"/>
      <c r="S190" s="16"/>
      <c r="T190" s="16"/>
      <c r="U190" s="76"/>
      <c r="V190" s="76"/>
      <c r="W190" s="76"/>
    </row>
    <row r="191" ht="15.75" customHeight="1">
      <c r="A191" s="53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75"/>
      <c r="N191" s="53"/>
      <c r="O191" s="16"/>
      <c r="P191" s="16"/>
      <c r="Q191" s="16"/>
      <c r="R191" s="16"/>
      <c r="S191" s="16"/>
      <c r="T191" s="16"/>
      <c r="U191" s="76"/>
      <c r="V191" s="76"/>
      <c r="W191" s="76"/>
    </row>
    <row r="192" ht="15.75" customHeight="1">
      <c r="A192" s="53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75"/>
      <c r="N192" s="53"/>
      <c r="O192" s="16"/>
      <c r="P192" s="16"/>
      <c r="Q192" s="16"/>
      <c r="R192" s="16"/>
      <c r="S192" s="16"/>
      <c r="T192" s="16"/>
      <c r="U192" s="76"/>
      <c r="V192" s="76"/>
      <c r="W192" s="76"/>
    </row>
    <row r="193" ht="15.75" customHeight="1">
      <c r="A193" s="53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75"/>
      <c r="N193" s="53"/>
      <c r="O193" s="16"/>
      <c r="P193" s="16"/>
      <c r="Q193" s="16"/>
      <c r="R193" s="16"/>
      <c r="S193" s="16"/>
      <c r="T193" s="16"/>
      <c r="U193" s="76"/>
      <c r="V193" s="76"/>
      <c r="W193" s="76"/>
    </row>
    <row r="194" ht="15.75" customHeight="1">
      <c r="A194" s="53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75"/>
      <c r="N194" s="53"/>
      <c r="O194" s="16"/>
      <c r="P194" s="16"/>
      <c r="Q194" s="16"/>
      <c r="R194" s="16"/>
      <c r="S194" s="16"/>
      <c r="T194" s="16"/>
      <c r="U194" s="76"/>
      <c r="V194" s="76"/>
      <c r="W194" s="76"/>
    </row>
    <row r="195" ht="15.75" customHeight="1">
      <c r="A195" s="53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75"/>
      <c r="N195" s="53"/>
      <c r="O195" s="16"/>
      <c r="P195" s="16"/>
      <c r="Q195" s="16"/>
      <c r="R195" s="16"/>
      <c r="S195" s="16"/>
      <c r="T195" s="16"/>
      <c r="U195" s="76"/>
      <c r="V195" s="76"/>
      <c r="W195" s="76"/>
    </row>
    <row r="196" ht="15.75" customHeight="1">
      <c r="A196" s="53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75"/>
      <c r="N196" s="53"/>
      <c r="O196" s="16"/>
      <c r="P196" s="16"/>
      <c r="Q196" s="16"/>
      <c r="R196" s="16"/>
      <c r="S196" s="16"/>
      <c r="T196" s="16"/>
      <c r="U196" s="76"/>
      <c r="V196" s="76"/>
      <c r="W196" s="76"/>
    </row>
    <row r="197" ht="15.75" customHeight="1">
      <c r="A197" s="53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75"/>
      <c r="N197" s="53"/>
      <c r="O197" s="16"/>
      <c r="P197" s="16"/>
      <c r="Q197" s="16"/>
      <c r="R197" s="16"/>
      <c r="S197" s="16"/>
      <c r="T197" s="16"/>
      <c r="U197" s="76"/>
      <c r="V197" s="76"/>
      <c r="W197" s="76"/>
    </row>
    <row r="198" ht="15.75" customHeight="1">
      <c r="A198" s="53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75"/>
      <c r="N198" s="53"/>
      <c r="O198" s="16"/>
      <c r="P198" s="16"/>
      <c r="Q198" s="16"/>
      <c r="R198" s="16"/>
      <c r="S198" s="16"/>
      <c r="T198" s="16"/>
      <c r="U198" s="76"/>
      <c r="V198" s="76"/>
      <c r="W198" s="76"/>
    </row>
    <row r="199" ht="15.75" customHeight="1">
      <c r="A199" s="53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75"/>
      <c r="N199" s="53"/>
      <c r="O199" s="16"/>
      <c r="P199" s="16"/>
      <c r="Q199" s="16"/>
      <c r="R199" s="16"/>
      <c r="S199" s="16"/>
      <c r="T199" s="16"/>
      <c r="U199" s="76"/>
      <c r="V199" s="76"/>
      <c r="W199" s="76"/>
    </row>
    <row r="200" ht="15.75" customHeight="1">
      <c r="A200" s="53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75"/>
      <c r="N200" s="53"/>
      <c r="O200" s="16"/>
      <c r="P200" s="16"/>
      <c r="Q200" s="16"/>
      <c r="R200" s="16"/>
      <c r="S200" s="16"/>
      <c r="T200" s="16"/>
      <c r="U200" s="76"/>
      <c r="V200" s="76"/>
      <c r="W200" s="76"/>
    </row>
    <row r="201" ht="15.75" customHeight="1">
      <c r="A201" s="53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75"/>
      <c r="N201" s="53"/>
      <c r="O201" s="16"/>
      <c r="P201" s="16"/>
      <c r="Q201" s="16"/>
      <c r="R201" s="16"/>
      <c r="S201" s="16"/>
      <c r="T201" s="16"/>
      <c r="U201" s="76"/>
      <c r="V201" s="76"/>
      <c r="W201" s="76"/>
    </row>
    <row r="202" ht="15.75" customHeight="1">
      <c r="A202" s="53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75"/>
      <c r="N202" s="53"/>
      <c r="O202" s="16"/>
      <c r="P202" s="16"/>
      <c r="Q202" s="16"/>
      <c r="R202" s="16"/>
      <c r="S202" s="16"/>
      <c r="T202" s="16"/>
      <c r="U202" s="76"/>
      <c r="V202" s="76"/>
      <c r="W202" s="76"/>
    </row>
    <row r="203" ht="15.75" customHeight="1">
      <c r="A203" s="53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75"/>
      <c r="N203" s="53"/>
      <c r="O203" s="16"/>
      <c r="P203" s="16"/>
      <c r="Q203" s="16"/>
      <c r="R203" s="16"/>
      <c r="S203" s="16"/>
      <c r="T203" s="16"/>
      <c r="U203" s="76"/>
      <c r="V203" s="76"/>
      <c r="W203" s="76"/>
    </row>
    <row r="204" ht="15.75" customHeight="1">
      <c r="A204" s="53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75"/>
      <c r="N204" s="53"/>
      <c r="O204" s="16"/>
      <c r="P204" s="16"/>
      <c r="Q204" s="16"/>
      <c r="R204" s="16"/>
      <c r="S204" s="16"/>
      <c r="T204" s="16"/>
      <c r="U204" s="76"/>
      <c r="V204" s="76"/>
      <c r="W204" s="76"/>
    </row>
    <row r="205" ht="15.75" customHeight="1">
      <c r="A205" s="53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75"/>
      <c r="N205" s="53"/>
      <c r="O205" s="16"/>
      <c r="P205" s="16"/>
      <c r="Q205" s="16"/>
      <c r="R205" s="16"/>
      <c r="S205" s="16"/>
      <c r="T205" s="16"/>
      <c r="U205" s="76"/>
      <c r="V205" s="76"/>
      <c r="W205" s="76"/>
    </row>
    <row r="206" ht="15.75" customHeight="1">
      <c r="A206" s="53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75"/>
      <c r="N206" s="53"/>
      <c r="O206" s="16"/>
      <c r="P206" s="16"/>
      <c r="Q206" s="16"/>
      <c r="R206" s="16"/>
      <c r="S206" s="16"/>
      <c r="T206" s="16"/>
      <c r="U206" s="76"/>
      <c r="V206" s="76"/>
      <c r="W206" s="76"/>
    </row>
    <row r="207" ht="15.75" customHeight="1">
      <c r="A207" s="53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75"/>
      <c r="N207" s="53"/>
      <c r="O207" s="16"/>
      <c r="P207" s="16"/>
      <c r="Q207" s="16"/>
      <c r="R207" s="16"/>
      <c r="S207" s="16"/>
      <c r="T207" s="16"/>
      <c r="U207" s="76"/>
      <c r="V207" s="76"/>
      <c r="W207" s="76"/>
    </row>
    <row r="208" ht="15.75" customHeight="1">
      <c r="A208" s="53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75"/>
      <c r="N208" s="53"/>
      <c r="O208" s="16"/>
      <c r="P208" s="16"/>
      <c r="Q208" s="16"/>
      <c r="R208" s="16"/>
      <c r="S208" s="16"/>
      <c r="T208" s="16"/>
      <c r="U208" s="76"/>
      <c r="V208" s="76"/>
      <c r="W208" s="76"/>
    </row>
    <row r="209" ht="15.75" customHeight="1">
      <c r="A209" s="53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75"/>
      <c r="N209" s="53"/>
      <c r="O209" s="16"/>
      <c r="P209" s="16"/>
      <c r="Q209" s="16"/>
      <c r="R209" s="16"/>
      <c r="S209" s="16"/>
      <c r="T209" s="16"/>
      <c r="U209" s="76"/>
      <c r="V209" s="76"/>
      <c r="W209" s="76"/>
    </row>
    <row r="210" ht="15.75" customHeight="1">
      <c r="A210" s="53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75"/>
      <c r="N210" s="53"/>
      <c r="O210" s="16"/>
      <c r="P210" s="16"/>
      <c r="Q210" s="16"/>
      <c r="R210" s="16"/>
      <c r="S210" s="16"/>
      <c r="T210" s="16"/>
      <c r="U210" s="76"/>
      <c r="V210" s="76"/>
      <c r="W210" s="76"/>
    </row>
    <row r="211" ht="15.75" customHeight="1">
      <c r="A211" s="53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75"/>
      <c r="N211" s="53"/>
      <c r="O211" s="16"/>
      <c r="P211" s="16"/>
      <c r="Q211" s="16"/>
      <c r="R211" s="16"/>
      <c r="S211" s="16"/>
      <c r="T211" s="16"/>
      <c r="U211" s="76"/>
      <c r="V211" s="76"/>
      <c r="W211" s="76"/>
    </row>
    <row r="212" ht="15.75" customHeight="1">
      <c r="A212" s="53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75"/>
      <c r="N212" s="53"/>
      <c r="O212" s="16"/>
      <c r="P212" s="16"/>
      <c r="Q212" s="16"/>
      <c r="R212" s="16"/>
      <c r="S212" s="16"/>
      <c r="T212" s="16"/>
      <c r="U212" s="76"/>
      <c r="V212" s="76"/>
      <c r="W212" s="76"/>
    </row>
    <row r="213" ht="15.75" customHeight="1">
      <c r="A213" s="53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75"/>
      <c r="N213" s="53"/>
      <c r="O213" s="16"/>
      <c r="P213" s="16"/>
      <c r="Q213" s="16"/>
      <c r="R213" s="16"/>
      <c r="S213" s="16"/>
      <c r="T213" s="16"/>
      <c r="U213" s="76"/>
      <c r="V213" s="76"/>
      <c r="W213" s="76"/>
    </row>
    <row r="214" ht="15.75" customHeight="1">
      <c r="A214" s="53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75"/>
      <c r="N214" s="53"/>
      <c r="O214" s="16"/>
      <c r="P214" s="16"/>
      <c r="Q214" s="16"/>
      <c r="R214" s="16"/>
      <c r="S214" s="16"/>
      <c r="T214" s="16"/>
      <c r="U214" s="76"/>
      <c r="V214" s="76"/>
      <c r="W214" s="76"/>
    </row>
    <row r="215" ht="15.75" customHeight="1">
      <c r="A215" s="53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75"/>
      <c r="N215" s="53"/>
      <c r="O215" s="16"/>
      <c r="P215" s="16"/>
      <c r="Q215" s="16"/>
      <c r="R215" s="16"/>
      <c r="S215" s="16"/>
      <c r="T215" s="16"/>
      <c r="U215" s="76"/>
      <c r="V215" s="76"/>
      <c r="W215" s="76"/>
    </row>
    <row r="216" ht="15.75" customHeight="1">
      <c r="A216" s="53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75"/>
      <c r="N216" s="53"/>
      <c r="O216" s="16"/>
      <c r="P216" s="16"/>
      <c r="Q216" s="16"/>
      <c r="R216" s="16"/>
      <c r="S216" s="16"/>
      <c r="T216" s="16"/>
      <c r="U216" s="76"/>
      <c r="V216" s="76"/>
      <c r="W216" s="76"/>
    </row>
    <row r="217" ht="15.75" customHeight="1">
      <c r="A217" s="53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75"/>
      <c r="N217" s="53"/>
      <c r="O217" s="16"/>
      <c r="P217" s="16"/>
      <c r="Q217" s="16"/>
      <c r="R217" s="16"/>
      <c r="S217" s="16"/>
      <c r="T217" s="16"/>
      <c r="U217" s="76"/>
      <c r="V217" s="76"/>
      <c r="W217" s="76"/>
    </row>
    <row r="218" ht="15.75" customHeight="1">
      <c r="A218" s="53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75"/>
      <c r="N218" s="53"/>
      <c r="O218" s="16"/>
      <c r="P218" s="16"/>
      <c r="Q218" s="16"/>
      <c r="R218" s="16"/>
      <c r="S218" s="16"/>
      <c r="T218" s="16"/>
      <c r="U218" s="76"/>
      <c r="V218" s="76"/>
      <c r="W218" s="76"/>
    </row>
    <row r="219" ht="15.75" customHeight="1">
      <c r="A219" s="53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75"/>
      <c r="N219" s="53"/>
      <c r="O219" s="16"/>
      <c r="P219" s="16"/>
      <c r="Q219" s="16"/>
      <c r="R219" s="16"/>
      <c r="S219" s="16"/>
      <c r="T219" s="16"/>
      <c r="U219" s="76"/>
      <c r="V219" s="76"/>
      <c r="W219" s="76"/>
    </row>
    <row r="220" ht="15.75" customHeight="1">
      <c r="A220" s="53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75"/>
      <c r="N220" s="53"/>
      <c r="O220" s="16"/>
      <c r="P220" s="16"/>
      <c r="Q220" s="16"/>
      <c r="R220" s="16"/>
      <c r="S220" s="16"/>
      <c r="T220" s="16"/>
      <c r="U220" s="76"/>
      <c r="V220" s="76"/>
      <c r="W220" s="76"/>
    </row>
    <row r="221" ht="15.75" customHeight="1">
      <c r="A221" s="53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75"/>
      <c r="N221" s="53"/>
      <c r="O221" s="16"/>
      <c r="P221" s="16"/>
      <c r="Q221" s="16"/>
      <c r="R221" s="16"/>
      <c r="S221" s="16"/>
      <c r="T221" s="16"/>
      <c r="U221" s="76"/>
      <c r="V221" s="76"/>
      <c r="W221" s="76"/>
    </row>
    <row r="222" ht="15.75" customHeight="1">
      <c r="A222" s="53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75"/>
      <c r="N222" s="53"/>
      <c r="O222" s="16"/>
      <c r="P222" s="16"/>
      <c r="Q222" s="16"/>
      <c r="R222" s="16"/>
      <c r="S222" s="16"/>
      <c r="T222" s="16"/>
      <c r="U222" s="76"/>
      <c r="V222" s="76"/>
      <c r="W222" s="76"/>
    </row>
    <row r="223" ht="15.75" customHeight="1">
      <c r="A223" s="53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75"/>
      <c r="N223" s="53"/>
      <c r="O223" s="16"/>
      <c r="P223" s="16"/>
      <c r="Q223" s="16"/>
      <c r="R223" s="16"/>
      <c r="S223" s="16"/>
      <c r="T223" s="16"/>
      <c r="U223" s="76"/>
      <c r="V223" s="76"/>
      <c r="W223" s="76"/>
    </row>
    <row r="224" ht="15.75" customHeight="1">
      <c r="A224" s="53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75"/>
      <c r="N224" s="53"/>
      <c r="O224" s="16"/>
      <c r="P224" s="16"/>
      <c r="Q224" s="16"/>
      <c r="R224" s="16"/>
      <c r="S224" s="16"/>
      <c r="T224" s="16"/>
      <c r="U224" s="76"/>
      <c r="V224" s="76"/>
      <c r="W224" s="76"/>
    </row>
    <row r="225" ht="15.75" customHeight="1">
      <c r="A225" s="53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75"/>
      <c r="N225" s="53"/>
      <c r="O225" s="16"/>
      <c r="P225" s="16"/>
      <c r="Q225" s="16"/>
      <c r="R225" s="16"/>
      <c r="S225" s="16"/>
      <c r="T225" s="16"/>
      <c r="U225" s="76"/>
      <c r="V225" s="76"/>
      <c r="W225" s="76"/>
    </row>
    <row r="226" ht="15.75" customHeight="1">
      <c r="A226" s="53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75"/>
      <c r="N226" s="53"/>
      <c r="O226" s="16"/>
      <c r="P226" s="16"/>
      <c r="Q226" s="16"/>
      <c r="R226" s="16"/>
      <c r="S226" s="16"/>
      <c r="T226" s="16"/>
      <c r="U226" s="76"/>
      <c r="V226" s="76"/>
      <c r="W226" s="76"/>
    </row>
    <row r="227" ht="15.75" customHeight="1">
      <c r="A227" s="53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75"/>
      <c r="N227" s="53"/>
      <c r="O227" s="16"/>
      <c r="P227" s="16"/>
      <c r="Q227" s="16"/>
      <c r="R227" s="16"/>
      <c r="S227" s="16"/>
      <c r="T227" s="16"/>
      <c r="U227" s="76"/>
      <c r="V227" s="76"/>
      <c r="W227" s="76"/>
    </row>
    <row r="228" ht="15.75" customHeight="1">
      <c r="A228" s="53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75"/>
      <c r="N228" s="53"/>
      <c r="O228" s="16"/>
      <c r="P228" s="16"/>
      <c r="Q228" s="16"/>
      <c r="R228" s="16"/>
      <c r="S228" s="16"/>
      <c r="T228" s="16"/>
      <c r="U228" s="76"/>
      <c r="V228" s="76"/>
      <c r="W228" s="76"/>
    </row>
    <row r="229" ht="15.75" customHeight="1">
      <c r="A229" s="53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75"/>
      <c r="N229" s="53"/>
      <c r="O229" s="16"/>
      <c r="P229" s="16"/>
      <c r="Q229" s="16"/>
      <c r="R229" s="16"/>
      <c r="S229" s="16"/>
      <c r="T229" s="16"/>
      <c r="U229" s="76"/>
      <c r="V229" s="76"/>
      <c r="W229" s="76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D1"/>
    <mergeCell ref="O1:Q1"/>
    <mergeCell ref="B6:D7"/>
    <mergeCell ref="O6:Q7"/>
  </mergeCells>
  <conditionalFormatting sqref="C10:C29 P10:P29">
    <cfRule type="containsBlanks" dxfId="0" priority="1">
      <formula>LEN(TRIM(C10))=0</formula>
    </cfRule>
  </conditionalFormatting>
  <dataValidations>
    <dataValidation type="list" allowBlank="1" sqref="C9 P9">
      <formula1>Lab_CIR_PARALELO!$D$5:$D$24</formula1>
    </dataValidation>
  </dataValidations>
  <drawing r:id="rId1"/>
</worksheet>
</file>