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3"/>
    <sheet state="visible" name="PROCEDIMIENTO" sheetId="2" r:id="rId4"/>
    <sheet state="hidden" name="TABLA_21.8" sheetId="3" r:id="rId5"/>
    <sheet state="hidden" name="TABLA_21.9" sheetId="4" r:id="rId6"/>
    <sheet state="hidden" name="TABLAS_LAMPS" sheetId="5" r:id="rId7"/>
    <sheet state="hidden" name="TABS_LAMSP_RESP" sheetId="6" r:id="rId8"/>
    <sheet state="hidden" name="TABLA_21.7" sheetId="7" r:id="rId9"/>
  </sheets>
  <definedNames>
    <definedName name="Mate">TABS_LAMSP_RESP!$H$2:$H$5</definedName>
    <definedName name="Blanco_Cálido">TABS_LAMSP_RESP!$Q$2:$Q$4</definedName>
    <definedName name="Trabajo_en_madera">TABLA_21.7!$M$2:$M$9</definedName>
    <definedName name="Hospitales">TABLA_21.7!$D$2:$D$8</definedName>
    <definedName name="Escuelas">TABLA_21.7!$C$2:$C$5</definedName>
    <definedName name="Locales_de_trabajo">TABLA_21.7!$H$2:$H$5</definedName>
    <definedName name="Locales_de_venta_y_exposición">TABLA_21.7!$I$2:$I$6</definedName>
    <definedName name="Montajes_de_piezas">TABLA_21.7!$J$2:$J$5</definedName>
    <definedName name="Blanco">TABS_LAMSP_RESP!$P$2:$P$4</definedName>
    <definedName name="Sala_operaciones_autopsias">TABLA_21.7!$E$2:$E$8</definedName>
    <definedName name="Clara">TABS_LAMSP_RESP!$G$2:$G$11</definedName>
    <definedName name="INTERNA">TABS_LAMSP_RESP!$S$2:$S$4</definedName>
    <definedName name="Hoteles_restaurantes">TABLA_21.7!$F$2:$F$6</definedName>
    <definedName name="Oficinas">TABLA_21.7!$K$2:$K$6</definedName>
    <definedName name="Luz_Día">TABS_LAMSP_RESP!$R$2:$R$4</definedName>
    <definedName name="Punto_y_confección">TABLA_21.7!$L$2:$L$8</definedName>
    <definedName name="Imprenta">TABLA_21.7!$G$2:$G$5</definedName>
  </definedNames>
  <calcPr/>
</workbook>
</file>

<file path=xl/sharedStrings.xml><?xml version="1.0" encoding="utf-8"?>
<sst xmlns="http://schemas.openxmlformats.org/spreadsheetml/2006/main" count="648" uniqueCount="223">
  <si>
    <t>SELECCIONO EL NIVEL DE ILUMINACIÒN</t>
  </si>
  <si>
    <t>Medias</t>
  </si>
  <si>
    <t>Destino:</t>
  </si>
  <si>
    <t>Escuelas</t>
  </si>
  <si>
    <t>Largo:</t>
  </si>
  <si>
    <t>mts</t>
  </si>
  <si>
    <t>Sub-tipo destino:</t>
  </si>
  <si>
    <t>Aulas y bibliotecas</t>
  </si>
  <si>
    <t>Ancho</t>
  </si>
  <si>
    <t>Resultado:</t>
  </si>
  <si>
    <t>lx</t>
  </si>
  <si>
    <t>Alto:</t>
  </si>
  <si>
    <t>FACTOR DE MANTENIMIENTO</t>
  </si>
  <si>
    <t>Superficie donde quiero iluminar:</t>
  </si>
  <si>
    <t>Tipo de Luminaria:</t>
  </si>
  <si>
    <t>FLUORECENTE SIMPLE DESECUBIERTO</t>
  </si>
  <si>
    <t>Factor de Mantenimiento</t>
  </si>
  <si>
    <t>MEDIO</t>
  </si>
  <si>
    <t>Tabla</t>
  </si>
  <si>
    <t>Tipos de Lámparas</t>
  </si>
  <si>
    <t>Lámpara Standar - Edison</t>
  </si>
  <si>
    <t>Clara200</t>
  </si>
  <si>
    <t>INDICE DE COEF K</t>
  </si>
  <si>
    <t>Lámpara fluorecente</t>
  </si>
  <si>
    <t>1ALuz Día36</t>
  </si>
  <si>
    <t>FU:</t>
  </si>
  <si>
    <t>PUNTO MEDIO</t>
  </si>
  <si>
    <t>COEF K</t>
  </si>
  <si>
    <t>Lámpara de vapor de mercurio</t>
  </si>
  <si>
    <t>Elipsoidal80Standar HQL</t>
  </si>
  <si>
    <t>Lámpara de luz Mezcla</t>
  </si>
  <si>
    <t>Hongo160</t>
  </si>
  <si>
    <t>Redondeo:</t>
  </si>
  <si>
    <t>Lámpara de vapor de sodio a baja presión</t>
  </si>
  <si>
    <t>Tubular - Reflactor Infrarrojo55</t>
  </si>
  <si>
    <t>COEF DE CORRECIÒN:</t>
  </si>
  <si>
    <t>Lámpara de vapor de sodio a alta presión</t>
  </si>
  <si>
    <t>Elipsoidal con arrancador250</t>
  </si>
  <si>
    <t>Coef:</t>
  </si>
  <si>
    <t>Lámpara de Halogenuros Metálicos</t>
  </si>
  <si>
    <t>Elipsoidal250</t>
  </si>
  <si>
    <t>D Ancho:</t>
  </si>
  <si>
    <t>Tipo</t>
  </si>
  <si>
    <t>Opcion W</t>
  </si>
  <si>
    <t>Flujo</t>
  </si>
  <si>
    <t>Nº Luminarias</t>
  </si>
  <si>
    <t>Redondeo</t>
  </si>
  <si>
    <t>N Ancho</t>
  </si>
  <si>
    <t>N Largo</t>
  </si>
  <si>
    <t>COMPROBACIÒN</t>
  </si>
  <si>
    <t>DL</t>
  </si>
  <si>
    <t>Comprobar</t>
  </si>
  <si>
    <t>Resultado</t>
  </si>
  <si>
    <t>DA</t>
  </si>
  <si>
    <t>Resumen para la instalaciòn de luminarias segùn los siete tipos distintos de artefactos lumìnicos.</t>
  </si>
  <si>
    <t>DATOS INMUEBLE</t>
  </si>
  <si>
    <t>Largo</t>
  </si>
  <si>
    <t>Alto</t>
  </si>
  <si>
    <t>Altura a iluminar</t>
  </si>
  <si>
    <t>PROCEDIMIENTO</t>
  </si>
  <si>
    <t>Seleccionar el tipo de làmpara - Tablas Tipo de Lámparas 20.2 a 20.9 (TABLAS_LAMPS)</t>
  </si>
  <si>
    <t>Seleccioanr el nivel de iluminaciòn Tabla 21.7</t>
  </si>
  <si>
    <t>Selecciono el factor de mantenimiento. Tabla 21.9</t>
  </si>
  <si>
    <t>Hago la relación con el local [ A X L / H*(A+L) ]. Con el resultado anterior voy a la tabla 21.8 e identifico el ìndice del local k (selecciono la letra) segùn el punto central.</t>
  </si>
  <si>
    <t>Con la letra del ìndice del local voy a la tabla 21.8 y seleeciono segùn corresponda en la tabla 21.9</t>
  </si>
  <si>
    <t>Aplico la fòrmula QT = E*L*A / FM * FU , y luego divido las lm para saber el nº de luminarias</t>
  </si>
  <si>
    <t>Cantidad en Ancho</t>
  </si>
  <si>
    <t>Cantidad en Largo</t>
  </si>
  <si>
    <t>Hago la comprobaciòn ANCHO</t>
  </si>
  <si>
    <t>Hago la comprobaciòn Largo</t>
  </si>
  <si>
    <t>VALOR MENOS</t>
  </si>
  <si>
    <t>VALOR MAX</t>
  </si>
  <si>
    <t>INDICE DEL LOCAL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</si>
  <si>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</si>
  <si>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</si>
  <si>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</si>
  <si>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</si>
  <si>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</si>
  <si>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</si>
  <si>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</si>
  <si>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</si>
  <si>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</si>
  <si>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</si>
  <si>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TIPO DE LUMINARIA</t>
  </si>
  <si>
    <t>MANTENIMIENTO</t>
  </si>
  <si>
    <t>FLUORECENTE EMPOTRADO ABIERTO</t>
  </si>
  <si>
    <t>LUMINARIA INDUSTRIAL ABIERTA</t>
  </si>
  <si>
    <t>LUMINARIA DIRECTA CON REJILLA DIFUSORA</t>
  </si>
  <si>
    <t>ESFÉRICA DE VIDRIO</t>
  </si>
  <si>
    <t>REFLECTOR HAZ ESTRECHO</t>
  </si>
  <si>
    <t>REFLECTOR HAZ MEDIO ANCHO</t>
  </si>
  <si>
    <t>BUENO</t>
  </si>
  <si>
    <t>MALO</t>
  </si>
  <si>
    <t>Inferior a x * h Fm</t>
  </si>
  <si>
    <t>FACTOR DE COEFICIENTE DE UTILIZACIÒN</t>
  </si>
  <si>
    <t>TECHO</t>
  </si>
  <si>
    <t>PARED</t>
  </si>
  <si>
    <t>Indice local K</t>
  </si>
  <si>
    <t>Tabla 20.2</t>
  </si>
  <si>
    <t>Tabla 20.3</t>
  </si>
  <si>
    <t>Tabla 20.5</t>
  </si>
  <si>
    <t>Tabla 20.6</t>
  </si>
  <si>
    <t>Tabla 20.7</t>
  </si>
  <si>
    <t>Tabla 20.8</t>
  </si>
  <si>
    <t>Tabla 20.9</t>
  </si>
  <si>
    <t>Clara:</t>
  </si>
  <si>
    <t>Proporcionan luz brillante</t>
  </si>
  <si>
    <t>Programa de 26 mm diámetro.</t>
  </si>
  <si>
    <t>HQL de LUX</t>
  </si>
  <si>
    <t>HWL</t>
  </si>
  <si>
    <t>NA/SOX</t>
  </si>
  <si>
    <t>NAV</t>
  </si>
  <si>
    <t>POWERSTAR HQI</t>
  </si>
  <si>
    <t>Mate:</t>
  </si>
  <si>
    <t>Atenúan la formación de sombras.</t>
  </si>
  <si>
    <t>Marca</t>
  </si>
  <si>
    <t>LUMILUX</t>
  </si>
  <si>
    <t>Son Claras</t>
  </si>
  <si>
    <t>Industriales</t>
  </si>
  <si>
    <t>Potencia W</t>
  </si>
  <si>
    <t>Flujo Luminoso</t>
  </si>
  <si>
    <t>Reproducción Cormática</t>
  </si>
  <si>
    <t>Forma</t>
  </si>
  <si>
    <t>Clara</t>
  </si>
  <si>
    <t>15</t>
  </si>
  <si>
    <t>90</t>
  </si>
  <si>
    <t>1B</t>
  </si>
  <si>
    <t>Luz Día</t>
  </si>
  <si>
    <t>Elipsoidal</t>
  </si>
  <si>
    <t>Cálido - HQL de LUXE</t>
  </si>
  <si>
    <t>Tubular - Reflactor Infrarrojo</t>
  </si>
  <si>
    <t>Elipsoidal con arrancador</t>
  </si>
  <si>
    <t>25</t>
  </si>
  <si>
    <t>230</t>
  </si>
  <si>
    <t>Blanco</t>
  </si>
  <si>
    <t>40</t>
  </si>
  <si>
    <t>430</t>
  </si>
  <si>
    <t>Blanco Cálido</t>
  </si>
  <si>
    <t>60</t>
  </si>
  <si>
    <t>730</t>
  </si>
  <si>
    <t>INTERNA</t>
  </si>
  <si>
    <t>75</t>
  </si>
  <si>
    <t>960</t>
  </si>
  <si>
    <t>100</t>
  </si>
  <si>
    <t>1380</t>
  </si>
  <si>
    <t>Hongo</t>
  </si>
  <si>
    <t>Hongo con reflector</t>
  </si>
  <si>
    <t>150</t>
  </si>
  <si>
    <t>2220</t>
  </si>
  <si>
    <t>Tubular</t>
  </si>
  <si>
    <t>Elipsoidal sin arrancador</t>
  </si>
  <si>
    <t>200</t>
  </si>
  <si>
    <t>3150</t>
  </si>
  <si>
    <t>Standar HQL</t>
  </si>
  <si>
    <t>300</t>
  </si>
  <si>
    <t>4800</t>
  </si>
  <si>
    <t>500</t>
  </si>
  <si>
    <t>8400</t>
  </si>
  <si>
    <t>Mate</t>
  </si>
  <si>
    <t>Tubular con arrancador</t>
  </si>
  <si>
    <t>1A</t>
  </si>
  <si>
    <t>Forma TS Conexión bilateral</t>
  </si>
  <si>
    <t>Respuesta</t>
  </si>
  <si>
    <t>Blanco_Cálido</t>
  </si>
  <si>
    <t>Luz_Día</t>
  </si>
  <si>
    <t>Clase de Edificio y Tipo de Espacio a iluminar</t>
  </si>
  <si>
    <t>Hospitales</t>
  </si>
  <si>
    <t>Sala_operaciones_autopsias</t>
  </si>
  <si>
    <t>Hoteles_restaurantes</t>
  </si>
  <si>
    <t>Imprenta</t>
  </si>
  <si>
    <t>Locales_de_trabajo</t>
  </si>
  <si>
    <t>Locales_de_venta_y_exposición</t>
  </si>
  <si>
    <t>Montajes_de_piezas</t>
  </si>
  <si>
    <t>Oficinas</t>
  </si>
  <si>
    <t>Punto_y_confección</t>
  </si>
  <si>
    <t>Trabajo_en_madera</t>
  </si>
  <si>
    <t>RESULTADO:</t>
  </si>
  <si>
    <t>Pasillos, vestíbulos, aseos</t>
  </si>
  <si>
    <t>Pasillos durante el día</t>
  </si>
  <si>
    <t>Iluminación general</t>
  </si>
  <si>
    <t>Habitaciones y pasillos</t>
  </si>
  <si>
    <t>Alumbrado general</t>
  </si>
  <si>
    <t>Garajes y aparcamientos</t>
  </si>
  <si>
    <t>Almacentaje y expedición</t>
  </si>
  <si>
    <t>Mecánica en general</t>
  </si>
  <si>
    <t>Trabajos de mecanografía</t>
  </si>
  <si>
    <t>Telares punto oscuro</t>
  </si>
  <si>
    <t>Trabajos en banco</t>
  </si>
  <si>
    <t>Pasillos durante la noche</t>
  </si>
  <si>
    <t>Puesto trabajo</t>
  </si>
  <si>
    <t>Cocinas</t>
  </si>
  <si>
    <t>Comprobación colores</t>
  </si>
  <si>
    <t>Locales de vestuario, ducha y aseo</t>
  </si>
  <si>
    <t>Comercio y salas de exposición</t>
  </si>
  <si>
    <t>Montajes precisiones eléctricos</t>
  </si>
  <si>
    <t>Dibujo técnico</t>
  </si>
  <si>
    <t>Telares punto claro</t>
  </si>
  <si>
    <t>Trabajos en máquinas</t>
  </si>
  <si>
    <t>Cocinas y talleres general</t>
  </si>
  <si>
    <t>Aseos, locales de mantenimiento</t>
  </si>
  <si>
    <t>Quirófano</t>
  </si>
  <si>
    <t>Sala de lectura</t>
  </si>
  <si>
    <t>Fotocomposición y montaje</t>
  </si>
  <si>
    <t>Locales de almacenaje</t>
  </si>
  <si>
    <t>Pabellones de ferias</t>
  </si>
  <si>
    <t>Trabajos finos en cristal</t>
  </si>
  <si>
    <t>Comprobación de colores</t>
  </si>
  <si>
    <t>Control de calidad</t>
  </si>
  <si>
    <t>Acabado, pulido y barnizado</t>
  </si>
  <si>
    <t>Aulas de dibujo</t>
  </si>
  <si>
    <t>Habitación iluminación general</t>
  </si>
  <si>
    <t>Zona adyacente quirófano</t>
  </si>
  <si>
    <t>Restaurante y autoservicio</t>
  </si>
  <si>
    <t>Fundiciones, cerámicas y granjas</t>
  </si>
  <si>
    <t>Supermercados</t>
  </si>
  <si>
    <t>Piezas miniaturizadas</t>
  </si>
  <si>
    <t>Habitación iluminación lectura</t>
  </si>
  <si>
    <t>Salas de costura</t>
  </si>
  <si>
    <t>Ecaparates</t>
  </si>
  <si>
    <t>Servicio médico general</t>
  </si>
  <si>
    <t>Servicio médico reconocimiento</t>
  </si>
  <si>
    <t>CLASE DE EDIFICIO</t>
  </si>
  <si>
    <t>NIVEL DE LUMINACIÓN EN LUX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</si>
</sst>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d.m"/>
  </numFmts>
  <fonts count="10">
    <font>
      <sz val="10.0"/>
      <color rgb="FF000000"/>
      <name val="Arial"/>
    </font>
    <font/>
    <font>
      <b/>
      <color rgb="FFFFFFFF"/>
    </font>
    <font>
      <b/>
    </font>
    <font>
      <color rgb="FF000000"/>
    </font>
    <font>
      <color rgb="FFFFFFFF"/>
    </font>
    <font>
      <color rgb="FFB7B7B7"/>
    </font>
    <font>
      <sz val="6.0"/>
      <color rgb="FFFFFFFF"/>
    </font>
    <font>
      <b/>
      <sz val="8.0"/>
      <color rgb="FFFFFFFF"/>
    </font>
    <font>
      <sz val="11.0"/>
      <color rgb="FF000000"/>
      <name val="Calibri"/>
    </font>
  </fonts>
  <fills count="2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660000"/>
        <bgColor rgb="FF660000"/>
      </patternFill>
    </fill>
    <fill>
      <patternFill patternType="solid">
        <fgColor rgb="FF85200C"/>
        <bgColor rgb="FF85200C"/>
      </patternFill>
    </fill>
    <fill>
      <patternFill patternType="solid">
        <fgColor rgb="FF434343"/>
        <bgColor rgb="FF434343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5B0F00"/>
        <bgColor rgb="FF5B0F00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674EA7"/>
        <bgColor rgb="FF674EA7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274E13"/>
        <bgColor rgb="FF274E1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2" fontId="2" numFmtId="0" xfId="0" applyAlignment="1" applyFont="1">
      <alignment horizontal="center"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5" fontId="3" numFmtId="0" xfId="0" applyAlignment="1" applyFill="1" applyFont="1">
      <alignment horizontal="center" shrinkToFit="0" wrapText="1"/>
    </xf>
    <xf borderId="1" fillId="4" fontId="1" numFmtId="0" xfId="0" applyAlignment="1" applyBorder="1" applyFont="1">
      <alignment readingOrder="0" shrinkToFit="0" wrapText="1"/>
    </xf>
    <xf borderId="1" fillId="5" fontId="3" numFmtId="49" xfId="0" applyAlignment="1" applyBorder="1" applyFont="1" applyNumberFormat="1">
      <alignment shrinkToFit="0" wrapText="1"/>
    </xf>
    <xf borderId="0" fillId="3" fontId="2" numFmtId="0" xfId="0" applyAlignment="1" applyFont="1">
      <alignment readingOrder="0" shrinkToFit="0" wrapText="1"/>
    </xf>
    <xf borderId="1" fillId="0" fontId="1" numFmtId="164" xfId="0" applyAlignment="1" applyBorder="1" applyFont="1" applyNumberForma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5" fontId="3" numFmtId="0" xfId="0" applyAlignment="1" applyBorder="1" applyFont="1">
      <alignment readingOrder="0" shrinkToFit="0" wrapText="1"/>
    </xf>
    <xf borderId="1" fillId="6" fontId="3" numFmtId="0" xfId="0" applyAlignment="1" applyBorder="1" applyFill="1" applyFont="1">
      <alignment readingOrder="0" shrinkToFit="0" wrapText="1"/>
    </xf>
    <xf borderId="1" fillId="6" fontId="4" numFmtId="0" xfId="0" applyAlignment="1" applyBorder="1" applyFont="1">
      <alignment readingOrder="0" shrinkToFit="0" wrapText="1"/>
    </xf>
    <xf borderId="0" fillId="6" fontId="5" numFmtId="0" xfId="0" applyAlignment="1" applyFont="1">
      <alignment readingOrder="0" shrinkToFit="0" wrapText="1"/>
    </xf>
    <xf borderId="0" fillId="6" fontId="5" numFmtId="0" xfId="0" applyAlignment="1" applyFont="1">
      <alignment shrinkToFit="0" wrapText="1"/>
    </xf>
    <xf borderId="1" fillId="7" fontId="6" numFmtId="0" xfId="0" applyAlignment="1" applyBorder="1" applyFill="1" applyFont="1">
      <alignment readingOrder="0" shrinkToFit="0" wrapText="1"/>
    </xf>
    <xf borderId="0" fillId="2" fontId="7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1" fillId="0" fontId="1" numFmtId="49" xfId="0" applyAlignment="1" applyBorder="1" applyFont="1" applyNumberFormat="1">
      <alignment shrinkToFit="0" wrapText="1"/>
    </xf>
    <xf borderId="1" fillId="0" fontId="1" numFmtId="49" xfId="0" applyAlignment="1" applyBorder="1" applyFont="1" applyNumberFormat="1">
      <alignment horizontal="right" shrinkToFit="0" wrapText="1"/>
    </xf>
    <xf borderId="1" fillId="0" fontId="1" numFmtId="2" xfId="0" applyAlignment="1" applyBorder="1" applyFont="1" applyNumberFormat="1">
      <alignment shrinkToFit="0" wrapText="1"/>
    </xf>
    <xf borderId="1" fillId="0" fontId="1" numFmtId="0" xfId="0" applyAlignment="1" applyBorder="1" applyFont="1">
      <alignment shrinkToFit="0" wrapText="1"/>
    </xf>
    <xf borderId="1" fillId="5" fontId="3" numFmtId="1" xfId="0" applyAlignment="1" applyBorder="1" applyFont="1" applyNumberFormat="1">
      <alignment horizontal="center" shrinkToFit="0" wrapText="1"/>
    </xf>
    <xf borderId="0" fillId="2" fontId="5" numFmtId="0" xfId="0" applyAlignment="1" applyFont="1">
      <alignment horizontal="center" readingOrder="0" shrinkToFit="0" wrapText="1"/>
    </xf>
    <xf borderId="0" fillId="3" fontId="5" numFmtId="0" xfId="0" applyAlignment="1" applyFont="1">
      <alignment readingOrder="0" shrinkToFit="0" wrapText="1"/>
    </xf>
    <xf borderId="0" fillId="8" fontId="5" numFmtId="0" xfId="0" applyAlignment="1" applyFill="1" applyFont="1">
      <alignment readingOrder="0" shrinkToFit="0" wrapText="1"/>
    </xf>
    <xf borderId="0" fillId="9" fontId="5" numFmtId="0" xfId="0" applyAlignment="1" applyFill="1" applyFont="1">
      <alignment shrinkToFit="0" wrapText="1"/>
    </xf>
    <xf borderId="1" fillId="10" fontId="1" numFmtId="0" xfId="0" applyAlignment="1" applyBorder="1" applyFill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3" fillId="0" fontId="1" numFmtId="0" xfId="0" applyBorder="1" applyFont="1"/>
    <xf borderId="4" fillId="0" fontId="1" numFmtId="0" xfId="0" applyBorder="1" applyFont="1"/>
    <xf borderId="1" fillId="11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shrinkToFit="0" vertical="center" wrapText="1"/>
    </xf>
    <xf borderId="1" fillId="12" fontId="5" numFmtId="0" xfId="0" applyAlignment="1" applyBorder="1" applyFill="1" applyFont="1">
      <alignment horizontal="center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2" fillId="13" fontId="1" numFmtId="0" xfId="0" applyAlignment="1" applyBorder="1" applyFill="1" applyFont="1">
      <alignment horizontal="center" readingOrder="0" shrinkToFit="0" vertical="center" wrapText="1"/>
    </xf>
    <xf borderId="1" fillId="14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14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15" fontId="1" numFmtId="0" xfId="0" applyAlignment="1" applyBorder="1" applyFill="1" applyFont="1">
      <alignment horizontal="center" shrinkToFit="0" vertical="center" wrapText="1"/>
    </xf>
    <xf borderId="0" fillId="3" fontId="2" numFmtId="165" xfId="0" applyAlignment="1" applyFont="1" applyNumberFormat="1">
      <alignment horizontal="center" readingOrder="0" shrinkToFit="0" vertical="center" wrapText="1"/>
    </xf>
    <xf borderId="1" fillId="16" fontId="1" numFmtId="1" xfId="0" applyAlignment="1" applyBorder="1" applyFill="1" applyFont="1" applyNumberFormat="1">
      <alignment horizontal="center" shrinkToFit="0" vertical="center" wrapText="1"/>
    </xf>
    <xf borderId="1" fillId="17" fontId="1" numFmtId="0" xfId="0" applyAlignment="1" applyBorder="1" applyFill="1" applyFont="1">
      <alignment horizontal="center" readingOrder="0" shrinkToFit="0" vertical="center" wrapText="1"/>
    </xf>
    <xf borderId="1" fillId="0" fontId="1" numFmtId="4" xfId="0" applyAlignment="1" applyBorder="1" applyFont="1" applyNumberFormat="1">
      <alignment horizontal="center" readingOrder="0" shrinkToFit="0" vertical="center" wrapText="1"/>
    </xf>
    <xf borderId="1" fillId="16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2" fillId="18" fontId="3" numFmtId="0" xfId="0" applyAlignment="1" applyBorder="1" applyFill="1" applyFont="1">
      <alignment horizontal="center" readingOrder="0" shrinkToFit="0" vertical="center" wrapText="1"/>
    </xf>
    <xf borderId="1" fillId="2" fontId="8" numFmtId="0" xfId="0" applyAlignment="1" applyBorder="1" applyFont="1">
      <alignment readingOrder="0" shrinkToFit="0" vertical="center" wrapText="1"/>
    </xf>
    <xf borderId="1" fillId="19" fontId="1" numFmtId="0" xfId="0" applyAlignment="1" applyBorder="1" applyFill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" fillId="20" fontId="1" numFmtId="0" xfId="0" applyAlignment="1" applyBorder="1" applyFill="1" applyFont="1">
      <alignment horizontal="center" readingOrder="0" shrinkToFit="0" vertical="center" wrapText="1"/>
    </xf>
    <xf borderId="1" fillId="20" fontId="1" numFmtId="0" xfId="0" applyAlignment="1" applyBorder="1" applyFont="1">
      <alignment readingOrder="0" shrinkToFit="0" vertical="center" wrapText="1"/>
    </xf>
    <xf borderId="2" fillId="11" fontId="1" numFmtId="9" xfId="0" applyAlignment="1" applyBorder="1" applyFont="1" applyNumberFormat="1">
      <alignment horizontal="center" readingOrder="0" shrinkToFit="0" vertical="center" wrapText="1"/>
    </xf>
    <xf borderId="1" fillId="11" fontId="1" numFmtId="9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5" fillId="20" fontId="3" numFmtId="0" xfId="0" applyAlignment="1" applyBorder="1" applyFont="1">
      <alignment readingOrder="0" shrinkToFit="0" vertical="center" wrapText="1"/>
    </xf>
    <xf borderId="1" fillId="11" fontId="1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horizontal="right" readingOrder="0" shrinkToFit="0" vertical="bottom" wrapText="0"/>
    </xf>
    <xf borderId="6" fillId="0" fontId="1" numFmtId="0" xfId="0" applyBorder="1" applyFont="1"/>
    <xf borderId="7" fillId="0" fontId="1" numFmtId="0" xfId="0" applyBorder="1" applyFont="1"/>
    <xf borderId="0" fillId="11" fontId="3" numFmtId="0" xfId="0" applyAlignment="1" applyFont="1">
      <alignment readingOrder="0" shrinkToFit="0" vertical="center" wrapText="1"/>
    </xf>
    <xf borderId="0" fillId="20" fontId="3" numFmtId="0" xfId="0" applyAlignment="1" applyFont="1">
      <alignment readingOrder="0" shrinkToFit="0" vertical="center" wrapText="1"/>
    </xf>
    <xf borderId="0" fillId="20" fontId="1" numFmtId="0" xfId="0" applyAlignment="1" applyFont="1">
      <alignment readingOrder="0" shrinkToFit="0" vertical="center" wrapText="1"/>
    </xf>
    <xf borderId="0" fillId="11" fontId="1" numFmtId="0" xfId="0" applyAlignment="1" applyFont="1">
      <alignment readingOrder="0" shrinkToFit="0" vertical="center" wrapText="1"/>
    </xf>
    <xf borderId="1" fillId="0" fontId="9" numFmtId="2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readingOrder="0" shrinkToFit="0" wrapText="1"/>
    </xf>
    <xf borderId="0" fillId="2" fontId="5" numFmtId="49" xfId="0" applyAlignment="1" applyFont="1" applyNumberFormat="1">
      <alignment shrinkToFit="0" wrapText="1"/>
    </xf>
    <xf borderId="0" fillId="2" fontId="5" numFmtId="0" xfId="0" applyAlignment="1" applyFont="1">
      <alignment shrinkToFit="0" wrapText="1"/>
    </xf>
    <xf borderId="0" fillId="11" fontId="1" numFmtId="49" xfId="0" applyAlignment="1" applyFont="1" applyNumberFormat="1">
      <alignment shrinkToFit="0" wrapText="1"/>
    </xf>
    <xf borderId="0" fillId="11" fontId="1" numFmtId="0" xfId="0" applyAlignment="1" applyFont="1">
      <alignment shrinkToFit="0" wrapText="1"/>
    </xf>
    <xf borderId="0" fillId="7" fontId="5" numFmtId="49" xfId="0" applyAlignment="1" applyFont="1" applyNumberFormat="1">
      <alignment readingOrder="0" shrinkToFit="0" wrapText="1"/>
    </xf>
    <xf borderId="0" fillId="7" fontId="5" numFmtId="0" xfId="0" applyAlignment="1" applyFont="1">
      <alignment readingOrder="0" shrinkToFit="0" wrapText="1"/>
    </xf>
    <xf borderId="0" fillId="21" fontId="1" numFmtId="49" xfId="0" applyAlignment="1" applyFill="1" applyFont="1" applyNumberFormat="1">
      <alignment readingOrder="0" shrinkToFit="0" wrapText="1"/>
    </xf>
    <xf borderId="0" fillId="21" fontId="1" numFmtId="0" xfId="0" applyAlignment="1" applyFont="1">
      <alignment readingOrder="0" shrinkToFit="0" wrapText="1"/>
    </xf>
    <xf borderId="0" fillId="21" fontId="1" numFmtId="0" xfId="0" applyAlignment="1" applyFont="1">
      <alignment shrinkToFit="0" wrapText="1"/>
    </xf>
    <xf borderId="0" fillId="21" fontId="1" numFmtId="0" xfId="0" applyAlignment="1" applyFont="1">
      <alignment readingOrder="0"/>
    </xf>
    <xf borderId="0" fillId="0" fontId="1" numFmtId="49" xfId="0" applyAlignment="1" applyFont="1" applyNumberFormat="1">
      <alignment shrinkToFit="0" wrapText="1"/>
    </xf>
    <xf borderId="0" fillId="22" fontId="5" numFmtId="49" xfId="0" applyAlignment="1" applyFill="1" applyFont="1" applyNumberFormat="1">
      <alignment readingOrder="0" shrinkToFit="0" wrapText="1"/>
    </xf>
    <xf borderId="1" fillId="3" fontId="5" numFmtId="49" xfId="0" applyAlignment="1" applyBorder="1" applyFont="1" applyNumberFormat="1">
      <alignment readingOrder="0" shrinkToFit="0" wrapText="1"/>
    </xf>
    <xf borderId="0" fillId="22" fontId="5" numFmtId="0" xfId="0" applyAlignment="1" applyFont="1">
      <alignment readingOrder="0" shrinkToFit="0" wrapText="1"/>
    </xf>
    <xf borderId="1" fillId="3" fontId="5" numFmtId="0" xfId="0" applyAlignment="1" applyBorder="1" applyFont="1">
      <alignment readingOrder="0" shrinkToFit="0" wrapText="1"/>
    </xf>
    <xf borderId="0" fillId="0" fontId="1" numFmtId="49" xfId="0" applyAlignment="1" applyFont="1" applyNumberFormat="1">
      <alignment readingOrder="0" shrinkToFit="0" wrapText="1"/>
    </xf>
    <xf borderId="1" fillId="0" fontId="1" numFmtId="49" xfId="0" applyAlignment="1" applyBorder="1" applyFont="1" applyNumberFormat="1">
      <alignment readingOrder="0" shrinkToFit="0" wrapText="1"/>
    </xf>
    <xf borderId="1" fillId="0" fontId="1" numFmtId="49" xfId="0" applyAlignment="1" applyBorder="1" applyFont="1" applyNumberFormat="1">
      <alignment readingOrder="0"/>
    </xf>
    <xf borderId="1" fillId="21" fontId="1" numFmtId="49" xfId="0" applyAlignment="1" applyBorder="1" applyFont="1" applyNumberForma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21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23" fontId="1" numFmtId="0" xfId="0" applyAlignment="1" applyBorder="1" applyFill="1" applyFont="1">
      <alignment readingOrder="0"/>
    </xf>
    <xf borderId="1" fillId="23" fontId="1" numFmtId="0" xfId="0" applyAlignment="1" applyBorder="1" applyFont="1">
      <alignment readingOrder="0" shrinkToFit="0" wrapText="1"/>
    </xf>
    <xf borderId="1" fillId="24" fontId="1" numFmtId="0" xfId="0" applyAlignment="1" applyBorder="1" applyFill="1" applyFont="1">
      <alignment readingOrder="0" shrinkToFit="0" wrapText="1"/>
    </xf>
    <xf borderId="1" fillId="19" fontId="1" numFmtId="0" xfId="0" applyAlignment="1" applyBorder="1" applyFont="1">
      <alignment readingOrder="0" shrinkToFit="0" wrapText="1"/>
    </xf>
    <xf borderId="1" fillId="19" fontId="1" numFmtId="49" xfId="0" applyAlignment="1" applyBorder="1" applyFont="1" applyNumberFormat="1">
      <alignment readingOrder="0" shrinkToFit="0" wrapText="1"/>
    </xf>
    <xf borderId="0" fillId="7" fontId="6" numFmtId="0" xfId="0" applyAlignment="1" applyFont="1">
      <alignment readingOrder="0"/>
    </xf>
    <xf borderId="0" fillId="23" fontId="1" numFmtId="49" xfId="0" applyAlignment="1" applyFont="1" applyNumberFormat="1">
      <alignment shrinkToFit="0" wrapText="1"/>
    </xf>
    <xf borderId="0" fillId="23" fontId="1" numFmtId="49" xfId="0" applyFont="1" applyNumberFormat="1"/>
    <xf borderId="1" fillId="0" fontId="1" numFmtId="0" xfId="0" applyAlignment="1" applyBorder="1" applyFont="1">
      <alignment readingOrder="0"/>
    </xf>
    <xf borderId="0" fillId="23" fontId="1" numFmtId="0" xfId="0" applyFont="1"/>
    <xf borderId="0" fillId="25" fontId="3" numFmtId="0" xfId="0" applyAlignment="1" applyFill="1" applyFont="1">
      <alignment readingOrder="0"/>
    </xf>
    <xf borderId="1" fillId="25" fontId="3" numFmtId="0" xfId="0" applyAlignment="1" applyBorder="1" applyFont="1">
      <alignment readingOrder="0"/>
    </xf>
    <xf borderId="0" fillId="14" fontId="3" numFmtId="0" xfId="0" applyAlignment="1" applyFont="1">
      <alignment readingOrder="0"/>
    </xf>
    <xf borderId="0" fillId="0" fontId="3" numFmtId="0" xfId="0" applyFont="1"/>
    <xf borderId="0" fillId="2" fontId="2" numFmtId="0" xfId="0" applyAlignment="1" applyFont="1">
      <alignment readingOrder="0"/>
    </xf>
    <xf borderId="0" fillId="26" fontId="5" numFmtId="0" xfId="0" applyFill="1" applyFont="1"/>
    <xf borderId="1" fillId="1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19.86"/>
    <col customWidth="1" min="3" max="3" width="35.0"/>
    <col customWidth="1" min="6" max="6" width="12.29"/>
    <col customWidth="1" min="8" max="8" width="40.57"/>
    <col customWidth="1" min="10" max="10" width="15.71"/>
    <col customWidth="1" min="11" max="11" width="19.57"/>
    <col customWidth="1" min="12" max="12" width="15.71"/>
    <col customWidth="1" min="23" max="23" width="5.71"/>
    <col customWidth="1" min="26" max="26" width="6.14"/>
  </cols>
  <sheetData>
    <row r="1" ht="16.5" customHeight="1">
      <c r="A1" s="1"/>
      <c r="B1" s="1">
        <v>2.0</v>
      </c>
      <c r="C1" s="2"/>
      <c r="D1" s="2"/>
      <c r="E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16.5" customHeight="1">
      <c r="A2" s="1"/>
      <c r="B2" s="3" t="s">
        <v>0</v>
      </c>
      <c r="E2" s="1"/>
      <c r="F2" s="4" t="s">
        <v>1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ht="16.5" customHeight="1">
      <c r="A3" s="1"/>
      <c r="B3" s="5" t="s">
        <v>2</v>
      </c>
      <c r="C3" s="6" t="s">
        <v>3</v>
      </c>
      <c r="D3" s="2"/>
      <c r="E3" s="1"/>
      <c r="F3" s="1" t="s">
        <v>4</v>
      </c>
      <c r="G3" s="6">
        <v>13.0</v>
      </c>
      <c r="H3" s="1" t="s">
        <v>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ht="16.5" customHeight="1">
      <c r="A4" s="1"/>
      <c r="B4" s="5" t="s">
        <v>6</v>
      </c>
      <c r="C4" s="6" t="s">
        <v>7</v>
      </c>
      <c r="D4" s="2"/>
      <c r="E4" s="1"/>
      <c r="F4" s="1" t="s">
        <v>8</v>
      </c>
      <c r="G4" s="6">
        <v>8.3</v>
      </c>
      <c r="H4" s="1" t="s">
        <v>5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ht="16.5" customHeight="1">
      <c r="A5" s="1"/>
      <c r="B5" s="5" t="s">
        <v>9</v>
      </c>
      <c r="C5" s="7">
        <f>IF(C4=TABLA_21.7!B46,TABLA_21.7!C46,IF(C4=TABLA_21.7!B22,TABLA_21.7!C22,IF(C4=TABLA_21.7!B25,TABLA_21.7!C25,IF(C4=TABLA_21.7!B63,TABLA_21.7!C63, VLOOKUP(C4,TABLA_21.7!B19:C68,2)))))</f>
        <v>750</v>
      </c>
      <c r="D5" s="1" t="s">
        <v>10</v>
      </c>
      <c r="E5" s="1"/>
      <c r="F5" s="1" t="s">
        <v>11</v>
      </c>
      <c r="G5" s="6">
        <v>2.55</v>
      </c>
      <c r="H5" s="1" t="s">
        <v>5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ht="16.5" customHeight="1">
      <c r="A6" s="1"/>
      <c r="B6" s="3" t="s">
        <v>12</v>
      </c>
      <c r="F6" s="1" t="s">
        <v>13</v>
      </c>
      <c r="G6" s="6">
        <v>0.0</v>
      </c>
      <c r="H6" s="1" t="s">
        <v>5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ht="16.5" customHeight="1">
      <c r="A7" s="1"/>
      <c r="B7" s="5" t="s">
        <v>14</v>
      </c>
      <c r="C7" s="8" t="s">
        <v>15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ht="16.5" customHeight="1">
      <c r="A8" s="1"/>
      <c r="B8" s="5" t="s">
        <v>16</v>
      </c>
      <c r="C8" s="8" t="s">
        <v>17</v>
      </c>
      <c r="F8" s="1"/>
      <c r="G8" s="5" t="s">
        <v>18</v>
      </c>
      <c r="H8" s="5" t="s">
        <v>19</v>
      </c>
      <c r="I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ht="16.5" customHeight="1">
      <c r="A9" s="1"/>
      <c r="B9" s="5" t="s">
        <v>9</v>
      </c>
      <c r="C9" s="9">
        <f>IF(C7=TABLA_21.9!B5,VLOOKUP(C8,TABLA_21.9!A6:B8,2,FALSE()),IF(C7=TABLA_21.9!C5,VLOOKUP(C8,TABLA_21.9!A6:C8,3,FALSE()),IF(C7=TABLA_21.9!D5,VLOOKUP(C8,TABLA_21.9!A6:D8,4,FALSE()),IF(C7=TABLA_21.9!E5,VLOOKUP(C8,TABLA_21.9!A6:F8,5,FALSE()),IF(C7=TABLA_21.9!F5,VLOOKUP(C8,TABLA_21.9!A6:G8,6,FALSE()),IF(C7=TABLA_21.9!G5,VLOOKUP(C8,TABLA_21.9!A6:G8,7,FALSE()),IF(C7=TABLA_21.9!H5,VLOOKUP(C8,TABLA_21.9!A6:H8,8,FALSE()),FALSE())))))))</f>
        <v>0.6</v>
      </c>
      <c r="D9" s="2"/>
      <c r="E9" s="2"/>
      <c r="F9" s="10">
        <v>1.0</v>
      </c>
      <c r="G9" s="11">
        <v>20.2</v>
      </c>
      <c r="H9" s="12" t="s">
        <v>20</v>
      </c>
      <c r="I9" s="8" t="s">
        <v>21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ht="16.5" customHeight="1">
      <c r="A10" s="1"/>
      <c r="B10" s="3" t="s">
        <v>22</v>
      </c>
      <c r="E10" s="2"/>
      <c r="F10" s="10">
        <v>2.0</v>
      </c>
      <c r="G10" s="11">
        <v>20.3</v>
      </c>
      <c r="H10" s="12" t="s">
        <v>23</v>
      </c>
      <c r="I10" s="8" t="s">
        <v>24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ht="16.5" customHeight="1">
      <c r="A11" s="1"/>
      <c r="B11" s="13" t="s">
        <v>25</v>
      </c>
      <c r="C11" s="13" t="s">
        <v>26</v>
      </c>
      <c r="D11" s="13" t="s">
        <v>27</v>
      </c>
      <c r="E11" s="2"/>
      <c r="F11" s="10">
        <v>3.0</v>
      </c>
      <c r="G11" s="11">
        <v>20.5</v>
      </c>
      <c r="H11" s="12" t="s">
        <v>28</v>
      </c>
      <c r="I11" s="8" t="s">
        <v>29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ht="16.5" customHeight="1">
      <c r="A12" s="1"/>
      <c r="B12" s="14">
        <f>IF(C7=TABLA_21.9!A15,VLOOKUP(D12,TABLA_21.9!B15:J24,2,FALSE()),IF(C7=TABLA_21.9!A25,VLOOKUP(D12,TABLA_21.9!B25:J34,2,FALSE()),IF(C7=TABLA_21.9!A35,VLOOKUP(D12,TABLA_21.9!B35:J44,2,FALSE()),IF(C7=TABLA_21.9!A45,VLOOKUP(D12,TABLA_21.9!B45:J54,2,FALSE()),IF(C7=TABLA_21.9!A55,VLOOKUP(D12,TABLA_21.9!B55:J64,2,FALSE()),IF(C7=TABLA_21.9!A65,VLOOKUP(D12,TABLA_21.9!B65:E74,2,FALSE()),IF(C7=TABLA_21.9!A75,VLOOKUP(D12,TABLA_21.9!B75:J84,2,FALSE()))))))))</f>
        <v>0.57</v>
      </c>
      <c r="C12" s="14">
        <f t="array" ref="C12">MIN(IF(TABLA_21.8!E3:E12&gt;=C13,TABLA_21.8!E3:E12))</f>
        <v>2</v>
      </c>
      <c r="D12" s="14" t="str">
        <f>VLOOKUP(C12,TABLA_21.8!E3:F12,2,FALSE())</f>
        <v>E</v>
      </c>
      <c r="E12" s="2"/>
      <c r="F12" s="10">
        <v>4.0</v>
      </c>
      <c r="G12" s="11">
        <v>20.6</v>
      </c>
      <c r="H12" s="12" t="s">
        <v>30</v>
      </c>
      <c r="I12" s="8" t="s">
        <v>31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ht="16.5" customHeight="1">
      <c r="A13" s="1"/>
      <c r="B13" s="13" t="s">
        <v>32</v>
      </c>
      <c r="C13" s="15">
        <f>(G3*G4)/((G5-G6)*(G3+G4))</f>
        <v>1.986559882</v>
      </c>
      <c r="D13" s="2"/>
      <c r="E13" s="1"/>
      <c r="F13" s="10">
        <v>5.0</v>
      </c>
      <c r="G13" s="11">
        <v>20.7</v>
      </c>
      <c r="H13" s="12" t="s">
        <v>33</v>
      </c>
      <c r="I13" s="8" t="s">
        <v>34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ht="16.5" customHeight="1">
      <c r="A14" s="1"/>
      <c r="B14" s="3" t="s">
        <v>35</v>
      </c>
      <c r="E14" s="1"/>
      <c r="F14" s="10">
        <v>6.0</v>
      </c>
      <c r="G14" s="11">
        <v>20.8</v>
      </c>
      <c r="H14" s="12" t="s">
        <v>36</v>
      </c>
      <c r="I14" s="8" t="s">
        <v>37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ht="16.5" customHeight="1">
      <c r="A15" s="1"/>
      <c r="B15" s="16" t="s">
        <v>38</v>
      </c>
      <c r="C15" s="14">
        <f>HLOOKUP(C7,TABLA_21.9!B5:H9,5,FALSE())</f>
        <v>1</v>
      </c>
      <c r="D15" s="17"/>
      <c r="E15" s="17"/>
      <c r="F15" s="10">
        <v>7.0</v>
      </c>
      <c r="G15" s="11">
        <v>20.9</v>
      </c>
      <c r="H15" s="12" t="s">
        <v>39</v>
      </c>
      <c r="I15" s="8" t="s">
        <v>40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</row>
    <row r="16" ht="16.5" customHeight="1">
      <c r="A16" s="1"/>
      <c r="B16" s="16" t="s">
        <v>41</v>
      </c>
      <c r="C16" s="14">
        <f>C15*G5</f>
        <v>2.55</v>
      </c>
      <c r="D16" s="17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</row>
    <row r="17" ht="16.5" customHeight="1">
      <c r="A17" s="1"/>
      <c r="B17" s="19" t="str">
        <f t="shared" ref="B17:B24" si="1">E17</f>
        <v>Flujo</v>
      </c>
      <c r="C17" s="19" t="s">
        <v>42</v>
      </c>
      <c r="D17" s="19" t="s">
        <v>43</v>
      </c>
      <c r="E17" s="19" t="s">
        <v>44</v>
      </c>
      <c r="F17" s="20" t="s">
        <v>45</v>
      </c>
      <c r="G17" s="21" t="s">
        <v>46</v>
      </c>
      <c r="H17" s="21" t="s">
        <v>47</v>
      </c>
      <c r="I17" s="21" t="s">
        <v>48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ht="16.5" customHeight="1">
      <c r="A18" s="10">
        <f t="shared" ref="A18:A24" si="2">F9</f>
        <v>1</v>
      </c>
      <c r="B18" s="9" t="str">
        <f t="shared" si="1"/>
        <v>3150</v>
      </c>
      <c r="C18" s="22" t="str">
        <f>VLOOKUP(I9,TABLAS_LAMPS!A8:D22,2,FALSE())</f>
        <v>Clara</v>
      </c>
      <c r="D18" s="23" t="str">
        <f>VLOOKUP(I9,TABLAS_LAMPS!A8:D22,3,FALSE())</f>
        <v>200</v>
      </c>
      <c r="E18" s="9" t="str">
        <f>VLOOKUP(I9,TABLAS_LAMPS!A8:D22,4,FALSE())</f>
        <v>3150</v>
      </c>
      <c r="F18" s="24">
        <f t="shared" ref="F18:F24" si="3">(($C$5*$G$3*$G$4)/($C$9*$B$12))/E18</f>
        <v>75.11835143</v>
      </c>
      <c r="G18" s="25">
        <f t="shared" ref="G18:G24" si="4">ROUNDUP(F18)</f>
        <v>76</v>
      </c>
      <c r="H18" s="26">
        <f t="shared" ref="H18:H24" si="5">SQRT(G18*$G$4/$G$3)</f>
        <v>6.965850768</v>
      </c>
      <c r="I18" s="26">
        <f t="shared" ref="I18:I24" si="6">H18*($G$3/$G$4)</f>
        <v>10.91036867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ht="16.5" customHeight="1">
      <c r="A19" s="10">
        <f t="shared" si="2"/>
        <v>2</v>
      </c>
      <c r="B19" s="9">
        <f t="shared" si="1"/>
        <v>2350</v>
      </c>
      <c r="C19" s="25" t="str">
        <f>VLOOKUP(I10,TABLAS_LAMPS!F8:J28,3,FALSE())</f>
        <v>Luz Día</v>
      </c>
      <c r="D19" s="25">
        <f>VLOOKUP(I10,TABLAS_LAMPS!F8:J28,4,FALSE())</f>
        <v>36</v>
      </c>
      <c r="E19" s="9">
        <f>VLOOKUP(I10,TABLAS_LAMPS!F8:J28,5,FALSE())</f>
        <v>2350</v>
      </c>
      <c r="F19" s="24">
        <f t="shared" si="3"/>
        <v>100.6905562</v>
      </c>
      <c r="G19" s="25">
        <f t="shared" si="4"/>
        <v>101</v>
      </c>
      <c r="H19" s="26">
        <f t="shared" si="5"/>
        <v>8.030231341</v>
      </c>
      <c r="I19" s="26">
        <f t="shared" si="6"/>
        <v>12.57747077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ht="16.5" customHeight="1">
      <c r="A20" s="10">
        <f t="shared" si="2"/>
        <v>3</v>
      </c>
      <c r="B20" s="9">
        <f t="shared" si="1"/>
        <v>3800</v>
      </c>
      <c r="C20" s="25" t="str">
        <f>VLOOKUP(I11,TABLAS_LAMPS!L8:P23,2,FALSE())</f>
        <v>Elipsoidal</v>
      </c>
      <c r="D20" s="25">
        <f>VLOOKUP(I11,TABLAS_LAMPS!L8:P23,3,FALSE())</f>
        <v>80</v>
      </c>
      <c r="E20" s="9">
        <f>VLOOKUP(I11,TABLAS_LAMPS!L8:P23,5,FALSE())</f>
        <v>3800</v>
      </c>
      <c r="F20" s="24">
        <f t="shared" si="3"/>
        <v>62.26915974</v>
      </c>
      <c r="G20" s="25">
        <f t="shared" si="4"/>
        <v>63</v>
      </c>
      <c r="H20" s="26">
        <f t="shared" si="5"/>
        <v>6.34216658</v>
      </c>
      <c r="I20" s="26">
        <f t="shared" si="6"/>
        <v>9.93351392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ht="16.5" customHeight="1">
      <c r="A21" s="10">
        <f t="shared" si="2"/>
        <v>4</v>
      </c>
      <c r="B21" s="9">
        <f t="shared" si="1"/>
        <v>2500</v>
      </c>
      <c r="C21" s="25" t="str">
        <f>VLOOKUP(I12,TABLAS_LAMPS!R8:U13,2,FALSE())</f>
        <v>Hongo</v>
      </c>
      <c r="D21" s="25">
        <f>VLOOKUP(I12,TABLAS_LAMPS!R8:U13,3,FALSE())</f>
        <v>160</v>
      </c>
      <c r="E21" s="9">
        <f>VLOOKUP(I12,TABLAS_LAMPS!R8:U13,4,FALSE())</f>
        <v>2500</v>
      </c>
      <c r="F21" s="24">
        <f t="shared" si="3"/>
        <v>94.64912281</v>
      </c>
      <c r="G21" s="25">
        <f t="shared" si="4"/>
        <v>95</v>
      </c>
      <c r="H21" s="26">
        <f t="shared" si="5"/>
        <v>7.788057919</v>
      </c>
      <c r="I21" s="26">
        <f t="shared" si="6"/>
        <v>12.19816301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ht="16.5" customHeight="1">
      <c r="A22" s="10">
        <f t="shared" si="2"/>
        <v>5</v>
      </c>
      <c r="B22" s="9">
        <f t="shared" si="1"/>
        <v>8000</v>
      </c>
      <c r="C22" s="25" t="str">
        <f>VLOOKUP(I13,TABLAS_LAMPS!W8:Z18,2,FALSE())</f>
        <v>Tubular - Reflactor Infrarrojo</v>
      </c>
      <c r="D22" s="25">
        <f>VLOOKUP(I13,TABLAS_LAMPS!W8:Z18,3,FALSE())</f>
        <v>55</v>
      </c>
      <c r="E22" s="9">
        <f>VLOOKUP(I13,TABLAS_LAMPS!W8:Z18,4,FALSE())</f>
        <v>8000</v>
      </c>
      <c r="F22" s="24">
        <f t="shared" si="3"/>
        <v>29.57785088</v>
      </c>
      <c r="G22" s="25">
        <f t="shared" si="4"/>
        <v>30</v>
      </c>
      <c r="H22" s="26">
        <f t="shared" si="5"/>
        <v>4.376510728</v>
      </c>
      <c r="I22" s="26">
        <f t="shared" si="6"/>
        <v>6.854775839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ht="16.5" customHeight="1">
      <c r="A23" s="10">
        <f t="shared" si="2"/>
        <v>6</v>
      </c>
      <c r="B23" s="9">
        <f t="shared" si="1"/>
        <v>25000</v>
      </c>
      <c r="C23" s="25" t="str">
        <f>VLOOKUP(I14,TABLAS_LAMPS!AB8:AE24,2,FALSE())</f>
        <v>Elipsoidal con arrancador</v>
      </c>
      <c r="D23" s="25">
        <f>VLOOKUP(I14,TABLAS_LAMPS!AB8:AE24,3,FALSE())</f>
        <v>250</v>
      </c>
      <c r="E23" s="9">
        <f>VLOOKUP(I14,TABLAS_LAMPS!AB8:AE24,4,FALSE())</f>
        <v>25000</v>
      </c>
      <c r="F23" s="24">
        <f t="shared" si="3"/>
        <v>9.464912281</v>
      </c>
      <c r="G23" s="25">
        <f t="shared" si="4"/>
        <v>10</v>
      </c>
      <c r="H23" s="26">
        <f t="shared" si="5"/>
        <v>2.526779647</v>
      </c>
      <c r="I23" s="26">
        <f t="shared" si="6"/>
        <v>3.957606676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ht="16.5" customHeight="1">
      <c r="A24" s="10">
        <f t="shared" si="2"/>
        <v>7</v>
      </c>
      <c r="B24" s="9">
        <f t="shared" si="1"/>
        <v>17000</v>
      </c>
      <c r="C24" s="25" t="str">
        <f>VLOOKUP(I15,TABLAS_LAMPS!AG8:AJ13,2,FALSE())</f>
        <v>Elipsoidal</v>
      </c>
      <c r="D24" s="25">
        <f>VLOOKUP(I15,TABLAS_LAMPS!AG8:AJ13,3,FALSE())</f>
        <v>250</v>
      </c>
      <c r="E24" s="9">
        <f>VLOOKUP(I15,TABLAS_LAMPS!AG8:AJ13,4,FALSE())</f>
        <v>17000</v>
      </c>
      <c r="F24" s="24">
        <f t="shared" si="3"/>
        <v>13.91898865</v>
      </c>
      <c r="G24" s="25">
        <f t="shared" si="4"/>
        <v>14</v>
      </c>
      <c r="H24" s="26">
        <f t="shared" si="5"/>
        <v>2.989725997</v>
      </c>
      <c r="I24" s="26">
        <f t="shared" si="6"/>
        <v>4.682703369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ht="16.5" customHeight="1">
      <c r="A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ht="16.5" customHeight="1">
      <c r="A26" s="1"/>
      <c r="B26" s="27" t="s">
        <v>49</v>
      </c>
      <c r="H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ht="16.5" customHeight="1">
      <c r="A27" s="1"/>
      <c r="B27" s="28" t="s">
        <v>50</v>
      </c>
      <c r="C27" s="28" t="s">
        <v>51</v>
      </c>
      <c r="D27" s="28" t="s">
        <v>52</v>
      </c>
      <c r="E27" s="29" t="s">
        <v>53</v>
      </c>
      <c r="F27" s="29" t="s">
        <v>51</v>
      </c>
      <c r="G27" s="29" t="s">
        <v>52</v>
      </c>
      <c r="N27" s="30"/>
      <c r="O27" s="1">
        <v>7.0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ht="16.5" customHeight="1">
      <c r="A28" s="10">
        <f t="shared" ref="A28:A34" si="7">A18</f>
        <v>1</v>
      </c>
      <c r="B28" s="24">
        <f t="shared" ref="B28:B34" si="8">ROUND($G$4/I18,2)</f>
        <v>0.76</v>
      </c>
      <c r="C28" s="25" t="str">
        <f t="shared" ref="C28:C34" si="9">$C$16&amp;" &gt; "&amp;B28</f>
        <v>2,55 &gt; 0,76</v>
      </c>
      <c r="D28" s="31" t="str">
        <f t="shared" ref="D28:D34" si="10">IF($C$16&gt;B28,"SI","NO")</f>
        <v>SI</v>
      </c>
      <c r="E28" s="25">
        <f t="shared" ref="E28:E34" si="11">ROUND($G$4/H18,2)</f>
        <v>1.19</v>
      </c>
      <c r="F28" s="25" t="str">
        <f t="shared" ref="F28:F34" si="12">$C$16&amp;" &gt; "&amp;E28</f>
        <v>2,55 &gt; 1,19</v>
      </c>
      <c r="G28" s="31" t="str">
        <f t="shared" ref="G28:G34" si="13">IF($C$16&gt;E28,"SI","NO")</f>
        <v>SI</v>
      </c>
      <c r="N28" s="2">
        <f t="shared" ref="N28:N34" si="14">H18*I18</f>
        <v>76</v>
      </c>
      <c r="O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ht="16.5" customHeight="1">
      <c r="A29" s="10">
        <f t="shared" si="7"/>
        <v>2</v>
      </c>
      <c r="B29" s="24">
        <f t="shared" si="8"/>
        <v>0.66</v>
      </c>
      <c r="C29" s="25" t="str">
        <f t="shared" si="9"/>
        <v>2,55 &gt; 0,66</v>
      </c>
      <c r="D29" s="31" t="str">
        <f t="shared" si="10"/>
        <v>SI</v>
      </c>
      <c r="E29" s="25">
        <f t="shared" si="11"/>
        <v>1.03</v>
      </c>
      <c r="F29" s="25" t="str">
        <f t="shared" si="12"/>
        <v>2,55 &gt; 1,03</v>
      </c>
      <c r="G29" s="31" t="str">
        <f t="shared" si="13"/>
        <v>SI</v>
      </c>
      <c r="N29" s="2">
        <f t="shared" si="14"/>
        <v>101</v>
      </c>
      <c r="O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ht="16.5" customHeight="1">
      <c r="A30" s="10">
        <f t="shared" si="7"/>
        <v>3</v>
      </c>
      <c r="B30" s="24">
        <f t="shared" si="8"/>
        <v>0.84</v>
      </c>
      <c r="C30" s="25" t="str">
        <f t="shared" si="9"/>
        <v>2,55 &gt; 0,84</v>
      </c>
      <c r="D30" s="31" t="str">
        <f t="shared" si="10"/>
        <v>SI</v>
      </c>
      <c r="E30" s="25">
        <f t="shared" si="11"/>
        <v>1.31</v>
      </c>
      <c r="F30" s="25" t="str">
        <f t="shared" si="12"/>
        <v>2,55 &gt; 1,31</v>
      </c>
      <c r="G30" s="31" t="str">
        <f t="shared" si="13"/>
        <v>SI</v>
      </c>
      <c r="N30" s="2">
        <f t="shared" si="14"/>
        <v>63</v>
      </c>
      <c r="O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ht="16.5" customHeight="1">
      <c r="A31" s="10">
        <f t="shared" si="7"/>
        <v>4</v>
      </c>
      <c r="B31" s="24">
        <f t="shared" si="8"/>
        <v>0.68</v>
      </c>
      <c r="C31" s="25" t="str">
        <f t="shared" si="9"/>
        <v>2,55 &gt; 0,68</v>
      </c>
      <c r="D31" s="31" t="str">
        <f t="shared" si="10"/>
        <v>SI</v>
      </c>
      <c r="E31" s="25">
        <f t="shared" si="11"/>
        <v>1.07</v>
      </c>
      <c r="F31" s="25" t="str">
        <f t="shared" si="12"/>
        <v>2,55 &gt; 1,07</v>
      </c>
      <c r="G31" s="31" t="str">
        <f t="shared" si="13"/>
        <v>SI</v>
      </c>
      <c r="N31" s="2">
        <f t="shared" si="14"/>
        <v>95</v>
      </c>
      <c r="O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ht="16.5" customHeight="1">
      <c r="A32" s="10">
        <f t="shared" si="7"/>
        <v>5</v>
      </c>
      <c r="B32" s="24">
        <f t="shared" si="8"/>
        <v>1.21</v>
      </c>
      <c r="C32" s="25" t="str">
        <f t="shared" si="9"/>
        <v>2,55 &gt; 1,21</v>
      </c>
      <c r="D32" s="31" t="str">
        <f t="shared" si="10"/>
        <v>SI</v>
      </c>
      <c r="E32" s="25">
        <f t="shared" si="11"/>
        <v>1.9</v>
      </c>
      <c r="F32" s="25" t="str">
        <f t="shared" si="12"/>
        <v>2,55 &gt; 1,9</v>
      </c>
      <c r="G32" s="31" t="str">
        <f t="shared" si="13"/>
        <v>SI</v>
      </c>
      <c r="N32" s="2">
        <f t="shared" si="14"/>
        <v>30</v>
      </c>
      <c r="O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ht="16.5" customHeight="1">
      <c r="A33" s="10">
        <f t="shared" si="7"/>
        <v>6</v>
      </c>
      <c r="B33" s="24">
        <f t="shared" si="8"/>
        <v>2.1</v>
      </c>
      <c r="C33" s="25" t="str">
        <f t="shared" si="9"/>
        <v>2,55 &gt; 2,1</v>
      </c>
      <c r="D33" s="31" t="str">
        <f t="shared" si="10"/>
        <v>SI</v>
      </c>
      <c r="E33" s="25">
        <f t="shared" si="11"/>
        <v>3.28</v>
      </c>
      <c r="F33" s="25" t="str">
        <f t="shared" si="12"/>
        <v>2,55 &gt; 3,28</v>
      </c>
      <c r="G33" s="31" t="str">
        <f t="shared" si="13"/>
        <v>NO</v>
      </c>
      <c r="N33" s="2">
        <f t="shared" si="14"/>
        <v>10</v>
      </c>
      <c r="O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ht="16.5" customHeight="1">
      <c r="A34" s="10">
        <f t="shared" si="7"/>
        <v>7</v>
      </c>
      <c r="B34" s="24">
        <f t="shared" si="8"/>
        <v>1.77</v>
      </c>
      <c r="C34" s="25" t="str">
        <f t="shared" si="9"/>
        <v>2,55 &gt; 1,77</v>
      </c>
      <c r="D34" s="31" t="str">
        <f t="shared" si="10"/>
        <v>SI</v>
      </c>
      <c r="E34" s="25">
        <f t="shared" si="11"/>
        <v>2.78</v>
      </c>
      <c r="F34" s="25" t="str">
        <f t="shared" si="12"/>
        <v>2,55 &gt; 2,78</v>
      </c>
      <c r="G34" s="31" t="str">
        <f t="shared" si="13"/>
        <v>NO</v>
      </c>
      <c r="N34" s="2">
        <f t="shared" si="14"/>
        <v>14</v>
      </c>
      <c r="O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</row>
    <row r="1001" ht="16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</row>
    <row r="1002" ht="16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</row>
    <row r="1003" ht="16.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</row>
    <row r="1004" ht="16.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</row>
    <row r="1005" ht="16.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</row>
    <row r="1006" ht="16.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</row>
    <row r="1007" ht="16.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</row>
  </sheetData>
  <mergeCells count="6">
    <mergeCell ref="B2:D2"/>
    <mergeCell ref="B6:C6"/>
    <mergeCell ref="B10:D10"/>
    <mergeCell ref="B14:D14"/>
    <mergeCell ref="B26:G26"/>
    <mergeCell ref="F2:H2"/>
  </mergeCells>
  <dataValidations>
    <dataValidation type="list" allowBlank="1" sqref="I10">
      <formula1>TABLAS_LAMPS!$F$8:$F$28</formula1>
    </dataValidation>
    <dataValidation type="list" allowBlank="1" sqref="C8">
      <formula1>TABLA_21.9!$A$6:$A$8</formula1>
    </dataValidation>
    <dataValidation type="list" allowBlank="1" sqref="C7">
      <formula1>TABLA_21.9!$B$5:$H$5</formula1>
    </dataValidation>
    <dataValidation type="list" allowBlank="1" sqref="C3">
      <formula1>TABLA_21.7!$B$2:$B$12</formula1>
    </dataValidation>
    <dataValidation type="list" allowBlank="1" sqref="I11">
      <formula1>TABLAS_LAMPS!$L$8:$L$23</formula1>
    </dataValidation>
    <dataValidation type="list" allowBlank="1" sqref="I9">
      <formula1>TABLAS_LAMPS!$A$8:$A$22</formula1>
    </dataValidation>
    <dataValidation type="list" allowBlank="1" sqref="I14">
      <formula1>TABLAS_LAMPS!$AB$8:$AB$24</formula1>
    </dataValidation>
    <dataValidation type="list" allowBlank="1" sqref="I12">
      <formula1>TABLAS_LAMPS!$R$8:$R$13</formula1>
    </dataValidation>
    <dataValidation type="list" allowBlank="1" sqref="C4">
      <formula1>TABLA_21.7!$P$2:$P$42</formula1>
    </dataValidation>
    <dataValidation type="list" allowBlank="1" sqref="I15">
      <formula1>TABLAS_LAMPS!$AG$8:$AG$13</formula1>
    </dataValidation>
    <dataValidation type="list" allowBlank="1" sqref="I13">
      <formula1>TABLAS_LAMPS!$W$8:$W$18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4.71"/>
    <col customWidth="1" min="3" max="4" width="17.57"/>
    <col customWidth="1" min="5" max="5" width="9.0"/>
    <col customWidth="1" min="6" max="26" width="17.57"/>
  </cols>
  <sheetData>
    <row r="1">
      <c r="A1" s="32"/>
      <c r="B1" s="32"/>
      <c r="C1" s="32"/>
      <c r="D1" s="32"/>
      <c r="E1" s="32"/>
      <c r="F1" s="33"/>
      <c r="G1" s="33"/>
      <c r="H1" s="33"/>
      <c r="I1" s="33"/>
      <c r="J1" s="33"/>
      <c r="K1" s="33"/>
      <c r="L1" s="33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2"/>
      <c r="B2" s="32"/>
      <c r="C2" s="34" t="s">
        <v>54</v>
      </c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2"/>
      <c r="B3" s="32"/>
      <c r="C3" s="35" t="s">
        <v>55</v>
      </c>
      <c r="D3" s="36"/>
      <c r="E3" s="36"/>
      <c r="F3" s="37"/>
      <c r="H3" s="33"/>
      <c r="I3" s="33"/>
      <c r="J3" s="33"/>
      <c r="K3" s="33"/>
      <c r="L3" s="33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2"/>
      <c r="B4" s="32"/>
      <c r="C4" s="38" t="s">
        <v>8</v>
      </c>
      <c r="D4" s="38" t="s">
        <v>56</v>
      </c>
      <c r="E4" s="38" t="s">
        <v>57</v>
      </c>
      <c r="F4" s="38" t="s">
        <v>58</v>
      </c>
      <c r="H4" s="33"/>
      <c r="I4" s="33"/>
      <c r="J4" s="33"/>
      <c r="K4" s="33"/>
      <c r="L4" s="33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2"/>
      <c r="B5" s="32"/>
      <c r="C5" s="39">
        <f>DATOS!G4</f>
        <v>8.3</v>
      </c>
      <c r="D5" s="39">
        <f>DATOS!G3</f>
        <v>13</v>
      </c>
      <c r="E5" s="39">
        <f>DATOS!G5</f>
        <v>2.55</v>
      </c>
      <c r="F5" s="39">
        <f>DATOS!G6</f>
        <v>0</v>
      </c>
      <c r="G5" s="33"/>
      <c r="H5" s="33"/>
      <c r="I5" s="33"/>
      <c r="J5" s="33"/>
      <c r="K5" s="33"/>
      <c r="L5" s="33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2"/>
      <c r="B6" s="32"/>
      <c r="C6" s="32"/>
      <c r="D6" s="32"/>
      <c r="E6" s="32"/>
      <c r="F6" s="33">
        <v>1.0</v>
      </c>
      <c r="G6" s="33">
        <v>2.0</v>
      </c>
      <c r="H6" s="33">
        <v>3.0</v>
      </c>
      <c r="I6" s="33">
        <v>4.0</v>
      </c>
      <c r="J6" s="33">
        <v>5.0</v>
      </c>
      <c r="K6" s="33">
        <v>6.0</v>
      </c>
      <c r="L6" s="33">
        <v>7.0</v>
      </c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2"/>
      <c r="B7" s="32"/>
      <c r="C7" s="40" t="s">
        <v>59</v>
      </c>
      <c r="D7" s="41"/>
      <c r="E7" s="41"/>
      <c r="F7" s="42" t="str">
        <f>DATOS!H9</f>
        <v>Lámpara Standar - Edison</v>
      </c>
      <c r="G7" s="42" t="str">
        <f>DATOS!H10</f>
        <v>Lámpara fluorecente</v>
      </c>
      <c r="H7" s="42" t="str">
        <f>DATOS!H11</f>
        <v>Lámpara de vapor de mercurio</v>
      </c>
      <c r="I7" s="42" t="str">
        <f>DATOS!H12</f>
        <v>Lámpara de luz Mezcla</v>
      </c>
      <c r="J7" s="42" t="str">
        <f>DATOS!H13</f>
        <v>Lámpara de vapor de sodio a baja presión</v>
      </c>
      <c r="K7" s="42" t="str">
        <f>DATOS!H14</f>
        <v>Lámpara de vapor de sodio a alta presión</v>
      </c>
      <c r="L7" s="42" t="str">
        <f>DATOS!H15</f>
        <v>Lámpara de Halogenuros Metálicos</v>
      </c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2"/>
      <c r="B8" s="43">
        <v>1.0</v>
      </c>
      <c r="C8" s="44" t="s">
        <v>60</v>
      </c>
      <c r="D8" s="36"/>
      <c r="E8" s="37"/>
      <c r="F8" s="45" t="str">
        <f>DATOS!$I9</f>
        <v>Clara200</v>
      </c>
      <c r="G8" s="46" t="str">
        <f>DATOS!$I10</f>
        <v>1ALuz Día36</v>
      </c>
      <c r="H8" s="45" t="str">
        <f>DATOS!$I11</f>
        <v>Elipsoidal80Standar HQL</v>
      </c>
      <c r="I8" s="46" t="str">
        <f>DATOS!$I12</f>
        <v>Hongo160</v>
      </c>
      <c r="J8" s="45" t="str">
        <f>DATOS!$I13</f>
        <v>Tubular - Reflactor Infrarrojo55</v>
      </c>
      <c r="K8" s="46" t="str">
        <f>DATOS!$I14</f>
        <v>Elipsoidal con arrancador250</v>
      </c>
      <c r="L8" s="45" t="str">
        <f>DATOS!$I15</f>
        <v>Elipsoidal250</v>
      </c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2"/>
      <c r="B9" s="43">
        <v>2.0</v>
      </c>
      <c r="C9" s="44" t="s">
        <v>61</v>
      </c>
      <c r="D9" s="36"/>
      <c r="E9" s="37"/>
      <c r="F9" s="45" t="str">
        <f>DATOS!$C$3&amp;" - "&amp;DATOS!$C$4</f>
        <v>Escuelas - Aulas y bibliotecas</v>
      </c>
      <c r="G9" s="46" t="str">
        <f>DATOS!$C$3&amp;" - "&amp;DATOS!$C$4</f>
        <v>Escuelas - Aulas y bibliotecas</v>
      </c>
      <c r="H9" s="45" t="str">
        <f>DATOS!$C$3&amp;" - "&amp;DATOS!$C$4</f>
        <v>Escuelas - Aulas y bibliotecas</v>
      </c>
      <c r="I9" s="46" t="str">
        <f>DATOS!$C$3&amp;" - "&amp;DATOS!$C$4</f>
        <v>Escuelas - Aulas y bibliotecas</v>
      </c>
      <c r="J9" s="45" t="str">
        <f>DATOS!$C$3&amp;" - "&amp;DATOS!$C$4</f>
        <v>Escuelas - Aulas y bibliotecas</v>
      </c>
      <c r="K9" s="46" t="str">
        <f>DATOS!$C$3&amp;" - "&amp;DATOS!$C$4</f>
        <v>Escuelas - Aulas y bibliotecas</v>
      </c>
      <c r="L9" s="45" t="str">
        <f>DATOS!$C$3&amp;" - "&amp;DATOS!$C$4</f>
        <v>Escuelas - Aulas y bibliotecas</v>
      </c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2"/>
      <c r="B10" s="43">
        <v>3.0</v>
      </c>
      <c r="C10" s="44" t="s">
        <v>62</v>
      </c>
      <c r="D10" s="36"/>
      <c r="E10" s="37"/>
      <c r="F10" s="45" t="str">
        <f>DATOS!$C$7&amp;" - "&amp;DATOS!$C$8</f>
        <v>FLUORECENTE SIMPLE DESECUBIERTO - MEDIO</v>
      </c>
      <c r="G10" s="46" t="str">
        <f>DATOS!$C$7&amp;" - "&amp;DATOS!$C$8</f>
        <v>FLUORECENTE SIMPLE DESECUBIERTO - MEDIO</v>
      </c>
      <c r="H10" s="45" t="str">
        <f>DATOS!$C$7&amp;" - "&amp;DATOS!$C$8</f>
        <v>FLUORECENTE SIMPLE DESECUBIERTO - MEDIO</v>
      </c>
      <c r="I10" s="46" t="str">
        <f>DATOS!$C$7&amp;" - "&amp;DATOS!$C$8</f>
        <v>FLUORECENTE SIMPLE DESECUBIERTO - MEDIO</v>
      </c>
      <c r="J10" s="45" t="str">
        <f>DATOS!$C$7&amp;" - "&amp;DATOS!$C$8</f>
        <v>FLUORECENTE SIMPLE DESECUBIERTO - MEDIO</v>
      </c>
      <c r="K10" s="46" t="str">
        <f>DATOS!$C$7&amp;" - "&amp;DATOS!$C$8</f>
        <v>FLUORECENTE SIMPLE DESECUBIERTO - MEDIO</v>
      </c>
      <c r="L10" s="45" t="str">
        <f>DATOS!$C$7&amp;" - "&amp;DATOS!$C$8</f>
        <v>FLUORECENTE SIMPLE DESECUBIERTO - MEDIO</v>
      </c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2"/>
      <c r="B11" s="43">
        <v>4.0</v>
      </c>
      <c r="C11" s="44" t="s">
        <v>63</v>
      </c>
      <c r="D11" s="36"/>
      <c r="E11" s="37"/>
      <c r="F11" s="47" t="str">
        <f>DATOS!$D$12&amp;" - "&amp;DATOS!$C$12</f>
        <v>E - 2</v>
      </c>
      <c r="G11" s="48" t="str">
        <f>DATOS!$D$12&amp;" - "&amp;DATOS!$C$12</f>
        <v>E - 2</v>
      </c>
      <c r="H11" s="47" t="str">
        <f>DATOS!$D$12&amp;" - "&amp;DATOS!$C$12</f>
        <v>E - 2</v>
      </c>
      <c r="I11" s="48" t="str">
        <f>DATOS!$D$12&amp;" - "&amp;DATOS!$C$12</f>
        <v>E - 2</v>
      </c>
      <c r="J11" s="47" t="str">
        <f>DATOS!$D$12&amp;" - "&amp;DATOS!$C$12</f>
        <v>E - 2</v>
      </c>
      <c r="K11" s="48" t="str">
        <f>DATOS!$D$12&amp;" - "&amp;DATOS!$C$12</f>
        <v>E - 2</v>
      </c>
      <c r="L11" s="47" t="str">
        <f>DATOS!$D$12&amp;" - "&amp;DATOS!$C$12</f>
        <v>E - 2</v>
      </c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2"/>
      <c r="B12" s="43">
        <v>5.0</v>
      </c>
      <c r="C12" s="44" t="s">
        <v>64</v>
      </c>
      <c r="D12" s="36"/>
      <c r="E12" s="37"/>
      <c r="F12" s="47">
        <f>DATOS!$B$12</f>
        <v>0.57</v>
      </c>
      <c r="G12" s="48">
        <f>DATOS!$B$12</f>
        <v>0.57</v>
      </c>
      <c r="H12" s="47">
        <f>DATOS!$B$12</f>
        <v>0.57</v>
      </c>
      <c r="I12" s="48">
        <f>DATOS!$B$12</f>
        <v>0.57</v>
      </c>
      <c r="J12" s="47">
        <f>DATOS!$B$12</f>
        <v>0.57</v>
      </c>
      <c r="K12" s="48">
        <f>DATOS!$B$12</f>
        <v>0.57</v>
      </c>
      <c r="L12" s="47">
        <f>DATOS!$B$12</f>
        <v>0.57</v>
      </c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32"/>
      <c r="B13" s="43">
        <v>6.0</v>
      </c>
      <c r="C13" s="44" t="s">
        <v>65</v>
      </c>
      <c r="D13" s="36"/>
      <c r="E13" s="37"/>
      <c r="F13" s="49">
        <f>DATOS!$G$18</f>
        <v>76</v>
      </c>
      <c r="G13" s="49">
        <f>DATOS!$G$19</f>
        <v>101</v>
      </c>
      <c r="H13" s="49">
        <f>DATOS!$G$20</f>
        <v>63</v>
      </c>
      <c r="I13" s="49">
        <f>DATOS!$G$21</f>
        <v>95</v>
      </c>
      <c r="J13" s="49">
        <f>DATOS!$G$22</f>
        <v>30</v>
      </c>
      <c r="K13" s="49">
        <f>DATOS!$G$23</f>
        <v>10</v>
      </c>
      <c r="L13" s="49">
        <f>DATOS!$G$24</f>
        <v>14</v>
      </c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32"/>
      <c r="B14" s="50">
        <v>43471.0</v>
      </c>
      <c r="C14" s="44" t="s">
        <v>66</v>
      </c>
      <c r="D14" s="36"/>
      <c r="E14" s="37"/>
      <c r="F14" s="51">
        <f>DATOS!H18</f>
        <v>6.965850768</v>
      </c>
      <c r="G14" s="51">
        <f>DATOS!$H$19</f>
        <v>8.030231341</v>
      </c>
      <c r="H14" s="51">
        <f>DATOS!$H$20</f>
        <v>6.34216658</v>
      </c>
      <c r="I14" s="51">
        <f>DATOS!$H$21</f>
        <v>7.788057919</v>
      </c>
      <c r="J14" s="51">
        <f>DATOS!$H$22</f>
        <v>4.376510728</v>
      </c>
      <c r="K14" s="51">
        <f>DATOS!$H$23</f>
        <v>2.526779647</v>
      </c>
      <c r="L14" s="51">
        <f>DATOS!$H$24</f>
        <v>2.989725997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32"/>
      <c r="B15" s="50">
        <v>43502.0</v>
      </c>
      <c r="C15" s="44" t="s">
        <v>67</v>
      </c>
      <c r="D15" s="36"/>
      <c r="E15" s="37"/>
      <c r="F15" s="51">
        <f>DATOS!I18</f>
        <v>10.91036867</v>
      </c>
      <c r="G15" s="51">
        <f>DATOS!$I$19</f>
        <v>12.57747077</v>
      </c>
      <c r="H15" s="51">
        <f>DATOS!$I$20</f>
        <v>9.93351392</v>
      </c>
      <c r="I15" s="51">
        <f>DATOS!$I$21</f>
        <v>12.19816301</v>
      </c>
      <c r="J15" s="51">
        <f>DATOS!$I$22</f>
        <v>6.854775839</v>
      </c>
      <c r="K15" s="51">
        <f>DATOS!$I$23</f>
        <v>3.957606676</v>
      </c>
      <c r="L15" s="51">
        <f>DATOS!$I$24</f>
        <v>4.682703369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32"/>
      <c r="B16" s="50">
        <v>43472.0</v>
      </c>
      <c r="C16" s="44" t="s">
        <v>68</v>
      </c>
      <c r="D16" s="36"/>
      <c r="E16" s="37"/>
      <c r="F16" s="45" t="str">
        <f>DATOS!$C$28</f>
        <v>2,55 &gt; 0,76</v>
      </c>
      <c r="G16" s="46" t="str">
        <f>DATOS!$C$29</f>
        <v>2,55 &gt; 0,66</v>
      </c>
      <c r="H16" s="45" t="str">
        <f>DATOS!$C$30</f>
        <v>2,55 &gt; 0,84</v>
      </c>
      <c r="I16" s="46" t="str">
        <f>DATOS!$C$31</f>
        <v>2,55 &gt; 0,68</v>
      </c>
      <c r="J16" s="45" t="str">
        <f>DATOS!$C$32</f>
        <v>2,55 &gt; 1,21</v>
      </c>
      <c r="K16" s="46" t="str">
        <f>DATOS!$C$33</f>
        <v>2,55 &gt; 2,1</v>
      </c>
      <c r="L16" s="45" t="str">
        <f>DATOS!$C$33</f>
        <v>2,55 &gt; 2,1</v>
      </c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32"/>
      <c r="B17" s="50">
        <v>43503.0</v>
      </c>
      <c r="C17" s="44" t="s">
        <v>69</v>
      </c>
      <c r="D17" s="36"/>
      <c r="E17" s="37"/>
      <c r="F17" s="45" t="str">
        <f>DATOS!$F$28</f>
        <v>2,55 &gt; 1,19</v>
      </c>
      <c r="G17" s="46" t="str">
        <f>DATOS!$F$29</f>
        <v>2,55 &gt; 1,03</v>
      </c>
      <c r="H17" s="45" t="str">
        <f>DATOS!$F$30</f>
        <v>2,55 &gt; 1,31</v>
      </c>
      <c r="I17" s="46" t="str">
        <f>DATOS!$F$31</f>
        <v>2,55 &gt; 1,07</v>
      </c>
      <c r="J17" s="45" t="str">
        <f>DATOS!$F$32</f>
        <v>2,55 &gt; 1,9</v>
      </c>
      <c r="K17" s="46" t="str">
        <f>DATOS!$F$33</f>
        <v>2,55 &gt; 3,28</v>
      </c>
      <c r="L17" s="45" t="str">
        <f>DATOS!$F$34</f>
        <v>2,55 &gt; 2,78</v>
      </c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  <row r="1002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</row>
    <row r="1003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</row>
    <row r="1004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</row>
    <row r="1005">
      <c r="A1005" s="32"/>
      <c r="B1005" s="32"/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</row>
    <row r="1006">
      <c r="A1006" s="32"/>
      <c r="B1006" s="32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</row>
    <row r="1007">
      <c r="A1007" s="32"/>
      <c r="B1007" s="32"/>
      <c r="C1007" s="32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</row>
  </sheetData>
  <mergeCells count="12">
    <mergeCell ref="C2:L2"/>
    <mergeCell ref="C3:F3"/>
    <mergeCell ref="C16:E16"/>
    <mergeCell ref="C15:E15"/>
    <mergeCell ref="C11:E11"/>
    <mergeCell ref="C12:E12"/>
    <mergeCell ref="C14:E14"/>
    <mergeCell ref="C13:E13"/>
    <mergeCell ref="C17:E17"/>
    <mergeCell ref="C9:E9"/>
    <mergeCell ref="C8:E8"/>
    <mergeCell ref="C10:E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124D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2"/>
      <c r="B2" s="32"/>
      <c r="C2" s="52" t="s">
        <v>70</v>
      </c>
      <c r="D2" s="52" t="s">
        <v>71</v>
      </c>
      <c r="E2" s="52" t="s">
        <v>26</v>
      </c>
      <c r="F2" s="52" t="s">
        <v>72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2"/>
      <c r="B3" s="32"/>
      <c r="C3" s="53">
        <v>0.0</v>
      </c>
      <c r="D3" s="53">
        <v>0.7</v>
      </c>
      <c r="E3" s="53">
        <v>0.6</v>
      </c>
      <c r="F3" s="54" t="s">
        <v>73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2"/>
      <c r="B4" s="32"/>
      <c r="C4" s="53">
        <v>0.71</v>
      </c>
      <c r="D4" s="53">
        <v>0.9</v>
      </c>
      <c r="E4" s="53">
        <v>0.8</v>
      </c>
      <c r="F4" s="54" t="s">
        <v>74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2"/>
      <c r="B5" s="32"/>
      <c r="C5" s="53">
        <v>0.91</v>
      </c>
      <c r="D5" s="53">
        <v>1.12</v>
      </c>
      <c r="E5" s="53">
        <v>1.0</v>
      </c>
      <c r="F5" s="54" t="s">
        <v>75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2"/>
      <c r="B6" s="32"/>
      <c r="C6" s="53">
        <v>1.121</v>
      </c>
      <c r="D6" s="53">
        <v>1.38</v>
      </c>
      <c r="E6" s="53">
        <v>1.25</v>
      </c>
      <c r="F6" s="54" t="s">
        <v>76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2"/>
      <c r="B7" s="32"/>
      <c r="C7" s="53">
        <v>1.381</v>
      </c>
      <c r="D7" s="53">
        <v>1.75</v>
      </c>
      <c r="E7" s="53">
        <v>1.5</v>
      </c>
      <c r="F7" s="54" t="s">
        <v>77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2"/>
      <c r="B8" s="32"/>
      <c r="C8" s="53">
        <v>1.751</v>
      </c>
      <c r="D8" s="53">
        <v>2.25</v>
      </c>
      <c r="E8" s="53">
        <v>2.0</v>
      </c>
      <c r="F8" s="54" t="s">
        <v>78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2"/>
      <c r="B9" s="32"/>
      <c r="C9" s="53">
        <v>2.251</v>
      </c>
      <c r="D9" s="53">
        <v>2.75</v>
      </c>
      <c r="E9" s="53">
        <v>2.5</v>
      </c>
      <c r="F9" s="54" t="s">
        <v>79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2"/>
      <c r="B10" s="32"/>
      <c r="C10" s="53">
        <v>2.751</v>
      </c>
      <c r="D10" s="53">
        <v>3.5</v>
      </c>
      <c r="E10" s="53">
        <v>3.0</v>
      </c>
      <c r="F10" s="54" t="s">
        <v>80</v>
      </c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2"/>
      <c r="B11" s="32"/>
      <c r="C11" s="53">
        <v>3.51</v>
      </c>
      <c r="D11" s="53">
        <v>4.5</v>
      </c>
      <c r="E11" s="53">
        <v>4.0</v>
      </c>
      <c r="F11" s="54" t="s">
        <v>81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2"/>
      <c r="B12" s="32"/>
      <c r="C12" s="53">
        <v>4.51</v>
      </c>
      <c r="D12" s="53">
        <v>100.0</v>
      </c>
      <c r="E12" s="53">
        <v>5.0</v>
      </c>
      <c r="F12" s="54" t="s">
        <v>82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24.71"/>
  </cols>
  <sheetData>
    <row r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55"/>
      <c r="B2" s="56" t="s">
        <v>12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>
      <c r="A4" s="55"/>
      <c r="B4" s="57" t="s">
        <v>83</v>
      </c>
      <c r="C4" s="36"/>
      <c r="D4" s="36"/>
      <c r="E4" s="36"/>
      <c r="F4" s="36"/>
      <c r="G4" s="36"/>
      <c r="H4" s="37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>
      <c r="A5" s="58" t="s">
        <v>84</v>
      </c>
      <c r="B5" s="59" t="s">
        <v>85</v>
      </c>
      <c r="C5" s="59" t="s">
        <v>15</v>
      </c>
      <c r="D5" s="59" t="s">
        <v>86</v>
      </c>
      <c r="E5" s="59" t="s">
        <v>87</v>
      </c>
      <c r="F5" s="59" t="s">
        <v>88</v>
      </c>
      <c r="G5" s="59" t="s">
        <v>89</v>
      </c>
      <c r="H5" s="59" t="s">
        <v>90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>
      <c r="A6" s="59" t="s">
        <v>91</v>
      </c>
      <c r="B6" s="60">
        <v>0.75</v>
      </c>
      <c r="C6" s="60">
        <v>0.7</v>
      </c>
      <c r="D6" s="60">
        <v>0.68</v>
      </c>
      <c r="E6" s="60">
        <v>0.7</v>
      </c>
      <c r="F6" s="60">
        <v>0.75</v>
      </c>
      <c r="G6" s="60">
        <v>0.75</v>
      </c>
      <c r="H6" s="60">
        <v>0.75</v>
      </c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>
      <c r="A7" s="59" t="s">
        <v>17</v>
      </c>
      <c r="B7" s="60">
        <v>0.65</v>
      </c>
      <c r="C7" s="60">
        <v>0.6</v>
      </c>
      <c r="D7" s="60">
        <v>0.58</v>
      </c>
      <c r="E7" s="60">
        <v>0.6</v>
      </c>
      <c r="F7" s="60">
        <v>0.7</v>
      </c>
      <c r="G7" s="60">
        <v>0.6</v>
      </c>
      <c r="H7" s="60">
        <v>0.6</v>
      </c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>
      <c r="A8" s="59" t="s">
        <v>92</v>
      </c>
      <c r="B8" s="60">
        <v>0.55</v>
      </c>
      <c r="C8" s="60">
        <v>0.53</v>
      </c>
      <c r="D8" s="60">
        <v>0.5</v>
      </c>
      <c r="E8" s="60">
        <v>0.5</v>
      </c>
      <c r="F8" s="60">
        <v>0.6</v>
      </c>
      <c r="G8" s="60">
        <v>0.5</v>
      </c>
      <c r="H8" s="60">
        <v>0.5</v>
      </c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>
      <c r="A9" s="60" t="s">
        <v>93</v>
      </c>
      <c r="B9" s="60">
        <v>0.8</v>
      </c>
      <c r="C9" s="60">
        <v>1.0</v>
      </c>
      <c r="D9" s="60">
        <v>1.0</v>
      </c>
      <c r="E9" s="60">
        <v>1.0</v>
      </c>
      <c r="F9" s="60">
        <v>1.2</v>
      </c>
      <c r="G9" s="60">
        <v>0.6</v>
      </c>
      <c r="H9" s="60">
        <v>1.1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>
      <c r="A10" s="55"/>
      <c r="B10" s="55"/>
      <c r="C10" s="55"/>
      <c r="D10" s="55"/>
      <c r="E10" s="55"/>
      <c r="F10" s="55"/>
      <c r="G10" s="55"/>
      <c r="H10" s="55"/>
      <c r="I10" s="33"/>
      <c r="J10" s="33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>
      <c r="A11" s="55"/>
      <c r="B11" s="55"/>
      <c r="C11" s="61" t="s">
        <v>94</v>
      </c>
      <c r="D11" s="36"/>
      <c r="E11" s="36"/>
      <c r="F11" s="36"/>
      <c r="G11" s="36"/>
      <c r="H11" s="36"/>
      <c r="I11" s="36"/>
      <c r="J11" s="37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>
      <c r="A12" s="55"/>
      <c r="B12" s="62" t="s">
        <v>95</v>
      </c>
      <c r="C12" s="63">
        <v>0.75</v>
      </c>
      <c r="D12" s="36"/>
      <c r="E12" s="37"/>
      <c r="F12" s="63">
        <v>0.5</v>
      </c>
      <c r="G12" s="36"/>
      <c r="H12" s="37"/>
      <c r="I12" s="63">
        <v>0.3</v>
      </c>
      <c r="J12" s="37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>
      <c r="A13" s="55"/>
      <c r="B13" s="62" t="s">
        <v>96</v>
      </c>
      <c r="C13" s="64">
        <v>0.5</v>
      </c>
      <c r="D13" s="64">
        <v>0.3</v>
      </c>
      <c r="E13" s="64">
        <v>0.1</v>
      </c>
      <c r="F13" s="64">
        <v>0.5</v>
      </c>
      <c r="G13" s="64">
        <v>0.3</v>
      </c>
      <c r="H13" s="64">
        <v>0.1</v>
      </c>
      <c r="I13" s="64">
        <v>0.3</v>
      </c>
      <c r="J13" s="64">
        <v>0.1</v>
      </c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>
      <c r="A14" s="55"/>
      <c r="B14" s="65" t="s">
        <v>97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>
      <c r="A15" s="66" t="s">
        <v>85</v>
      </c>
      <c r="B15" s="67" t="s">
        <v>73</v>
      </c>
      <c r="C15" s="68">
        <v>0.4</v>
      </c>
      <c r="D15" s="68">
        <v>0.37</v>
      </c>
      <c r="E15" s="68">
        <v>0.35</v>
      </c>
      <c r="F15" s="68">
        <v>0.39</v>
      </c>
      <c r="G15" s="68">
        <v>0.37</v>
      </c>
      <c r="H15" s="68">
        <v>0.35</v>
      </c>
      <c r="I15" s="68">
        <v>0.37</v>
      </c>
      <c r="J15" s="68">
        <v>0.35</v>
      </c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>
      <c r="A16" s="69"/>
      <c r="B16" s="67" t="s">
        <v>74</v>
      </c>
      <c r="C16" s="68">
        <v>0.48</v>
      </c>
      <c r="D16" s="68">
        <v>0.46</v>
      </c>
      <c r="E16" s="68">
        <v>0.45</v>
      </c>
      <c r="F16" s="68">
        <v>0.47</v>
      </c>
      <c r="G16" s="68">
        <v>0.45</v>
      </c>
      <c r="H16" s="68">
        <v>0.44</v>
      </c>
      <c r="I16" s="68">
        <v>0.44</v>
      </c>
      <c r="J16" s="68">
        <v>0.43</v>
      </c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>
      <c r="A17" s="69"/>
      <c r="B17" s="67" t="s">
        <v>75</v>
      </c>
      <c r="C17" s="68">
        <v>0.52</v>
      </c>
      <c r="D17" s="68">
        <v>0.5</v>
      </c>
      <c r="E17" s="68">
        <v>0.5</v>
      </c>
      <c r="F17" s="68">
        <v>0.51</v>
      </c>
      <c r="G17" s="68">
        <v>0.49</v>
      </c>
      <c r="H17" s="68">
        <v>0.49</v>
      </c>
      <c r="I17" s="68">
        <v>0.48</v>
      </c>
      <c r="J17" s="68">
        <v>0.48</v>
      </c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>
      <c r="A18" s="69"/>
      <c r="B18" s="67" t="s">
        <v>76</v>
      </c>
      <c r="C18" s="68">
        <v>0.55</v>
      </c>
      <c r="D18" s="68">
        <v>0.54</v>
      </c>
      <c r="E18" s="68">
        <v>0.53</v>
      </c>
      <c r="F18" s="68">
        <v>0.54</v>
      </c>
      <c r="G18" s="68">
        <v>0.53</v>
      </c>
      <c r="H18" s="68">
        <v>0.51</v>
      </c>
      <c r="I18" s="68">
        <v>0.51</v>
      </c>
      <c r="J18" s="68">
        <v>0.5</v>
      </c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>
      <c r="A19" s="69"/>
      <c r="B19" s="67" t="s">
        <v>77</v>
      </c>
      <c r="C19" s="68">
        <v>0.58</v>
      </c>
      <c r="D19" s="68">
        <v>0.56</v>
      </c>
      <c r="E19" s="68">
        <v>0.54</v>
      </c>
      <c r="F19" s="68">
        <v>0.55</v>
      </c>
      <c r="G19" s="68">
        <v>0.54</v>
      </c>
      <c r="H19" s="68">
        <v>0.53</v>
      </c>
      <c r="I19" s="68">
        <v>0.53</v>
      </c>
      <c r="J19" s="68">
        <v>0.52</v>
      </c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>
      <c r="A20" s="69"/>
      <c r="B20" s="67" t="s">
        <v>78</v>
      </c>
      <c r="C20" s="68">
        <v>0.6</v>
      </c>
      <c r="D20" s="68">
        <v>0.59</v>
      </c>
      <c r="E20" s="68">
        <v>0.57</v>
      </c>
      <c r="F20" s="68">
        <v>0.59</v>
      </c>
      <c r="G20" s="68">
        <v>0.58</v>
      </c>
      <c r="H20" s="68">
        <v>0.56</v>
      </c>
      <c r="I20" s="68">
        <v>0.57</v>
      </c>
      <c r="J20" s="68">
        <v>0.55</v>
      </c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>
      <c r="A21" s="69"/>
      <c r="B21" s="67" t="s">
        <v>79</v>
      </c>
      <c r="C21" s="68">
        <v>0.65</v>
      </c>
      <c r="D21" s="68">
        <v>0.62</v>
      </c>
      <c r="E21" s="68">
        <v>0.6</v>
      </c>
      <c r="F21" s="68">
        <v>0.62</v>
      </c>
      <c r="G21" s="68">
        <v>0.61</v>
      </c>
      <c r="H21" s="68">
        <v>0.59</v>
      </c>
      <c r="I21" s="68">
        <v>0.59</v>
      </c>
      <c r="J21" s="68">
        <v>0.58</v>
      </c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>
      <c r="A22" s="69"/>
      <c r="B22" s="67" t="s">
        <v>80</v>
      </c>
      <c r="C22" s="68">
        <v>0.66</v>
      </c>
      <c r="D22" s="68">
        <v>0.64</v>
      </c>
      <c r="E22" s="68">
        <v>0.61</v>
      </c>
      <c r="F22" s="68">
        <v>0.64</v>
      </c>
      <c r="G22" s="68">
        <v>0.62</v>
      </c>
      <c r="H22" s="68">
        <v>0.61</v>
      </c>
      <c r="I22" s="68">
        <v>0.61</v>
      </c>
      <c r="J22" s="68">
        <v>0.6</v>
      </c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>
      <c r="A23" s="69"/>
      <c r="B23" s="67" t="s">
        <v>81</v>
      </c>
      <c r="C23" s="68">
        <v>0.67</v>
      </c>
      <c r="D23" s="68">
        <v>0.65</v>
      </c>
      <c r="E23" s="68">
        <v>0.64</v>
      </c>
      <c r="F23" s="68">
        <v>0.65</v>
      </c>
      <c r="G23" s="68">
        <v>0.63</v>
      </c>
      <c r="H23" s="68">
        <v>0.62</v>
      </c>
      <c r="I23" s="68">
        <v>0.62</v>
      </c>
      <c r="J23" s="68">
        <v>0.61</v>
      </c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>
      <c r="A24" s="70"/>
      <c r="B24" s="67" t="s">
        <v>82</v>
      </c>
      <c r="C24" s="68">
        <v>0.68</v>
      </c>
      <c r="D24" s="68">
        <v>0.66</v>
      </c>
      <c r="E24" s="68">
        <v>0.65</v>
      </c>
      <c r="F24" s="68">
        <v>0.66</v>
      </c>
      <c r="G24" s="68">
        <v>0.65</v>
      </c>
      <c r="H24" s="68">
        <v>0.63</v>
      </c>
      <c r="I24" s="68">
        <v>0.64</v>
      </c>
      <c r="J24" s="68">
        <v>0.62</v>
      </c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>
      <c r="A25" s="71" t="s">
        <v>15</v>
      </c>
      <c r="B25" s="62" t="s">
        <v>73</v>
      </c>
      <c r="C25" s="60">
        <v>0.32</v>
      </c>
      <c r="D25" s="60">
        <v>0.27</v>
      </c>
      <c r="E25" s="60">
        <v>0.23</v>
      </c>
      <c r="F25" s="60">
        <v>0.32</v>
      </c>
      <c r="G25" s="60">
        <v>0.26</v>
      </c>
      <c r="H25" s="60">
        <v>0.23</v>
      </c>
      <c r="I25" s="60">
        <v>0.25</v>
      </c>
      <c r="J25" s="60">
        <v>0.23</v>
      </c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>
      <c r="B26" s="62" t="s">
        <v>74</v>
      </c>
      <c r="C26" s="60">
        <v>0.4</v>
      </c>
      <c r="D26" s="60">
        <v>0.35</v>
      </c>
      <c r="E26" s="60">
        <v>0.31</v>
      </c>
      <c r="F26" s="60">
        <v>0.39</v>
      </c>
      <c r="G26" s="60">
        <v>0.34</v>
      </c>
      <c r="H26" s="60">
        <v>0.3</v>
      </c>
      <c r="I26" s="60">
        <v>0.34</v>
      </c>
      <c r="J26" s="60">
        <v>0.3</v>
      </c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>
      <c r="B27" s="62" t="s">
        <v>75</v>
      </c>
      <c r="C27" s="60">
        <v>0.44</v>
      </c>
      <c r="D27" s="60">
        <v>0.39</v>
      </c>
      <c r="E27" s="60">
        <v>0.36</v>
      </c>
      <c r="F27" s="60">
        <v>0.43</v>
      </c>
      <c r="G27" s="60">
        <v>0.39</v>
      </c>
      <c r="H27" s="60">
        <v>0.35</v>
      </c>
      <c r="I27" s="60">
        <v>0.36</v>
      </c>
      <c r="J27" s="60">
        <v>0.35</v>
      </c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>
      <c r="B28" s="62" t="s">
        <v>76</v>
      </c>
      <c r="C28" s="60">
        <v>0.48</v>
      </c>
      <c r="D28" s="60">
        <v>0.43</v>
      </c>
      <c r="E28" s="60">
        <v>0.4</v>
      </c>
      <c r="F28" s="60">
        <v>0.46</v>
      </c>
      <c r="G28" s="60">
        <v>0.42</v>
      </c>
      <c r="H28" s="60">
        <v>0.39</v>
      </c>
      <c r="I28" s="60">
        <v>0.41</v>
      </c>
      <c r="J28" s="60">
        <v>0.39</v>
      </c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>
      <c r="B29" s="62" t="s">
        <v>77</v>
      </c>
      <c r="C29" s="60">
        <v>0.52</v>
      </c>
      <c r="D29" s="60">
        <v>0.47</v>
      </c>
      <c r="E29" s="60">
        <v>0.43</v>
      </c>
      <c r="F29" s="60">
        <v>0.5</v>
      </c>
      <c r="G29" s="60">
        <v>0.46</v>
      </c>
      <c r="H29" s="60">
        <v>0.42</v>
      </c>
      <c r="I29" s="60">
        <v>0.45</v>
      </c>
      <c r="J29" s="60">
        <v>0.42</v>
      </c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>
      <c r="B30" s="62" t="s">
        <v>78</v>
      </c>
      <c r="C30" s="60">
        <v>0.57</v>
      </c>
      <c r="D30" s="60">
        <v>0.52</v>
      </c>
      <c r="E30" s="60">
        <v>0.48</v>
      </c>
      <c r="F30" s="60">
        <v>0.55</v>
      </c>
      <c r="G30" s="60">
        <v>0.51</v>
      </c>
      <c r="H30" s="60">
        <v>0.47</v>
      </c>
      <c r="I30" s="60">
        <v>0.5</v>
      </c>
      <c r="J30" s="60">
        <v>0.46</v>
      </c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>
      <c r="B31" s="62" t="s">
        <v>79</v>
      </c>
      <c r="C31" s="60">
        <v>0.62</v>
      </c>
      <c r="D31" s="60">
        <v>0.56</v>
      </c>
      <c r="E31" s="60">
        <v>0.52</v>
      </c>
      <c r="F31" s="60">
        <v>0.59</v>
      </c>
      <c r="G31" s="60">
        <v>0.55</v>
      </c>
      <c r="H31" s="60">
        <v>0.51</v>
      </c>
      <c r="I31" s="60">
        <v>0.54</v>
      </c>
      <c r="J31" s="60">
        <v>0.51</v>
      </c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>
      <c r="B32" s="62" t="s">
        <v>80</v>
      </c>
      <c r="C32" s="60">
        <v>0.65</v>
      </c>
      <c r="D32" s="60">
        <v>0.59</v>
      </c>
      <c r="E32" s="60">
        <v>0.54</v>
      </c>
      <c r="F32" s="60">
        <v>0.63</v>
      </c>
      <c r="G32" s="60">
        <v>0.57</v>
      </c>
      <c r="H32" s="60">
        <v>0.54</v>
      </c>
      <c r="I32" s="60">
        <v>0.56</v>
      </c>
      <c r="J32" s="60">
        <v>0.53</v>
      </c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>
      <c r="B33" s="62" t="s">
        <v>81</v>
      </c>
      <c r="C33" s="60">
        <v>0.69</v>
      </c>
      <c r="D33" s="60">
        <v>0.63</v>
      </c>
      <c r="E33" s="60">
        <v>0.59</v>
      </c>
      <c r="F33" s="60">
        <v>0.65</v>
      </c>
      <c r="G33" s="60">
        <v>0.61</v>
      </c>
      <c r="H33" s="60">
        <v>0.58</v>
      </c>
      <c r="I33" s="60">
        <v>0.6</v>
      </c>
      <c r="J33" s="60">
        <v>0.58</v>
      </c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>
      <c r="B34" s="62" t="s">
        <v>82</v>
      </c>
      <c r="C34" s="60">
        <v>0.74</v>
      </c>
      <c r="D34" s="60">
        <v>0.66</v>
      </c>
      <c r="E34" s="60">
        <v>0.62</v>
      </c>
      <c r="F34" s="60">
        <v>0.69</v>
      </c>
      <c r="G34" s="60">
        <v>0.63</v>
      </c>
      <c r="H34" s="60">
        <v>0.6</v>
      </c>
      <c r="I34" s="60">
        <v>0.61</v>
      </c>
      <c r="J34" s="60">
        <v>0.6</v>
      </c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>
      <c r="A35" s="72" t="s">
        <v>86</v>
      </c>
      <c r="B35" s="67" t="s">
        <v>73</v>
      </c>
      <c r="C35" s="60">
        <v>0.38</v>
      </c>
      <c r="D35" s="60">
        <v>0.32</v>
      </c>
      <c r="E35" s="60">
        <v>0.28</v>
      </c>
      <c r="F35" s="60">
        <v>0.37</v>
      </c>
      <c r="G35" s="60">
        <v>0.32</v>
      </c>
      <c r="H35" s="60">
        <v>0.28</v>
      </c>
      <c r="I35" s="60">
        <v>0.31</v>
      </c>
      <c r="J35" s="60">
        <v>0.28</v>
      </c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>
      <c r="B36" s="67" t="s">
        <v>74</v>
      </c>
      <c r="C36" s="60">
        <v>0.47</v>
      </c>
      <c r="D36" s="60">
        <v>0.42</v>
      </c>
      <c r="E36" s="60">
        <v>0.39</v>
      </c>
      <c r="F36" s="60">
        <v>0.46</v>
      </c>
      <c r="G36" s="60">
        <v>0.41</v>
      </c>
      <c r="H36" s="60">
        <v>0.38</v>
      </c>
      <c r="I36" s="60">
        <v>0.4</v>
      </c>
      <c r="J36" s="60">
        <v>0.37</v>
      </c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>
      <c r="B37" s="67" t="s">
        <v>75</v>
      </c>
      <c r="C37" s="68">
        <v>0.51</v>
      </c>
      <c r="D37" s="68">
        <v>0.47</v>
      </c>
      <c r="E37" s="68">
        <v>0.44</v>
      </c>
      <c r="F37" s="68">
        <v>0.5</v>
      </c>
      <c r="G37" s="68">
        <v>0.47</v>
      </c>
      <c r="H37" s="68">
        <v>0.43</v>
      </c>
      <c r="I37" s="68">
        <v>0.46</v>
      </c>
      <c r="J37" s="68">
        <v>0.43</v>
      </c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>
      <c r="B38" s="67" t="s">
        <v>76</v>
      </c>
      <c r="C38" s="68">
        <v>0.55</v>
      </c>
      <c r="D38" s="68">
        <v>0.51</v>
      </c>
      <c r="E38" s="68">
        <v>0.48</v>
      </c>
      <c r="F38" s="68">
        <v>0.54</v>
      </c>
      <c r="G38" s="68">
        <v>0.51</v>
      </c>
      <c r="H38" s="68">
        <v>0.47</v>
      </c>
      <c r="I38" s="68">
        <v>0.5</v>
      </c>
      <c r="J38" s="68">
        <v>0.47</v>
      </c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>
      <c r="B39" s="67" t="s">
        <v>77</v>
      </c>
      <c r="C39" s="68">
        <v>0.58</v>
      </c>
      <c r="D39" s="68">
        <v>0.54</v>
      </c>
      <c r="E39" s="68">
        <v>0.51</v>
      </c>
      <c r="F39" s="68">
        <v>0.57</v>
      </c>
      <c r="G39" s="68">
        <v>0.53</v>
      </c>
      <c r="H39" s="68">
        <v>0.51</v>
      </c>
      <c r="I39" s="68">
        <v>0.52</v>
      </c>
      <c r="J39" s="68">
        <v>0.5</v>
      </c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>
      <c r="B40" s="67" t="s">
        <v>78</v>
      </c>
      <c r="C40" s="68">
        <v>0.63</v>
      </c>
      <c r="D40" s="68">
        <v>0.6</v>
      </c>
      <c r="E40" s="68">
        <v>0.57</v>
      </c>
      <c r="F40" s="68">
        <v>0.62</v>
      </c>
      <c r="G40" s="68">
        <v>0.59</v>
      </c>
      <c r="H40" s="68">
        <v>0.56</v>
      </c>
      <c r="I40" s="68">
        <v>0.58</v>
      </c>
      <c r="J40" s="68">
        <v>0.55</v>
      </c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>
      <c r="B41" s="67" t="s">
        <v>79</v>
      </c>
      <c r="C41" s="68">
        <v>0.68</v>
      </c>
      <c r="D41" s="68">
        <v>0.64</v>
      </c>
      <c r="E41" s="68">
        <v>0.61</v>
      </c>
      <c r="F41" s="68">
        <v>0.66</v>
      </c>
      <c r="G41" s="68">
        <v>0.64</v>
      </c>
      <c r="H41" s="68">
        <v>0.61</v>
      </c>
      <c r="I41" s="68">
        <v>0.63</v>
      </c>
      <c r="J41" s="68">
        <v>0.6</v>
      </c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>
      <c r="B42" s="67" t="s">
        <v>80</v>
      </c>
      <c r="C42" s="68">
        <v>0.7</v>
      </c>
      <c r="D42" s="68">
        <v>0.67</v>
      </c>
      <c r="E42" s="68">
        <v>0.63</v>
      </c>
      <c r="F42" s="68">
        <v>0.68</v>
      </c>
      <c r="G42" s="68">
        <v>0.65</v>
      </c>
      <c r="H42" s="68">
        <v>0.63</v>
      </c>
      <c r="I42" s="68">
        <v>0.64</v>
      </c>
      <c r="J42" s="68">
        <v>0.62</v>
      </c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>
      <c r="B43" s="67" t="s">
        <v>81</v>
      </c>
      <c r="C43" s="68">
        <v>0.73</v>
      </c>
      <c r="D43" s="68">
        <v>0.7</v>
      </c>
      <c r="E43" s="68">
        <v>0.68</v>
      </c>
      <c r="F43" s="68">
        <v>0.71</v>
      </c>
      <c r="G43" s="68">
        <v>0.68</v>
      </c>
      <c r="H43" s="68">
        <v>0.67</v>
      </c>
      <c r="I43" s="68">
        <v>0.67</v>
      </c>
      <c r="J43" s="68">
        <v>0.66</v>
      </c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>
      <c r="B44" s="67" t="s">
        <v>82</v>
      </c>
      <c r="C44" s="68">
        <v>0.74</v>
      </c>
      <c r="D44" s="68">
        <v>0.72</v>
      </c>
      <c r="E44" s="68">
        <v>0.7</v>
      </c>
      <c r="F44" s="68">
        <v>0.72</v>
      </c>
      <c r="G44" s="68">
        <v>0.7</v>
      </c>
      <c r="H44" s="68">
        <v>0.68</v>
      </c>
      <c r="I44" s="68">
        <v>0.69</v>
      </c>
      <c r="J44" s="68">
        <v>0.67</v>
      </c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>
      <c r="A45" s="71" t="s">
        <v>87</v>
      </c>
      <c r="B45" s="73" t="s">
        <v>73</v>
      </c>
      <c r="C45" s="68">
        <v>0.33</v>
      </c>
      <c r="D45" s="68">
        <v>0.28</v>
      </c>
      <c r="E45" s="68">
        <v>0.26</v>
      </c>
      <c r="F45" s="68">
        <v>0.32</v>
      </c>
      <c r="G45" s="68">
        <v>0.28</v>
      </c>
      <c r="H45" s="68">
        <v>0.26</v>
      </c>
      <c r="I45" s="68">
        <v>0.28</v>
      </c>
      <c r="J45" s="68">
        <v>0.26</v>
      </c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>
      <c r="B46" s="73" t="s">
        <v>74</v>
      </c>
      <c r="C46" s="68">
        <v>0.39</v>
      </c>
      <c r="D46" s="68">
        <v>0.36</v>
      </c>
      <c r="E46" s="68">
        <v>0.34</v>
      </c>
      <c r="F46" s="68">
        <v>0.39</v>
      </c>
      <c r="G46" s="68">
        <v>0.35</v>
      </c>
      <c r="H46" s="68">
        <v>0.34</v>
      </c>
      <c r="I46" s="68">
        <v>0.35</v>
      </c>
      <c r="J46" s="68">
        <v>0.34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>
      <c r="B47" s="73" t="s">
        <v>75</v>
      </c>
      <c r="C47" s="68">
        <v>0.43</v>
      </c>
      <c r="D47" s="68">
        <v>0.4</v>
      </c>
      <c r="E47" s="68">
        <v>0.38</v>
      </c>
      <c r="F47" s="68">
        <v>0.42</v>
      </c>
      <c r="G47" s="68">
        <v>0.4</v>
      </c>
      <c r="H47" s="68">
        <v>0.38</v>
      </c>
      <c r="I47" s="68">
        <v>0.39</v>
      </c>
      <c r="J47" s="68">
        <v>0.38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>
      <c r="B48" s="73" t="s">
        <v>76</v>
      </c>
      <c r="C48" s="68">
        <v>0.46</v>
      </c>
      <c r="D48" s="68">
        <v>0.43</v>
      </c>
      <c r="E48" s="68">
        <v>0.41</v>
      </c>
      <c r="F48" s="68">
        <v>0.45</v>
      </c>
      <c r="G48" s="68">
        <v>0.43</v>
      </c>
      <c r="H48" s="68">
        <v>0.41</v>
      </c>
      <c r="I48" s="68">
        <v>0.42</v>
      </c>
      <c r="J48" s="68">
        <v>0.41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>
      <c r="B49" s="73" t="s">
        <v>77</v>
      </c>
      <c r="C49" s="68">
        <v>0.48</v>
      </c>
      <c r="D49" s="68">
        <v>0.46</v>
      </c>
      <c r="E49" s="68">
        <v>0.43</v>
      </c>
      <c r="F49" s="68">
        <v>0.47</v>
      </c>
      <c r="G49" s="68">
        <v>0.45</v>
      </c>
      <c r="H49" s="68">
        <v>0.43</v>
      </c>
      <c r="I49" s="68">
        <v>0.45</v>
      </c>
      <c r="J49" s="68">
        <v>0.43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>
      <c r="B50" s="73" t="s">
        <v>78</v>
      </c>
      <c r="C50" s="60">
        <v>0.52</v>
      </c>
      <c r="D50" s="60">
        <v>0.5</v>
      </c>
      <c r="E50" s="60">
        <v>0.47</v>
      </c>
      <c r="F50" s="60">
        <v>0.51</v>
      </c>
      <c r="G50" s="60">
        <v>0.49</v>
      </c>
      <c r="H50" s="60">
        <v>0.47</v>
      </c>
      <c r="I50" s="60">
        <v>0.48</v>
      </c>
      <c r="J50" s="60">
        <v>0.47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>
      <c r="B51" s="73" t="s">
        <v>79</v>
      </c>
      <c r="C51" s="60">
        <v>0.55</v>
      </c>
      <c r="D51" s="60">
        <v>0.53</v>
      </c>
      <c r="E51" s="60">
        <v>0.51</v>
      </c>
      <c r="F51" s="60">
        <v>0.54</v>
      </c>
      <c r="G51" s="60">
        <v>0.52</v>
      </c>
      <c r="H51" s="60">
        <v>0.51</v>
      </c>
      <c r="I51" s="60">
        <v>0.52</v>
      </c>
      <c r="J51" s="60">
        <v>0.51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>
      <c r="B52" s="73" t="s">
        <v>80</v>
      </c>
      <c r="C52" s="60">
        <v>0.57</v>
      </c>
      <c r="D52" s="60">
        <v>0.55</v>
      </c>
      <c r="E52" s="60">
        <v>0.52</v>
      </c>
      <c r="F52" s="60">
        <v>0.56</v>
      </c>
      <c r="G52" s="60">
        <v>0.53</v>
      </c>
      <c r="H52" s="60">
        <v>0.52</v>
      </c>
      <c r="I52" s="60">
        <v>0.53</v>
      </c>
      <c r="J52" s="60">
        <v>0.52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>
      <c r="B53" s="73" t="s">
        <v>81</v>
      </c>
      <c r="C53" s="60">
        <v>0.59</v>
      </c>
      <c r="D53" s="60">
        <v>0.57</v>
      </c>
      <c r="E53" s="60">
        <v>0.56</v>
      </c>
      <c r="F53" s="60">
        <v>0.57</v>
      </c>
      <c r="G53" s="60">
        <v>0.56</v>
      </c>
      <c r="H53" s="60">
        <v>0.53</v>
      </c>
      <c r="I53" s="60">
        <v>0.55</v>
      </c>
      <c r="J53" s="60">
        <v>0.54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>
      <c r="B54" s="73" t="s">
        <v>82</v>
      </c>
      <c r="C54" s="60">
        <v>0.6</v>
      </c>
      <c r="D54" s="60">
        <v>0.58</v>
      </c>
      <c r="E54" s="60">
        <v>0.56</v>
      </c>
      <c r="F54" s="60">
        <v>0.59</v>
      </c>
      <c r="G54" s="60">
        <v>0.57</v>
      </c>
      <c r="H54" s="60">
        <v>0.56</v>
      </c>
      <c r="I54" s="60">
        <v>0.56</v>
      </c>
      <c r="J54" s="60">
        <v>0.55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>
      <c r="A55" s="72" t="s">
        <v>88</v>
      </c>
      <c r="B55" s="74" t="s">
        <v>73</v>
      </c>
      <c r="C55" s="68">
        <v>0.24</v>
      </c>
      <c r="D55" s="68">
        <v>0.19</v>
      </c>
      <c r="E55" s="68">
        <v>0.16</v>
      </c>
      <c r="F55" s="68">
        <v>0.22</v>
      </c>
      <c r="G55" s="68">
        <v>0.18</v>
      </c>
      <c r="H55" s="68">
        <v>0.15</v>
      </c>
      <c r="I55" s="68">
        <v>0.16</v>
      </c>
      <c r="J55" s="68">
        <v>0.14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>
      <c r="B56" s="74" t="s">
        <v>74</v>
      </c>
      <c r="C56" s="68">
        <v>0.29</v>
      </c>
      <c r="D56" s="68">
        <v>0.25</v>
      </c>
      <c r="E56" s="68">
        <v>0.22</v>
      </c>
      <c r="F56" s="68">
        <v>0.27</v>
      </c>
      <c r="G56" s="68">
        <v>0.23</v>
      </c>
      <c r="H56" s="68">
        <v>0.2</v>
      </c>
      <c r="I56" s="68">
        <v>0.21</v>
      </c>
      <c r="J56" s="68">
        <v>0.19</v>
      </c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>
      <c r="B57" s="74" t="s">
        <v>75</v>
      </c>
      <c r="C57" s="68">
        <v>0.33</v>
      </c>
      <c r="D57" s="68">
        <v>0.28</v>
      </c>
      <c r="E57" s="68">
        <v>0.26</v>
      </c>
      <c r="F57" s="68">
        <v>0.3</v>
      </c>
      <c r="G57" s="68">
        <v>0.26</v>
      </c>
      <c r="H57" s="68">
        <v>0.24</v>
      </c>
      <c r="I57" s="68">
        <v>0.24</v>
      </c>
      <c r="J57" s="68">
        <v>0.21</v>
      </c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>
      <c r="B58" s="74" t="s">
        <v>76</v>
      </c>
      <c r="C58" s="68">
        <v>0.37</v>
      </c>
      <c r="D58" s="68">
        <v>0.32</v>
      </c>
      <c r="E58" s="68">
        <v>0.29</v>
      </c>
      <c r="F58" s="68">
        <v>0.33</v>
      </c>
      <c r="G58" s="68">
        <v>0.29</v>
      </c>
      <c r="H58" s="68">
        <v>0.26</v>
      </c>
      <c r="I58" s="68">
        <v>0.26</v>
      </c>
      <c r="J58" s="68">
        <v>0.21</v>
      </c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>
      <c r="B59" s="74" t="s">
        <v>77</v>
      </c>
      <c r="C59" s="68">
        <v>0.4</v>
      </c>
      <c r="D59" s="68">
        <v>0.36</v>
      </c>
      <c r="E59" s="68">
        <v>0.31</v>
      </c>
      <c r="F59" s="68">
        <v>0.36</v>
      </c>
      <c r="G59" s="68">
        <v>0.32</v>
      </c>
      <c r="H59" s="68">
        <v>0.29</v>
      </c>
      <c r="I59" s="68">
        <v>0.29</v>
      </c>
      <c r="J59" s="68">
        <v>0.21</v>
      </c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>
      <c r="B60" s="74" t="s">
        <v>78</v>
      </c>
      <c r="C60" s="68">
        <v>0.45</v>
      </c>
      <c r="D60" s="75">
        <v>0.4</v>
      </c>
      <c r="E60" s="68">
        <v>0.36</v>
      </c>
      <c r="F60" s="68">
        <v>0.4</v>
      </c>
      <c r="G60" s="68">
        <v>0.36</v>
      </c>
      <c r="H60" s="68">
        <v>0.33</v>
      </c>
      <c r="I60" s="68">
        <v>0.32</v>
      </c>
      <c r="J60" s="68">
        <v>0.29</v>
      </c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>
      <c r="B61" s="74" t="s">
        <v>79</v>
      </c>
      <c r="C61" s="68">
        <v>0.48</v>
      </c>
      <c r="D61" s="68">
        <v>0.43</v>
      </c>
      <c r="E61" s="68">
        <v>0.39</v>
      </c>
      <c r="F61" s="68">
        <v>0.43</v>
      </c>
      <c r="G61" s="68">
        <v>0.39</v>
      </c>
      <c r="H61" s="68">
        <v>0.36</v>
      </c>
      <c r="I61" s="68">
        <v>0.34</v>
      </c>
      <c r="J61" s="68">
        <v>0.33</v>
      </c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>
      <c r="B62" s="74" t="s">
        <v>80</v>
      </c>
      <c r="C62" s="68">
        <v>0.51</v>
      </c>
      <c r="D62" s="68">
        <v>0.46</v>
      </c>
      <c r="E62" s="68">
        <v>0.42</v>
      </c>
      <c r="F62" s="68">
        <v>0.45</v>
      </c>
      <c r="G62" s="68">
        <v>0.41</v>
      </c>
      <c r="H62" s="68">
        <v>0.38</v>
      </c>
      <c r="I62" s="68">
        <v>0.37</v>
      </c>
      <c r="J62" s="68">
        <v>0.34</v>
      </c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>
      <c r="B63" s="74" t="s">
        <v>81</v>
      </c>
      <c r="C63" s="68">
        <v>0.55</v>
      </c>
      <c r="D63" s="68">
        <v>0.5</v>
      </c>
      <c r="E63" s="68">
        <v>0.47</v>
      </c>
      <c r="F63" s="68">
        <v>0.49</v>
      </c>
      <c r="G63" s="68">
        <v>0.45</v>
      </c>
      <c r="H63" s="68">
        <v>0.42</v>
      </c>
      <c r="I63" s="68">
        <v>0.4</v>
      </c>
      <c r="J63" s="68">
        <v>0.38</v>
      </c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>
      <c r="B64" s="74" t="s">
        <v>82</v>
      </c>
      <c r="C64" s="68">
        <v>0.57</v>
      </c>
      <c r="D64" s="68">
        <v>0.53</v>
      </c>
      <c r="E64" s="68">
        <v>0.49</v>
      </c>
      <c r="F64" s="68">
        <v>0.51</v>
      </c>
      <c r="G64" s="68">
        <v>0.47</v>
      </c>
      <c r="H64" s="68">
        <v>0.44</v>
      </c>
      <c r="I64" s="68">
        <v>0.41</v>
      </c>
      <c r="J64" s="68">
        <v>0.4</v>
      </c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>
      <c r="A65" s="71" t="s">
        <v>89</v>
      </c>
      <c r="B65" s="73" t="s">
        <v>73</v>
      </c>
      <c r="C65" s="60">
        <v>0.43</v>
      </c>
      <c r="D65" s="60">
        <v>0.4</v>
      </c>
      <c r="E65" s="60">
        <v>0.39</v>
      </c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>
      <c r="B66" s="73" t="s">
        <v>74</v>
      </c>
      <c r="C66" s="60">
        <v>0.51</v>
      </c>
      <c r="D66" s="60">
        <v>0.5</v>
      </c>
      <c r="E66" s="60">
        <v>0.49</v>
      </c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>
      <c r="B67" s="73" t="s">
        <v>75</v>
      </c>
      <c r="C67" s="60">
        <v>0.55</v>
      </c>
      <c r="D67" s="60">
        <v>0.54</v>
      </c>
      <c r="E67" s="60">
        <v>0.53</v>
      </c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>
      <c r="B68" s="73" t="s">
        <v>76</v>
      </c>
      <c r="C68" s="60">
        <v>0.59</v>
      </c>
      <c r="D68" s="60">
        <v>0.58</v>
      </c>
      <c r="E68" s="60">
        <v>0.57</v>
      </c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>
      <c r="B69" s="73" t="s">
        <v>77</v>
      </c>
      <c r="C69" s="60">
        <v>0.61</v>
      </c>
      <c r="D69" s="60">
        <v>0.6</v>
      </c>
      <c r="E69" s="60">
        <v>0.58</v>
      </c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>
      <c r="B70" s="73" t="s">
        <v>78</v>
      </c>
      <c r="C70" s="60">
        <v>0.64</v>
      </c>
      <c r="D70" s="60">
        <v>0.63</v>
      </c>
      <c r="E70" s="60">
        <v>0.59</v>
      </c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>
      <c r="B71" s="73" t="s">
        <v>79</v>
      </c>
      <c r="C71" s="60">
        <v>0.68</v>
      </c>
      <c r="D71" s="60">
        <v>0.65</v>
      </c>
      <c r="E71" s="60">
        <v>0.64</v>
      </c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>
      <c r="B72" s="73" t="s">
        <v>80</v>
      </c>
      <c r="C72" s="60">
        <v>0.69</v>
      </c>
      <c r="D72" s="60">
        <v>0.67</v>
      </c>
      <c r="E72" s="60">
        <v>0.65</v>
      </c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>
      <c r="B73" s="73" t="s">
        <v>81</v>
      </c>
      <c r="C73" s="60">
        <v>0.7</v>
      </c>
      <c r="D73" s="60">
        <v>0.68</v>
      </c>
      <c r="E73" s="60">
        <v>0.67</v>
      </c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>
      <c r="B74" s="73" t="s">
        <v>82</v>
      </c>
      <c r="C74" s="60">
        <v>0.71</v>
      </c>
      <c r="D74" s="60">
        <v>0.7</v>
      </c>
      <c r="E74" s="60">
        <v>0.68</v>
      </c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>
      <c r="A75" s="72" t="s">
        <v>90</v>
      </c>
      <c r="B75" s="74" t="s">
        <v>73</v>
      </c>
      <c r="C75" s="68">
        <v>0.4</v>
      </c>
      <c r="D75" s="68">
        <v>0.36</v>
      </c>
      <c r="E75" s="68">
        <v>0.34</v>
      </c>
      <c r="F75" s="68">
        <v>0.39</v>
      </c>
      <c r="G75" s="68">
        <v>0.36</v>
      </c>
      <c r="H75" s="68">
        <v>0.34</v>
      </c>
      <c r="I75" s="68">
        <v>0.36</v>
      </c>
      <c r="J75" s="68">
        <v>0.33</v>
      </c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>
      <c r="B76" s="74" t="s">
        <v>74</v>
      </c>
      <c r="C76" s="68">
        <v>0.48</v>
      </c>
      <c r="D76" s="68">
        <v>0.45</v>
      </c>
      <c r="E76" s="68">
        <v>0.43</v>
      </c>
      <c r="F76" s="68">
        <v>0.47</v>
      </c>
      <c r="G76" s="68">
        <v>0.44</v>
      </c>
      <c r="H76" s="68">
        <v>0.43</v>
      </c>
      <c r="I76" s="68">
        <v>0.44</v>
      </c>
      <c r="J76" s="68">
        <v>0.42</v>
      </c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>
      <c r="B77" s="74" t="s">
        <v>75</v>
      </c>
      <c r="C77" s="68">
        <v>0.52</v>
      </c>
      <c r="D77" s="68">
        <v>0.5</v>
      </c>
      <c r="E77" s="68">
        <v>0.48</v>
      </c>
      <c r="F77" s="68">
        <v>0.51</v>
      </c>
      <c r="G77" s="68">
        <v>0.49</v>
      </c>
      <c r="H77" s="68">
        <v>0.47</v>
      </c>
      <c r="I77" s="68">
        <v>0.49</v>
      </c>
      <c r="J77" s="68">
        <v>0.47</v>
      </c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>
      <c r="B78" s="74" t="s">
        <v>76</v>
      </c>
      <c r="C78" s="68">
        <v>0.55</v>
      </c>
      <c r="D78" s="68">
        <v>0.53</v>
      </c>
      <c r="E78" s="68">
        <v>0.52</v>
      </c>
      <c r="F78" s="68">
        <v>0.55</v>
      </c>
      <c r="G78" s="68">
        <v>0.52</v>
      </c>
      <c r="H78" s="68">
        <v>0.51</v>
      </c>
      <c r="I78" s="68">
        <v>0.52</v>
      </c>
      <c r="J78" s="68">
        <v>0.51</v>
      </c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>
      <c r="B79" s="74" t="s">
        <v>77</v>
      </c>
      <c r="C79" s="60">
        <v>0.58</v>
      </c>
      <c r="D79" s="60">
        <v>0.56</v>
      </c>
      <c r="E79" s="60">
        <v>0.53</v>
      </c>
      <c r="F79" s="60">
        <v>0.56</v>
      </c>
      <c r="G79" s="60">
        <v>0.55</v>
      </c>
      <c r="H79" s="60">
        <v>0.53</v>
      </c>
      <c r="I79" s="60">
        <v>0.55</v>
      </c>
      <c r="J79" s="60">
        <v>0.53</v>
      </c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>
      <c r="B80" s="74" t="s">
        <v>78</v>
      </c>
      <c r="C80" s="60">
        <v>0.62</v>
      </c>
      <c r="D80" s="60">
        <v>0.6</v>
      </c>
      <c r="E80" s="60">
        <v>0.58</v>
      </c>
      <c r="F80" s="60">
        <v>0.61</v>
      </c>
      <c r="G80" s="60">
        <v>0.59</v>
      </c>
      <c r="H80" s="60">
        <v>0.57</v>
      </c>
      <c r="I80" s="60">
        <v>0.58</v>
      </c>
      <c r="J80" s="60">
        <v>0.57</v>
      </c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>
      <c r="B81" s="74" t="s">
        <v>79</v>
      </c>
      <c r="C81" s="60">
        <v>0.66</v>
      </c>
      <c r="D81" s="60">
        <v>0.63</v>
      </c>
      <c r="E81" s="60">
        <v>0.61</v>
      </c>
      <c r="F81" s="60">
        <v>0.64</v>
      </c>
      <c r="G81" s="60">
        <v>0.62</v>
      </c>
      <c r="H81" s="60">
        <v>0.61</v>
      </c>
      <c r="I81" s="60">
        <v>0.62</v>
      </c>
      <c r="J81" s="60">
        <v>0.61</v>
      </c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>
      <c r="B82" s="74" t="s">
        <v>80</v>
      </c>
      <c r="C82" s="60">
        <v>0.67</v>
      </c>
      <c r="D82" s="60">
        <v>0.65</v>
      </c>
      <c r="E82" s="60">
        <v>0.62</v>
      </c>
      <c r="F82" s="60">
        <v>0.66</v>
      </c>
      <c r="G82" s="60">
        <v>0.64</v>
      </c>
      <c r="H82" s="60">
        <v>0.62</v>
      </c>
      <c r="I82" s="60">
        <v>0.63</v>
      </c>
      <c r="J82" s="60">
        <v>0.62</v>
      </c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>
      <c r="B83" s="74" t="s">
        <v>81</v>
      </c>
      <c r="C83" s="60">
        <v>0.69</v>
      </c>
      <c r="D83" s="60">
        <v>0.67</v>
      </c>
      <c r="E83" s="60">
        <v>0.66</v>
      </c>
      <c r="F83" s="60">
        <v>0.67</v>
      </c>
      <c r="G83" s="60">
        <v>0.65</v>
      </c>
      <c r="H83" s="60">
        <v>0.64</v>
      </c>
      <c r="I83" s="60">
        <v>0.65</v>
      </c>
      <c r="J83" s="60">
        <v>0.64</v>
      </c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>
      <c r="B84" s="74" t="s">
        <v>82</v>
      </c>
      <c r="C84" s="60">
        <v>0.7</v>
      </c>
      <c r="D84" s="60">
        <v>0.68</v>
      </c>
      <c r="E84" s="60">
        <v>0.67</v>
      </c>
      <c r="F84" s="60">
        <v>0.69</v>
      </c>
      <c r="G84" s="60">
        <v>0.67</v>
      </c>
      <c r="H84" s="60">
        <v>0.65</v>
      </c>
      <c r="I84" s="60">
        <v>0.66</v>
      </c>
      <c r="J84" s="60">
        <v>0.64</v>
      </c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  <row r="1001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</row>
  </sheetData>
  <mergeCells count="13">
    <mergeCell ref="F12:H12"/>
    <mergeCell ref="C11:J11"/>
    <mergeCell ref="B2:H2"/>
    <mergeCell ref="B4:H4"/>
    <mergeCell ref="A65:A74"/>
    <mergeCell ref="A55:A64"/>
    <mergeCell ref="A15:A24"/>
    <mergeCell ref="A25:A34"/>
    <mergeCell ref="A35:A44"/>
    <mergeCell ref="A45:A54"/>
    <mergeCell ref="A75:A84"/>
    <mergeCell ref="C12:E12"/>
    <mergeCell ref="I12:J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2" width="11.86"/>
    <col customWidth="1" min="3" max="4" width="9.86"/>
    <col customWidth="1" min="5" max="5" width="2.29"/>
    <col customWidth="1" min="6" max="7" width="15.0"/>
    <col customWidth="1" min="8" max="9" width="10.29"/>
    <col customWidth="1" min="10" max="10" width="11.29"/>
    <col customWidth="1" min="11" max="11" width="2.43"/>
    <col customWidth="1" min="12" max="12" width="29.86"/>
    <col customWidth="1" min="13" max="13" width="12.57"/>
    <col customWidth="1" min="14" max="14" width="9.57"/>
    <col customWidth="1" min="15" max="15" width="12.43"/>
    <col customWidth="1" min="16" max="16" width="10.0"/>
    <col customWidth="1" min="17" max="17" width="2.57"/>
    <col customWidth="1" min="18" max="19" width="16.29"/>
    <col customWidth="1" min="20" max="20" width="8.43"/>
    <col customWidth="1" min="21" max="21" width="12.0"/>
    <col customWidth="1" min="22" max="22" width="9.14"/>
    <col customWidth="1" min="23" max="24" width="22.29"/>
    <col customWidth="1" min="27" max="27" width="4.57"/>
    <col customWidth="1" min="28" max="29" width="22.29"/>
    <col customWidth="1" min="32" max="32" width="5.71"/>
  </cols>
  <sheetData>
    <row r="1">
      <c r="A1" s="76"/>
      <c r="B1" s="76" t="s">
        <v>98</v>
      </c>
      <c r="C1" s="77"/>
      <c r="D1" s="77"/>
      <c r="E1" s="1"/>
      <c r="F1" s="21"/>
      <c r="G1" s="21" t="s">
        <v>99</v>
      </c>
      <c r="H1" s="78"/>
      <c r="I1" s="78"/>
      <c r="J1" s="78"/>
      <c r="K1" s="2"/>
      <c r="L1" s="21"/>
      <c r="M1" s="21" t="s">
        <v>100</v>
      </c>
      <c r="N1" s="78"/>
      <c r="O1" s="78"/>
      <c r="Q1" s="2"/>
      <c r="R1" s="21"/>
      <c r="S1" s="21" t="s">
        <v>101</v>
      </c>
      <c r="T1" s="78"/>
      <c r="U1" s="78"/>
      <c r="V1" s="2"/>
      <c r="W1" s="21"/>
      <c r="X1" s="21" t="s">
        <v>102</v>
      </c>
      <c r="Y1" s="78"/>
      <c r="Z1" s="78"/>
      <c r="AA1" s="2"/>
      <c r="AB1" s="21"/>
      <c r="AC1" s="21" t="s">
        <v>103</v>
      </c>
      <c r="AD1" s="78"/>
      <c r="AE1" s="78"/>
      <c r="AF1" s="2"/>
      <c r="AG1" s="21"/>
      <c r="AH1" s="21" t="s">
        <v>104</v>
      </c>
      <c r="AI1" s="78"/>
      <c r="AJ1" s="78"/>
      <c r="AK1" s="2"/>
    </row>
    <row r="2">
      <c r="A2" s="79"/>
      <c r="B2" s="79"/>
      <c r="C2" s="79"/>
      <c r="D2" s="79"/>
      <c r="E2" s="2"/>
      <c r="F2" s="80"/>
      <c r="G2" s="80"/>
      <c r="H2" s="80"/>
      <c r="I2" s="80"/>
      <c r="J2" s="80"/>
      <c r="K2" s="2"/>
      <c r="L2" s="80"/>
      <c r="M2" s="80"/>
      <c r="N2" s="80"/>
      <c r="O2" s="80"/>
      <c r="P2" s="80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>
      <c r="A3" s="81"/>
      <c r="B3" s="81" t="s">
        <v>20</v>
      </c>
      <c r="E3" s="1"/>
      <c r="F3" s="82"/>
      <c r="G3" s="82" t="s">
        <v>23</v>
      </c>
      <c r="K3" s="2"/>
      <c r="L3" s="82"/>
      <c r="M3" s="82" t="s">
        <v>28</v>
      </c>
      <c r="Q3" s="2"/>
      <c r="R3" s="82"/>
      <c r="S3" s="82" t="s">
        <v>30</v>
      </c>
      <c r="V3" s="2"/>
      <c r="W3" s="82"/>
      <c r="X3" s="82" t="s">
        <v>33</v>
      </c>
      <c r="AA3" s="2"/>
      <c r="AB3" s="82"/>
      <c r="AC3" s="82" t="s">
        <v>36</v>
      </c>
      <c r="AF3" s="2"/>
      <c r="AG3" s="82"/>
      <c r="AH3" s="82" t="s">
        <v>39</v>
      </c>
      <c r="AK3" s="2"/>
    </row>
    <row r="4">
      <c r="A4" s="83"/>
      <c r="B4" s="83" t="s">
        <v>105</v>
      </c>
      <c r="C4" s="83" t="s">
        <v>106</v>
      </c>
      <c r="E4" s="1"/>
      <c r="F4" s="84"/>
      <c r="G4" s="84" t="s">
        <v>107</v>
      </c>
      <c r="H4" s="85"/>
      <c r="I4" s="85"/>
      <c r="J4" s="85"/>
      <c r="K4" s="2"/>
      <c r="L4" s="86"/>
      <c r="M4" s="86" t="s">
        <v>108</v>
      </c>
      <c r="N4" s="85"/>
      <c r="O4" s="85"/>
      <c r="P4" s="85"/>
      <c r="Q4" s="2"/>
      <c r="R4" s="86"/>
      <c r="S4" s="86" t="s">
        <v>109</v>
      </c>
      <c r="T4" s="85"/>
      <c r="U4" s="85"/>
      <c r="V4" s="2"/>
      <c r="W4" s="86"/>
      <c r="X4" s="86" t="s">
        <v>110</v>
      </c>
      <c r="Y4" s="85"/>
      <c r="Z4" s="85"/>
      <c r="AA4" s="2"/>
      <c r="AB4" s="86"/>
      <c r="AC4" s="86" t="s">
        <v>111</v>
      </c>
      <c r="AD4" s="85"/>
      <c r="AE4" s="85"/>
      <c r="AF4" s="2"/>
      <c r="AG4" s="86"/>
      <c r="AH4" s="86" t="s">
        <v>112</v>
      </c>
      <c r="AI4" s="85"/>
      <c r="AJ4" s="85"/>
      <c r="AK4" s="2"/>
    </row>
    <row r="5">
      <c r="A5" s="83"/>
      <c r="B5" s="83" t="s">
        <v>113</v>
      </c>
      <c r="C5" s="83" t="s">
        <v>114</v>
      </c>
      <c r="E5" s="1"/>
      <c r="F5" s="84"/>
      <c r="G5" s="84" t="s">
        <v>115</v>
      </c>
      <c r="H5" s="84"/>
      <c r="I5" s="84" t="s">
        <v>116</v>
      </c>
      <c r="J5" s="85"/>
      <c r="K5" s="2"/>
      <c r="L5" s="85"/>
      <c r="M5" s="85"/>
      <c r="N5" s="85"/>
      <c r="O5" s="85"/>
      <c r="P5" s="85"/>
      <c r="Q5" s="2"/>
      <c r="R5" s="85"/>
      <c r="S5" s="85"/>
      <c r="T5" s="85"/>
      <c r="U5" s="85"/>
      <c r="V5" s="2"/>
      <c r="W5" s="84"/>
      <c r="X5" s="84" t="s">
        <v>117</v>
      </c>
      <c r="Y5" s="85"/>
      <c r="Z5" s="85"/>
      <c r="AA5" s="2"/>
      <c r="AB5" s="84"/>
      <c r="AC5" s="84" t="s">
        <v>118</v>
      </c>
      <c r="AD5" s="85"/>
      <c r="AE5" s="85"/>
      <c r="AF5" s="2"/>
      <c r="AG5" s="84"/>
      <c r="AH5" s="84"/>
      <c r="AI5" s="85"/>
      <c r="AJ5" s="85"/>
      <c r="AK5" s="2"/>
    </row>
    <row r="6">
      <c r="A6" s="87"/>
      <c r="B6" s="87"/>
      <c r="C6" s="87"/>
      <c r="D6" s="8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>
      <c r="A7" s="88"/>
      <c r="B7" s="89" t="s">
        <v>42</v>
      </c>
      <c r="C7" s="89" t="s">
        <v>119</v>
      </c>
      <c r="D7" s="89" t="s">
        <v>120</v>
      </c>
      <c r="E7" s="1"/>
      <c r="F7" s="90"/>
      <c r="G7" s="91" t="s">
        <v>121</v>
      </c>
      <c r="H7" s="91" t="s">
        <v>42</v>
      </c>
      <c r="I7" s="91" t="s">
        <v>119</v>
      </c>
      <c r="J7" s="91" t="s">
        <v>120</v>
      </c>
      <c r="K7" s="2"/>
      <c r="L7" s="90"/>
      <c r="M7" s="91" t="s">
        <v>122</v>
      </c>
      <c r="N7" s="91" t="s">
        <v>119</v>
      </c>
      <c r="O7" s="91" t="s">
        <v>42</v>
      </c>
      <c r="P7" s="91" t="s">
        <v>120</v>
      </c>
      <c r="Q7" s="2"/>
      <c r="R7" s="90"/>
      <c r="S7" s="91" t="s">
        <v>122</v>
      </c>
      <c r="T7" s="91" t="s">
        <v>119</v>
      </c>
      <c r="U7" s="91" t="s">
        <v>120</v>
      </c>
      <c r="W7" s="90"/>
      <c r="X7" s="91" t="s">
        <v>122</v>
      </c>
      <c r="Y7" s="91" t="s">
        <v>119</v>
      </c>
      <c r="Z7" s="91" t="s">
        <v>120</v>
      </c>
      <c r="AA7" s="2"/>
      <c r="AB7" s="90"/>
      <c r="AC7" s="91" t="s">
        <v>122</v>
      </c>
      <c r="AD7" s="91" t="s">
        <v>119</v>
      </c>
      <c r="AE7" s="91" t="s">
        <v>120</v>
      </c>
      <c r="AF7" s="2"/>
      <c r="AG7" s="90"/>
      <c r="AH7" s="91" t="s">
        <v>122</v>
      </c>
      <c r="AI7" s="91" t="s">
        <v>119</v>
      </c>
      <c r="AJ7" s="91" t="s">
        <v>120</v>
      </c>
      <c r="AK7" s="2"/>
    </row>
    <row r="8">
      <c r="A8" s="92" t="str">
        <f t="shared" ref="A8:A22" si="1">B8&amp;C8</f>
        <v>Clara15</v>
      </c>
      <c r="B8" s="93" t="s">
        <v>123</v>
      </c>
      <c r="C8" s="94" t="s">
        <v>124</v>
      </c>
      <c r="D8" s="95" t="s">
        <v>125</v>
      </c>
      <c r="E8" s="1"/>
      <c r="F8" s="1" t="str">
        <f t="shared" ref="F8:F28" si="2">G8&amp;H8&amp;I8</f>
        <v>1BLuz Día18</v>
      </c>
      <c r="G8" s="96" t="s">
        <v>126</v>
      </c>
      <c r="H8" s="96" t="s">
        <v>127</v>
      </c>
      <c r="I8" s="96">
        <v>18.0</v>
      </c>
      <c r="J8" s="97">
        <v>1300.0</v>
      </c>
      <c r="K8" s="2"/>
      <c r="L8" s="98" t="str">
        <f t="shared" ref="L8:L23" si="3">M8&amp;N8&amp;O8</f>
        <v>Elipsoidal50Cálido - HQL de LUXE</v>
      </c>
      <c r="M8" s="99" t="s">
        <v>128</v>
      </c>
      <c r="N8" s="96">
        <v>50.0</v>
      </c>
      <c r="O8" s="96" t="s">
        <v>129</v>
      </c>
      <c r="P8" s="97">
        <v>2000.0</v>
      </c>
      <c r="Q8" s="2"/>
      <c r="R8" s="98" t="str">
        <f t="shared" ref="R8:R13" si="4">S8&amp;T8</f>
        <v>Elipsoidal160</v>
      </c>
      <c r="S8" s="99" t="s">
        <v>128</v>
      </c>
      <c r="T8" s="96">
        <v>160.0</v>
      </c>
      <c r="U8" s="97">
        <v>3100.0</v>
      </c>
      <c r="W8" s="1" t="str">
        <f t="shared" ref="W8:W18" si="5">X8&amp;Y8</f>
        <v>Tubular - Reflactor Infrarrojo18</v>
      </c>
      <c r="X8" s="96" t="s">
        <v>130</v>
      </c>
      <c r="Y8" s="96">
        <v>18.0</v>
      </c>
      <c r="Z8" s="97">
        <v>1800.0</v>
      </c>
      <c r="AA8" s="2"/>
      <c r="AB8" s="1" t="str">
        <f t="shared" ref="AB8:AB24" si="6">AC8&amp;AD8</f>
        <v>Elipsoidal con arrancador50</v>
      </c>
      <c r="AC8" s="96" t="s">
        <v>131</v>
      </c>
      <c r="AD8" s="96">
        <v>50.0</v>
      </c>
      <c r="AE8" s="97">
        <v>3500.0</v>
      </c>
      <c r="AF8" s="2"/>
      <c r="AG8" s="1" t="str">
        <f t="shared" ref="AG8:AG13" si="7">AH8&amp;AI8</f>
        <v>Elipsoidal250</v>
      </c>
      <c r="AH8" s="96" t="s">
        <v>128</v>
      </c>
      <c r="AI8" s="96">
        <v>250.0</v>
      </c>
      <c r="AJ8" s="97">
        <v>17000.0</v>
      </c>
      <c r="AK8" s="2"/>
    </row>
    <row r="9">
      <c r="A9" s="92" t="str">
        <f t="shared" si="1"/>
        <v>Clara25</v>
      </c>
      <c r="B9" s="93" t="s">
        <v>123</v>
      </c>
      <c r="C9" s="94" t="s">
        <v>132</v>
      </c>
      <c r="D9" s="95" t="s">
        <v>133</v>
      </c>
      <c r="E9" s="1"/>
      <c r="F9" s="1" t="str">
        <f t="shared" si="2"/>
        <v>1BBlanco18</v>
      </c>
      <c r="G9" s="96" t="s">
        <v>126</v>
      </c>
      <c r="H9" s="96" t="s">
        <v>134</v>
      </c>
      <c r="I9" s="96">
        <v>18.0</v>
      </c>
      <c r="J9" s="97">
        <v>1350.0</v>
      </c>
      <c r="K9" s="2"/>
      <c r="L9" s="98" t="str">
        <f t="shared" si="3"/>
        <v>Elipsoidal80Cálido - HQL de LUXE</v>
      </c>
      <c r="M9" s="99" t="s">
        <v>128</v>
      </c>
      <c r="N9" s="96">
        <v>80.0</v>
      </c>
      <c r="O9" s="96" t="s">
        <v>129</v>
      </c>
      <c r="P9" s="97">
        <v>4000.0</v>
      </c>
      <c r="Q9" s="2"/>
      <c r="R9" s="98" t="str">
        <f t="shared" si="4"/>
        <v>Elipsoidal250</v>
      </c>
      <c r="S9" s="99" t="s">
        <v>128</v>
      </c>
      <c r="T9" s="96">
        <v>250.0</v>
      </c>
      <c r="U9" s="97">
        <v>5600.0</v>
      </c>
      <c r="W9" s="1" t="str">
        <f t="shared" si="5"/>
        <v>Tubular - Reflactor Infrarrojo35</v>
      </c>
      <c r="X9" s="96" t="s">
        <v>130</v>
      </c>
      <c r="Y9" s="96">
        <v>35.0</v>
      </c>
      <c r="Z9" s="97">
        <v>4800.0</v>
      </c>
      <c r="AA9" s="2"/>
      <c r="AB9" s="1" t="str">
        <f t="shared" si="6"/>
        <v>Elipsoidal con arrancador70</v>
      </c>
      <c r="AC9" s="96" t="s">
        <v>131</v>
      </c>
      <c r="AD9" s="96">
        <v>70.0</v>
      </c>
      <c r="AE9" s="97">
        <v>5600.0</v>
      </c>
      <c r="AF9" s="2"/>
      <c r="AG9" s="1" t="str">
        <f t="shared" si="7"/>
        <v>Elipsoidal400</v>
      </c>
      <c r="AH9" s="96" t="s">
        <v>128</v>
      </c>
      <c r="AI9" s="96">
        <v>400.0</v>
      </c>
      <c r="AJ9" s="97">
        <v>31000.0</v>
      </c>
      <c r="AK9" s="2"/>
    </row>
    <row r="10">
      <c r="A10" s="92" t="str">
        <f t="shared" si="1"/>
        <v>Clara40</v>
      </c>
      <c r="B10" s="93" t="s">
        <v>123</v>
      </c>
      <c r="C10" s="94" t="s">
        <v>135</v>
      </c>
      <c r="D10" s="95" t="s">
        <v>136</v>
      </c>
      <c r="E10" s="1"/>
      <c r="F10" s="1" t="str">
        <f t="shared" si="2"/>
        <v>1BBlanco Cálido18</v>
      </c>
      <c r="G10" s="96" t="s">
        <v>126</v>
      </c>
      <c r="H10" s="96" t="s">
        <v>137</v>
      </c>
      <c r="I10" s="96">
        <v>18.0</v>
      </c>
      <c r="J10" s="97">
        <v>1350.0</v>
      </c>
      <c r="K10" s="2"/>
      <c r="L10" s="98" t="str">
        <f t="shared" si="3"/>
        <v>Elipsoidal125Cálido - HQL de LUXE</v>
      </c>
      <c r="M10" s="99" t="s">
        <v>128</v>
      </c>
      <c r="N10" s="96">
        <v>125.0</v>
      </c>
      <c r="O10" s="96" t="s">
        <v>129</v>
      </c>
      <c r="P10" s="97">
        <v>6500.0</v>
      </c>
      <c r="Q10" s="2"/>
      <c r="R10" s="98" t="str">
        <f t="shared" si="4"/>
        <v>Elipsoidal250</v>
      </c>
      <c r="S10" s="99" t="s">
        <v>128</v>
      </c>
      <c r="T10" s="96">
        <v>250.0</v>
      </c>
      <c r="U10" s="97">
        <v>5600.0</v>
      </c>
      <c r="W10" s="1" t="str">
        <f t="shared" si="5"/>
        <v>Tubular - Reflactor Infrarrojo55</v>
      </c>
      <c r="X10" s="96" t="s">
        <v>130</v>
      </c>
      <c r="Y10" s="96">
        <v>55.0</v>
      </c>
      <c r="Z10" s="97">
        <v>8000.0</v>
      </c>
      <c r="AA10" s="2"/>
      <c r="AB10" s="1" t="str">
        <f t="shared" si="6"/>
        <v>Elipsoidal con arrancador150</v>
      </c>
      <c r="AC10" s="96" t="s">
        <v>131</v>
      </c>
      <c r="AD10" s="96">
        <v>150.0</v>
      </c>
      <c r="AE10" s="97">
        <v>14000.0</v>
      </c>
      <c r="AF10" s="2"/>
      <c r="AG10" s="1" t="str">
        <f t="shared" si="7"/>
        <v>Elipsoidal400</v>
      </c>
      <c r="AH10" s="96" t="s">
        <v>128</v>
      </c>
      <c r="AI10" s="96">
        <v>400.0</v>
      </c>
      <c r="AJ10" s="97">
        <v>40000.0</v>
      </c>
      <c r="AK10" s="2"/>
    </row>
    <row r="11">
      <c r="A11" s="92" t="str">
        <f t="shared" si="1"/>
        <v>Clara60</v>
      </c>
      <c r="B11" s="93" t="s">
        <v>123</v>
      </c>
      <c r="C11" s="94" t="s">
        <v>138</v>
      </c>
      <c r="D11" s="95" t="s">
        <v>139</v>
      </c>
      <c r="E11" s="1"/>
      <c r="F11" s="1" t="str">
        <f t="shared" si="2"/>
        <v>1BINTERNA18</v>
      </c>
      <c r="G11" s="96" t="s">
        <v>126</v>
      </c>
      <c r="H11" s="96" t="s">
        <v>140</v>
      </c>
      <c r="I11" s="96">
        <v>18.0</v>
      </c>
      <c r="J11" s="97">
        <v>1350.0</v>
      </c>
      <c r="K11" s="2"/>
      <c r="L11" s="98" t="str">
        <f t="shared" si="3"/>
        <v>Elipsoidal250Cálido - HQL de LUXE</v>
      </c>
      <c r="M11" s="99" t="s">
        <v>128</v>
      </c>
      <c r="N11" s="96">
        <v>250.0</v>
      </c>
      <c r="O11" s="96" t="s">
        <v>129</v>
      </c>
      <c r="P11" s="97">
        <v>14000.0</v>
      </c>
      <c r="Q11" s="2"/>
      <c r="R11" s="98" t="str">
        <f t="shared" si="4"/>
        <v>Elipsoidal500</v>
      </c>
      <c r="S11" s="99" t="s">
        <v>128</v>
      </c>
      <c r="T11" s="96">
        <v>500.0</v>
      </c>
      <c r="U11" s="97">
        <v>14000.0</v>
      </c>
      <c r="W11" s="1" t="str">
        <f t="shared" si="5"/>
        <v>Tubular - Reflactor Infrarrojo90</v>
      </c>
      <c r="X11" s="96" t="s">
        <v>130</v>
      </c>
      <c r="Y11" s="96">
        <v>90.0</v>
      </c>
      <c r="Z11" s="97">
        <v>13500.0</v>
      </c>
      <c r="AA11" s="2"/>
      <c r="AB11" s="1" t="str">
        <f t="shared" si="6"/>
        <v>Elipsoidal con arrancador250</v>
      </c>
      <c r="AC11" s="96" t="s">
        <v>131</v>
      </c>
      <c r="AD11" s="96">
        <v>250.0</v>
      </c>
      <c r="AE11" s="97">
        <v>25000.0</v>
      </c>
      <c r="AF11" s="2"/>
      <c r="AG11" s="1" t="str">
        <f t="shared" si="7"/>
        <v>Elipsoidal400</v>
      </c>
      <c r="AH11" s="96" t="s">
        <v>128</v>
      </c>
      <c r="AI11" s="96">
        <v>400.0</v>
      </c>
      <c r="AJ11" s="97">
        <v>42000.0</v>
      </c>
      <c r="AK11" s="2"/>
    </row>
    <row r="12">
      <c r="A12" s="92" t="str">
        <f t="shared" si="1"/>
        <v>Clara75</v>
      </c>
      <c r="B12" s="93" t="s">
        <v>123</v>
      </c>
      <c r="C12" s="94" t="s">
        <v>141</v>
      </c>
      <c r="D12" s="95" t="s">
        <v>142</v>
      </c>
      <c r="E12" s="1"/>
      <c r="F12" s="1" t="str">
        <f t="shared" si="2"/>
        <v>1BLuz Día36</v>
      </c>
      <c r="G12" s="96" t="s">
        <v>126</v>
      </c>
      <c r="H12" s="96" t="s">
        <v>127</v>
      </c>
      <c r="I12" s="96">
        <v>36.0</v>
      </c>
      <c r="J12" s="97">
        <v>3250.0</v>
      </c>
      <c r="K12" s="2"/>
      <c r="L12" s="98" t="str">
        <f t="shared" si="3"/>
        <v>Elipsoidal400Cálido - HQL de LUXE</v>
      </c>
      <c r="M12" s="99" t="s">
        <v>128</v>
      </c>
      <c r="N12" s="96">
        <v>400.0</v>
      </c>
      <c r="O12" s="96" t="s">
        <v>129</v>
      </c>
      <c r="P12" s="97">
        <v>24000.0</v>
      </c>
      <c r="Q12" s="2"/>
      <c r="R12" s="98" t="str">
        <f t="shared" si="4"/>
        <v>Elipsoidal500</v>
      </c>
      <c r="S12" s="99" t="s">
        <v>128</v>
      </c>
      <c r="T12" s="96">
        <v>500.0</v>
      </c>
      <c r="U12" s="97">
        <v>14000.0</v>
      </c>
      <c r="W12" s="1" t="str">
        <f t="shared" si="5"/>
        <v>Tubular - Reflactor Infrarrojo135</v>
      </c>
      <c r="X12" s="96" t="s">
        <v>130</v>
      </c>
      <c r="Y12" s="96">
        <v>135.0</v>
      </c>
      <c r="Z12" s="97">
        <v>22500.0</v>
      </c>
      <c r="AA12" s="2"/>
      <c r="AB12" s="1" t="str">
        <f t="shared" si="6"/>
        <v>Elipsoidal con arrancador400</v>
      </c>
      <c r="AC12" s="96" t="s">
        <v>131</v>
      </c>
      <c r="AD12" s="96">
        <v>400.0</v>
      </c>
      <c r="AE12" s="97">
        <v>47000.0</v>
      </c>
      <c r="AF12" s="2"/>
      <c r="AG12" s="1" t="str">
        <f t="shared" si="7"/>
        <v>Elipsoidal1000</v>
      </c>
      <c r="AH12" s="96" t="s">
        <v>128</v>
      </c>
      <c r="AI12" s="96">
        <v>1000.0</v>
      </c>
      <c r="AJ12" s="97">
        <v>80000.0</v>
      </c>
      <c r="AK12" s="2"/>
    </row>
    <row r="13">
      <c r="A13" s="92" t="str">
        <f t="shared" si="1"/>
        <v>Clara100</v>
      </c>
      <c r="B13" s="93" t="s">
        <v>123</v>
      </c>
      <c r="C13" s="94" t="s">
        <v>143</v>
      </c>
      <c r="D13" s="95" t="s">
        <v>144</v>
      </c>
      <c r="E13" s="1"/>
      <c r="F13" s="1" t="str">
        <f t="shared" si="2"/>
        <v>1BBlanco36</v>
      </c>
      <c r="G13" s="96" t="s">
        <v>126</v>
      </c>
      <c r="H13" s="96" t="s">
        <v>134</v>
      </c>
      <c r="I13" s="96">
        <v>36.0</v>
      </c>
      <c r="J13" s="97">
        <v>3350.0</v>
      </c>
      <c r="K13" s="2"/>
      <c r="L13" s="98" t="str">
        <f t="shared" si="3"/>
        <v>Hongo80Cálido - HQL de LUXE</v>
      </c>
      <c r="M13" s="99" t="s">
        <v>145</v>
      </c>
      <c r="N13" s="96">
        <v>80.0</v>
      </c>
      <c r="O13" s="96" t="s">
        <v>129</v>
      </c>
      <c r="P13" s="97">
        <v>3000.0</v>
      </c>
      <c r="Q13" s="2"/>
      <c r="R13" s="98" t="str">
        <f t="shared" si="4"/>
        <v>Hongo160</v>
      </c>
      <c r="S13" s="100" t="s">
        <v>145</v>
      </c>
      <c r="T13" s="101">
        <v>160.0</v>
      </c>
      <c r="U13" s="97">
        <v>2500.0</v>
      </c>
      <c r="W13" s="1" t="str">
        <f t="shared" si="5"/>
        <v>Tubular - Reflactor Infrarrojo180</v>
      </c>
      <c r="X13" s="96" t="s">
        <v>130</v>
      </c>
      <c r="Y13" s="96">
        <v>180.0</v>
      </c>
      <c r="Z13" s="97">
        <v>33000.0</v>
      </c>
      <c r="AA13" s="2"/>
      <c r="AB13" s="1" t="str">
        <f t="shared" si="6"/>
        <v>Elipsoidal con arrancador1000</v>
      </c>
      <c r="AC13" s="96" t="s">
        <v>131</v>
      </c>
      <c r="AD13" s="96">
        <v>1000.0</v>
      </c>
      <c r="AE13" s="97">
        <v>120000.0</v>
      </c>
      <c r="AF13" s="2"/>
      <c r="AG13" s="1" t="str">
        <f t="shared" si="7"/>
        <v>Hongo con reflector250</v>
      </c>
      <c r="AH13" s="102" t="s">
        <v>146</v>
      </c>
      <c r="AI13" s="102">
        <v>250.0</v>
      </c>
      <c r="AJ13" s="97">
        <v>13500.0</v>
      </c>
      <c r="AK13" s="2"/>
    </row>
    <row r="14">
      <c r="A14" s="92" t="str">
        <f t="shared" si="1"/>
        <v>Clara150</v>
      </c>
      <c r="B14" s="93" t="s">
        <v>123</v>
      </c>
      <c r="C14" s="94" t="s">
        <v>147</v>
      </c>
      <c r="D14" s="95" t="s">
        <v>148</v>
      </c>
      <c r="E14" s="1"/>
      <c r="F14" s="1" t="str">
        <f t="shared" si="2"/>
        <v>1BBlanco Cálido36</v>
      </c>
      <c r="G14" s="96" t="s">
        <v>126</v>
      </c>
      <c r="H14" s="96" t="s">
        <v>137</v>
      </c>
      <c r="I14" s="96">
        <v>36.0</v>
      </c>
      <c r="J14" s="97">
        <v>3350.0</v>
      </c>
      <c r="K14" s="2"/>
      <c r="L14" s="98" t="str">
        <f t="shared" si="3"/>
        <v>Hongo125Cálido - HQL de LUXE</v>
      </c>
      <c r="M14" s="99" t="s">
        <v>145</v>
      </c>
      <c r="N14" s="96">
        <v>125.0</v>
      </c>
      <c r="O14" s="96" t="s">
        <v>129</v>
      </c>
      <c r="P14" s="97">
        <v>5000.0</v>
      </c>
      <c r="Q14" s="2"/>
      <c r="W14" s="1" t="str">
        <f t="shared" si="5"/>
        <v>Tubular31</v>
      </c>
      <c r="X14" s="103" t="s">
        <v>149</v>
      </c>
      <c r="Y14" s="103">
        <v>31.0</v>
      </c>
      <c r="Z14" s="97">
        <v>4000.0</v>
      </c>
      <c r="AA14" s="2"/>
      <c r="AB14" s="1" t="str">
        <f t="shared" si="6"/>
        <v>Elipsoidal sin arrancador50</v>
      </c>
      <c r="AC14" s="102" t="s">
        <v>150</v>
      </c>
      <c r="AD14" s="102">
        <v>50.0</v>
      </c>
      <c r="AE14" s="97">
        <v>3500.0</v>
      </c>
      <c r="AF14" s="2"/>
      <c r="AG14" s="2"/>
      <c r="AH14" s="2"/>
      <c r="AI14" s="2"/>
      <c r="AJ14" s="2"/>
      <c r="AK14" s="2"/>
    </row>
    <row r="15">
      <c r="A15" s="92" t="str">
        <f t="shared" si="1"/>
        <v>Clara200</v>
      </c>
      <c r="B15" s="93" t="s">
        <v>123</v>
      </c>
      <c r="C15" s="94" t="s">
        <v>151</v>
      </c>
      <c r="D15" s="95" t="s">
        <v>152</v>
      </c>
      <c r="E15" s="1"/>
      <c r="F15" s="1" t="str">
        <f t="shared" si="2"/>
        <v>1BINTERNA36</v>
      </c>
      <c r="G15" s="96" t="s">
        <v>126</v>
      </c>
      <c r="H15" s="96" t="s">
        <v>140</v>
      </c>
      <c r="I15" s="96">
        <v>36.0</v>
      </c>
      <c r="J15" s="97">
        <v>3350.0</v>
      </c>
      <c r="K15" s="2"/>
      <c r="L15" s="98" t="str">
        <f t="shared" si="3"/>
        <v>Elipsoidal50Standar HQL</v>
      </c>
      <c r="M15" s="99" t="s">
        <v>128</v>
      </c>
      <c r="N15" s="96">
        <v>50.0</v>
      </c>
      <c r="O15" s="96" t="s">
        <v>153</v>
      </c>
      <c r="P15" s="97">
        <v>1800.0</v>
      </c>
      <c r="Q15" s="2"/>
      <c r="R15" s="2"/>
      <c r="S15" s="2"/>
      <c r="T15" s="2"/>
      <c r="U15" s="2"/>
      <c r="V15" s="2"/>
      <c r="W15" s="1" t="str">
        <f t="shared" si="5"/>
        <v>Tubular43</v>
      </c>
      <c r="X15" s="103" t="s">
        <v>149</v>
      </c>
      <c r="Y15" s="103">
        <v>43.0</v>
      </c>
      <c r="Z15" s="97">
        <v>6000.0</v>
      </c>
      <c r="AA15" s="2"/>
      <c r="AB15" s="1" t="str">
        <f t="shared" si="6"/>
        <v>Elipsoidal sin arrancador70</v>
      </c>
      <c r="AC15" s="102" t="s">
        <v>150</v>
      </c>
      <c r="AD15" s="102">
        <v>70.0</v>
      </c>
      <c r="AE15" s="97">
        <v>5600.0</v>
      </c>
      <c r="AF15" s="2"/>
      <c r="AG15" s="2"/>
      <c r="AH15" s="2"/>
      <c r="AI15" s="2"/>
      <c r="AJ15" s="2"/>
      <c r="AK15" s="2"/>
    </row>
    <row r="16">
      <c r="A16" s="92" t="str">
        <f t="shared" si="1"/>
        <v>Clara300</v>
      </c>
      <c r="B16" s="93" t="s">
        <v>123</v>
      </c>
      <c r="C16" s="94" t="s">
        <v>154</v>
      </c>
      <c r="D16" s="95" t="s">
        <v>155</v>
      </c>
      <c r="E16" s="1"/>
      <c r="F16" s="1" t="str">
        <f t="shared" si="2"/>
        <v>1BLuz Día58</v>
      </c>
      <c r="G16" s="96" t="s">
        <v>126</v>
      </c>
      <c r="H16" s="96" t="s">
        <v>127</v>
      </c>
      <c r="I16" s="96">
        <v>58.0</v>
      </c>
      <c r="J16" s="97">
        <v>5000.0</v>
      </c>
      <c r="K16" s="2"/>
      <c r="L16" s="98" t="str">
        <f t="shared" si="3"/>
        <v>Elipsoidal80Standar HQL</v>
      </c>
      <c r="M16" s="99" t="s">
        <v>128</v>
      </c>
      <c r="N16" s="96">
        <v>80.0</v>
      </c>
      <c r="O16" s="96" t="s">
        <v>153</v>
      </c>
      <c r="P16" s="97">
        <v>3800.0</v>
      </c>
      <c r="Q16" s="2"/>
      <c r="R16" s="2"/>
      <c r="S16" s="2"/>
      <c r="T16" s="2"/>
      <c r="U16" s="2"/>
      <c r="V16" s="2"/>
      <c r="W16" s="1" t="str">
        <f t="shared" si="5"/>
        <v>Tubular71</v>
      </c>
      <c r="X16" s="103" t="s">
        <v>149</v>
      </c>
      <c r="Y16" s="103">
        <v>71.0</v>
      </c>
      <c r="Z16" s="97">
        <v>10000.0</v>
      </c>
      <c r="AA16" s="2"/>
      <c r="AB16" s="1" t="str">
        <f t="shared" si="6"/>
        <v>Elipsoidal sin arrancador110</v>
      </c>
      <c r="AC16" s="102" t="s">
        <v>150</v>
      </c>
      <c r="AD16" s="102">
        <v>110.0</v>
      </c>
      <c r="AE16" s="97">
        <v>8000.0</v>
      </c>
      <c r="AF16" s="2"/>
      <c r="AG16" s="2"/>
      <c r="AH16" s="2"/>
      <c r="AI16" s="2"/>
      <c r="AJ16" s="2"/>
      <c r="AK16" s="2"/>
    </row>
    <row r="17">
      <c r="A17" s="92" t="str">
        <f t="shared" si="1"/>
        <v>Clara500</v>
      </c>
      <c r="B17" s="93" t="s">
        <v>123</v>
      </c>
      <c r="C17" s="94" t="s">
        <v>156</v>
      </c>
      <c r="D17" s="95" t="s">
        <v>157</v>
      </c>
      <c r="E17" s="1"/>
      <c r="F17" s="1" t="str">
        <f t="shared" si="2"/>
        <v>1BBlanco58</v>
      </c>
      <c r="G17" s="96" t="s">
        <v>126</v>
      </c>
      <c r="H17" s="96" t="s">
        <v>134</v>
      </c>
      <c r="I17" s="96">
        <v>58.0</v>
      </c>
      <c r="J17" s="97">
        <v>5200.0</v>
      </c>
      <c r="K17" s="2"/>
      <c r="L17" s="98" t="str">
        <f t="shared" si="3"/>
        <v>Elipsoidal125Standar HQL</v>
      </c>
      <c r="M17" s="99" t="s">
        <v>128</v>
      </c>
      <c r="N17" s="96">
        <v>125.0</v>
      </c>
      <c r="O17" s="96" t="s">
        <v>153</v>
      </c>
      <c r="P17" s="97">
        <v>6300.0</v>
      </c>
      <c r="Q17" s="2"/>
      <c r="R17" s="2"/>
      <c r="S17" s="2"/>
      <c r="T17" s="2"/>
      <c r="U17" s="2"/>
      <c r="V17" s="2"/>
      <c r="W17" s="1" t="str">
        <f t="shared" si="5"/>
        <v>Tubular97</v>
      </c>
      <c r="X17" s="103" t="s">
        <v>149</v>
      </c>
      <c r="Y17" s="103">
        <v>97.0</v>
      </c>
      <c r="Z17" s="97">
        <v>16300.0</v>
      </c>
      <c r="AA17" s="2"/>
      <c r="AB17" s="1" t="str">
        <f t="shared" si="6"/>
        <v>Elipsoidal sin arrancador210</v>
      </c>
      <c r="AC17" s="102" t="s">
        <v>150</v>
      </c>
      <c r="AD17" s="102">
        <v>210.0</v>
      </c>
      <c r="AE17" s="97">
        <v>18000.0</v>
      </c>
      <c r="AF17" s="2"/>
      <c r="AG17" s="2"/>
      <c r="AH17" s="2"/>
      <c r="AI17" s="2"/>
      <c r="AJ17" s="2"/>
      <c r="AK17" s="2"/>
    </row>
    <row r="18">
      <c r="A18" s="92" t="str">
        <f t="shared" si="1"/>
        <v>Mate25</v>
      </c>
      <c r="B18" s="104" t="s">
        <v>158</v>
      </c>
      <c r="C18" s="93" t="s">
        <v>132</v>
      </c>
      <c r="D18" s="95" t="s">
        <v>133</v>
      </c>
      <c r="E18" s="1"/>
      <c r="F18" s="1" t="str">
        <f t="shared" si="2"/>
        <v>1BBlanco Cálido58</v>
      </c>
      <c r="G18" s="96" t="s">
        <v>126</v>
      </c>
      <c r="H18" s="96" t="s">
        <v>137</v>
      </c>
      <c r="I18" s="96">
        <v>58.0</v>
      </c>
      <c r="J18" s="97">
        <v>5200.0</v>
      </c>
      <c r="K18" s="2"/>
      <c r="L18" s="98" t="str">
        <f t="shared" si="3"/>
        <v>Elipsoidal250Standar HQL</v>
      </c>
      <c r="M18" s="99" t="s">
        <v>128</v>
      </c>
      <c r="N18" s="96">
        <v>250.0</v>
      </c>
      <c r="O18" s="96" t="s">
        <v>153</v>
      </c>
      <c r="P18" s="97">
        <v>13000.0</v>
      </c>
      <c r="Q18" s="2"/>
      <c r="R18" s="2"/>
      <c r="S18" s="2"/>
      <c r="T18" s="2"/>
      <c r="U18" s="2"/>
      <c r="V18" s="2"/>
      <c r="W18" s="1" t="str">
        <f t="shared" si="5"/>
        <v>Tubular144</v>
      </c>
      <c r="X18" s="103" t="s">
        <v>149</v>
      </c>
      <c r="Y18" s="103">
        <v>144.0</v>
      </c>
      <c r="Z18" s="97">
        <v>25100.0</v>
      </c>
      <c r="AA18" s="2"/>
      <c r="AB18" s="1" t="str">
        <f t="shared" si="6"/>
        <v>Elipsoidal sin arrancador350</v>
      </c>
      <c r="AC18" s="102" t="s">
        <v>150</v>
      </c>
      <c r="AD18" s="102">
        <v>350.0</v>
      </c>
      <c r="AE18" s="97">
        <v>34000.0</v>
      </c>
      <c r="AF18" s="2"/>
      <c r="AG18" s="2"/>
      <c r="AH18" s="2"/>
      <c r="AI18" s="2"/>
      <c r="AJ18" s="2"/>
      <c r="AK18" s="2"/>
    </row>
    <row r="19">
      <c r="A19" s="92" t="str">
        <f t="shared" si="1"/>
        <v>Mate40</v>
      </c>
      <c r="B19" s="104" t="s">
        <v>158</v>
      </c>
      <c r="C19" s="93" t="s">
        <v>135</v>
      </c>
      <c r="D19" s="95" t="s">
        <v>136</v>
      </c>
      <c r="E19" s="1"/>
      <c r="F19" s="1" t="str">
        <f t="shared" si="2"/>
        <v>1BINTERNA58</v>
      </c>
      <c r="G19" s="96" t="s">
        <v>126</v>
      </c>
      <c r="H19" s="96" t="s">
        <v>140</v>
      </c>
      <c r="I19" s="96">
        <v>58.0</v>
      </c>
      <c r="J19" s="97">
        <v>5200.0</v>
      </c>
      <c r="K19" s="2"/>
      <c r="L19" s="98" t="str">
        <f t="shared" si="3"/>
        <v>Elipsoidal400Standar HQL</v>
      </c>
      <c r="M19" s="99" t="s">
        <v>128</v>
      </c>
      <c r="N19" s="96">
        <v>400.0</v>
      </c>
      <c r="O19" s="96" t="s">
        <v>153</v>
      </c>
      <c r="P19" s="97">
        <v>22000.0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" t="str">
        <f t="shared" si="6"/>
        <v>Tubular con arrancador150</v>
      </c>
      <c r="AC19" s="96" t="s">
        <v>159</v>
      </c>
      <c r="AD19" s="96">
        <v>150.0</v>
      </c>
      <c r="AE19" s="97">
        <v>14500.0</v>
      </c>
      <c r="AF19" s="2"/>
      <c r="AG19" s="2"/>
      <c r="AH19" s="2"/>
      <c r="AI19" s="2"/>
      <c r="AJ19" s="2"/>
      <c r="AK19" s="2"/>
    </row>
    <row r="20">
      <c r="A20" s="92" t="str">
        <f t="shared" si="1"/>
        <v>Mate60</v>
      </c>
      <c r="B20" s="104" t="s">
        <v>158</v>
      </c>
      <c r="C20" s="93" t="s">
        <v>138</v>
      </c>
      <c r="D20" s="95" t="s">
        <v>139</v>
      </c>
      <c r="E20" s="1"/>
      <c r="F20" s="1" t="str">
        <f t="shared" si="2"/>
        <v>1ALuz Día18</v>
      </c>
      <c r="G20" s="96" t="s">
        <v>160</v>
      </c>
      <c r="H20" s="96" t="s">
        <v>127</v>
      </c>
      <c r="I20" s="96">
        <v>18.0</v>
      </c>
      <c r="J20" s="97">
        <v>1000.0</v>
      </c>
      <c r="K20" s="2"/>
      <c r="L20" s="98" t="str">
        <f t="shared" si="3"/>
        <v>Elipsoidal700Standar HQL</v>
      </c>
      <c r="M20" s="99" t="s">
        <v>128</v>
      </c>
      <c r="N20" s="96">
        <v>700.0</v>
      </c>
      <c r="O20" s="96" t="s">
        <v>153</v>
      </c>
      <c r="P20" s="97">
        <v>40000.0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" t="str">
        <f t="shared" si="6"/>
        <v>Tubular con arrancador250</v>
      </c>
      <c r="AC20" s="96" t="s">
        <v>159</v>
      </c>
      <c r="AD20" s="96">
        <v>250.0</v>
      </c>
      <c r="AE20" s="97">
        <v>27000.0</v>
      </c>
      <c r="AF20" s="2"/>
      <c r="AG20" s="2"/>
      <c r="AH20" s="2"/>
      <c r="AI20" s="2"/>
      <c r="AJ20" s="2"/>
      <c r="AK20" s="2"/>
    </row>
    <row r="21">
      <c r="A21" s="92" t="str">
        <f t="shared" si="1"/>
        <v>Mate75</v>
      </c>
      <c r="B21" s="104" t="s">
        <v>158</v>
      </c>
      <c r="C21" s="93" t="s">
        <v>141</v>
      </c>
      <c r="D21" s="95" t="s">
        <v>142</v>
      </c>
      <c r="E21" s="1"/>
      <c r="F21" s="1" t="str">
        <f t="shared" si="2"/>
        <v>1ABlanco18</v>
      </c>
      <c r="G21" s="96" t="s">
        <v>160</v>
      </c>
      <c r="H21" s="96" t="s">
        <v>134</v>
      </c>
      <c r="I21" s="96">
        <v>18.0</v>
      </c>
      <c r="J21" s="97">
        <v>1000.0</v>
      </c>
      <c r="K21" s="2"/>
      <c r="L21" s="98" t="str">
        <f t="shared" si="3"/>
        <v>Elipsoidal1000Standar HQL</v>
      </c>
      <c r="M21" s="99" t="s">
        <v>128</v>
      </c>
      <c r="N21" s="96">
        <v>1000.0</v>
      </c>
      <c r="O21" s="96" t="s">
        <v>153</v>
      </c>
      <c r="P21" s="97">
        <v>58000.0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" t="str">
        <f t="shared" si="6"/>
        <v>Tubular con arrancador400</v>
      </c>
      <c r="AC21" s="96" t="s">
        <v>159</v>
      </c>
      <c r="AD21" s="96">
        <v>400.0</v>
      </c>
      <c r="AE21" s="97">
        <v>48000.0</v>
      </c>
      <c r="AF21" s="2"/>
      <c r="AG21" s="2"/>
      <c r="AH21" s="2"/>
      <c r="AI21" s="2"/>
      <c r="AJ21" s="2"/>
      <c r="AK21" s="2"/>
    </row>
    <row r="22">
      <c r="A22" s="92" t="str">
        <f t="shared" si="1"/>
        <v>Mate100</v>
      </c>
      <c r="B22" s="104" t="s">
        <v>158</v>
      </c>
      <c r="C22" s="93" t="s">
        <v>143</v>
      </c>
      <c r="D22" s="95" t="s">
        <v>144</v>
      </c>
      <c r="E22" s="1"/>
      <c r="F22" s="1" t="str">
        <f t="shared" si="2"/>
        <v>1ABlanco Cálido18</v>
      </c>
      <c r="G22" s="96" t="s">
        <v>160</v>
      </c>
      <c r="H22" s="96" t="s">
        <v>137</v>
      </c>
      <c r="I22" s="96">
        <v>18.0</v>
      </c>
      <c r="J22" s="97">
        <v>1000.0</v>
      </c>
      <c r="K22" s="2"/>
      <c r="L22" s="98" t="str">
        <f t="shared" si="3"/>
        <v>Hongo250Standar HQL</v>
      </c>
      <c r="M22" s="99" t="s">
        <v>145</v>
      </c>
      <c r="N22" s="96">
        <v>250.0</v>
      </c>
      <c r="O22" s="96" t="s">
        <v>153</v>
      </c>
      <c r="P22" s="97">
        <v>11500.0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" t="str">
        <f t="shared" si="6"/>
        <v>Tubular con arrancador1000</v>
      </c>
      <c r="AC22" s="96" t="s">
        <v>159</v>
      </c>
      <c r="AD22" s="96">
        <v>1000.0</v>
      </c>
      <c r="AE22" s="97">
        <v>130000.0</v>
      </c>
      <c r="AF22" s="2"/>
      <c r="AG22" s="2"/>
      <c r="AH22" s="2"/>
      <c r="AI22" s="2"/>
      <c r="AJ22" s="2"/>
      <c r="AK22" s="2"/>
    </row>
    <row r="23">
      <c r="A23" s="92"/>
      <c r="B23" s="92"/>
      <c r="C23" s="92"/>
      <c r="D23" s="92"/>
      <c r="E23" s="1"/>
      <c r="F23" s="1" t="str">
        <f t="shared" si="2"/>
        <v>1ALuz Día36</v>
      </c>
      <c r="G23" s="96" t="s">
        <v>160</v>
      </c>
      <c r="H23" s="96" t="s">
        <v>127</v>
      </c>
      <c r="I23" s="96">
        <v>36.0</v>
      </c>
      <c r="J23" s="97">
        <v>2350.0</v>
      </c>
      <c r="K23" s="2"/>
      <c r="L23" s="98" t="str">
        <f t="shared" si="3"/>
        <v>Hongo400Standar HQL</v>
      </c>
      <c r="M23" s="99" t="s">
        <v>145</v>
      </c>
      <c r="N23" s="96">
        <v>400.0</v>
      </c>
      <c r="O23" s="96" t="s">
        <v>153</v>
      </c>
      <c r="P23" s="97">
        <v>20500.0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 t="str">
        <f t="shared" si="6"/>
        <v>Forma TS Conexión bilateral250</v>
      </c>
      <c r="AC23" s="102" t="s">
        <v>161</v>
      </c>
      <c r="AD23" s="102">
        <v>250.0</v>
      </c>
      <c r="AE23" s="97">
        <v>25500.0</v>
      </c>
      <c r="AF23" s="2"/>
      <c r="AG23" s="2"/>
      <c r="AH23" s="2"/>
      <c r="AI23" s="2"/>
      <c r="AJ23" s="2"/>
      <c r="AK23" s="2"/>
    </row>
    <row r="24">
      <c r="A24" s="92"/>
      <c r="B24" s="92"/>
      <c r="C24" s="92"/>
      <c r="D24" s="92"/>
      <c r="E24" s="1"/>
      <c r="F24" s="1" t="str">
        <f t="shared" si="2"/>
        <v>1ABlanco36</v>
      </c>
      <c r="G24" s="96" t="s">
        <v>160</v>
      </c>
      <c r="H24" s="96" t="s">
        <v>134</v>
      </c>
      <c r="I24" s="96">
        <v>36.0</v>
      </c>
      <c r="J24" s="97">
        <v>2350.0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 t="str">
        <f t="shared" si="6"/>
        <v>Forma TS Conexión bilateral400</v>
      </c>
      <c r="AC24" s="102" t="s">
        <v>161</v>
      </c>
      <c r="AD24" s="102">
        <v>400.0</v>
      </c>
      <c r="AE24" s="97">
        <v>48000.0</v>
      </c>
      <c r="AF24" s="2"/>
      <c r="AG24" s="2"/>
      <c r="AH24" s="2"/>
      <c r="AI24" s="2"/>
      <c r="AJ24" s="2"/>
      <c r="AK24" s="2"/>
    </row>
    <row r="25">
      <c r="A25" s="92"/>
      <c r="B25" s="92"/>
      <c r="C25" s="92"/>
      <c r="D25" s="92"/>
      <c r="E25" s="1"/>
      <c r="F25" s="1" t="str">
        <f t="shared" si="2"/>
        <v>1ABlanco Cálido36</v>
      </c>
      <c r="G25" s="96" t="s">
        <v>160</v>
      </c>
      <c r="H25" s="96" t="s">
        <v>137</v>
      </c>
      <c r="I25" s="96">
        <v>36.0</v>
      </c>
      <c r="J25" s="97">
        <v>2350.0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>
      <c r="A26" s="92"/>
      <c r="B26" s="92"/>
      <c r="C26" s="92"/>
      <c r="D26" s="92"/>
      <c r="E26" s="1"/>
      <c r="F26" s="1" t="str">
        <f t="shared" si="2"/>
        <v>1ALuz Día58</v>
      </c>
      <c r="G26" s="96" t="s">
        <v>160</v>
      </c>
      <c r="H26" s="96" t="s">
        <v>127</v>
      </c>
      <c r="I26" s="96">
        <v>58.0</v>
      </c>
      <c r="J26" s="97">
        <v>3700.0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>
      <c r="A27" s="92"/>
      <c r="B27" s="92"/>
      <c r="C27" s="92"/>
      <c r="D27" s="92"/>
      <c r="E27" s="1"/>
      <c r="F27" s="1" t="str">
        <f t="shared" si="2"/>
        <v>1ABlanco58</v>
      </c>
      <c r="G27" s="96" t="s">
        <v>160</v>
      </c>
      <c r="H27" s="96" t="s">
        <v>134</v>
      </c>
      <c r="I27" s="96">
        <v>58.0</v>
      </c>
      <c r="J27" s="97">
        <v>3750.0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>
      <c r="A28" s="92"/>
      <c r="B28" s="92"/>
      <c r="C28" s="92"/>
      <c r="D28" s="92"/>
      <c r="E28" s="1"/>
      <c r="F28" s="1" t="str">
        <f t="shared" si="2"/>
        <v>1ABlanco Cálido58</v>
      </c>
      <c r="G28" s="96" t="s">
        <v>160</v>
      </c>
      <c r="H28" s="96" t="s">
        <v>137</v>
      </c>
      <c r="I28" s="96">
        <v>58.0</v>
      </c>
      <c r="J28" s="97">
        <v>3750.0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>
      <c r="A29" s="87"/>
      <c r="B29" s="87"/>
      <c r="C29" s="87"/>
      <c r="D29" s="8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>
      <c r="A30" s="87"/>
      <c r="B30" s="87"/>
      <c r="C30" s="87"/>
      <c r="D30" s="8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>
      <c r="A31" s="87"/>
      <c r="B31" s="87"/>
      <c r="C31" s="87"/>
      <c r="D31" s="8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>
      <c r="A32" s="87"/>
      <c r="B32" s="87"/>
      <c r="C32" s="87"/>
      <c r="D32" s="8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>
      <c r="A33" s="87"/>
      <c r="B33" s="87"/>
      <c r="C33" s="87"/>
      <c r="D33" s="87"/>
      <c r="E33" s="2"/>
      <c r="F33" s="2"/>
      <c r="G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>
      <c r="A34" s="87"/>
      <c r="B34" s="87"/>
      <c r="C34" s="87"/>
      <c r="D34" s="87"/>
      <c r="E34" s="2"/>
      <c r="F34" s="2"/>
      <c r="G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>
      <c r="A35" s="87"/>
      <c r="B35" s="87"/>
      <c r="C35" s="87"/>
      <c r="D35" s="8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>
      <c r="A36" s="87"/>
      <c r="B36" s="87"/>
      <c r="C36" s="87"/>
      <c r="D36" s="8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>
      <c r="A37" s="87"/>
      <c r="B37" s="87"/>
      <c r="C37" s="87"/>
      <c r="D37" s="8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>
      <c r="A38" s="87"/>
      <c r="B38" s="87"/>
      <c r="C38" s="87"/>
      <c r="D38" s="87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>
      <c r="A39" s="87"/>
      <c r="B39" s="87"/>
      <c r="C39" s="87"/>
      <c r="D39" s="87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>
      <c r="A40" s="87"/>
      <c r="B40" s="87"/>
      <c r="C40" s="87"/>
      <c r="D40" s="87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>
      <c r="A41" s="87"/>
      <c r="B41" s="87"/>
      <c r="C41" s="87"/>
      <c r="D41" s="87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>
      <c r="A42" s="87"/>
      <c r="B42" s="87"/>
      <c r="C42" s="87"/>
      <c r="D42" s="8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>
      <c r="A43" s="87"/>
      <c r="B43" s="87"/>
      <c r="C43" s="87"/>
      <c r="D43" s="8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>
      <c r="A44" s="87"/>
      <c r="B44" s="87"/>
      <c r="C44" s="87"/>
      <c r="D44" s="8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>
      <c r="A45" s="87"/>
      <c r="B45" s="87"/>
      <c r="C45" s="87"/>
      <c r="D45" s="87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>
      <c r="A46" s="87"/>
      <c r="B46" s="87"/>
      <c r="C46" s="87"/>
      <c r="D46" s="87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>
      <c r="A47" s="87"/>
      <c r="B47" s="87"/>
      <c r="C47" s="87"/>
      <c r="D47" s="87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>
      <c r="A48" s="87"/>
      <c r="B48" s="87"/>
      <c r="C48" s="87"/>
      <c r="D48" s="87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>
      <c r="A49" s="87"/>
      <c r="B49" s="87"/>
      <c r="C49" s="87"/>
      <c r="D49" s="87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>
      <c r="A50" s="87"/>
      <c r="B50" s="87"/>
      <c r="C50" s="87"/>
      <c r="D50" s="87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>
      <c r="A51" s="87"/>
      <c r="B51" s="87"/>
      <c r="C51" s="87"/>
      <c r="D51" s="87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>
      <c r="A52" s="87"/>
      <c r="B52" s="87"/>
      <c r="C52" s="87"/>
      <c r="D52" s="8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>
      <c r="A53" s="87"/>
      <c r="B53" s="87"/>
      <c r="C53" s="87"/>
      <c r="D53" s="8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>
      <c r="A54" s="87"/>
      <c r="B54" s="87"/>
      <c r="C54" s="87"/>
      <c r="D54" s="8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>
      <c r="A55" s="87"/>
      <c r="B55" s="87"/>
      <c r="C55" s="87"/>
      <c r="D55" s="8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>
      <c r="A56" s="87"/>
      <c r="B56" s="87"/>
      <c r="C56" s="87"/>
      <c r="D56" s="87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>
      <c r="A57" s="87"/>
      <c r="B57" s="87"/>
      <c r="C57" s="87"/>
      <c r="D57" s="87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>
      <c r="A58" s="87"/>
      <c r="B58" s="87"/>
      <c r="C58" s="87"/>
      <c r="D58" s="87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>
      <c r="A59" s="87"/>
      <c r="B59" s="87"/>
      <c r="C59" s="87"/>
      <c r="D59" s="8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>
      <c r="A60" s="87"/>
      <c r="B60" s="87"/>
      <c r="C60" s="87"/>
      <c r="D60" s="87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>
      <c r="A61" s="87"/>
      <c r="B61" s="87"/>
      <c r="C61" s="87"/>
      <c r="D61" s="87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>
      <c r="A62" s="87"/>
      <c r="B62" s="87"/>
      <c r="C62" s="87"/>
      <c r="D62" s="87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>
      <c r="A63" s="87"/>
      <c r="B63" s="87"/>
      <c r="C63" s="87"/>
      <c r="D63" s="87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>
      <c r="A64" s="87"/>
      <c r="B64" s="87"/>
      <c r="C64" s="87"/>
      <c r="D64" s="87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>
      <c r="A65" s="87"/>
      <c r="B65" s="87"/>
      <c r="C65" s="87"/>
      <c r="D65" s="8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>
      <c r="A66" s="87"/>
      <c r="B66" s="87"/>
      <c r="C66" s="87"/>
      <c r="D66" s="87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>
      <c r="A67" s="87"/>
      <c r="B67" s="87"/>
      <c r="C67" s="87"/>
      <c r="D67" s="8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>
      <c r="A68" s="87"/>
      <c r="B68" s="87"/>
      <c r="C68" s="87"/>
      <c r="D68" s="87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>
      <c r="A69" s="87"/>
      <c r="B69" s="87"/>
      <c r="C69" s="87"/>
      <c r="D69" s="8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>
      <c r="A70" s="87"/>
      <c r="B70" s="87"/>
      <c r="C70" s="87"/>
      <c r="D70" s="8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>
      <c r="A71" s="87"/>
      <c r="B71" s="87"/>
      <c r="C71" s="87"/>
      <c r="D71" s="8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>
      <c r="A72" s="87"/>
      <c r="B72" s="87"/>
      <c r="C72" s="87"/>
      <c r="D72" s="8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>
      <c r="A73" s="87"/>
      <c r="B73" s="87"/>
      <c r="C73" s="87"/>
      <c r="D73" s="8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>
      <c r="A74" s="87"/>
      <c r="B74" s="87"/>
      <c r="C74" s="87"/>
      <c r="D74" s="8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>
      <c r="A75" s="87"/>
      <c r="B75" s="87"/>
      <c r="C75" s="87"/>
      <c r="D75" s="87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>
      <c r="A76" s="87"/>
      <c r="B76" s="87"/>
      <c r="C76" s="87"/>
      <c r="D76" s="8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>
      <c r="A77" s="87"/>
      <c r="B77" s="87"/>
      <c r="C77" s="87"/>
      <c r="D77" s="8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>
      <c r="A78" s="87"/>
      <c r="B78" s="87"/>
      <c r="C78" s="87"/>
      <c r="D78" s="8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>
      <c r="A79" s="87"/>
      <c r="B79" s="87"/>
      <c r="C79" s="87"/>
      <c r="D79" s="8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>
      <c r="A80" s="87"/>
      <c r="B80" s="87"/>
      <c r="C80" s="87"/>
      <c r="D80" s="8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>
      <c r="A81" s="87"/>
      <c r="B81" s="87"/>
      <c r="C81" s="87"/>
      <c r="D81" s="87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>
      <c r="A82" s="87"/>
      <c r="B82" s="87"/>
      <c r="C82" s="87"/>
      <c r="D82" s="8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>
      <c r="A83" s="87"/>
      <c r="B83" s="87"/>
      <c r="C83" s="87"/>
      <c r="D83" s="8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>
      <c r="A84" s="87"/>
      <c r="B84" s="87"/>
      <c r="C84" s="87"/>
      <c r="D84" s="8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>
      <c r="A85" s="87"/>
      <c r="B85" s="87"/>
      <c r="C85" s="87"/>
      <c r="D85" s="87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>
      <c r="A86" s="87"/>
      <c r="B86" s="87"/>
      <c r="C86" s="87"/>
      <c r="D86" s="87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>
      <c r="A87" s="87"/>
      <c r="B87" s="87"/>
      <c r="C87" s="87"/>
      <c r="D87" s="87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>
      <c r="A88" s="87"/>
      <c r="B88" s="87"/>
      <c r="C88" s="87"/>
      <c r="D88" s="8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>
      <c r="A89" s="87"/>
      <c r="B89" s="87"/>
      <c r="C89" s="87"/>
      <c r="D89" s="87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>
      <c r="A90" s="87"/>
      <c r="B90" s="87"/>
      <c r="C90" s="87"/>
      <c r="D90" s="8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>
      <c r="A91" s="87"/>
      <c r="B91" s="87"/>
      <c r="C91" s="87"/>
      <c r="D91" s="87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>
      <c r="A92" s="87"/>
      <c r="B92" s="87"/>
      <c r="C92" s="87"/>
      <c r="D92" s="87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>
      <c r="A93" s="87"/>
      <c r="B93" s="87"/>
      <c r="C93" s="87"/>
      <c r="D93" s="87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>
      <c r="A94" s="87"/>
      <c r="B94" s="87"/>
      <c r="C94" s="87"/>
      <c r="D94" s="8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>
      <c r="A95" s="87"/>
      <c r="B95" s="87"/>
      <c r="C95" s="87"/>
      <c r="D95" s="87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>
      <c r="A96" s="87"/>
      <c r="B96" s="87"/>
      <c r="C96" s="87"/>
      <c r="D96" s="87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>
      <c r="A97" s="87"/>
      <c r="B97" s="87"/>
      <c r="C97" s="87"/>
      <c r="D97" s="87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>
      <c r="A98" s="87"/>
      <c r="B98" s="87"/>
      <c r="C98" s="87"/>
      <c r="D98" s="87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>
      <c r="A99" s="87"/>
      <c r="B99" s="87"/>
      <c r="C99" s="87"/>
      <c r="D99" s="87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>
      <c r="A100" s="87"/>
      <c r="B100" s="87"/>
      <c r="C100" s="87"/>
      <c r="D100" s="87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>
      <c r="A101" s="87"/>
      <c r="B101" s="87"/>
      <c r="C101" s="87"/>
      <c r="D101" s="87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>
      <c r="A102" s="87"/>
      <c r="B102" s="87"/>
      <c r="C102" s="87"/>
      <c r="D102" s="87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>
      <c r="A103" s="87"/>
      <c r="B103" s="87"/>
      <c r="C103" s="87"/>
      <c r="D103" s="87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>
      <c r="A104" s="87"/>
      <c r="B104" s="87"/>
      <c r="C104" s="87"/>
      <c r="D104" s="8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>
      <c r="A105" s="87"/>
      <c r="B105" s="87"/>
      <c r="C105" s="87"/>
      <c r="D105" s="87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>
      <c r="A106" s="87"/>
      <c r="B106" s="87"/>
      <c r="C106" s="87"/>
      <c r="D106" s="87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>
      <c r="A107" s="87"/>
      <c r="B107" s="87"/>
      <c r="C107" s="87"/>
      <c r="D107" s="87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>
      <c r="A108" s="87"/>
      <c r="B108" s="87"/>
      <c r="C108" s="87"/>
      <c r="D108" s="87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>
      <c r="A109" s="87"/>
      <c r="B109" s="87"/>
      <c r="C109" s="87"/>
      <c r="D109" s="87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>
      <c r="A110" s="87"/>
      <c r="B110" s="87"/>
      <c r="C110" s="87"/>
      <c r="D110" s="87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>
      <c r="A111" s="87"/>
      <c r="B111" s="87"/>
      <c r="C111" s="87"/>
      <c r="D111" s="87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>
      <c r="A112" s="87"/>
      <c r="B112" s="87"/>
      <c r="C112" s="87"/>
      <c r="D112" s="87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>
      <c r="A113" s="87"/>
      <c r="B113" s="87"/>
      <c r="C113" s="87"/>
      <c r="D113" s="87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>
      <c r="A114" s="87"/>
      <c r="B114" s="87"/>
      <c r="C114" s="87"/>
      <c r="D114" s="87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>
      <c r="A115" s="87"/>
      <c r="B115" s="87"/>
      <c r="C115" s="87"/>
      <c r="D115" s="87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>
      <c r="A116" s="87"/>
      <c r="B116" s="87"/>
      <c r="C116" s="87"/>
      <c r="D116" s="87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>
      <c r="A117" s="87"/>
      <c r="B117" s="87"/>
      <c r="C117" s="87"/>
      <c r="D117" s="8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>
      <c r="A118" s="87"/>
      <c r="B118" s="87"/>
      <c r="C118" s="87"/>
      <c r="D118" s="87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>
      <c r="A119" s="87"/>
      <c r="B119" s="87"/>
      <c r="C119" s="87"/>
      <c r="D119" s="87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>
      <c r="A120" s="87"/>
      <c r="B120" s="87"/>
      <c r="C120" s="87"/>
      <c r="D120" s="87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>
      <c r="A121" s="87"/>
      <c r="B121" s="87"/>
      <c r="C121" s="87"/>
      <c r="D121" s="87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>
      <c r="A122" s="87"/>
      <c r="B122" s="87"/>
      <c r="C122" s="87"/>
      <c r="D122" s="87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>
      <c r="A123" s="87"/>
      <c r="B123" s="87"/>
      <c r="C123" s="87"/>
      <c r="D123" s="87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>
      <c r="A124" s="87"/>
      <c r="B124" s="87"/>
      <c r="C124" s="87"/>
      <c r="D124" s="87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>
      <c r="A125" s="87"/>
      <c r="B125" s="87"/>
      <c r="C125" s="87"/>
      <c r="D125" s="87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>
      <c r="A126" s="87"/>
      <c r="B126" s="87"/>
      <c r="C126" s="87"/>
      <c r="D126" s="87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>
      <c r="A127" s="87"/>
      <c r="B127" s="87"/>
      <c r="C127" s="87"/>
      <c r="D127" s="87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>
      <c r="A128" s="87"/>
      <c r="B128" s="87"/>
      <c r="C128" s="87"/>
      <c r="D128" s="87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>
      <c r="A129" s="87"/>
      <c r="B129" s="87"/>
      <c r="C129" s="87"/>
      <c r="D129" s="87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>
      <c r="A130" s="87"/>
      <c r="B130" s="87"/>
      <c r="C130" s="87"/>
      <c r="D130" s="87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>
      <c r="A131" s="87"/>
      <c r="B131" s="87"/>
      <c r="C131" s="87"/>
      <c r="D131" s="87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>
      <c r="A132" s="87"/>
      <c r="B132" s="87"/>
      <c r="C132" s="87"/>
      <c r="D132" s="87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>
      <c r="A133" s="87"/>
      <c r="B133" s="87"/>
      <c r="C133" s="87"/>
      <c r="D133" s="87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>
      <c r="A134" s="87"/>
      <c r="B134" s="87"/>
      <c r="C134" s="87"/>
      <c r="D134" s="87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>
      <c r="A135" s="87"/>
      <c r="B135" s="87"/>
      <c r="C135" s="87"/>
      <c r="D135" s="87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>
      <c r="A136" s="87"/>
      <c r="B136" s="87"/>
      <c r="C136" s="87"/>
      <c r="D136" s="87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>
      <c r="A137" s="87"/>
      <c r="B137" s="87"/>
      <c r="C137" s="87"/>
      <c r="D137" s="87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>
      <c r="A138" s="87"/>
      <c r="B138" s="87"/>
      <c r="C138" s="87"/>
      <c r="D138" s="8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>
      <c r="A139" s="87"/>
      <c r="B139" s="87"/>
      <c r="C139" s="87"/>
      <c r="D139" s="87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>
      <c r="A140" s="87"/>
      <c r="B140" s="87"/>
      <c r="C140" s="87"/>
      <c r="D140" s="87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>
      <c r="A141" s="87"/>
      <c r="B141" s="87"/>
      <c r="C141" s="87"/>
      <c r="D141" s="87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>
      <c r="A142" s="87"/>
      <c r="B142" s="87"/>
      <c r="C142" s="87"/>
      <c r="D142" s="87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>
      <c r="A143" s="87"/>
      <c r="B143" s="87"/>
      <c r="C143" s="87"/>
      <c r="D143" s="87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>
      <c r="A144" s="87"/>
      <c r="B144" s="87"/>
      <c r="C144" s="87"/>
      <c r="D144" s="87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>
      <c r="A145" s="87"/>
      <c r="B145" s="87"/>
      <c r="C145" s="87"/>
      <c r="D145" s="87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>
      <c r="A146" s="87"/>
      <c r="B146" s="87"/>
      <c r="C146" s="87"/>
      <c r="D146" s="87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>
      <c r="A147" s="87"/>
      <c r="B147" s="87"/>
      <c r="C147" s="87"/>
      <c r="D147" s="87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>
      <c r="A148" s="87"/>
      <c r="B148" s="87"/>
      <c r="C148" s="87"/>
      <c r="D148" s="87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>
      <c r="A149" s="87"/>
      <c r="B149" s="87"/>
      <c r="C149" s="87"/>
      <c r="D149" s="87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>
      <c r="A150" s="87"/>
      <c r="B150" s="87"/>
      <c r="C150" s="87"/>
      <c r="D150" s="87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>
      <c r="A151" s="87"/>
      <c r="B151" s="87"/>
      <c r="C151" s="87"/>
      <c r="D151" s="87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>
      <c r="A152" s="87"/>
      <c r="B152" s="87"/>
      <c r="C152" s="87"/>
      <c r="D152" s="87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>
      <c r="A153" s="87"/>
      <c r="B153" s="87"/>
      <c r="C153" s="87"/>
      <c r="D153" s="87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>
      <c r="A154" s="87"/>
      <c r="B154" s="87"/>
      <c r="C154" s="87"/>
      <c r="D154" s="87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>
      <c r="A155" s="87"/>
      <c r="B155" s="87"/>
      <c r="C155" s="87"/>
      <c r="D155" s="87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>
      <c r="A156" s="87"/>
      <c r="B156" s="87"/>
      <c r="C156" s="87"/>
      <c r="D156" s="87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>
      <c r="A157" s="87"/>
      <c r="B157" s="87"/>
      <c r="C157" s="87"/>
      <c r="D157" s="87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>
      <c r="A158" s="87"/>
      <c r="B158" s="87"/>
      <c r="C158" s="87"/>
      <c r="D158" s="87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>
      <c r="A159" s="87"/>
      <c r="B159" s="87"/>
      <c r="C159" s="87"/>
      <c r="D159" s="87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>
      <c r="A160" s="87"/>
      <c r="B160" s="87"/>
      <c r="C160" s="87"/>
      <c r="D160" s="87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>
      <c r="A161" s="87"/>
      <c r="B161" s="87"/>
      <c r="C161" s="87"/>
      <c r="D161" s="87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>
      <c r="A162" s="87"/>
      <c r="B162" s="87"/>
      <c r="C162" s="87"/>
      <c r="D162" s="87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>
      <c r="A163" s="87"/>
      <c r="B163" s="87"/>
      <c r="C163" s="87"/>
      <c r="D163" s="87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>
      <c r="A164" s="87"/>
      <c r="B164" s="87"/>
      <c r="C164" s="87"/>
      <c r="D164" s="87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>
      <c r="A165" s="87"/>
      <c r="B165" s="87"/>
      <c r="C165" s="87"/>
      <c r="D165" s="87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>
      <c r="A166" s="87"/>
      <c r="B166" s="87"/>
      <c r="C166" s="87"/>
      <c r="D166" s="87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>
      <c r="A167" s="87"/>
      <c r="B167" s="87"/>
      <c r="C167" s="87"/>
      <c r="D167" s="87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>
      <c r="A168" s="87"/>
      <c r="B168" s="87"/>
      <c r="C168" s="87"/>
      <c r="D168" s="87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>
      <c r="A169" s="87"/>
      <c r="B169" s="87"/>
      <c r="C169" s="87"/>
      <c r="D169" s="87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>
      <c r="A170" s="87"/>
      <c r="B170" s="87"/>
      <c r="C170" s="87"/>
      <c r="D170" s="87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>
      <c r="A171" s="87"/>
      <c r="B171" s="87"/>
      <c r="C171" s="87"/>
      <c r="D171" s="87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>
      <c r="A172" s="87"/>
      <c r="B172" s="87"/>
      <c r="C172" s="87"/>
      <c r="D172" s="87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>
      <c r="A173" s="87"/>
      <c r="B173" s="87"/>
      <c r="C173" s="87"/>
      <c r="D173" s="87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>
      <c r="A174" s="87"/>
      <c r="B174" s="87"/>
      <c r="C174" s="87"/>
      <c r="D174" s="87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>
      <c r="A175" s="87"/>
      <c r="B175" s="87"/>
      <c r="C175" s="87"/>
      <c r="D175" s="87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>
      <c r="A176" s="87"/>
      <c r="B176" s="87"/>
      <c r="C176" s="87"/>
      <c r="D176" s="87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>
      <c r="A177" s="87"/>
      <c r="B177" s="87"/>
      <c r="C177" s="87"/>
      <c r="D177" s="87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>
      <c r="A178" s="87"/>
      <c r="B178" s="87"/>
      <c r="C178" s="87"/>
      <c r="D178" s="87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>
      <c r="A179" s="87"/>
      <c r="B179" s="87"/>
      <c r="C179" s="87"/>
      <c r="D179" s="87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>
      <c r="A180" s="87"/>
      <c r="B180" s="87"/>
      <c r="C180" s="87"/>
      <c r="D180" s="87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>
      <c r="A181" s="87"/>
      <c r="B181" s="87"/>
      <c r="C181" s="87"/>
      <c r="D181" s="87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>
      <c r="A182" s="87"/>
      <c r="B182" s="87"/>
      <c r="C182" s="87"/>
      <c r="D182" s="87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>
      <c r="A183" s="87"/>
      <c r="B183" s="87"/>
      <c r="C183" s="87"/>
      <c r="D183" s="87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>
      <c r="A184" s="87"/>
      <c r="B184" s="87"/>
      <c r="C184" s="87"/>
      <c r="D184" s="87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>
      <c r="A185" s="87"/>
      <c r="B185" s="87"/>
      <c r="C185" s="87"/>
      <c r="D185" s="87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>
      <c r="A186" s="87"/>
      <c r="B186" s="87"/>
      <c r="C186" s="87"/>
      <c r="D186" s="87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>
      <c r="A187" s="87"/>
      <c r="B187" s="87"/>
      <c r="C187" s="87"/>
      <c r="D187" s="87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>
      <c r="A188" s="87"/>
      <c r="B188" s="87"/>
      <c r="C188" s="87"/>
      <c r="D188" s="87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>
      <c r="A189" s="87"/>
      <c r="B189" s="87"/>
      <c r="C189" s="87"/>
      <c r="D189" s="87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>
      <c r="A190" s="87"/>
      <c r="B190" s="87"/>
      <c r="C190" s="87"/>
      <c r="D190" s="87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>
      <c r="A191" s="87"/>
      <c r="B191" s="87"/>
      <c r="C191" s="87"/>
      <c r="D191" s="87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>
      <c r="A192" s="87"/>
      <c r="B192" s="87"/>
      <c r="C192" s="87"/>
      <c r="D192" s="87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>
      <c r="A193" s="87"/>
      <c r="B193" s="87"/>
      <c r="C193" s="87"/>
      <c r="D193" s="87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>
      <c r="A194" s="87"/>
      <c r="B194" s="87"/>
      <c r="C194" s="87"/>
      <c r="D194" s="87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>
      <c r="A195" s="87"/>
      <c r="B195" s="87"/>
      <c r="C195" s="87"/>
      <c r="D195" s="87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>
      <c r="A196" s="87"/>
      <c r="B196" s="87"/>
      <c r="C196" s="87"/>
      <c r="D196" s="87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>
      <c r="A197" s="87"/>
      <c r="B197" s="87"/>
      <c r="C197" s="87"/>
      <c r="D197" s="87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>
      <c r="A198" s="87"/>
      <c r="B198" s="87"/>
      <c r="C198" s="87"/>
      <c r="D198" s="87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>
      <c r="A199" s="87"/>
      <c r="B199" s="87"/>
      <c r="C199" s="87"/>
      <c r="D199" s="87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>
      <c r="A200" s="87"/>
      <c r="B200" s="87"/>
      <c r="C200" s="87"/>
      <c r="D200" s="87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>
      <c r="A201" s="87"/>
      <c r="B201" s="87"/>
      <c r="C201" s="87"/>
      <c r="D201" s="87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>
      <c r="A202" s="87"/>
      <c r="B202" s="87"/>
      <c r="C202" s="87"/>
      <c r="D202" s="87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>
      <c r="A203" s="87"/>
      <c r="B203" s="87"/>
      <c r="C203" s="87"/>
      <c r="D203" s="87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>
      <c r="A204" s="87"/>
      <c r="B204" s="87"/>
      <c r="C204" s="87"/>
      <c r="D204" s="87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>
      <c r="A205" s="87"/>
      <c r="B205" s="87"/>
      <c r="C205" s="87"/>
      <c r="D205" s="87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>
      <c r="A206" s="87"/>
      <c r="B206" s="87"/>
      <c r="C206" s="87"/>
      <c r="D206" s="87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>
      <c r="A207" s="87"/>
      <c r="B207" s="87"/>
      <c r="C207" s="87"/>
      <c r="D207" s="87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>
      <c r="A208" s="87"/>
      <c r="B208" s="87"/>
      <c r="C208" s="87"/>
      <c r="D208" s="87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>
      <c r="A209" s="87"/>
      <c r="B209" s="87"/>
      <c r="C209" s="87"/>
      <c r="D209" s="87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>
      <c r="A210" s="87"/>
      <c r="B210" s="87"/>
      <c r="C210" s="87"/>
      <c r="D210" s="87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>
      <c r="A211" s="87"/>
      <c r="B211" s="87"/>
      <c r="C211" s="87"/>
      <c r="D211" s="87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>
      <c r="A212" s="87"/>
      <c r="B212" s="87"/>
      <c r="C212" s="87"/>
      <c r="D212" s="87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>
      <c r="A213" s="87"/>
      <c r="B213" s="87"/>
      <c r="C213" s="87"/>
      <c r="D213" s="87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>
      <c r="A214" s="87"/>
      <c r="B214" s="87"/>
      <c r="C214" s="87"/>
      <c r="D214" s="87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>
      <c r="A215" s="87"/>
      <c r="B215" s="87"/>
      <c r="C215" s="87"/>
      <c r="D215" s="87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>
      <c r="A216" s="87"/>
      <c r="B216" s="87"/>
      <c r="C216" s="87"/>
      <c r="D216" s="87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>
      <c r="A217" s="87"/>
      <c r="B217" s="87"/>
      <c r="C217" s="87"/>
      <c r="D217" s="87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>
      <c r="A218" s="87"/>
      <c r="B218" s="87"/>
      <c r="C218" s="87"/>
      <c r="D218" s="87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>
      <c r="A219" s="87"/>
      <c r="B219" s="87"/>
      <c r="C219" s="87"/>
      <c r="D219" s="87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>
      <c r="A220" s="87"/>
      <c r="B220" s="87"/>
      <c r="C220" s="87"/>
      <c r="D220" s="87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>
      <c r="A221" s="87"/>
      <c r="B221" s="87"/>
      <c r="C221" s="87"/>
      <c r="D221" s="87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>
      <c r="A222" s="87"/>
      <c r="B222" s="87"/>
      <c r="C222" s="87"/>
      <c r="D222" s="87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>
      <c r="A223" s="87"/>
      <c r="B223" s="87"/>
      <c r="C223" s="87"/>
      <c r="D223" s="87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>
      <c r="A224" s="87"/>
      <c r="B224" s="87"/>
      <c r="C224" s="87"/>
      <c r="D224" s="87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>
      <c r="A225" s="87"/>
      <c r="B225" s="87"/>
      <c r="C225" s="87"/>
      <c r="D225" s="87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>
      <c r="A226" s="87"/>
      <c r="B226" s="87"/>
      <c r="C226" s="87"/>
      <c r="D226" s="87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>
      <c r="A227" s="87"/>
      <c r="B227" s="87"/>
      <c r="C227" s="87"/>
      <c r="D227" s="87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>
      <c r="A228" s="87"/>
      <c r="B228" s="87"/>
      <c r="C228" s="87"/>
      <c r="D228" s="87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>
      <c r="A229" s="87"/>
      <c r="B229" s="87"/>
      <c r="C229" s="87"/>
      <c r="D229" s="87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>
      <c r="A230" s="87"/>
      <c r="B230" s="87"/>
      <c r="C230" s="87"/>
      <c r="D230" s="87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>
      <c r="A231" s="87"/>
      <c r="B231" s="87"/>
      <c r="C231" s="87"/>
      <c r="D231" s="87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>
      <c r="A232" s="87"/>
      <c r="B232" s="87"/>
      <c r="C232" s="87"/>
      <c r="D232" s="87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>
      <c r="A233" s="87"/>
      <c r="B233" s="87"/>
      <c r="C233" s="87"/>
      <c r="D233" s="87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>
      <c r="A234" s="87"/>
      <c r="B234" s="87"/>
      <c r="C234" s="87"/>
      <c r="D234" s="87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>
      <c r="A235" s="87"/>
      <c r="B235" s="87"/>
      <c r="C235" s="87"/>
      <c r="D235" s="87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>
      <c r="A236" s="87"/>
      <c r="B236" s="87"/>
      <c r="C236" s="87"/>
      <c r="D236" s="87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>
      <c r="A237" s="87"/>
      <c r="B237" s="87"/>
      <c r="C237" s="87"/>
      <c r="D237" s="87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>
      <c r="A238" s="87"/>
      <c r="B238" s="87"/>
      <c r="C238" s="87"/>
      <c r="D238" s="87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>
      <c r="A239" s="87"/>
      <c r="B239" s="87"/>
      <c r="C239" s="87"/>
      <c r="D239" s="87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>
      <c r="A240" s="87"/>
      <c r="B240" s="87"/>
      <c r="C240" s="87"/>
      <c r="D240" s="87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>
      <c r="A241" s="87"/>
      <c r="B241" s="87"/>
      <c r="C241" s="87"/>
      <c r="D241" s="87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>
      <c r="A242" s="87"/>
      <c r="B242" s="87"/>
      <c r="C242" s="87"/>
      <c r="D242" s="87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>
      <c r="A243" s="87"/>
      <c r="B243" s="87"/>
      <c r="C243" s="87"/>
      <c r="D243" s="87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>
      <c r="A244" s="87"/>
      <c r="B244" s="87"/>
      <c r="C244" s="87"/>
      <c r="D244" s="87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>
      <c r="A245" s="87"/>
      <c r="B245" s="87"/>
      <c r="C245" s="87"/>
      <c r="D245" s="87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>
      <c r="A246" s="87"/>
      <c r="B246" s="87"/>
      <c r="C246" s="87"/>
      <c r="D246" s="87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>
      <c r="A247" s="87"/>
      <c r="B247" s="87"/>
      <c r="C247" s="87"/>
      <c r="D247" s="87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>
      <c r="A248" s="87"/>
      <c r="B248" s="87"/>
      <c r="C248" s="87"/>
      <c r="D248" s="87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>
      <c r="A249" s="87"/>
      <c r="B249" s="87"/>
      <c r="C249" s="87"/>
      <c r="D249" s="87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>
      <c r="A250" s="87"/>
      <c r="B250" s="87"/>
      <c r="C250" s="87"/>
      <c r="D250" s="87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>
      <c r="A251" s="87"/>
      <c r="B251" s="87"/>
      <c r="C251" s="87"/>
      <c r="D251" s="87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>
      <c r="A252" s="87"/>
      <c r="B252" s="87"/>
      <c r="C252" s="87"/>
      <c r="D252" s="87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>
      <c r="A253" s="87"/>
      <c r="B253" s="87"/>
      <c r="C253" s="87"/>
      <c r="D253" s="87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>
      <c r="A254" s="87"/>
      <c r="B254" s="87"/>
      <c r="C254" s="87"/>
      <c r="D254" s="87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>
      <c r="A255" s="87"/>
      <c r="B255" s="87"/>
      <c r="C255" s="87"/>
      <c r="D255" s="87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>
      <c r="A256" s="87"/>
      <c r="B256" s="87"/>
      <c r="C256" s="87"/>
      <c r="D256" s="87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>
      <c r="A257" s="87"/>
      <c r="B257" s="87"/>
      <c r="C257" s="87"/>
      <c r="D257" s="87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>
      <c r="A258" s="87"/>
      <c r="B258" s="87"/>
      <c r="C258" s="87"/>
      <c r="D258" s="87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>
      <c r="A259" s="87"/>
      <c r="B259" s="87"/>
      <c r="C259" s="87"/>
      <c r="D259" s="87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>
      <c r="A260" s="87"/>
      <c r="B260" s="87"/>
      <c r="C260" s="87"/>
      <c r="D260" s="87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>
      <c r="A261" s="87"/>
      <c r="B261" s="87"/>
      <c r="C261" s="87"/>
      <c r="D261" s="87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>
      <c r="A262" s="87"/>
      <c r="B262" s="87"/>
      <c r="C262" s="87"/>
      <c r="D262" s="87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>
      <c r="A263" s="87"/>
      <c r="B263" s="87"/>
      <c r="C263" s="87"/>
      <c r="D263" s="87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>
      <c r="A264" s="87"/>
      <c r="B264" s="87"/>
      <c r="C264" s="87"/>
      <c r="D264" s="87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>
      <c r="A265" s="87"/>
      <c r="B265" s="87"/>
      <c r="C265" s="87"/>
      <c r="D265" s="87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>
      <c r="A266" s="87"/>
      <c r="B266" s="87"/>
      <c r="C266" s="87"/>
      <c r="D266" s="87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>
      <c r="A267" s="87"/>
      <c r="B267" s="87"/>
      <c r="C267" s="87"/>
      <c r="D267" s="87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>
      <c r="A268" s="87"/>
      <c r="B268" s="87"/>
      <c r="C268" s="87"/>
      <c r="D268" s="87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>
      <c r="A269" s="87"/>
      <c r="B269" s="87"/>
      <c r="C269" s="87"/>
      <c r="D269" s="87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>
      <c r="A270" s="87"/>
      <c r="B270" s="87"/>
      <c r="C270" s="87"/>
      <c r="D270" s="87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>
      <c r="A271" s="87"/>
      <c r="B271" s="87"/>
      <c r="C271" s="87"/>
      <c r="D271" s="87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>
      <c r="A272" s="87"/>
      <c r="B272" s="87"/>
      <c r="C272" s="87"/>
      <c r="D272" s="87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>
      <c r="A273" s="87"/>
      <c r="B273" s="87"/>
      <c r="C273" s="87"/>
      <c r="D273" s="87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>
      <c r="A274" s="87"/>
      <c r="B274" s="87"/>
      <c r="C274" s="87"/>
      <c r="D274" s="87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>
      <c r="A275" s="87"/>
      <c r="B275" s="87"/>
      <c r="C275" s="87"/>
      <c r="D275" s="87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>
      <c r="A276" s="87"/>
      <c r="B276" s="87"/>
      <c r="C276" s="87"/>
      <c r="D276" s="87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>
      <c r="A277" s="87"/>
      <c r="B277" s="87"/>
      <c r="C277" s="87"/>
      <c r="D277" s="87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>
      <c r="A278" s="87"/>
      <c r="B278" s="87"/>
      <c r="C278" s="87"/>
      <c r="D278" s="87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>
      <c r="A279" s="87"/>
      <c r="B279" s="87"/>
      <c r="C279" s="87"/>
      <c r="D279" s="87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>
      <c r="A280" s="87"/>
      <c r="B280" s="87"/>
      <c r="C280" s="87"/>
      <c r="D280" s="87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>
      <c r="A281" s="87"/>
      <c r="B281" s="87"/>
      <c r="C281" s="87"/>
      <c r="D281" s="87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>
      <c r="A282" s="87"/>
      <c r="B282" s="87"/>
      <c r="C282" s="87"/>
      <c r="D282" s="87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>
      <c r="A283" s="87"/>
      <c r="B283" s="87"/>
      <c r="C283" s="87"/>
      <c r="D283" s="87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>
      <c r="A284" s="87"/>
      <c r="B284" s="87"/>
      <c r="C284" s="87"/>
      <c r="D284" s="87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>
      <c r="A285" s="87"/>
      <c r="B285" s="87"/>
      <c r="C285" s="87"/>
      <c r="D285" s="87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>
      <c r="A286" s="87"/>
      <c r="B286" s="87"/>
      <c r="C286" s="87"/>
      <c r="D286" s="87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>
      <c r="A287" s="87"/>
      <c r="B287" s="87"/>
      <c r="C287" s="87"/>
      <c r="D287" s="87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>
      <c r="A288" s="87"/>
      <c r="B288" s="87"/>
      <c r="C288" s="87"/>
      <c r="D288" s="87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>
      <c r="A289" s="87"/>
      <c r="B289" s="87"/>
      <c r="C289" s="87"/>
      <c r="D289" s="87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>
      <c r="A290" s="87"/>
      <c r="B290" s="87"/>
      <c r="C290" s="87"/>
      <c r="D290" s="87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>
      <c r="A291" s="87"/>
      <c r="B291" s="87"/>
      <c r="C291" s="87"/>
      <c r="D291" s="87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>
      <c r="A292" s="87"/>
      <c r="B292" s="87"/>
      <c r="C292" s="87"/>
      <c r="D292" s="87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>
      <c r="A293" s="87"/>
      <c r="B293" s="87"/>
      <c r="C293" s="87"/>
      <c r="D293" s="87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>
      <c r="A294" s="87"/>
      <c r="B294" s="87"/>
      <c r="C294" s="87"/>
      <c r="D294" s="87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>
      <c r="A295" s="87"/>
      <c r="B295" s="87"/>
      <c r="C295" s="87"/>
      <c r="D295" s="87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>
      <c r="A296" s="87"/>
      <c r="B296" s="87"/>
      <c r="C296" s="87"/>
      <c r="D296" s="87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>
      <c r="A297" s="87"/>
      <c r="B297" s="87"/>
      <c r="C297" s="87"/>
      <c r="D297" s="87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>
      <c r="A298" s="87"/>
      <c r="B298" s="87"/>
      <c r="C298" s="87"/>
      <c r="D298" s="87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>
      <c r="A299" s="87"/>
      <c r="B299" s="87"/>
      <c r="C299" s="87"/>
      <c r="D299" s="87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>
      <c r="A300" s="87"/>
      <c r="B300" s="87"/>
      <c r="C300" s="87"/>
      <c r="D300" s="87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>
      <c r="A301" s="87"/>
      <c r="B301" s="87"/>
      <c r="C301" s="87"/>
      <c r="D301" s="87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>
      <c r="A302" s="87"/>
      <c r="B302" s="87"/>
      <c r="C302" s="87"/>
      <c r="D302" s="87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>
      <c r="A303" s="87"/>
      <c r="B303" s="87"/>
      <c r="C303" s="87"/>
      <c r="D303" s="87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>
      <c r="A304" s="87"/>
      <c r="B304" s="87"/>
      <c r="C304" s="87"/>
      <c r="D304" s="87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>
      <c r="A305" s="87"/>
      <c r="B305" s="87"/>
      <c r="C305" s="87"/>
      <c r="D305" s="87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>
      <c r="A306" s="87"/>
      <c r="B306" s="87"/>
      <c r="C306" s="87"/>
      <c r="D306" s="87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>
      <c r="A307" s="87"/>
      <c r="B307" s="87"/>
      <c r="C307" s="87"/>
      <c r="D307" s="87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>
      <c r="A308" s="87"/>
      <c r="B308" s="87"/>
      <c r="C308" s="87"/>
      <c r="D308" s="87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>
      <c r="A309" s="87"/>
      <c r="B309" s="87"/>
      <c r="C309" s="87"/>
      <c r="D309" s="87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>
      <c r="A310" s="87"/>
      <c r="B310" s="87"/>
      <c r="C310" s="87"/>
      <c r="D310" s="87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>
      <c r="A311" s="87"/>
      <c r="B311" s="87"/>
      <c r="C311" s="87"/>
      <c r="D311" s="87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>
      <c r="A312" s="87"/>
      <c r="B312" s="87"/>
      <c r="C312" s="87"/>
      <c r="D312" s="87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>
      <c r="A313" s="87"/>
      <c r="B313" s="87"/>
      <c r="C313" s="87"/>
      <c r="D313" s="87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>
      <c r="A314" s="87"/>
      <c r="B314" s="87"/>
      <c r="C314" s="87"/>
      <c r="D314" s="87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>
      <c r="A315" s="87"/>
      <c r="B315" s="87"/>
      <c r="C315" s="87"/>
      <c r="D315" s="87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>
      <c r="A316" s="87"/>
      <c r="B316" s="87"/>
      <c r="C316" s="87"/>
      <c r="D316" s="87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>
      <c r="A317" s="87"/>
      <c r="B317" s="87"/>
      <c r="C317" s="87"/>
      <c r="D317" s="87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>
      <c r="A318" s="87"/>
      <c r="B318" s="87"/>
      <c r="C318" s="87"/>
      <c r="D318" s="87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>
      <c r="A319" s="87"/>
      <c r="B319" s="87"/>
      <c r="C319" s="87"/>
      <c r="D319" s="87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>
      <c r="A320" s="87"/>
      <c r="B320" s="87"/>
      <c r="C320" s="87"/>
      <c r="D320" s="87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>
      <c r="A321" s="87"/>
      <c r="B321" s="87"/>
      <c r="C321" s="87"/>
      <c r="D321" s="87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>
      <c r="A322" s="87"/>
      <c r="B322" s="87"/>
      <c r="C322" s="87"/>
      <c r="D322" s="87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>
      <c r="A323" s="87"/>
      <c r="B323" s="87"/>
      <c r="C323" s="87"/>
      <c r="D323" s="87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>
      <c r="A324" s="87"/>
      <c r="B324" s="87"/>
      <c r="C324" s="87"/>
      <c r="D324" s="87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>
      <c r="A325" s="87"/>
      <c r="B325" s="87"/>
      <c r="C325" s="87"/>
      <c r="D325" s="87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>
      <c r="A326" s="87"/>
      <c r="B326" s="87"/>
      <c r="C326" s="87"/>
      <c r="D326" s="87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>
      <c r="A327" s="87"/>
      <c r="B327" s="87"/>
      <c r="C327" s="87"/>
      <c r="D327" s="87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>
      <c r="A328" s="87"/>
      <c r="B328" s="87"/>
      <c r="C328" s="87"/>
      <c r="D328" s="87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>
      <c r="A329" s="87"/>
      <c r="B329" s="87"/>
      <c r="C329" s="87"/>
      <c r="D329" s="87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>
      <c r="A330" s="87"/>
      <c r="B330" s="87"/>
      <c r="C330" s="87"/>
      <c r="D330" s="87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>
      <c r="A331" s="87"/>
      <c r="B331" s="87"/>
      <c r="C331" s="87"/>
      <c r="D331" s="87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>
      <c r="A332" s="87"/>
      <c r="B332" s="87"/>
      <c r="C332" s="87"/>
      <c r="D332" s="87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>
      <c r="A333" s="87"/>
      <c r="B333" s="87"/>
      <c r="C333" s="87"/>
      <c r="D333" s="87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>
      <c r="A334" s="87"/>
      <c r="B334" s="87"/>
      <c r="C334" s="87"/>
      <c r="D334" s="87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>
      <c r="A335" s="87"/>
      <c r="B335" s="87"/>
      <c r="C335" s="87"/>
      <c r="D335" s="87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>
      <c r="A336" s="87"/>
      <c r="B336" s="87"/>
      <c r="C336" s="87"/>
      <c r="D336" s="87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>
      <c r="A337" s="87"/>
      <c r="B337" s="87"/>
      <c r="C337" s="87"/>
      <c r="D337" s="87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>
      <c r="A338" s="87"/>
      <c r="B338" s="87"/>
      <c r="C338" s="87"/>
      <c r="D338" s="87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>
      <c r="A339" s="87"/>
      <c r="B339" s="87"/>
      <c r="C339" s="87"/>
      <c r="D339" s="87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>
      <c r="A340" s="87"/>
      <c r="B340" s="87"/>
      <c r="C340" s="87"/>
      <c r="D340" s="87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>
      <c r="A341" s="87"/>
      <c r="B341" s="87"/>
      <c r="C341" s="87"/>
      <c r="D341" s="87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>
      <c r="A342" s="87"/>
      <c r="B342" s="87"/>
      <c r="C342" s="87"/>
      <c r="D342" s="87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>
      <c r="A343" s="87"/>
      <c r="B343" s="87"/>
      <c r="C343" s="87"/>
      <c r="D343" s="87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>
      <c r="A344" s="87"/>
      <c r="B344" s="87"/>
      <c r="C344" s="87"/>
      <c r="D344" s="87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>
      <c r="A345" s="87"/>
      <c r="B345" s="87"/>
      <c r="C345" s="87"/>
      <c r="D345" s="87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>
      <c r="A346" s="87"/>
      <c r="B346" s="87"/>
      <c r="C346" s="87"/>
      <c r="D346" s="87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>
      <c r="A347" s="87"/>
      <c r="B347" s="87"/>
      <c r="C347" s="87"/>
      <c r="D347" s="87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>
      <c r="A348" s="87"/>
      <c r="B348" s="87"/>
      <c r="C348" s="87"/>
      <c r="D348" s="87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>
      <c r="A349" s="87"/>
      <c r="B349" s="87"/>
      <c r="C349" s="87"/>
      <c r="D349" s="87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>
      <c r="A350" s="87"/>
      <c r="B350" s="87"/>
      <c r="C350" s="87"/>
      <c r="D350" s="87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>
      <c r="A351" s="87"/>
      <c r="B351" s="87"/>
      <c r="C351" s="87"/>
      <c r="D351" s="87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>
      <c r="A352" s="87"/>
      <c r="B352" s="87"/>
      <c r="C352" s="87"/>
      <c r="D352" s="87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>
      <c r="A353" s="87"/>
      <c r="B353" s="87"/>
      <c r="C353" s="87"/>
      <c r="D353" s="87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>
      <c r="A354" s="87"/>
      <c r="B354" s="87"/>
      <c r="C354" s="87"/>
      <c r="D354" s="87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>
      <c r="A355" s="87"/>
      <c r="B355" s="87"/>
      <c r="C355" s="87"/>
      <c r="D355" s="87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>
      <c r="A356" s="87"/>
      <c r="B356" s="87"/>
      <c r="C356" s="87"/>
      <c r="D356" s="87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>
      <c r="A357" s="87"/>
      <c r="B357" s="87"/>
      <c r="C357" s="87"/>
      <c r="D357" s="87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>
      <c r="A358" s="87"/>
      <c r="B358" s="87"/>
      <c r="C358" s="87"/>
      <c r="D358" s="87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>
      <c r="A359" s="87"/>
      <c r="B359" s="87"/>
      <c r="C359" s="87"/>
      <c r="D359" s="87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>
      <c r="A360" s="87"/>
      <c r="B360" s="87"/>
      <c r="C360" s="87"/>
      <c r="D360" s="87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>
      <c r="A361" s="87"/>
      <c r="B361" s="87"/>
      <c r="C361" s="87"/>
      <c r="D361" s="87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>
      <c r="A362" s="87"/>
      <c r="B362" s="87"/>
      <c r="C362" s="87"/>
      <c r="D362" s="87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>
      <c r="A363" s="87"/>
      <c r="B363" s="87"/>
      <c r="C363" s="87"/>
      <c r="D363" s="87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>
      <c r="A364" s="87"/>
      <c r="B364" s="87"/>
      <c r="C364" s="87"/>
      <c r="D364" s="87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>
      <c r="A365" s="87"/>
      <c r="B365" s="87"/>
      <c r="C365" s="87"/>
      <c r="D365" s="87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>
      <c r="A366" s="87"/>
      <c r="B366" s="87"/>
      <c r="C366" s="87"/>
      <c r="D366" s="87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>
      <c r="A367" s="87"/>
      <c r="B367" s="87"/>
      <c r="C367" s="87"/>
      <c r="D367" s="87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>
      <c r="A368" s="87"/>
      <c r="B368" s="87"/>
      <c r="C368" s="87"/>
      <c r="D368" s="87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>
      <c r="A369" s="87"/>
      <c r="B369" s="87"/>
      <c r="C369" s="87"/>
      <c r="D369" s="87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>
      <c r="A370" s="87"/>
      <c r="B370" s="87"/>
      <c r="C370" s="87"/>
      <c r="D370" s="87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>
      <c r="A371" s="87"/>
      <c r="B371" s="87"/>
      <c r="C371" s="87"/>
      <c r="D371" s="87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>
      <c r="A372" s="87"/>
      <c r="B372" s="87"/>
      <c r="C372" s="87"/>
      <c r="D372" s="87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>
      <c r="A373" s="87"/>
      <c r="B373" s="87"/>
      <c r="C373" s="87"/>
      <c r="D373" s="87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>
      <c r="A374" s="87"/>
      <c r="B374" s="87"/>
      <c r="C374" s="87"/>
      <c r="D374" s="87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>
      <c r="A375" s="87"/>
      <c r="B375" s="87"/>
      <c r="C375" s="87"/>
      <c r="D375" s="87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>
      <c r="A376" s="87"/>
      <c r="B376" s="87"/>
      <c r="C376" s="87"/>
      <c r="D376" s="87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>
      <c r="A377" s="87"/>
      <c r="B377" s="87"/>
      <c r="C377" s="87"/>
      <c r="D377" s="87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>
      <c r="A378" s="87"/>
      <c r="B378" s="87"/>
      <c r="C378" s="87"/>
      <c r="D378" s="87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>
      <c r="A379" s="87"/>
      <c r="B379" s="87"/>
      <c r="C379" s="87"/>
      <c r="D379" s="87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>
      <c r="A380" s="87"/>
      <c r="B380" s="87"/>
      <c r="C380" s="87"/>
      <c r="D380" s="87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>
      <c r="A381" s="87"/>
      <c r="B381" s="87"/>
      <c r="C381" s="87"/>
      <c r="D381" s="87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>
      <c r="A382" s="87"/>
      <c r="B382" s="87"/>
      <c r="C382" s="87"/>
      <c r="D382" s="87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>
      <c r="A383" s="87"/>
      <c r="B383" s="87"/>
      <c r="C383" s="87"/>
      <c r="D383" s="87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>
      <c r="A384" s="87"/>
      <c r="B384" s="87"/>
      <c r="C384" s="87"/>
      <c r="D384" s="87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>
      <c r="A385" s="87"/>
      <c r="B385" s="87"/>
      <c r="C385" s="87"/>
      <c r="D385" s="87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>
      <c r="A386" s="87"/>
      <c r="B386" s="87"/>
      <c r="C386" s="87"/>
      <c r="D386" s="87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>
      <c r="A387" s="87"/>
      <c r="B387" s="87"/>
      <c r="C387" s="87"/>
      <c r="D387" s="87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>
      <c r="A388" s="87"/>
      <c r="B388" s="87"/>
      <c r="C388" s="87"/>
      <c r="D388" s="87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>
      <c r="A389" s="87"/>
      <c r="B389" s="87"/>
      <c r="C389" s="87"/>
      <c r="D389" s="87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>
      <c r="A390" s="87"/>
      <c r="B390" s="87"/>
      <c r="C390" s="87"/>
      <c r="D390" s="87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>
      <c r="A391" s="87"/>
      <c r="B391" s="87"/>
      <c r="C391" s="87"/>
      <c r="D391" s="87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>
      <c r="A392" s="87"/>
      <c r="B392" s="87"/>
      <c r="C392" s="87"/>
      <c r="D392" s="87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>
      <c r="A393" s="87"/>
      <c r="B393" s="87"/>
      <c r="C393" s="87"/>
      <c r="D393" s="87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>
      <c r="A394" s="87"/>
      <c r="B394" s="87"/>
      <c r="C394" s="87"/>
      <c r="D394" s="87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>
      <c r="A395" s="87"/>
      <c r="B395" s="87"/>
      <c r="C395" s="87"/>
      <c r="D395" s="87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>
      <c r="A396" s="87"/>
      <c r="B396" s="87"/>
      <c r="C396" s="87"/>
      <c r="D396" s="87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>
      <c r="A397" s="87"/>
      <c r="B397" s="87"/>
      <c r="C397" s="87"/>
      <c r="D397" s="87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>
      <c r="A398" s="87"/>
      <c r="B398" s="87"/>
      <c r="C398" s="87"/>
      <c r="D398" s="87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>
      <c r="A399" s="87"/>
      <c r="B399" s="87"/>
      <c r="C399" s="87"/>
      <c r="D399" s="87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>
      <c r="A400" s="87"/>
      <c r="B400" s="87"/>
      <c r="C400" s="87"/>
      <c r="D400" s="87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>
      <c r="A401" s="87"/>
      <c r="B401" s="87"/>
      <c r="C401" s="87"/>
      <c r="D401" s="87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>
      <c r="A402" s="87"/>
      <c r="B402" s="87"/>
      <c r="C402" s="87"/>
      <c r="D402" s="87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>
      <c r="A403" s="87"/>
      <c r="B403" s="87"/>
      <c r="C403" s="87"/>
      <c r="D403" s="87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>
      <c r="A404" s="87"/>
      <c r="B404" s="87"/>
      <c r="C404" s="87"/>
      <c r="D404" s="87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>
      <c r="A405" s="87"/>
      <c r="B405" s="87"/>
      <c r="C405" s="87"/>
      <c r="D405" s="87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>
      <c r="A406" s="87"/>
      <c r="B406" s="87"/>
      <c r="C406" s="87"/>
      <c r="D406" s="87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>
      <c r="A407" s="87"/>
      <c r="B407" s="87"/>
      <c r="C407" s="87"/>
      <c r="D407" s="87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>
      <c r="A408" s="87"/>
      <c r="B408" s="87"/>
      <c r="C408" s="87"/>
      <c r="D408" s="87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>
      <c r="A409" s="87"/>
      <c r="B409" s="87"/>
      <c r="C409" s="87"/>
      <c r="D409" s="87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>
      <c r="A410" s="87"/>
      <c r="B410" s="87"/>
      <c r="C410" s="87"/>
      <c r="D410" s="87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>
      <c r="A411" s="87"/>
      <c r="B411" s="87"/>
      <c r="C411" s="87"/>
      <c r="D411" s="87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>
      <c r="A412" s="87"/>
      <c r="B412" s="87"/>
      <c r="C412" s="87"/>
      <c r="D412" s="87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>
      <c r="A413" s="87"/>
      <c r="B413" s="87"/>
      <c r="C413" s="87"/>
      <c r="D413" s="87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>
      <c r="A414" s="87"/>
      <c r="B414" s="87"/>
      <c r="C414" s="87"/>
      <c r="D414" s="87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>
      <c r="A415" s="87"/>
      <c r="B415" s="87"/>
      <c r="C415" s="87"/>
      <c r="D415" s="87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>
      <c r="A416" s="87"/>
      <c r="B416" s="87"/>
      <c r="C416" s="87"/>
      <c r="D416" s="87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>
      <c r="A417" s="87"/>
      <c r="B417" s="87"/>
      <c r="C417" s="87"/>
      <c r="D417" s="87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>
      <c r="A418" s="87"/>
      <c r="B418" s="87"/>
      <c r="C418" s="87"/>
      <c r="D418" s="87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>
      <c r="A419" s="87"/>
      <c r="B419" s="87"/>
      <c r="C419" s="87"/>
      <c r="D419" s="87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>
      <c r="A420" s="87"/>
      <c r="B420" s="87"/>
      <c r="C420" s="87"/>
      <c r="D420" s="87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>
      <c r="A421" s="87"/>
      <c r="B421" s="87"/>
      <c r="C421" s="87"/>
      <c r="D421" s="87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>
      <c r="A422" s="87"/>
      <c r="B422" s="87"/>
      <c r="C422" s="87"/>
      <c r="D422" s="87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>
      <c r="A423" s="87"/>
      <c r="B423" s="87"/>
      <c r="C423" s="87"/>
      <c r="D423" s="87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>
      <c r="A424" s="87"/>
      <c r="B424" s="87"/>
      <c r="C424" s="87"/>
      <c r="D424" s="87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>
      <c r="A425" s="87"/>
      <c r="B425" s="87"/>
      <c r="C425" s="87"/>
      <c r="D425" s="87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>
      <c r="A426" s="87"/>
      <c r="B426" s="87"/>
      <c r="C426" s="87"/>
      <c r="D426" s="87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>
      <c r="A427" s="87"/>
      <c r="B427" s="87"/>
      <c r="C427" s="87"/>
      <c r="D427" s="87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>
      <c r="A428" s="87"/>
      <c r="B428" s="87"/>
      <c r="C428" s="87"/>
      <c r="D428" s="87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>
      <c r="A429" s="87"/>
      <c r="B429" s="87"/>
      <c r="C429" s="87"/>
      <c r="D429" s="87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>
      <c r="A430" s="87"/>
      <c r="B430" s="87"/>
      <c r="C430" s="87"/>
      <c r="D430" s="87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>
      <c r="A431" s="87"/>
      <c r="B431" s="87"/>
      <c r="C431" s="87"/>
      <c r="D431" s="87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>
      <c r="A432" s="87"/>
      <c r="B432" s="87"/>
      <c r="C432" s="87"/>
      <c r="D432" s="87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>
      <c r="A433" s="87"/>
      <c r="B433" s="87"/>
      <c r="C433" s="87"/>
      <c r="D433" s="87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>
      <c r="A434" s="87"/>
      <c r="B434" s="87"/>
      <c r="C434" s="87"/>
      <c r="D434" s="87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>
      <c r="A435" s="87"/>
      <c r="B435" s="87"/>
      <c r="C435" s="87"/>
      <c r="D435" s="87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>
      <c r="A436" s="87"/>
      <c r="B436" s="87"/>
      <c r="C436" s="87"/>
      <c r="D436" s="87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>
      <c r="A437" s="87"/>
      <c r="B437" s="87"/>
      <c r="C437" s="87"/>
      <c r="D437" s="87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>
      <c r="A438" s="87"/>
      <c r="B438" s="87"/>
      <c r="C438" s="87"/>
      <c r="D438" s="87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>
      <c r="A439" s="87"/>
      <c r="B439" s="87"/>
      <c r="C439" s="87"/>
      <c r="D439" s="87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>
      <c r="A440" s="87"/>
      <c r="B440" s="87"/>
      <c r="C440" s="87"/>
      <c r="D440" s="87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>
      <c r="A441" s="87"/>
      <c r="B441" s="87"/>
      <c r="C441" s="87"/>
      <c r="D441" s="87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>
      <c r="A442" s="87"/>
      <c r="B442" s="87"/>
      <c r="C442" s="87"/>
      <c r="D442" s="87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>
      <c r="A443" s="87"/>
      <c r="B443" s="87"/>
      <c r="C443" s="87"/>
      <c r="D443" s="87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>
      <c r="A444" s="87"/>
      <c r="B444" s="87"/>
      <c r="C444" s="87"/>
      <c r="D444" s="87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>
      <c r="A445" s="87"/>
      <c r="B445" s="87"/>
      <c r="C445" s="87"/>
      <c r="D445" s="87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>
      <c r="A446" s="87"/>
      <c r="B446" s="87"/>
      <c r="C446" s="87"/>
      <c r="D446" s="87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>
      <c r="A447" s="87"/>
      <c r="B447" s="87"/>
      <c r="C447" s="87"/>
      <c r="D447" s="87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>
      <c r="A448" s="87"/>
      <c r="B448" s="87"/>
      <c r="C448" s="87"/>
      <c r="D448" s="87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>
      <c r="A449" s="87"/>
      <c r="B449" s="87"/>
      <c r="C449" s="87"/>
      <c r="D449" s="87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>
      <c r="A450" s="87"/>
      <c r="B450" s="87"/>
      <c r="C450" s="87"/>
      <c r="D450" s="87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>
      <c r="A451" s="87"/>
      <c r="B451" s="87"/>
      <c r="C451" s="87"/>
      <c r="D451" s="87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>
      <c r="A452" s="87"/>
      <c r="B452" s="87"/>
      <c r="C452" s="87"/>
      <c r="D452" s="87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>
      <c r="A453" s="87"/>
      <c r="B453" s="87"/>
      <c r="C453" s="87"/>
      <c r="D453" s="87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>
      <c r="A454" s="87"/>
      <c r="B454" s="87"/>
      <c r="C454" s="87"/>
      <c r="D454" s="87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>
      <c r="A455" s="87"/>
      <c r="B455" s="87"/>
      <c r="C455" s="87"/>
      <c r="D455" s="87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>
      <c r="A456" s="87"/>
      <c r="B456" s="87"/>
      <c r="C456" s="87"/>
      <c r="D456" s="87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>
      <c r="A457" s="87"/>
      <c r="B457" s="87"/>
      <c r="C457" s="87"/>
      <c r="D457" s="87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>
      <c r="A458" s="87"/>
      <c r="B458" s="87"/>
      <c r="C458" s="87"/>
      <c r="D458" s="87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>
      <c r="A459" s="87"/>
      <c r="B459" s="87"/>
      <c r="C459" s="87"/>
      <c r="D459" s="87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>
      <c r="A460" s="87"/>
      <c r="B460" s="87"/>
      <c r="C460" s="87"/>
      <c r="D460" s="87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>
      <c r="A461" s="87"/>
      <c r="B461" s="87"/>
      <c r="C461" s="87"/>
      <c r="D461" s="87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>
      <c r="A462" s="87"/>
      <c r="B462" s="87"/>
      <c r="C462" s="87"/>
      <c r="D462" s="87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>
      <c r="A463" s="87"/>
      <c r="B463" s="87"/>
      <c r="C463" s="87"/>
      <c r="D463" s="87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>
      <c r="A464" s="87"/>
      <c r="B464" s="87"/>
      <c r="C464" s="87"/>
      <c r="D464" s="87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>
      <c r="A465" s="87"/>
      <c r="B465" s="87"/>
      <c r="C465" s="87"/>
      <c r="D465" s="87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>
      <c r="A466" s="87"/>
      <c r="B466" s="87"/>
      <c r="C466" s="87"/>
      <c r="D466" s="87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>
      <c r="A467" s="87"/>
      <c r="B467" s="87"/>
      <c r="C467" s="87"/>
      <c r="D467" s="87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>
      <c r="A468" s="87"/>
      <c r="B468" s="87"/>
      <c r="C468" s="87"/>
      <c r="D468" s="87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>
      <c r="A469" s="87"/>
      <c r="B469" s="87"/>
      <c r="C469" s="87"/>
      <c r="D469" s="87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>
      <c r="A470" s="87"/>
      <c r="B470" s="87"/>
      <c r="C470" s="87"/>
      <c r="D470" s="87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>
      <c r="A471" s="87"/>
      <c r="B471" s="87"/>
      <c r="C471" s="87"/>
      <c r="D471" s="87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>
      <c r="A472" s="87"/>
      <c r="B472" s="87"/>
      <c r="C472" s="87"/>
      <c r="D472" s="87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>
      <c r="A473" s="87"/>
      <c r="B473" s="87"/>
      <c r="C473" s="87"/>
      <c r="D473" s="87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>
      <c r="A474" s="87"/>
      <c r="B474" s="87"/>
      <c r="C474" s="87"/>
      <c r="D474" s="87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>
      <c r="A475" s="87"/>
      <c r="B475" s="87"/>
      <c r="C475" s="87"/>
      <c r="D475" s="87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>
      <c r="A476" s="87"/>
      <c r="B476" s="87"/>
      <c r="C476" s="87"/>
      <c r="D476" s="87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>
      <c r="A477" s="87"/>
      <c r="B477" s="87"/>
      <c r="C477" s="87"/>
      <c r="D477" s="87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>
      <c r="A478" s="87"/>
      <c r="B478" s="87"/>
      <c r="C478" s="87"/>
      <c r="D478" s="87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>
      <c r="A479" s="87"/>
      <c r="B479" s="87"/>
      <c r="C479" s="87"/>
      <c r="D479" s="87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>
      <c r="A480" s="87"/>
      <c r="B480" s="87"/>
      <c r="C480" s="87"/>
      <c r="D480" s="87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>
      <c r="A481" s="87"/>
      <c r="B481" s="87"/>
      <c r="C481" s="87"/>
      <c r="D481" s="87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>
      <c r="A482" s="87"/>
      <c r="B482" s="87"/>
      <c r="C482" s="87"/>
      <c r="D482" s="87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>
      <c r="A483" s="87"/>
      <c r="B483" s="87"/>
      <c r="C483" s="87"/>
      <c r="D483" s="87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>
      <c r="A484" s="87"/>
      <c r="B484" s="87"/>
      <c r="C484" s="87"/>
      <c r="D484" s="87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>
      <c r="A485" s="87"/>
      <c r="B485" s="87"/>
      <c r="C485" s="87"/>
      <c r="D485" s="87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>
      <c r="A486" s="87"/>
      <c r="B486" s="87"/>
      <c r="C486" s="87"/>
      <c r="D486" s="87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>
      <c r="A487" s="87"/>
      <c r="B487" s="87"/>
      <c r="C487" s="87"/>
      <c r="D487" s="87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>
      <c r="A488" s="87"/>
      <c r="B488" s="87"/>
      <c r="C488" s="87"/>
      <c r="D488" s="87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>
      <c r="A489" s="87"/>
      <c r="B489" s="87"/>
      <c r="C489" s="87"/>
      <c r="D489" s="87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>
      <c r="A490" s="87"/>
      <c r="B490" s="87"/>
      <c r="C490" s="87"/>
      <c r="D490" s="87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>
      <c r="A491" s="87"/>
      <c r="B491" s="87"/>
      <c r="C491" s="87"/>
      <c r="D491" s="87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>
      <c r="A492" s="87"/>
      <c r="B492" s="87"/>
      <c r="C492" s="87"/>
      <c r="D492" s="87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>
      <c r="A493" s="87"/>
      <c r="B493" s="87"/>
      <c r="C493" s="87"/>
      <c r="D493" s="87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>
      <c r="A494" s="87"/>
      <c r="B494" s="87"/>
      <c r="C494" s="87"/>
      <c r="D494" s="87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>
      <c r="A495" s="87"/>
      <c r="B495" s="87"/>
      <c r="C495" s="87"/>
      <c r="D495" s="87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>
      <c r="A496" s="87"/>
      <c r="B496" s="87"/>
      <c r="C496" s="87"/>
      <c r="D496" s="87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>
      <c r="A497" s="87"/>
      <c r="B497" s="87"/>
      <c r="C497" s="87"/>
      <c r="D497" s="87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>
      <c r="A498" s="87"/>
      <c r="B498" s="87"/>
      <c r="C498" s="87"/>
      <c r="D498" s="87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>
      <c r="A499" s="87"/>
      <c r="B499" s="87"/>
      <c r="C499" s="87"/>
      <c r="D499" s="87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>
      <c r="A500" s="87"/>
      <c r="B500" s="87"/>
      <c r="C500" s="87"/>
      <c r="D500" s="87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>
      <c r="A501" s="87"/>
      <c r="B501" s="87"/>
      <c r="C501" s="87"/>
      <c r="D501" s="87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>
      <c r="A502" s="87"/>
      <c r="B502" s="87"/>
      <c r="C502" s="87"/>
      <c r="D502" s="87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>
      <c r="A503" s="87"/>
      <c r="B503" s="87"/>
      <c r="C503" s="87"/>
      <c r="D503" s="87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>
      <c r="A504" s="87"/>
      <c r="B504" s="87"/>
      <c r="C504" s="87"/>
      <c r="D504" s="87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>
      <c r="A505" s="87"/>
      <c r="B505" s="87"/>
      <c r="C505" s="87"/>
      <c r="D505" s="87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>
      <c r="A506" s="87"/>
      <c r="B506" s="87"/>
      <c r="C506" s="87"/>
      <c r="D506" s="87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>
      <c r="A507" s="87"/>
      <c r="B507" s="87"/>
      <c r="C507" s="87"/>
      <c r="D507" s="87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>
      <c r="A508" s="87"/>
      <c r="B508" s="87"/>
      <c r="C508" s="87"/>
      <c r="D508" s="87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>
      <c r="A509" s="87"/>
      <c r="B509" s="87"/>
      <c r="C509" s="87"/>
      <c r="D509" s="87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>
      <c r="A510" s="87"/>
      <c r="B510" s="87"/>
      <c r="C510" s="87"/>
      <c r="D510" s="87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>
      <c r="A511" s="87"/>
      <c r="B511" s="87"/>
      <c r="C511" s="87"/>
      <c r="D511" s="87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>
      <c r="A512" s="87"/>
      <c r="B512" s="87"/>
      <c r="C512" s="87"/>
      <c r="D512" s="87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>
      <c r="A513" s="87"/>
      <c r="B513" s="87"/>
      <c r="C513" s="87"/>
      <c r="D513" s="87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>
      <c r="A514" s="87"/>
      <c r="B514" s="87"/>
      <c r="C514" s="87"/>
      <c r="D514" s="87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>
      <c r="A515" s="87"/>
      <c r="B515" s="87"/>
      <c r="C515" s="87"/>
      <c r="D515" s="87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>
      <c r="A516" s="87"/>
      <c r="B516" s="87"/>
      <c r="C516" s="87"/>
      <c r="D516" s="87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>
      <c r="A517" s="87"/>
      <c r="B517" s="87"/>
      <c r="C517" s="87"/>
      <c r="D517" s="87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>
      <c r="A518" s="87"/>
      <c r="B518" s="87"/>
      <c r="C518" s="87"/>
      <c r="D518" s="87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>
      <c r="A519" s="87"/>
      <c r="B519" s="87"/>
      <c r="C519" s="87"/>
      <c r="D519" s="87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>
      <c r="A520" s="87"/>
      <c r="B520" s="87"/>
      <c r="C520" s="87"/>
      <c r="D520" s="87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>
      <c r="A521" s="87"/>
      <c r="B521" s="87"/>
      <c r="C521" s="87"/>
      <c r="D521" s="87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>
      <c r="A522" s="87"/>
      <c r="B522" s="87"/>
      <c r="C522" s="87"/>
      <c r="D522" s="87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>
      <c r="A523" s="87"/>
      <c r="B523" s="87"/>
      <c r="C523" s="87"/>
      <c r="D523" s="87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>
      <c r="A524" s="87"/>
      <c r="B524" s="87"/>
      <c r="C524" s="87"/>
      <c r="D524" s="87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>
      <c r="A525" s="87"/>
      <c r="B525" s="87"/>
      <c r="C525" s="87"/>
      <c r="D525" s="87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>
      <c r="A526" s="87"/>
      <c r="B526" s="87"/>
      <c r="C526" s="87"/>
      <c r="D526" s="87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>
      <c r="A527" s="87"/>
      <c r="B527" s="87"/>
      <c r="C527" s="87"/>
      <c r="D527" s="87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>
      <c r="A528" s="87"/>
      <c r="B528" s="87"/>
      <c r="C528" s="87"/>
      <c r="D528" s="87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>
      <c r="A529" s="87"/>
      <c r="B529" s="87"/>
      <c r="C529" s="87"/>
      <c r="D529" s="87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>
      <c r="A530" s="87"/>
      <c r="B530" s="87"/>
      <c r="C530" s="87"/>
      <c r="D530" s="87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>
      <c r="A531" s="87"/>
      <c r="B531" s="87"/>
      <c r="C531" s="87"/>
      <c r="D531" s="87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>
      <c r="A532" s="87"/>
      <c r="B532" s="87"/>
      <c r="C532" s="87"/>
      <c r="D532" s="87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>
      <c r="A533" s="87"/>
      <c r="B533" s="87"/>
      <c r="C533" s="87"/>
      <c r="D533" s="87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>
      <c r="A534" s="87"/>
      <c r="B534" s="87"/>
      <c r="C534" s="87"/>
      <c r="D534" s="87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>
      <c r="A535" s="87"/>
      <c r="B535" s="87"/>
      <c r="C535" s="87"/>
      <c r="D535" s="87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>
      <c r="A536" s="87"/>
      <c r="B536" s="87"/>
      <c r="C536" s="87"/>
      <c r="D536" s="87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>
      <c r="A537" s="87"/>
      <c r="B537" s="87"/>
      <c r="C537" s="87"/>
      <c r="D537" s="87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>
      <c r="A538" s="87"/>
      <c r="B538" s="87"/>
      <c r="C538" s="87"/>
      <c r="D538" s="87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>
      <c r="A539" s="87"/>
      <c r="B539" s="87"/>
      <c r="C539" s="87"/>
      <c r="D539" s="87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>
      <c r="A540" s="87"/>
      <c r="B540" s="87"/>
      <c r="C540" s="87"/>
      <c r="D540" s="87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>
      <c r="A541" s="87"/>
      <c r="B541" s="87"/>
      <c r="C541" s="87"/>
      <c r="D541" s="87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>
      <c r="A542" s="87"/>
      <c r="B542" s="87"/>
      <c r="C542" s="87"/>
      <c r="D542" s="87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>
      <c r="A543" s="87"/>
      <c r="B543" s="87"/>
      <c r="C543" s="87"/>
      <c r="D543" s="87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>
      <c r="A544" s="87"/>
      <c r="B544" s="87"/>
      <c r="C544" s="87"/>
      <c r="D544" s="87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>
      <c r="A545" s="87"/>
      <c r="B545" s="87"/>
      <c r="C545" s="87"/>
      <c r="D545" s="87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>
      <c r="A546" s="87"/>
      <c r="B546" s="87"/>
      <c r="C546" s="87"/>
      <c r="D546" s="87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>
      <c r="A547" s="87"/>
      <c r="B547" s="87"/>
      <c r="C547" s="87"/>
      <c r="D547" s="87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>
      <c r="A548" s="87"/>
      <c r="B548" s="87"/>
      <c r="C548" s="87"/>
      <c r="D548" s="87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>
      <c r="A549" s="87"/>
      <c r="B549" s="87"/>
      <c r="C549" s="87"/>
      <c r="D549" s="87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>
      <c r="A550" s="87"/>
      <c r="B550" s="87"/>
      <c r="C550" s="87"/>
      <c r="D550" s="87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>
      <c r="A551" s="87"/>
      <c r="B551" s="87"/>
      <c r="C551" s="87"/>
      <c r="D551" s="87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>
      <c r="A552" s="87"/>
      <c r="B552" s="87"/>
      <c r="C552" s="87"/>
      <c r="D552" s="87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>
      <c r="A553" s="87"/>
      <c r="B553" s="87"/>
      <c r="C553" s="87"/>
      <c r="D553" s="87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>
      <c r="A554" s="87"/>
      <c r="B554" s="87"/>
      <c r="C554" s="87"/>
      <c r="D554" s="87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>
      <c r="A555" s="87"/>
      <c r="B555" s="87"/>
      <c r="C555" s="87"/>
      <c r="D555" s="87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>
      <c r="A556" s="87"/>
      <c r="B556" s="87"/>
      <c r="C556" s="87"/>
      <c r="D556" s="87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>
      <c r="A557" s="87"/>
      <c r="B557" s="87"/>
      <c r="C557" s="87"/>
      <c r="D557" s="87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>
      <c r="A558" s="87"/>
      <c r="B558" s="87"/>
      <c r="C558" s="87"/>
      <c r="D558" s="87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>
      <c r="A559" s="87"/>
      <c r="B559" s="87"/>
      <c r="C559" s="87"/>
      <c r="D559" s="87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>
      <c r="A560" s="87"/>
      <c r="B560" s="87"/>
      <c r="C560" s="87"/>
      <c r="D560" s="87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>
      <c r="A561" s="87"/>
      <c r="B561" s="87"/>
      <c r="C561" s="87"/>
      <c r="D561" s="87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>
      <c r="A562" s="87"/>
      <c r="B562" s="87"/>
      <c r="C562" s="87"/>
      <c r="D562" s="87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>
      <c r="A563" s="87"/>
      <c r="B563" s="87"/>
      <c r="C563" s="87"/>
      <c r="D563" s="87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>
      <c r="A564" s="87"/>
      <c r="B564" s="87"/>
      <c r="C564" s="87"/>
      <c r="D564" s="87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>
      <c r="A565" s="87"/>
      <c r="B565" s="87"/>
      <c r="C565" s="87"/>
      <c r="D565" s="87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>
      <c r="A566" s="87"/>
      <c r="B566" s="87"/>
      <c r="C566" s="87"/>
      <c r="D566" s="87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>
      <c r="A567" s="87"/>
      <c r="B567" s="87"/>
      <c r="C567" s="87"/>
      <c r="D567" s="87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>
      <c r="A568" s="87"/>
      <c r="B568" s="87"/>
      <c r="C568" s="87"/>
      <c r="D568" s="87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>
      <c r="A569" s="87"/>
      <c r="B569" s="87"/>
      <c r="C569" s="87"/>
      <c r="D569" s="87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>
      <c r="A570" s="87"/>
      <c r="B570" s="87"/>
      <c r="C570" s="87"/>
      <c r="D570" s="87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>
      <c r="A571" s="87"/>
      <c r="B571" s="87"/>
      <c r="C571" s="87"/>
      <c r="D571" s="87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>
      <c r="A572" s="87"/>
      <c r="B572" s="87"/>
      <c r="C572" s="87"/>
      <c r="D572" s="87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>
      <c r="A573" s="87"/>
      <c r="B573" s="87"/>
      <c r="C573" s="87"/>
      <c r="D573" s="87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>
      <c r="A574" s="87"/>
      <c r="B574" s="87"/>
      <c r="C574" s="87"/>
      <c r="D574" s="87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>
      <c r="A575" s="87"/>
      <c r="B575" s="87"/>
      <c r="C575" s="87"/>
      <c r="D575" s="87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>
      <c r="A576" s="87"/>
      <c r="B576" s="87"/>
      <c r="C576" s="87"/>
      <c r="D576" s="87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>
      <c r="A577" s="87"/>
      <c r="B577" s="87"/>
      <c r="C577" s="87"/>
      <c r="D577" s="87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>
      <c r="A578" s="87"/>
      <c r="B578" s="87"/>
      <c r="C578" s="87"/>
      <c r="D578" s="87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>
      <c r="A579" s="87"/>
      <c r="B579" s="87"/>
      <c r="C579" s="87"/>
      <c r="D579" s="87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>
      <c r="A580" s="87"/>
      <c r="B580" s="87"/>
      <c r="C580" s="87"/>
      <c r="D580" s="87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>
      <c r="A581" s="87"/>
      <c r="B581" s="87"/>
      <c r="C581" s="87"/>
      <c r="D581" s="87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>
      <c r="A582" s="87"/>
      <c r="B582" s="87"/>
      <c r="C582" s="87"/>
      <c r="D582" s="87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>
      <c r="A583" s="87"/>
      <c r="B583" s="87"/>
      <c r="C583" s="87"/>
      <c r="D583" s="87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>
      <c r="A584" s="87"/>
      <c r="B584" s="87"/>
      <c r="C584" s="87"/>
      <c r="D584" s="87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>
      <c r="A585" s="87"/>
      <c r="B585" s="87"/>
      <c r="C585" s="87"/>
      <c r="D585" s="87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>
      <c r="A586" s="87"/>
      <c r="B586" s="87"/>
      <c r="C586" s="87"/>
      <c r="D586" s="87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>
      <c r="A587" s="87"/>
      <c r="B587" s="87"/>
      <c r="C587" s="87"/>
      <c r="D587" s="87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>
      <c r="A588" s="87"/>
      <c r="B588" s="87"/>
      <c r="C588" s="87"/>
      <c r="D588" s="87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>
      <c r="A589" s="87"/>
      <c r="B589" s="87"/>
      <c r="C589" s="87"/>
      <c r="D589" s="87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>
      <c r="A590" s="87"/>
      <c r="B590" s="87"/>
      <c r="C590" s="87"/>
      <c r="D590" s="87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>
      <c r="A591" s="87"/>
      <c r="B591" s="87"/>
      <c r="C591" s="87"/>
      <c r="D591" s="87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>
      <c r="A592" s="87"/>
      <c r="B592" s="87"/>
      <c r="C592" s="87"/>
      <c r="D592" s="87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>
      <c r="A593" s="87"/>
      <c r="B593" s="87"/>
      <c r="C593" s="87"/>
      <c r="D593" s="87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>
      <c r="A594" s="87"/>
      <c r="B594" s="87"/>
      <c r="C594" s="87"/>
      <c r="D594" s="87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>
      <c r="A595" s="87"/>
      <c r="B595" s="87"/>
      <c r="C595" s="87"/>
      <c r="D595" s="87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>
      <c r="A596" s="87"/>
      <c r="B596" s="87"/>
      <c r="C596" s="87"/>
      <c r="D596" s="87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>
      <c r="A597" s="87"/>
      <c r="B597" s="87"/>
      <c r="C597" s="87"/>
      <c r="D597" s="87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>
      <c r="A598" s="87"/>
      <c r="B598" s="87"/>
      <c r="C598" s="87"/>
      <c r="D598" s="87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>
      <c r="A599" s="87"/>
      <c r="B599" s="87"/>
      <c r="C599" s="87"/>
      <c r="D599" s="87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>
      <c r="A600" s="87"/>
      <c r="B600" s="87"/>
      <c r="C600" s="87"/>
      <c r="D600" s="87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>
      <c r="A601" s="87"/>
      <c r="B601" s="87"/>
      <c r="C601" s="87"/>
      <c r="D601" s="87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>
      <c r="A602" s="87"/>
      <c r="B602" s="87"/>
      <c r="C602" s="87"/>
      <c r="D602" s="87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>
      <c r="A603" s="87"/>
      <c r="B603" s="87"/>
      <c r="C603" s="87"/>
      <c r="D603" s="87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>
      <c r="A604" s="87"/>
      <c r="B604" s="87"/>
      <c r="C604" s="87"/>
      <c r="D604" s="87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>
      <c r="A605" s="87"/>
      <c r="B605" s="87"/>
      <c r="C605" s="87"/>
      <c r="D605" s="87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>
      <c r="A606" s="87"/>
      <c r="B606" s="87"/>
      <c r="C606" s="87"/>
      <c r="D606" s="87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>
      <c r="A607" s="87"/>
      <c r="B607" s="87"/>
      <c r="C607" s="87"/>
      <c r="D607" s="87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>
      <c r="A608" s="87"/>
      <c r="B608" s="87"/>
      <c r="C608" s="87"/>
      <c r="D608" s="87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>
      <c r="A609" s="87"/>
      <c r="B609" s="87"/>
      <c r="C609" s="87"/>
      <c r="D609" s="87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>
      <c r="A610" s="87"/>
      <c r="B610" s="87"/>
      <c r="C610" s="87"/>
      <c r="D610" s="87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>
      <c r="A611" s="87"/>
      <c r="B611" s="87"/>
      <c r="C611" s="87"/>
      <c r="D611" s="87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>
      <c r="A612" s="87"/>
      <c r="B612" s="87"/>
      <c r="C612" s="87"/>
      <c r="D612" s="87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>
      <c r="A613" s="87"/>
      <c r="B613" s="87"/>
      <c r="C613" s="87"/>
      <c r="D613" s="87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>
      <c r="A614" s="87"/>
      <c r="B614" s="87"/>
      <c r="C614" s="87"/>
      <c r="D614" s="87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>
      <c r="A615" s="87"/>
      <c r="B615" s="87"/>
      <c r="C615" s="87"/>
      <c r="D615" s="87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>
      <c r="A616" s="87"/>
      <c r="B616" s="87"/>
      <c r="C616" s="87"/>
      <c r="D616" s="87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>
      <c r="A617" s="87"/>
      <c r="B617" s="87"/>
      <c r="C617" s="87"/>
      <c r="D617" s="87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>
      <c r="A618" s="87"/>
      <c r="B618" s="87"/>
      <c r="C618" s="87"/>
      <c r="D618" s="87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>
      <c r="A619" s="87"/>
      <c r="B619" s="87"/>
      <c r="C619" s="87"/>
      <c r="D619" s="87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>
      <c r="A620" s="87"/>
      <c r="B620" s="87"/>
      <c r="C620" s="87"/>
      <c r="D620" s="87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>
      <c r="A621" s="87"/>
      <c r="B621" s="87"/>
      <c r="C621" s="87"/>
      <c r="D621" s="87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>
      <c r="A622" s="87"/>
      <c r="B622" s="87"/>
      <c r="C622" s="87"/>
      <c r="D622" s="87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>
      <c r="A623" s="87"/>
      <c r="B623" s="87"/>
      <c r="C623" s="87"/>
      <c r="D623" s="87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>
      <c r="A624" s="87"/>
      <c r="B624" s="87"/>
      <c r="C624" s="87"/>
      <c r="D624" s="87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>
      <c r="A625" s="87"/>
      <c r="B625" s="87"/>
      <c r="C625" s="87"/>
      <c r="D625" s="87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>
      <c r="A626" s="87"/>
      <c r="B626" s="87"/>
      <c r="C626" s="87"/>
      <c r="D626" s="87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>
      <c r="A627" s="87"/>
      <c r="B627" s="87"/>
      <c r="C627" s="87"/>
      <c r="D627" s="87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>
      <c r="A628" s="87"/>
      <c r="B628" s="87"/>
      <c r="C628" s="87"/>
      <c r="D628" s="87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>
      <c r="A629" s="87"/>
      <c r="B629" s="87"/>
      <c r="C629" s="87"/>
      <c r="D629" s="87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>
      <c r="A630" s="87"/>
      <c r="B630" s="87"/>
      <c r="C630" s="87"/>
      <c r="D630" s="87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>
      <c r="A631" s="87"/>
      <c r="B631" s="87"/>
      <c r="C631" s="87"/>
      <c r="D631" s="87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>
      <c r="A632" s="87"/>
      <c r="B632" s="87"/>
      <c r="C632" s="87"/>
      <c r="D632" s="87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>
      <c r="A633" s="87"/>
      <c r="B633" s="87"/>
      <c r="C633" s="87"/>
      <c r="D633" s="87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>
      <c r="A634" s="87"/>
      <c r="B634" s="87"/>
      <c r="C634" s="87"/>
      <c r="D634" s="87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>
      <c r="A635" s="87"/>
      <c r="B635" s="87"/>
      <c r="C635" s="87"/>
      <c r="D635" s="87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>
      <c r="A636" s="87"/>
      <c r="B636" s="87"/>
      <c r="C636" s="87"/>
      <c r="D636" s="87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>
      <c r="A637" s="87"/>
      <c r="B637" s="87"/>
      <c r="C637" s="87"/>
      <c r="D637" s="87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>
      <c r="A638" s="87"/>
      <c r="B638" s="87"/>
      <c r="C638" s="87"/>
      <c r="D638" s="87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>
      <c r="A639" s="87"/>
      <c r="B639" s="87"/>
      <c r="C639" s="87"/>
      <c r="D639" s="87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>
      <c r="A640" s="87"/>
      <c r="B640" s="87"/>
      <c r="C640" s="87"/>
      <c r="D640" s="87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>
      <c r="A641" s="87"/>
      <c r="B641" s="87"/>
      <c r="C641" s="87"/>
      <c r="D641" s="87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>
      <c r="A642" s="87"/>
      <c r="B642" s="87"/>
      <c r="C642" s="87"/>
      <c r="D642" s="87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>
      <c r="A643" s="87"/>
      <c r="B643" s="87"/>
      <c r="C643" s="87"/>
      <c r="D643" s="87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>
      <c r="A644" s="87"/>
      <c r="B644" s="87"/>
      <c r="C644" s="87"/>
      <c r="D644" s="87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>
      <c r="A645" s="87"/>
      <c r="B645" s="87"/>
      <c r="C645" s="87"/>
      <c r="D645" s="87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>
      <c r="A646" s="87"/>
      <c r="B646" s="87"/>
      <c r="C646" s="87"/>
      <c r="D646" s="87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>
      <c r="A647" s="87"/>
      <c r="B647" s="87"/>
      <c r="C647" s="87"/>
      <c r="D647" s="87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>
      <c r="A648" s="87"/>
      <c r="B648" s="87"/>
      <c r="C648" s="87"/>
      <c r="D648" s="87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>
      <c r="A649" s="87"/>
      <c r="B649" s="87"/>
      <c r="C649" s="87"/>
      <c r="D649" s="87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>
      <c r="A650" s="87"/>
      <c r="B650" s="87"/>
      <c r="C650" s="87"/>
      <c r="D650" s="87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>
      <c r="A651" s="87"/>
      <c r="B651" s="87"/>
      <c r="C651" s="87"/>
      <c r="D651" s="87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>
      <c r="A652" s="87"/>
      <c r="B652" s="87"/>
      <c r="C652" s="87"/>
      <c r="D652" s="87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>
      <c r="A653" s="87"/>
      <c r="B653" s="87"/>
      <c r="C653" s="87"/>
      <c r="D653" s="87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>
      <c r="A654" s="87"/>
      <c r="B654" s="87"/>
      <c r="C654" s="87"/>
      <c r="D654" s="87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>
      <c r="A655" s="87"/>
      <c r="B655" s="87"/>
      <c r="C655" s="87"/>
      <c r="D655" s="87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>
      <c r="A656" s="87"/>
      <c r="B656" s="87"/>
      <c r="C656" s="87"/>
      <c r="D656" s="87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>
      <c r="A657" s="87"/>
      <c r="B657" s="87"/>
      <c r="C657" s="87"/>
      <c r="D657" s="87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>
      <c r="A658" s="87"/>
      <c r="B658" s="87"/>
      <c r="C658" s="87"/>
      <c r="D658" s="87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>
      <c r="A659" s="87"/>
      <c r="B659" s="87"/>
      <c r="C659" s="87"/>
      <c r="D659" s="87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>
      <c r="A660" s="87"/>
      <c r="B660" s="87"/>
      <c r="C660" s="87"/>
      <c r="D660" s="87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>
      <c r="A661" s="87"/>
      <c r="B661" s="87"/>
      <c r="C661" s="87"/>
      <c r="D661" s="87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>
      <c r="A662" s="87"/>
      <c r="B662" s="87"/>
      <c r="C662" s="87"/>
      <c r="D662" s="87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>
      <c r="A663" s="87"/>
      <c r="B663" s="87"/>
      <c r="C663" s="87"/>
      <c r="D663" s="87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>
      <c r="A664" s="87"/>
      <c r="B664" s="87"/>
      <c r="C664" s="87"/>
      <c r="D664" s="87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>
      <c r="A665" s="87"/>
      <c r="B665" s="87"/>
      <c r="C665" s="87"/>
      <c r="D665" s="87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>
      <c r="A666" s="87"/>
      <c r="B666" s="87"/>
      <c r="C666" s="87"/>
      <c r="D666" s="87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>
      <c r="A667" s="87"/>
      <c r="B667" s="87"/>
      <c r="C667" s="87"/>
      <c r="D667" s="87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>
      <c r="A668" s="87"/>
      <c r="B668" s="87"/>
      <c r="C668" s="87"/>
      <c r="D668" s="87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>
      <c r="A669" s="87"/>
      <c r="B669" s="87"/>
      <c r="C669" s="87"/>
      <c r="D669" s="87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>
      <c r="A670" s="87"/>
      <c r="B670" s="87"/>
      <c r="C670" s="87"/>
      <c r="D670" s="87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>
      <c r="A671" s="87"/>
      <c r="B671" s="87"/>
      <c r="C671" s="87"/>
      <c r="D671" s="87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>
      <c r="A672" s="87"/>
      <c r="B672" s="87"/>
      <c r="C672" s="87"/>
      <c r="D672" s="87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>
      <c r="A673" s="87"/>
      <c r="B673" s="87"/>
      <c r="C673" s="87"/>
      <c r="D673" s="87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>
      <c r="A674" s="87"/>
      <c r="B674" s="87"/>
      <c r="C674" s="87"/>
      <c r="D674" s="87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>
      <c r="A675" s="87"/>
      <c r="B675" s="87"/>
      <c r="C675" s="87"/>
      <c r="D675" s="87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>
      <c r="A676" s="87"/>
      <c r="B676" s="87"/>
      <c r="C676" s="87"/>
      <c r="D676" s="87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>
      <c r="A677" s="87"/>
      <c r="B677" s="87"/>
      <c r="C677" s="87"/>
      <c r="D677" s="87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>
      <c r="A678" s="87"/>
      <c r="B678" s="87"/>
      <c r="C678" s="87"/>
      <c r="D678" s="87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>
      <c r="A679" s="87"/>
      <c r="B679" s="87"/>
      <c r="C679" s="87"/>
      <c r="D679" s="87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>
      <c r="A680" s="87"/>
      <c r="B680" s="87"/>
      <c r="C680" s="87"/>
      <c r="D680" s="87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>
      <c r="A681" s="87"/>
      <c r="B681" s="87"/>
      <c r="C681" s="87"/>
      <c r="D681" s="87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>
      <c r="A682" s="87"/>
      <c r="B682" s="87"/>
      <c r="C682" s="87"/>
      <c r="D682" s="87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>
      <c r="A683" s="87"/>
      <c r="B683" s="87"/>
      <c r="C683" s="87"/>
      <c r="D683" s="87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>
      <c r="A684" s="87"/>
      <c r="B684" s="87"/>
      <c r="C684" s="87"/>
      <c r="D684" s="87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>
      <c r="A685" s="87"/>
      <c r="B685" s="87"/>
      <c r="C685" s="87"/>
      <c r="D685" s="87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>
      <c r="A686" s="87"/>
      <c r="B686" s="87"/>
      <c r="C686" s="87"/>
      <c r="D686" s="87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>
      <c r="A687" s="87"/>
      <c r="B687" s="87"/>
      <c r="C687" s="87"/>
      <c r="D687" s="87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>
      <c r="A688" s="87"/>
      <c r="B688" s="87"/>
      <c r="C688" s="87"/>
      <c r="D688" s="87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>
      <c r="A689" s="87"/>
      <c r="B689" s="87"/>
      <c r="C689" s="87"/>
      <c r="D689" s="87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>
      <c r="A690" s="87"/>
      <c r="B690" s="87"/>
      <c r="C690" s="87"/>
      <c r="D690" s="87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>
      <c r="A691" s="87"/>
      <c r="B691" s="87"/>
      <c r="C691" s="87"/>
      <c r="D691" s="87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>
      <c r="A692" s="87"/>
      <c r="B692" s="87"/>
      <c r="C692" s="87"/>
      <c r="D692" s="87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>
      <c r="A693" s="87"/>
      <c r="B693" s="87"/>
      <c r="C693" s="87"/>
      <c r="D693" s="87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>
      <c r="A694" s="87"/>
      <c r="B694" s="87"/>
      <c r="C694" s="87"/>
      <c r="D694" s="87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>
      <c r="A695" s="87"/>
      <c r="B695" s="87"/>
      <c r="C695" s="87"/>
      <c r="D695" s="87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>
      <c r="A696" s="87"/>
      <c r="B696" s="87"/>
      <c r="C696" s="87"/>
      <c r="D696" s="87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>
      <c r="A697" s="87"/>
      <c r="B697" s="87"/>
      <c r="C697" s="87"/>
      <c r="D697" s="87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>
      <c r="A698" s="87"/>
      <c r="B698" s="87"/>
      <c r="C698" s="87"/>
      <c r="D698" s="87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>
      <c r="A699" s="87"/>
      <c r="B699" s="87"/>
      <c r="C699" s="87"/>
      <c r="D699" s="87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>
      <c r="A700" s="87"/>
      <c r="B700" s="87"/>
      <c r="C700" s="87"/>
      <c r="D700" s="87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>
      <c r="A701" s="87"/>
      <c r="B701" s="87"/>
      <c r="C701" s="87"/>
      <c r="D701" s="87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>
      <c r="A702" s="87"/>
      <c r="B702" s="87"/>
      <c r="C702" s="87"/>
      <c r="D702" s="87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>
      <c r="A703" s="87"/>
      <c r="B703" s="87"/>
      <c r="C703" s="87"/>
      <c r="D703" s="87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>
      <c r="A704" s="87"/>
      <c r="B704" s="87"/>
      <c r="C704" s="87"/>
      <c r="D704" s="87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>
      <c r="A705" s="87"/>
      <c r="B705" s="87"/>
      <c r="C705" s="87"/>
      <c r="D705" s="87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>
      <c r="A706" s="87"/>
      <c r="B706" s="87"/>
      <c r="C706" s="87"/>
      <c r="D706" s="87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>
      <c r="A707" s="87"/>
      <c r="B707" s="87"/>
      <c r="C707" s="87"/>
      <c r="D707" s="87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>
      <c r="A708" s="87"/>
      <c r="B708" s="87"/>
      <c r="C708" s="87"/>
      <c r="D708" s="87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>
      <c r="A709" s="87"/>
      <c r="B709" s="87"/>
      <c r="C709" s="87"/>
      <c r="D709" s="87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>
      <c r="A710" s="87"/>
      <c r="B710" s="87"/>
      <c r="C710" s="87"/>
      <c r="D710" s="87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>
      <c r="A711" s="87"/>
      <c r="B711" s="87"/>
      <c r="C711" s="87"/>
      <c r="D711" s="87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>
      <c r="A712" s="87"/>
      <c r="B712" s="87"/>
      <c r="C712" s="87"/>
      <c r="D712" s="87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>
      <c r="A713" s="87"/>
      <c r="B713" s="87"/>
      <c r="C713" s="87"/>
      <c r="D713" s="87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>
      <c r="A714" s="87"/>
      <c r="B714" s="87"/>
      <c r="C714" s="87"/>
      <c r="D714" s="87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>
      <c r="A715" s="87"/>
      <c r="B715" s="87"/>
      <c r="C715" s="87"/>
      <c r="D715" s="87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>
      <c r="A716" s="87"/>
      <c r="B716" s="87"/>
      <c r="C716" s="87"/>
      <c r="D716" s="87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>
      <c r="A717" s="87"/>
      <c r="B717" s="87"/>
      <c r="C717" s="87"/>
      <c r="D717" s="87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>
      <c r="A718" s="87"/>
      <c r="B718" s="87"/>
      <c r="C718" s="87"/>
      <c r="D718" s="87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>
      <c r="A719" s="87"/>
      <c r="B719" s="87"/>
      <c r="C719" s="87"/>
      <c r="D719" s="87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>
      <c r="A720" s="87"/>
      <c r="B720" s="87"/>
      <c r="C720" s="87"/>
      <c r="D720" s="87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>
      <c r="A721" s="87"/>
      <c r="B721" s="87"/>
      <c r="C721" s="87"/>
      <c r="D721" s="87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>
      <c r="A722" s="87"/>
      <c r="B722" s="87"/>
      <c r="C722" s="87"/>
      <c r="D722" s="87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>
      <c r="A723" s="87"/>
      <c r="B723" s="87"/>
      <c r="C723" s="87"/>
      <c r="D723" s="87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>
      <c r="A724" s="87"/>
      <c r="B724" s="87"/>
      <c r="C724" s="87"/>
      <c r="D724" s="87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>
      <c r="A725" s="87"/>
      <c r="B725" s="87"/>
      <c r="C725" s="87"/>
      <c r="D725" s="87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>
      <c r="A726" s="87"/>
      <c r="B726" s="87"/>
      <c r="C726" s="87"/>
      <c r="D726" s="87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>
      <c r="A727" s="87"/>
      <c r="B727" s="87"/>
      <c r="C727" s="87"/>
      <c r="D727" s="87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>
      <c r="A728" s="87"/>
      <c r="B728" s="87"/>
      <c r="C728" s="87"/>
      <c r="D728" s="87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>
      <c r="A729" s="87"/>
      <c r="B729" s="87"/>
      <c r="C729" s="87"/>
      <c r="D729" s="87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>
      <c r="A730" s="87"/>
      <c r="B730" s="87"/>
      <c r="C730" s="87"/>
      <c r="D730" s="87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>
      <c r="A731" s="87"/>
      <c r="B731" s="87"/>
      <c r="C731" s="87"/>
      <c r="D731" s="87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>
      <c r="A732" s="87"/>
      <c r="B732" s="87"/>
      <c r="C732" s="87"/>
      <c r="D732" s="87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>
      <c r="A733" s="87"/>
      <c r="B733" s="87"/>
      <c r="C733" s="87"/>
      <c r="D733" s="87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>
      <c r="A734" s="87"/>
      <c r="B734" s="87"/>
      <c r="C734" s="87"/>
      <c r="D734" s="87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>
      <c r="A735" s="87"/>
      <c r="B735" s="87"/>
      <c r="C735" s="87"/>
      <c r="D735" s="87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>
      <c r="A736" s="87"/>
      <c r="B736" s="87"/>
      <c r="C736" s="87"/>
      <c r="D736" s="87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>
      <c r="A737" s="87"/>
      <c r="B737" s="87"/>
      <c r="C737" s="87"/>
      <c r="D737" s="87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>
      <c r="A738" s="87"/>
      <c r="B738" s="87"/>
      <c r="C738" s="87"/>
      <c r="D738" s="87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>
      <c r="A739" s="87"/>
      <c r="B739" s="87"/>
      <c r="C739" s="87"/>
      <c r="D739" s="87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>
      <c r="A740" s="87"/>
      <c r="B740" s="87"/>
      <c r="C740" s="87"/>
      <c r="D740" s="87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>
      <c r="A741" s="87"/>
      <c r="B741" s="87"/>
      <c r="C741" s="87"/>
      <c r="D741" s="87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>
      <c r="A742" s="87"/>
      <c r="B742" s="87"/>
      <c r="C742" s="87"/>
      <c r="D742" s="87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>
      <c r="A743" s="87"/>
      <c r="B743" s="87"/>
      <c r="C743" s="87"/>
      <c r="D743" s="87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>
      <c r="A744" s="87"/>
      <c r="B744" s="87"/>
      <c r="C744" s="87"/>
      <c r="D744" s="87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>
      <c r="A745" s="87"/>
      <c r="B745" s="87"/>
      <c r="C745" s="87"/>
      <c r="D745" s="87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>
      <c r="A746" s="87"/>
      <c r="B746" s="87"/>
      <c r="C746" s="87"/>
      <c r="D746" s="87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>
      <c r="A747" s="87"/>
      <c r="B747" s="87"/>
      <c r="C747" s="87"/>
      <c r="D747" s="87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>
      <c r="A748" s="87"/>
      <c r="B748" s="87"/>
      <c r="C748" s="87"/>
      <c r="D748" s="87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>
      <c r="A749" s="87"/>
      <c r="B749" s="87"/>
      <c r="C749" s="87"/>
      <c r="D749" s="87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>
      <c r="A750" s="87"/>
      <c r="B750" s="87"/>
      <c r="C750" s="87"/>
      <c r="D750" s="87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>
      <c r="A751" s="87"/>
      <c r="B751" s="87"/>
      <c r="C751" s="87"/>
      <c r="D751" s="87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>
      <c r="A752" s="87"/>
      <c r="B752" s="87"/>
      <c r="C752" s="87"/>
      <c r="D752" s="87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>
      <c r="A753" s="87"/>
      <c r="B753" s="87"/>
      <c r="C753" s="87"/>
      <c r="D753" s="87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>
      <c r="A754" s="87"/>
      <c r="B754" s="87"/>
      <c r="C754" s="87"/>
      <c r="D754" s="87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>
      <c r="A755" s="87"/>
      <c r="B755" s="87"/>
      <c r="C755" s="87"/>
      <c r="D755" s="87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>
      <c r="A756" s="87"/>
      <c r="B756" s="87"/>
      <c r="C756" s="87"/>
      <c r="D756" s="87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>
      <c r="A757" s="87"/>
      <c r="B757" s="87"/>
      <c r="C757" s="87"/>
      <c r="D757" s="87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>
      <c r="A758" s="87"/>
      <c r="B758" s="87"/>
      <c r="C758" s="87"/>
      <c r="D758" s="87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>
      <c r="A759" s="87"/>
      <c r="B759" s="87"/>
      <c r="C759" s="87"/>
      <c r="D759" s="87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>
      <c r="A760" s="87"/>
      <c r="B760" s="87"/>
      <c r="C760" s="87"/>
      <c r="D760" s="87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>
      <c r="A761" s="87"/>
      <c r="B761" s="87"/>
      <c r="C761" s="87"/>
      <c r="D761" s="87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>
      <c r="A762" s="87"/>
      <c r="B762" s="87"/>
      <c r="C762" s="87"/>
      <c r="D762" s="87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>
      <c r="A763" s="87"/>
      <c r="B763" s="87"/>
      <c r="C763" s="87"/>
      <c r="D763" s="87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>
      <c r="A764" s="87"/>
      <c r="B764" s="87"/>
      <c r="C764" s="87"/>
      <c r="D764" s="87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>
      <c r="A765" s="87"/>
      <c r="B765" s="87"/>
      <c r="C765" s="87"/>
      <c r="D765" s="87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>
      <c r="A766" s="87"/>
      <c r="B766" s="87"/>
      <c r="C766" s="87"/>
      <c r="D766" s="87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>
      <c r="A767" s="87"/>
      <c r="B767" s="87"/>
      <c r="C767" s="87"/>
      <c r="D767" s="87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>
      <c r="A768" s="87"/>
      <c r="B768" s="87"/>
      <c r="C768" s="87"/>
      <c r="D768" s="87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>
      <c r="A769" s="87"/>
      <c r="B769" s="87"/>
      <c r="C769" s="87"/>
      <c r="D769" s="87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>
      <c r="A770" s="87"/>
      <c r="B770" s="87"/>
      <c r="C770" s="87"/>
      <c r="D770" s="87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>
      <c r="A771" s="87"/>
      <c r="B771" s="87"/>
      <c r="C771" s="87"/>
      <c r="D771" s="87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>
      <c r="A772" s="87"/>
      <c r="B772" s="87"/>
      <c r="C772" s="87"/>
      <c r="D772" s="87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>
      <c r="A773" s="87"/>
      <c r="B773" s="87"/>
      <c r="C773" s="87"/>
      <c r="D773" s="87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>
      <c r="A774" s="87"/>
      <c r="B774" s="87"/>
      <c r="C774" s="87"/>
      <c r="D774" s="87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>
      <c r="A775" s="87"/>
      <c r="B775" s="87"/>
      <c r="C775" s="87"/>
      <c r="D775" s="87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>
      <c r="A776" s="87"/>
      <c r="B776" s="87"/>
      <c r="C776" s="87"/>
      <c r="D776" s="87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>
      <c r="A777" s="87"/>
      <c r="B777" s="87"/>
      <c r="C777" s="87"/>
      <c r="D777" s="87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>
      <c r="A778" s="87"/>
      <c r="B778" s="87"/>
      <c r="C778" s="87"/>
      <c r="D778" s="87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>
      <c r="A779" s="87"/>
      <c r="B779" s="87"/>
      <c r="C779" s="87"/>
      <c r="D779" s="87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>
      <c r="A780" s="87"/>
      <c r="B780" s="87"/>
      <c r="C780" s="87"/>
      <c r="D780" s="87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>
      <c r="A781" s="87"/>
      <c r="B781" s="87"/>
      <c r="C781" s="87"/>
      <c r="D781" s="87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>
      <c r="A782" s="87"/>
      <c r="B782" s="87"/>
      <c r="C782" s="87"/>
      <c r="D782" s="87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>
      <c r="A783" s="87"/>
      <c r="B783" s="87"/>
      <c r="C783" s="87"/>
      <c r="D783" s="87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>
      <c r="A784" s="87"/>
      <c r="B784" s="87"/>
      <c r="C784" s="87"/>
      <c r="D784" s="87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>
      <c r="A785" s="87"/>
      <c r="B785" s="87"/>
      <c r="C785" s="87"/>
      <c r="D785" s="87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>
      <c r="A786" s="87"/>
      <c r="B786" s="87"/>
      <c r="C786" s="87"/>
      <c r="D786" s="87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>
      <c r="A787" s="87"/>
      <c r="B787" s="87"/>
      <c r="C787" s="87"/>
      <c r="D787" s="87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>
      <c r="A788" s="87"/>
      <c r="B788" s="87"/>
      <c r="C788" s="87"/>
      <c r="D788" s="87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>
      <c r="A789" s="87"/>
      <c r="B789" s="87"/>
      <c r="C789" s="87"/>
      <c r="D789" s="87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>
      <c r="A790" s="87"/>
      <c r="B790" s="87"/>
      <c r="C790" s="87"/>
      <c r="D790" s="87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>
      <c r="A791" s="87"/>
      <c r="B791" s="87"/>
      <c r="C791" s="87"/>
      <c r="D791" s="87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>
      <c r="A792" s="87"/>
      <c r="B792" s="87"/>
      <c r="C792" s="87"/>
      <c r="D792" s="87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>
      <c r="A793" s="87"/>
      <c r="B793" s="87"/>
      <c r="C793" s="87"/>
      <c r="D793" s="87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>
      <c r="A794" s="87"/>
      <c r="B794" s="87"/>
      <c r="C794" s="87"/>
      <c r="D794" s="87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>
      <c r="A795" s="87"/>
      <c r="B795" s="87"/>
      <c r="C795" s="87"/>
      <c r="D795" s="87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>
      <c r="A796" s="87"/>
      <c r="B796" s="87"/>
      <c r="C796" s="87"/>
      <c r="D796" s="87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>
      <c r="A797" s="87"/>
      <c r="B797" s="87"/>
      <c r="C797" s="87"/>
      <c r="D797" s="87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>
      <c r="A798" s="87"/>
      <c r="B798" s="87"/>
      <c r="C798" s="87"/>
      <c r="D798" s="87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>
      <c r="A799" s="87"/>
      <c r="B799" s="87"/>
      <c r="C799" s="87"/>
      <c r="D799" s="87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>
      <c r="A800" s="87"/>
      <c r="B800" s="87"/>
      <c r="C800" s="87"/>
      <c r="D800" s="87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>
      <c r="A801" s="87"/>
      <c r="B801" s="87"/>
      <c r="C801" s="87"/>
      <c r="D801" s="87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>
      <c r="A802" s="87"/>
      <c r="B802" s="87"/>
      <c r="C802" s="87"/>
      <c r="D802" s="87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>
      <c r="A803" s="87"/>
      <c r="B803" s="87"/>
      <c r="C803" s="87"/>
      <c r="D803" s="87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>
      <c r="A804" s="87"/>
      <c r="B804" s="87"/>
      <c r="C804" s="87"/>
      <c r="D804" s="87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>
      <c r="A805" s="87"/>
      <c r="B805" s="87"/>
      <c r="C805" s="87"/>
      <c r="D805" s="87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>
      <c r="A806" s="87"/>
      <c r="B806" s="87"/>
      <c r="C806" s="87"/>
      <c r="D806" s="87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>
      <c r="A807" s="87"/>
      <c r="B807" s="87"/>
      <c r="C807" s="87"/>
      <c r="D807" s="87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>
      <c r="A808" s="87"/>
      <c r="B808" s="87"/>
      <c r="C808" s="87"/>
      <c r="D808" s="87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>
      <c r="A809" s="87"/>
      <c r="B809" s="87"/>
      <c r="C809" s="87"/>
      <c r="D809" s="87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>
      <c r="A810" s="87"/>
      <c r="B810" s="87"/>
      <c r="C810" s="87"/>
      <c r="D810" s="87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>
      <c r="A811" s="87"/>
      <c r="B811" s="87"/>
      <c r="C811" s="87"/>
      <c r="D811" s="87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>
      <c r="A812" s="87"/>
      <c r="B812" s="87"/>
      <c r="C812" s="87"/>
      <c r="D812" s="87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>
      <c r="A813" s="87"/>
      <c r="B813" s="87"/>
      <c r="C813" s="87"/>
      <c r="D813" s="87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>
      <c r="A814" s="87"/>
      <c r="B814" s="87"/>
      <c r="C814" s="87"/>
      <c r="D814" s="87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>
      <c r="A815" s="87"/>
      <c r="B815" s="87"/>
      <c r="C815" s="87"/>
      <c r="D815" s="87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>
      <c r="A816" s="87"/>
      <c r="B816" s="87"/>
      <c r="C816" s="87"/>
      <c r="D816" s="87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>
      <c r="A817" s="87"/>
      <c r="B817" s="87"/>
      <c r="C817" s="87"/>
      <c r="D817" s="87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>
      <c r="A818" s="87"/>
      <c r="B818" s="87"/>
      <c r="C818" s="87"/>
      <c r="D818" s="87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>
      <c r="A819" s="87"/>
      <c r="B819" s="87"/>
      <c r="C819" s="87"/>
      <c r="D819" s="87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>
      <c r="A820" s="87"/>
      <c r="B820" s="87"/>
      <c r="C820" s="87"/>
      <c r="D820" s="87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>
      <c r="A821" s="87"/>
      <c r="B821" s="87"/>
      <c r="C821" s="87"/>
      <c r="D821" s="87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>
      <c r="A822" s="87"/>
      <c r="B822" s="87"/>
      <c r="C822" s="87"/>
      <c r="D822" s="87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>
      <c r="A823" s="87"/>
      <c r="B823" s="87"/>
      <c r="C823" s="87"/>
      <c r="D823" s="87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>
      <c r="A824" s="87"/>
      <c r="B824" s="87"/>
      <c r="C824" s="87"/>
      <c r="D824" s="87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>
      <c r="A825" s="87"/>
      <c r="B825" s="87"/>
      <c r="C825" s="87"/>
      <c r="D825" s="87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>
      <c r="A826" s="87"/>
      <c r="B826" s="87"/>
      <c r="C826" s="87"/>
      <c r="D826" s="87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>
      <c r="A827" s="87"/>
      <c r="B827" s="87"/>
      <c r="C827" s="87"/>
      <c r="D827" s="87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>
      <c r="A828" s="87"/>
      <c r="B828" s="87"/>
      <c r="C828" s="87"/>
      <c r="D828" s="87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>
      <c r="A829" s="87"/>
      <c r="B829" s="87"/>
      <c r="C829" s="87"/>
      <c r="D829" s="87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>
      <c r="A830" s="87"/>
      <c r="B830" s="87"/>
      <c r="C830" s="87"/>
      <c r="D830" s="87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>
      <c r="A831" s="87"/>
      <c r="B831" s="87"/>
      <c r="C831" s="87"/>
      <c r="D831" s="87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>
      <c r="A832" s="87"/>
      <c r="B832" s="87"/>
      <c r="C832" s="87"/>
      <c r="D832" s="87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>
      <c r="A833" s="87"/>
      <c r="B833" s="87"/>
      <c r="C833" s="87"/>
      <c r="D833" s="87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>
      <c r="A834" s="87"/>
      <c r="B834" s="87"/>
      <c r="C834" s="87"/>
      <c r="D834" s="87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>
      <c r="A835" s="87"/>
      <c r="B835" s="87"/>
      <c r="C835" s="87"/>
      <c r="D835" s="87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>
      <c r="A836" s="87"/>
      <c r="B836" s="87"/>
      <c r="C836" s="87"/>
      <c r="D836" s="87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>
      <c r="A837" s="87"/>
      <c r="B837" s="87"/>
      <c r="C837" s="87"/>
      <c r="D837" s="87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>
      <c r="A838" s="87"/>
      <c r="B838" s="87"/>
      <c r="C838" s="87"/>
      <c r="D838" s="87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>
      <c r="A839" s="87"/>
      <c r="B839" s="87"/>
      <c r="C839" s="87"/>
      <c r="D839" s="87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>
      <c r="A840" s="87"/>
      <c r="B840" s="87"/>
      <c r="C840" s="87"/>
      <c r="D840" s="87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>
      <c r="A841" s="87"/>
      <c r="B841" s="87"/>
      <c r="C841" s="87"/>
      <c r="D841" s="87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>
      <c r="A842" s="87"/>
      <c r="B842" s="87"/>
      <c r="C842" s="87"/>
      <c r="D842" s="87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>
      <c r="A843" s="87"/>
      <c r="B843" s="87"/>
      <c r="C843" s="87"/>
      <c r="D843" s="87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>
      <c r="A844" s="87"/>
      <c r="B844" s="87"/>
      <c r="C844" s="87"/>
      <c r="D844" s="87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>
      <c r="A845" s="87"/>
      <c r="B845" s="87"/>
      <c r="C845" s="87"/>
      <c r="D845" s="87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>
      <c r="A846" s="87"/>
      <c r="B846" s="87"/>
      <c r="C846" s="87"/>
      <c r="D846" s="87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>
      <c r="A847" s="87"/>
      <c r="B847" s="87"/>
      <c r="C847" s="87"/>
      <c r="D847" s="87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>
      <c r="A848" s="87"/>
      <c r="B848" s="87"/>
      <c r="C848" s="87"/>
      <c r="D848" s="87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>
      <c r="A849" s="87"/>
      <c r="B849" s="87"/>
      <c r="C849" s="87"/>
      <c r="D849" s="87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>
      <c r="A850" s="87"/>
      <c r="B850" s="87"/>
      <c r="C850" s="87"/>
      <c r="D850" s="87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>
      <c r="A851" s="87"/>
      <c r="B851" s="87"/>
      <c r="C851" s="87"/>
      <c r="D851" s="87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>
      <c r="A852" s="87"/>
      <c r="B852" s="87"/>
      <c r="C852" s="87"/>
      <c r="D852" s="87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>
      <c r="A853" s="87"/>
      <c r="B853" s="87"/>
      <c r="C853" s="87"/>
      <c r="D853" s="87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>
      <c r="A854" s="87"/>
      <c r="B854" s="87"/>
      <c r="C854" s="87"/>
      <c r="D854" s="87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>
      <c r="A855" s="87"/>
      <c r="B855" s="87"/>
      <c r="C855" s="87"/>
      <c r="D855" s="87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>
      <c r="A856" s="87"/>
      <c r="B856" s="87"/>
      <c r="C856" s="87"/>
      <c r="D856" s="87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>
      <c r="A857" s="87"/>
      <c r="B857" s="87"/>
      <c r="C857" s="87"/>
      <c r="D857" s="87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>
      <c r="A858" s="87"/>
      <c r="B858" s="87"/>
      <c r="C858" s="87"/>
      <c r="D858" s="87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>
      <c r="A859" s="87"/>
      <c r="B859" s="87"/>
      <c r="C859" s="87"/>
      <c r="D859" s="87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>
      <c r="A860" s="87"/>
      <c r="B860" s="87"/>
      <c r="C860" s="87"/>
      <c r="D860" s="87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>
      <c r="A861" s="87"/>
      <c r="B861" s="87"/>
      <c r="C861" s="87"/>
      <c r="D861" s="87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>
      <c r="A862" s="87"/>
      <c r="B862" s="87"/>
      <c r="C862" s="87"/>
      <c r="D862" s="87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>
      <c r="A863" s="87"/>
      <c r="B863" s="87"/>
      <c r="C863" s="87"/>
      <c r="D863" s="87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>
      <c r="A864" s="87"/>
      <c r="B864" s="87"/>
      <c r="C864" s="87"/>
      <c r="D864" s="87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>
      <c r="A865" s="87"/>
      <c r="B865" s="87"/>
      <c r="C865" s="87"/>
      <c r="D865" s="87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>
      <c r="A866" s="87"/>
      <c r="B866" s="87"/>
      <c r="C866" s="87"/>
      <c r="D866" s="87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>
      <c r="A867" s="87"/>
      <c r="B867" s="87"/>
      <c r="C867" s="87"/>
      <c r="D867" s="87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>
      <c r="A868" s="87"/>
      <c r="B868" s="87"/>
      <c r="C868" s="87"/>
      <c r="D868" s="87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>
      <c r="A869" s="87"/>
      <c r="B869" s="87"/>
      <c r="C869" s="87"/>
      <c r="D869" s="87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>
      <c r="A870" s="87"/>
      <c r="B870" s="87"/>
      <c r="C870" s="87"/>
      <c r="D870" s="87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>
      <c r="A871" s="87"/>
      <c r="B871" s="87"/>
      <c r="C871" s="87"/>
      <c r="D871" s="87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>
      <c r="A872" s="87"/>
      <c r="B872" s="87"/>
      <c r="C872" s="87"/>
      <c r="D872" s="87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>
      <c r="A873" s="87"/>
      <c r="B873" s="87"/>
      <c r="C873" s="87"/>
      <c r="D873" s="87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>
      <c r="A874" s="87"/>
      <c r="B874" s="87"/>
      <c r="C874" s="87"/>
      <c r="D874" s="87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>
      <c r="A875" s="87"/>
      <c r="B875" s="87"/>
      <c r="C875" s="87"/>
      <c r="D875" s="87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>
      <c r="A876" s="87"/>
      <c r="B876" s="87"/>
      <c r="C876" s="87"/>
      <c r="D876" s="87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>
      <c r="A877" s="87"/>
      <c r="B877" s="87"/>
      <c r="C877" s="87"/>
      <c r="D877" s="87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>
      <c r="A878" s="87"/>
      <c r="B878" s="87"/>
      <c r="C878" s="87"/>
      <c r="D878" s="87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>
      <c r="A879" s="87"/>
      <c r="B879" s="87"/>
      <c r="C879" s="87"/>
      <c r="D879" s="87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>
      <c r="A880" s="87"/>
      <c r="B880" s="87"/>
      <c r="C880" s="87"/>
      <c r="D880" s="87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>
      <c r="A881" s="87"/>
      <c r="B881" s="87"/>
      <c r="C881" s="87"/>
      <c r="D881" s="87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>
      <c r="A882" s="87"/>
      <c r="B882" s="87"/>
      <c r="C882" s="87"/>
      <c r="D882" s="87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>
      <c r="A883" s="87"/>
      <c r="B883" s="87"/>
      <c r="C883" s="87"/>
      <c r="D883" s="87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>
      <c r="A884" s="87"/>
      <c r="B884" s="87"/>
      <c r="C884" s="87"/>
      <c r="D884" s="87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>
      <c r="A885" s="87"/>
      <c r="B885" s="87"/>
      <c r="C885" s="87"/>
      <c r="D885" s="87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>
      <c r="A886" s="87"/>
      <c r="B886" s="87"/>
      <c r="C886" s="87"/>
      <c r="D886" s="87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>
      <c r="A887" s="87"/>
      <c r="B887" s="87"/>
      <c r="C887" s="87"/>
      <c r="D887" s="87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>
      <c r="A888" s="87"/>
      <c r="B888" s="87"/>
      <c r="C888" s="87"/>
      <c r="D888" s="87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>
      <c r="A889" s="87"/>
      <c r="B889" s="87"/>
      <c r="C889" s="87"/>
      <c r="D889" s="87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>
      <c r="A890" s="87"/>
      <c r="B890" s="87"/>
      <c r="C890" s="87"/>
      <c r="D890" s="87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>
      <c r="A891" s="87"/>
      <c r="B891" s="87"/>
      <c r="C891" s="87"/>
      <c r="D891" s="87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>
      <c r="A892" s="87"/>
      <c r="B892" s="87"/>
      <c r="C892" s="87"/>
      <c r="D892" s="87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>
      <c r="A893" s="87"/>
      <c r="B893" s="87"/>
      <c r="C893" s="87"/>
      <c r="D893" s="87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>
      <c r="A894" s="87"/>
      <c r="B894" s="87"/>
      <c r="C894" s="87"/>
      <c r="D894" s="87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>
      <c r="A895" s="87"/>
      <c r="B895" s="87"/>
      <c r="C895" s="87"/>
      <c r="D895" s="87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>
      <c r="A896" s="87"/>
      <c r="B896" s="87"/>
      <c r="C896" s="87"/>
      <c r="D896" s="87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>
      <c r="A897" s="87"/>
      <c r="B897" s="87"/>
      <c r="C897" s="87"/>
      <c r="D897" s="87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>
      <c r="A898" s="87"/>
      <c r="B898" s="87"/>
      <c r="C898" s="87"/>
      <c r="D898" s="87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>
      <c r="A899" s="87"/>
      <c r="B899" s="87"/>
      <c r="C899" s="87"/>
      <c r="D899" s="87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>
      <c r="A900" s="87"/>
      <c r="B900" s="87"/>
      <c r="C900" s="87"/>
      <c r="D900" s="87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>
      <c r="A901" s="87"/>
      <c r="B901" s="87"/>
      <c r="C901" s="87"/>
      <c r="D901" s="87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>
      <c r="A902" s="87"/>
      <c r="B902" s="87"/>
      <c r="C902" s="87"/>
      <c r="D902" s="87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>
      <c r="A903" s="87"/>
      <c r="B903" s="87"/>
      <c r="C903" s="87"/>
      <c r="D903" s="87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>
      <c r="A904" s="87"/>
      <c r="B904" s="87"/>
      <c r="C904" s="87"/>
      <c r="D904" s="87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>
      <c r="A905" s="87"/>
      <c r="B905" s="87"/>
      <c r="C905" s="87"/>
      <c r="D905" s="87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>
      <c r="A906" s="87"/>
      <c r="B906" s="87"/>
      <c r="C906" s="87"/>
      <c r="D906" s="87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>
      <c r="A907" s="87"/>
      <c r="B907" s="87"/>
      <c r="C907" s="87"/>
      <c r="D907" s="87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>
      <c r="A908" s="87"/>
      <c r="B908" s="87"/>
      <c r="C908" s="87"/>
      <c r="D908" s="87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>
      <c r="A909" s="87"/>
      <c r="B909" s="87"/>
      <c r="C909" s="87"/>
      <c r="D909" s="87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>
      <c r="A910" s="87"/>
      <c r="B910" s="87"/>
      <c r="C910" s="87"/>
      <c r="D910" s="87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>
      <c r="A911" s="87"/>
      <c r="B911" s="87"/>
      <c r="C911" s="87"/>
      <c r="D911" s="87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>
      <c r="A912" s="87"/>
      <c r="B912" s="87"/>
      <c r="C912" s="87"/>
      <c r="D912" s="87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>
      <c r="A913" s="87"/>
      <c r="B913" s="87"/>
      <c r="C913" s="87"/>
      <c r="D913" s="87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>
      <c r="A914" s="87"/>
      <c r="B914" s="87"/>
      <c r="C914" s="87"/>
      <c r="D914" s="87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>
      <c r="A915" s="87"/>
      <c r="B915" s="87"/>
      <c r="C915" s="87"/>
      <c r="D915" s="87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>
      <c r="A916" s="87"/>
      <c r="B916" s="87"/>
      <c r="C916" s="87"/>
      <c r="D916" s="87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>
      <c r="A917" s="87"/>
      <c r="B917" s="87"/>
      <c r="C917" s="87"/>
      <c r="D917" s="87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>
      <c r="A918" s="87"/>
      <c r="B918" s="87"/>
      <c r="C918" s="87"/>
      <c r="D918" s="87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>
      <c r="A919" s="87"/>
      <c r="B919" s="87"/>
      <c r="C919" s="87"/>
      <c r="D919" s="87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>
      <c r="A920" s="87"/>
      <c r="B920" s="87"/>
      <c r="C920" s="87"/>
      <c r="D920" s="87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>
      <c r="A921" s="87"/>
      <c r="B921" s="87"/>
      <c r="C921" s="87"/>
      <c r="D921" s="87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>
      <c r="A922" s="87"/>
      <c r="B922" s="87"/>
      <c r="C922" s="87"/>
      <c r="D922" s="87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>
      <c r="A923" s="87"/>
      <c r="B923" s="87"/>
      <c r="C923" s="87"/>
      <c r="D923" s="87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>
      <c r="A924" s="87"/>
      <c r="B924" s="87"/>
      <c r="C924" s="87"/>
      <c r="D924" s="87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>
      <c r="A925" s="87"/>
      <c r="B925" s="87"/>
      <c r="C925" s="87"/>
      <c r="D925" s="87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>
      <c r="A926" s="87"/>
      <c r="B926" s="87"/>
      <c r="C926" s="87"/>
      <c r="D926" s="87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>
      <c r="A927" s="87"/>
      <c r="B927" s="87"/>
      <c r="C927" s="87"/>
      <c r="D927" s="87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>
      <c r="A928" s="87"/>
      <c r="B928" s="87"/>
      <c r="C928" s="87"/>
      <c r="D928" s="87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>
      <c r="A929" s="87"/>
      <c r="B929" s="87"/>
      <c r="C929" s="87"/>
      <c r="D929" s="87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>
      <c r="A930" s="87"/>
      <c r="B930" s="87"/>
      <c r="C930" s="87"/>
      <c r="D930" s="87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>
      <c r="A931" s="87"/>
      <c r="B931" s="87"/>
      <c r="C931" s="87"/>
      <c r="D931" s="87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>
      <c r="A932" s="87"/>
      <c r="B932" s="87"/>
      <c r="C932" s="87"/>
      <c r="D932" s="87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>
      <c r="A933" s="87"/>
      <c r="B933" s="87"/>
      <c r="C933" s="87"/>
      <c r="D933" s="87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>
      <c r="A934" s="87"/>
      <c r="B934" s="87"/>
      <c r="C934" s="87"/>
      <c r="D934" s="87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>
      <c r="A935" s="87"/>
      <c r="B935" s="87"/>
      <c r="C935" s="87"/>
      <c r="D935" s="87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>
      <c r="A936" s="87"/>
      <c r="B936" s="87"/>
      <c r="C936" s="87"/>
      <c r="D936" s="87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>
      <c r="A937" s="87"/>
      <c r="B937" s="87"/>
      <c r="C937" s="87"/>
      <c r="D937" s="87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>
      <c r="A938" s="87"/>
      <c r="B938" s="87"/>
      <c r="C938" s="87"/>
      <c r="D938" s="87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>
      <c r="A939" s="87"/>
      <c r="B939" s="87"/>
      <c r="C939" s="87"/>
      <c r="D939" s="87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>
      <c r="A940" s="87"/>
      <c r="B940" s="87"/>
      <c r="C940" s="87"/>
      <c r="D940" s="87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>
      <c r="A941" s="87"/>
      <c r="B941" s="87"/>
      <c r="C941" s="87"/>
      <c r="D941" s="87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>
      <c r="A942" s="87"/>
      <c r="B942" s="87"/>
      <c r="C942" s="87"/>
      <c r="D942" s="87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>
      <c r="A943" s="87"/>
      <c r="B943" s="87"/>
      <c r="C943" s="87"/>
      <c r="D943" s="87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>
      <c r="A944" s="87"/>
      <c r="B944" s="87"/>
      <c r="C944" s="87"/>
      <c r="D944" s="87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>
      <c r="A945" s="87"/>
      <c r="B945" s="87"/>
      <c r="C945" s="87"/>
      <c r="D945" s="87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>
      <c r="A946" s="87"/>
      <c r="B946" s="87"/>
      <c r="C946" s="87"/>
      <c r="D946" s="87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>
      <c r="A947" s="87"/>
      <c r="B947" s="87"/>
      <c r="C947" s="87"/>
      <c r="D947" s="87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>
      <c r="A948" s="87"/>
      <c r="B948" s="87"/>
      <c r="C948" s="87"/>
      <c r="D948" s="87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>
      <c r="A949" s="87"/>
      <c r="B949" s="87"/>
      <c r="C949" s="87"/>
      <c r="D949" s="87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>
      <c r="A950" s="87"/>
      <c r="B950" s="87"/>
      <c r="C950" s="87"/>
      <c r="D950" s="87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>
      <c r="A951" s="87"/>
      <c r="B951" s="87"/>
      <c r="C951" s="87"/>
      <c r="D951" s="87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>
      <c r="A952" s="87"/>
      <c r="B952" s="87"/>
      <c r="C952" s="87"/>
      <c r="D952" s="87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>
      <c r="A953" s="87"/>
      <c r="B953" s="87"/>
      <c r="C953" s="87"/>
      <c r="D953" s="87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>
      <c r="A954" s="87"/>
      <c r="B954" s="87"/>
      <c r="C954" s="87"/>
      <c r="D954" s="87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>
      <c r="A955" s="87"/>
      <c r="B955" s="87"/>
      <c r="C955" s="87"/>
      <c r="D955" s="87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>
      <c r="A956" s="87"/>
      <c r="B956" s="87"/>
      <c r="C956" s="87"/>
      <c r="D956" s="87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>
      <c r="A957" s="87"/>
      <c r="B957" s="87"/>
      <c r="C957" s="87"/>
      <c r="D957" s="87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>
      <c r="A958" s="87"/>
      <c r="B958" s="87"/>
      <c r="C958" s="87"/>
      <c r="D958" s="87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>
      <c r="A959" s="87"/>
      <c r="B959" s="87"/>
      <c r="C959" s="87"/>
      <c r="D959" s="87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>
      <c r="A960" s="87"/>
      <c r="B960" s="87"/>
      <c r="C960" s="87"/>
      <c r="D960" s="87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>
      <c r="A961" s="87"/>
      <c r="B961" s="87"/>
      <c r="C961" s="87"/>
      <c r="D961" s="87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>
      <c r="A962" s="87"/>
      <c r="B962" s="87"/>
      <c r="C962" s="87"/>
      <c r="D962" s="87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>
      <c r="A963" s="87"/>
      <c r="B963" s="87"/>
      <c r="C963" s="87"/>
      <c r="D963" s="87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>
      <c r="A964" s="87"/>
      <c r="B964" s="87"/>
      <c r="C964" s="87"/>
      <c r="D964" s="87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>
      <c r="A965" s="87"/>
      <c r="B965" s="87"/>
      <c r="C965" s="87"/>
      <c r="D965" s="87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>
      <c r="A966" s="87"/>
      <c r="B966" s="87"/>
      <c r="C966" s="87"/>
      <c r="D966" s="87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>
      <c r="A967" s="87"/>
      <c r="B967" s="87"/>
      <c r="C967" s="87"/>
      <c r="D967" s="87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>
      <c r="A968" s="87"/>
      <c r="B968" s="87"/>
      <c r="C968" s="87"/>
      <c r="D968" s="87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>
      <c r="A969" s="87"/>
      <c r="B969" s="87"/>
      <c r="C969" s="87"/>
      <c r="D969" s="87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>
      <c r="A970" s="87"/>
      <c r="B970" s="87"/>
      <c r="C970" s="87"/>
      <c r="D970" s="87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>
      <c r="A971" s="87"/>
      <c r="B971" s="87"/>
      <c r="C971" s="87"/>
      <c r="D971" s="87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>
      <c r="A972" s="87"/>
      <c r="B972" s="87"/>
      <c r="C972" s="87"/>
      <c r="D972" s="87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>
      <c r="A973" s="87"/>
      <c r="B973" s="87"/>
      <c r="C973" s="87"/>
      <c r="D973" s="87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>
      <c r="A974" s="87"/>
      <c r="B974" s="87"/>
      <c r="C974" s="87"/>
      <c r="D974" s="87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>
      <c r="A975" s="87"/>
      <c r="B975" s="87"/>
      <c r="C975" s="87"/>
      <c r="D975" s="87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>
      <c r="A976" s="87"/>
      <c r="B976" s="87"/>
      <c r="C976" s="87"/>
      <c r="D976" s="87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>
      <c r="A977" s="87"/>
      <c r="B977" s="87"/>
      <c r="C977" s="87"/>
      <c r="D977" s="87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>
      <c r="A978" s="87"/>
      <c r="B978" s="87"/>
      <c r="C978" s="87"/>
      <c r="D978" s="87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>
      <c r="A979" s="87"/>
      <c r="B979" s="87"/>
      <c r="C979" s="87"/>
      <c r="D979" s="87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>
      <c r="A980" s="87"/>
      <c r="B980" s="87"/>
      <c r="C980" s="87"/>
      <c r="D980" s="87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>
      <c r="A981" s="87"/>
      <c r="B981" s="87"/>
      <c r="C981" s="87"/>
      <c r="D981" s="87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>
      <c r="A982" s="87"/>
      <c r="B982" s="87"/>
      <c r="C982" s="87"/>
      <c r="D982" s="87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>
      <c r="A983" s="87"/>
      <c r="B983" s="87"/>
      <c r="C983" s="87"/>
      <c r="D983" s="87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>
      <c r="A984" s="87"/>
      <c r="B984" s="87"/>
      <c r="C984" s="87"/>
      <c r="D984" s="87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>
      <c r="A985" s="87"/>
      <c r="B985" s="87"/>
      <c r="C985" s="87"/>
      <c r="D985" s="87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>
      <c r="A986" s="87"/>
      <c r="B986" s="87"/>
      <c r="C986" s="87"/>
      <c r="D986" s="87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>
      <c r="A987" s="87"/>
      <c r="B987" s="87"/>
      <c r="C987" s="87"/>
      <c r="D987" s="87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>
      <c r="A988" s="87"/>
      <c r="B988" s="87"/>
      <c r="C988" s="87"/>
      <c r="D988" s="87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>
      <c r="A989" s="87"/>
      <c r="B989" s="87"/>
      <c r="C989" s="87"/>
      <c r="D989" s="87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>
      <c r="A990" s="87"/>
      <c r="B990" s="87"/>
      <c r="C990" s="87"/>
      <c r="D990" s="87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>
      <c r="A991" s="87"/>
      <c r="B991" s="87"/>
      <c r="C991" s="87"/>
      <c r="D991" s="87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>
      <c r="A992" s="87"/>
      <c r="B992" s="87"/>
      <c r="C992" s="87"/>
      <c r="D992" s="87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>
      <c r="A993" s="87"/>
      <c r="B993" s="87"/>
      <c r="C993" s="87"/>
      <c r="D993" s="87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>
      <c r="A994" s="87"/>
      <c r="B994" s="87"/>
      <c r="C994" s="87"/>
      <c r="D994" s="87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>
      <c r="A995" s="87"/>
      <c r="B995" s="87"/>
      <c r="C995" s="87"/>
      <c r="D995" s="87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>
      <c r="A996" s="87"/>
      <c r="B996" s="87"/>
      <c r="C996" s="87"/>
      <c r="D996" s="87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>
      <c r="A997" s="87"/>
      <c r="B997" s="87"/>
      <c r="C997" s="87"/>
      <c r="D997" s="87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>
      <c r="A998" s="87"/>
      <c r="B998" s="87"/>
      <c r="C998" s="87"/>
      <c r="D998" s="87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>
      <c r="A999" s="87"/>
      <c r="B999" s="87"/>
      <c r="C999" s="87"/>
      <c r="D999" s="87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</sheetData>
  <mergeCells count="10">
    <mergeCell ref="C4:D4"/>
    <mergeCell ref="B3:D3"/>
    <mergeCell ref="S3:U3"/>
    <mergeCell ref="X3:Z3"/>
    <mergeCell ref="AC3:AE3"/>
    <mergeCell ref="AH3:AJ3"/>
    <mergeCell ref="M3:P3"/>
    <mergeCell ref="O1:P1"/>
    <mergeCell ref="C5:D5"/>
    <mergeCell ref="G3:J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4.43" defaultRowHeight="15.75"/>
  <sheetData>
    <row r="1">
      <c r="A1" s="96" t="s">
        <v>123</v>
      </c>
      <c r="B1" s="96" t="s">
        <v>123</v>
      </c>
      <c r="C1" s="96" t="s">
        <v>123</v>
      </c>
      <c r="D1" s="96" t="s">
        <v>123</v>
      </c>
      <c r="E1" s="96" t="s">
        <v>123</v>
      </c>
      <c r="F1" s="96" t="s">
        <v>123</v>
      </c>
      <c r="G1" s="105" t="s">
        <v>123</v>
      </c>
      <c r="H1" s="105" t="s">
        <v>158</v>
      </c>
      <c r="I1" s="105" t="s">
        <v>52</v>
      </c>
      <c r="K1" s="91" t="s">
        <v>121</v>
      </c>
      <c r="L1" s="91" t="s">
        <v>42</v>
      </c>
      <c r="M1" s="91" t="s">
        <v>119</v>
      </c>
      <c r="N1" s="91" t="s">
        <v>120</v>
      </c>
      <c r="O1" s="91" t="s">
        <v>162</v>
      </c>
      <c r="P1" s="96" t="s">
        <v>134</v>
      </c>
      <c r="Q1" s="96" t="s">
        <v>137</v>
      </c>
      <c r="R1" s="96" t="s">
        <v>127</v>
      </c>
      <c r="S1" s="96" t="s">
        <v>140</v>
      </c>
      <c r="T1" s="98" t="s">
        <v>162</v>
      </c>
    </row>
    <row r="2">
      <c r="A2" s="99">
        <v>15.0</v>
      </c>
      <c r="B2" s="99">
        <v>25.0</v>
      </c>
      <c r="C2" s="99">
        <v>40.0</v>
      </c>
      <c r="D2" s="99">
        <v>60.0</v>
      </c>
      <c r="E2" s="99">
        <v>75.0</v>
      </c>
      <c r="F2" s="99">
        <v>100.0</v>
      </c>
      <c r="G2" s="94" t="s">
        <v>124</v>
      </c>
      <c r="H2" s="93" t="s">
        <v>135</v>
      </c>
      <c r="I2" s="106" t="str">
        <f>INDIRECT(DATOS!C18)</f>
        <v>15</v>
      </c>
      <c r="K2" s="96" t="s">
        <v>160</v>
      </c>
      <c r="L2" s="96" t="s">
        <v>134</v>
      </c>
      <c r="M2" s="96">
        <v>18.0</v>
      </c>
      <c r="N2" s="97">
        <v>1000.0</v>
      </c>
      <c r="O2" s="96" t="s">
        <v>134</v>
      </c>
      <c r="P2" s="96">
        <v>18.0</v>
      </c>
      <c r="Q2" s="96">
        <v>18.0</v>
      </c>
      <c r="R2" s="96">
        <v>18.0</v>
      </c>
      <c r="S2" s="96">
        <v>18.0</v>
      </c>
      <c r="T2" t="str">
        <f>INDIRECT(DATOS!C19)</f>
        <v>#REF!</v>
      </c>
    </row>
    <row r="3">
      <c r="G3" s="94" t="s">
        <v>132</v>
      </c>
      <c r="H3" s="93" t="s">
        <v>138</v>
      </c>
      <c r="I3" s="107" t="s">
        <v>132</v>
      </c>
      <c r="K3" s="96" t="s">
        <v>160</v>
      </c>
      <c r="L3" s="96" t="s">
        <v>134</v>
      </c>
      <c r="M3" s="96">
        <v>36.0</v>
      </c>
      <c r="N3" s="97">
        <v>2350.0</v>
      </c>
      <c r="O3" s="96" t="s">
        <v>163</v>
      </c>
      <c r="P3" s="96">
        <v>36.0</v>
      </c>
      <c r="Q3" s="96">
        <v>36.0</v>
      </c>
      <c r="R3" s="96">
        <v>36.0</v>
      </c>
      <c r="S3" s="96">
        <v>36.0</v>
      </c>
    </row>
    <row r="4">
      <c r="G4" s="94" t="s">
        <v>135</v>
      </c>
      <c r="H4" s="93" t="s">
        <v>141</v>
      </c>
      <c r="I4" s="107" t="s">
        <v>135</v>
      </c>
      <c r="K4" s="96" t="s">
        <v>160</v>
      </c>
      <c r="L4" s="96" t="s">
        <v>134</v>
      </c>
      <c r="M4" s="96">
        <v>58.0</v>
      </c>
      <c r="N4" s="97">
        <v>3750.0</v>
      </c>
      <c r="O4" s="96" t="s">
        <v>164</v>
      </c>
      <c r="P4" s="96">
        <v>58.0</v>
      </c>
      <c r="Q4" s="96">
        <v>58.0</v>
      </c>
      <c r="R4" s="96">
        <v>58.0</v>
      </c>
      <c r="S4" s="96">
        <v>58.0</v>
      </c>
    </row>
    <row r="5">
      <c r="G5" s="94" t="s">
        <v>138</v>
      </c>
      <c r="H5" s="93" t="s">
        <v>143</v>
      </c>
      <c r="I5" s="107" t="s">
        <v>138</v>
      </c>
      <c r="K5" s="96" t="s">
        <v>160</v>
      </c>
      <c r="L5" s="96" t="s">
        <v>137</v>
      </c>
      <c r="M5" s="96">
        <v>18.0</v>
      </c>
      <c r="N5" s="97">
        <v>1000.0</v>
      </c>
      <c r="O5" s="96" t="s">
        <v>140</v>
      </c>
    </row>
    <row r="6">
      <c r="G6" s="108" t="s">
        <v>141</v>
      </c>
      <c r="I6" s="109" t="s">
        <v>141</v>
      </c>
      <c r="K6" s="96" t="s">
        <v>160</v>
      </c>
      <c r="L6" s="96" t="s">
        <v>137</v>
      </c>
      <c r="M6" s="96">
        <v>36.0</v>
      </c>
      <c r="N6" s="97">
        <v>2350.0</v>
      </c>
    </row>
    <row r="7">
      <c r="G7" s="108" t="s">
        <v>143</v>
      </c>
      <c r="I7" s="109" t="s">
        <v>143</v>
      </c>
      <c r="K7" s="96" t="s">
        <v>160</v>
      </c>
      <c r="L7" s="96" t="s">
        <v>137</v>
      </c>
      <c r="M7" s="96">
        <v>58.0</v>
      </c>
      <c r="N7" s="97">
        <v>3750.0</v>
      </c>
    </row>
    <row r="8">
      <c r="G8" s="108" t="s">
        <v>147</v>
      </c>
      <c r="I8" s="109" t="s">
        <v>147</v>
      </c>
      <c r="K8" s="96" t="s">
        <v>160</v>
      </c>
      <c r="L8" s="96" t="s">
        <v>127</v>
      </c>
      <c r="M8" s="96">
        <v>18.0</v>
      </c>
      <c r="N8" s="97">
        <v>1000.0</v>
      </c>
    </row>
    <row r="9">
      <c r="G9" s="108" t="s">
        <v>151</v>
      </c>
      <c r="I9" s="109" t="s">
        <v>151</v>
      </c>
      <c r="K9" s="96" t="s">
        <v>160</v>
      </c>
      <c r="L9" s="96" t="s">
        <v>127</v>
      </c>
      <c r="M9" s="96">
        <v>36.0</v>
      </c>
      <c r="N9" s="97">
        <v>2350.0</v>
      </c>
    </row>
    <row r="10">
      <c r="G10" s="108" t="s">
        <v>154</v>
      </c>
      <c r="I10" s="109" t="s">
        <v>154</v>
      </c>
      <c r="K10" s="96" t="s">
        <v>160</v>
      </c>
      <c r="L10" s="96" t="s">
        <v>127</v>
      </c>
      <c r="M10" s="96">
        <v>58.0</v>
      </c>
      <c r="N10" s="97">
        <v>3700.0</v>
      </c>
    </row>
    <row r="11">
      <c r="G11" s="108" t="s">
        <v>156</v>
      </c>
      <c r="I11" s="109" t="s">
        <v>156</v>
      </c>
      <c r="K11" s="96" t="s">
        <v>126</v>
      </c>
      <c r="L11" s="96" t="s">
        <v>134</v>
      </c>
      <c r="M11" s="96">
        <v>18.0</v>
      </c>
      <c r="N11" s="97">
        <v>1350.0</v>
      </c>
    </row>
    <row r="12">
      <c r="K12" s="96" t="s">
        <v>126</v>
      </c>
      <c r="L12" s="96" t="s">
        <v>134</v>
      </c>
      <c r="M12" s="96">
        <v>36.0</v>
      </c>
      <c r="N12" s="97">
        <v>3350.0</v>
      </c>
    </row>
    <row r="13">
      <c r="K13" s="96" t="s">
        <v>126</v>
      </c>
      <c r="L13" s="96" t="s">
        <v>134</v>
      </c>
      <c r="M13" s="96">
        <v>58.0</v>
      </c>
      <c r="N13" s="97">
        <v>5200.0</v>
      </c>
    </row>
    <row r="14">
      <c r="K14" s="96" t="s">
        <v>126</v>
      </c>
      <c r="L14" s="96" t="s">
        <v>137</v>
      </c>
      <c r="M14" s="96">
        <v>18.0</v>
      </c>
      <c r="N14" s="97">
        <v>1350.0</v>
      </c>
    </row>
    <row r="15">
      <c r="K15" s="96" t="s">
        <v>126</v>
      </c>
      <c r="L15" s="96" t="s">
        <v>137</v>
      </c>
      <c r="M15" s="96">
        <v>36.0</v>
      </c>
      <c r="N15" s="97">
        <v>3350.0</v>
      </c>
    </row>
    <row r="16">
      <c r="K16" s="96" t="s">
        <v>126</v>
      </c>
      <c r="L16" s="96" t="s">
        <v>137</v>
      </c>
      <c r="M16" s="96">
        <v>58.0</v>
      </c>
      <c r="N16" s="97">
        <v>5200.0</v>
      </c>
    </row>
    <row r="17">
      <c r="K17" s="96" t="s">
        <v>126</v>
      </c>
      <c r="L17" s="96" t="s">
        <v>140</v>
      </c>
      <c r="M17" s="96">
        <v>18.0</v>
      </c>
      <c r="N17" s="97">
        <v>1350.0</v>
      </c>
    </row>
    <row r="18">
      <c r="K18" s="96" t="s">
        <v>126</v>
      </c>
      <c r="L18" s="96" t="s">
        <v>140</v>
      </c>
      <c r="M18" s="96">
        <v>36.0</v>
      </c>
      <c r="N18" s="97">
        <v>3350.0</v>
      </c>
    </row>
    <row r="19">
      <c r="K19" s="96" t="s">
        <v>126</v>
      </c>
      <c r="L19" s="96" t="s">
        <v>140</v>
      </c>
      <c r="M19" s="96">
        <v>58.0</v>
      </c>
      <c r="N19" s="97">
        <v>5200.0</v>
      </c>
    </row>
    <row r="20">
      <c r="K20" s="96" t="s">
        <v>126</v>
      </c>
      <c r="L20" s="96" t="s">
        <v>127</v>
      </c>
      <c r="M20" s="96">
        <v>18.0</v>
      </c>
      <c r="N20" s="97">
        <v>1300.0</v>
      </c>
    </row>
    <row r="21">
      <c r="K21" s="96" t="s">
        <v>126</v>
      </c>
      <c r="L21" s="96" t="s">
        <v>127</v>
      </c>
      <c r="M21" s="96">
        <v>36.0</v>
      </c>
      <c r="N21" s="97">
        <v>3250.0</v>
      </c>
    </row>
    <row r="22">
      <c r="K22" s="96" t="s">
        <v>126</v>
      </c>
      <c r="L22" s="96" t="s">
        <v>127</v>
      </c>
      <c r="M22" s="96">
        <v>58.0</v>
      </c>
      <c r="N22" s="97">
        <v>5000.0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4.43" defaultRowHeight="15.75"/>
  <cols>
    <col customWidth="1" min="1" max="1" width="17.71"/>
    <col customWidth="1" min="2" max="2" width="41.57"/>
    <col customWidth="1" min="3" max="3" width="29.43"/>
    <col customWidth="1" min="13" max="13" width="25.57"/>
    <col customWidth="1" min="14" max="15" width="4.29"/>
    <col customWidth="1" min="16" max="16" width="23.14"/>
  </cols>
  <sheetData>
    <row r="1">
      <c r="A1" s="110"/>
      <c r="B1" s="111" t="s">
        <v>165</v>
      </c>
      <c r="C1" s="112" t="s">
        <v>3</v>
      </c>
      <c r="D1" s="112" t="s">
        <v>166</v>
      </c>
      <c r="E1" s="112" t="s">
        <v>167</v>
      </c>
      <c r="F1" s="112" t="s">
        <v>168</v>
      </c>
      <c r="G1" s="112" t="s">
        <v>169</v>
      </c>
      <c r="H1" s="112" t="s">
        <v>170</v>
      </c>
      <c r="I1" s="112" t="s">
        <v>171</v>
      </c>
      <c r="J1" s="112" t="s">
        <v>172</v>
      </c>
      <c r="K1" s="112" t="s">
        <v>173</v>
      </c>
      <c r="L1" s="112" t="s">
        <v>174</v>
      </c>
      <c r="M1" s="112" t="s">
        <v>175</v>
      </c>
      <c r="N1" s="113"/>
      <c r="O1" s="113"/>
      <c r="P1" s="114" t="s">
        <v>176</v>
      </c>
      <c r="Q1" s="113"/>
      <c r="R1" s="113"/>
    </row>
    <row r="2">
      <c r="A2" s="98"/>
      <c r="B2" s="99" t="s">
        <v>3</v>
      </c>
      <c r="C2" s="98" t="s">
        <v>177</v>
      </c>
      <c r="D2" s="98" t="s">
        <v>178</v>
      </c>
      <c r="E2" s="98" t="s">
        <v>179</v>
      </c>
      <c r="F2" s="98" t="s">
        <v>180</v>
      </c>
      <c r="G2" s="98" t="s">
        <v>181</v>
      </c>
      <c r="H2" s="98" t="s">
        <v>182</v>
      </c>
      <c r="I2" s="98" t="s">
        <v>183</v>
      </c>
      <c r="J2" s="98" t="s">
        <v>184</v>
      </c>
      <c r="K2" s="98" t="s">
        <v>185</v>
      </c>
      <c r="L2" s="98" t="s">
        <v>186</v>
      </c>
      <c r="M2" s="98" t="s">
        <v>187</v>
      </c>
      <c r="P2" s="115" t="str">
        <f>INDIRECT(DATOS!C3)</f>
        <v>Pasillos, vestíbulos, aseos</v>
      </c>
    </row>
    <row r="3">
      <c r="A3" s="98"/>
      <c r="B3" s="99" t="s">
        <v>166</v>
      </c>
      <c r="C3" s="98" t="s">
        <v>7</v>
      </c>
      <c r="D3" s="98" t="s">
        <v>188</v>
      </c>
      <c r="E3" s="98" t="s">
        <v>189</v>
      </c>
      <c r="F3" s="98" t="s">
        <v>190</v>
      </c>
      <c r="G3" s="98" t="s">
        <v>191</v>
      </c>
      <c r="H3" s="98" t="s">
        <v>192</v>
      </c>
      <c r="I3" s="98" t="s">
        <v>193</v>
      </c>
      <c r="J3" s="98" t="s">
        <v>194</v>
      </c>
      <c r="K3" s="98" t="s">
        <v>195</v>
      </c>
      <c r="L3" s="98" t="s">
        <v>196</v>
      </c>
      <c r="M3" s="98" t="s">
        <v>197</v>
      </c>
      <c r="P3" s="115" t="s">
        <v>7</v>
      </c>
    </row>
    <row r="4">
      <c r="A4" s="98"/>
      <c r="B4" s="99" t="s">
        <v>167</v>
      </c>
      <c r="C4" s="98" t="s">
        <v>198</v>
      </c>
      <c r="D4" s="98" t="s">
        <v>199</v>
      </c>
      <c r="E4" s="98" t="s">
        <v>200</v>
      </c>
      <c r="F4" s="98" t="s">
        <v>201</v>
      </c>
      <c r="G4" s="98" t="s">
        <v>202</v>
      </c>
      <c r="H4" s="98" t="s">
        <v>203</v>
      </c>
      <c r="I4" s="98" t="s">
        <v>204</v>
      </c>
      <c r="J4" s="98" t="s">
        <v>205</v>
      </c>
      <c r="K4" s="98" t="s">
        <v>206</v>
      </c>
      <c r="L4" s="98" t="s">
        <v>207</v>
      </c>
      <c r="M4" s="98" t="s">
        <v>208</v>
      </c>
      <c r="P4" s="115" t="s">
        <v>198</v>
      </c>
    </row>
    <row r="5">
      <c r="A5" s="98"/>
      <c r="B5" s="99" t="s">
        <v>168</v>
      </c>
      <c r="C5" s="98" t="s">
        <v>209</v>
      </c>
      <c r="D5" s="98" t="s">
        <v>210</v>
      </c>
      <c r="E5" s="98" t="s">
        <v>211</v>
      </c>
      <c r="F5" s="98" t="s">
        <v>212</v>
      </c>
      <c r="H5" s="98" t="s">
        <v>213</v>
      </c>
      <c r="I5" s="98" t="s">
        <v>214</v>
      </c>
      <c r="J5" s="98" t="s">
        <v>215</v>
      </c>
      <c r="P5" s="115" t="s">
        <v>209</v>
      </c>
    </row>
    <row r="6">
      <c r="A6" s="98"/>
      <c r="B6" s="99" t="s">
        <v>169</v>
      </c>
      <c r="D6" s="98" t="s">
        <v>216</v>
      </c>
      <c r="F6" s="98" t="s">
        <v>217</v>
      </c>
      <c r="I6" s="98" t="s">
        <v>218</v>
      </c>
      <c r="P6" s="115"/>
    </row>
    <row r="7">
      <c r="A7" s="98"/>
      <c r="B7" s="99" t="s">
        <v>170</v>
      </c>
      <c r="D7" s="98" t="s">
        <v>219</v>
      </c>
      <c r="P7" s="115"/>
    </row>
    <row r="8">
      <c r="A8" s="98"/>
      <c r="B8" s="99" t="s">
        <v>171</v>
      </c>
      <c r="D8" s="98" t="s">
        <v>220</v>
      </c>
      <c r="P8" s="115"/>
    </row>
    <row r="9">
      <c r="A9" s="98"/>
      <c r="B9" s="99" t="s">
        <v>172</v>
      </c>
      <c r="P9" s="115"/>
    </row>
    <row r="10">
      <c r="A10" s="98"/>
      <c r="B10" s="99" t="s">
        <v>173</v>
      </c>
      <c r="P10" s="115"/>
    </row>
    <row r="11">
      <c r="A11" s="98"/>
      <c r="B11" s="99" t="s">
        <v>174</v>
      </c>
      <c r="P11" s="115"/>
    </row>
    <row r="12">
      <c r="A12" s="98"/>
      <c r="B12" s="99" t="s">
        <v>175</v>
      </c>
      <c r="P12" s="115"/>
    </row>
    <row r="13">
      <c r="P13" s="115"/>
    </row>
    <row r="14">
      <c r="P14" s="115"/>
    </row>
    <row r="15">
      <c r="P15" s="115"/>
    </row>
    <row r="16">
      <c r="P16" s="115"/>
    </row>
    <row r="17">
      <c r="P17" s="115"/>
    </row>
    <row r="18">
      <c r="A18" s="110"/>
      <c r="B18" s="111" t="s">
        <v>221</v>
      </c>
      <c r="C18" s="111" t="s">
        <v>222</v>
      </c>
      <c r="P18" s="115"/>
    </row>
    <row r="19">
      <c r="A19" s="112" t="s">
        <v>3</v>
      </c>
      <c r="B19" s="116" t="s">
        <v>177</v>
      </c>
      <c r="C19" s="99">
        <v>200.0</v>
      </c>
      <c r="P19" s="115"/>
    </row>
    <row r="20">
      <c r="A20" s="112" t="s">
        <v>3</v>
      </c>
      <c r="B20" s="116" t="s">
        <v>7</v>
      </c>
      <c r="C20" s="99">
        <v>750.0</v>
      </c>
      <c r="P20" s="115"/>
    </row>
    <row r="21">
      <c r="A21" s="112" t="s">
        <v>3</v>
      </c>
      <c r="B21" s="116" t="s">
        <v>198</v>
      </c>
      <c r="C21" s="99">
        <v>500.0</v>
      </c>
      <c r="P21" s="115"/>
    </row>
    <row r="22">
      <c r="A22" s="112" t="s">
        <v>3</v>
      </c>
      <c r="B22" s="116" t="s">
        <v>209</v>
      </c>
      <c r="C22" s="99">
        <v>1000.0</v>
      </c>
      <c r="P22" s="115"/>
    </row>
    <row r="23">
      <c r="A23" s="112" t="s">
        <v>166</v>
      </c>
      <c r="B23" s="116" t="s">
        <v>178</v>
      </c>
      <c r="C23" s="99">
        <v>250.0</v>
      </c>
      <c r="P23" s="115"/>
    </row>
    <row r="24">
      <c r="A24" s="112" t="s">
        <v>166</v>
      </c>
      <c r="B24" s="116" t="s">
        <v>188</v>
      </c>
      <c r="C24" s="99">
        <v>40.0</v>
      </c>
      <c r="P24" s="115"/>
    </row>
    <row r="25">
      <c r="A25" s="112" t="s">
        <v>166</v>
      </c>
      <c r="B25" s="116" t="s">
        <v>199</v>
      </c>
      <c r="C25" s="99">
        <v>200.0</v>
      </c>
      <c r="P25" s="115"/>
    </row>
    <row r="26">
      <c r="A26" s="112" t="s">
        <v>166</v>
      </c>
      <c r="B26" s="116" t="s">
        <v>210</v>
      </c>
      <c r="C26" s="99">
        <v>150.0</v>
      </c>
      <c r="P26" s="115"/>
    </row>
    <row r="27">
      <c r="A27" s="112" t="s">
        <v>166</v>
      </c>
      <c r="B27" s="116" t="s">
        <v>216</v>
      </c>
      <c r="C27" s="99">
        <v>250.0</v>
      </c>
      <c r="P27" s="115"/>
    </row>
    <row r="28">
      <c r="A28" s="112" t="s">
        <v>166</v>
      </c>
      <c r="B28" s="116" t="s">
        <v>219</v>
      </c>
      <c r="C28" s="99">
        <v>250.0</v>
      </c>
      <c r="P28" s="115"/>
    </row>
    <row r="29">
      <c r="A29" s="112" t="s">
        <v>166</v>
      </c>
      <c r="B29" s="116" t="s">
        <v>220</v>
      </c>
      <c r="C29" s="99">
        <v>500.0</v>
      </c>
      <c r="P29" s="115"/>
    </row>
    <row r="30">
      <c r="A30" s="112" t="s">
        <v>167</v>
      </c>
      <c r="B30" s="116" t="s">
        <v>179</v>
      </c>
      <c r="C30" s="99">
        <v>1000.0</v>
      </c>
      <c r="P30" s="115"/>
    </row>
    <row r="31">
      <c r="A31" s="112" t="s">
        <v>167</v>
      </c>
      <c r="B31" s="116" t="s">
        <v>189</v>
      </c>
      <c r="C31" s="99">
        <v>5000.0</v>
      </c>
      <c r="P31" s="115"/>
    </row>
    <row r="32">
      <c r="A32" s="112" t="s">
        <v>167</v>
      </c>
      <c r="B32" s="116" t="s">
        <v>200</v>
      </c>
      <c r="C32" s="99">
        <v>20000.0</v>
      </c>
      <c r="P32" s="115"/>
    </row>
    <row r="33">
      <c r="A33" s="112" t="s">
        <v>167</v>
      </c>
      <c r="B33" s="116" t="s">
        <v>211</v>
      </c>
      <c r="C33" s="99">
        <v>10000.0</v>
      </c>
      <c r="P33" s="115"/>
    </row>
    <row r="34">
      <c r="A34" s="112" t="s">
        <v>167</v>
      </c>
      <c r="B34" s="116" t="s">
        <v>180</v>
      </c>
      <c r="C34" s="99">
        <v>200.0</v>
      </c>
      <c r="P34" s="115"/>
    </row>
    <row r="35">
      <c r="A35" s="112" t="s">
        <v>167</v>
      </c>
      <c r="B35" s="116" t="s">
        <v>190</v>
      </c>
      <c r="C35" s="99">
        <v>500.0</v>
      </c>
      <c r="P35" s="115"/>
    </row>
    <row r="36">
      <c r="A36" s="112" t="s">
        <v>167</v>
      </c>
      <c r="B36" s="116" t="s">
        <v>201</v>
      </c>
      <c r="C36" s="99">
        <v>300.0</v>
      </c>
      <c r="P36" s="115"/>
    </row>
    <row r="37">
      <c r="A37" s="112" t="s">
        <v>168</v>
      </c>
      <c r="B37" s="116" t="s">
        <v>212</v>
      </c>
      <c r="C37" s="99">
        <v>750.0</v>
      </c>
      <c r="P37" s="115"/>
    </row>
    <row r="38">
      <c r="A38" s="112" t="s">
        <v>168</v>
      </c>
      <c r="B38" s="116" t="s">
        <v>217</v>
      </c>
      <c r="C38" s="99">
        <v>500.0</v>
      </c>
      <c r="P38" s="115"/>
    </row>
    <row r="39">
      <c r="A39" s="112" t="s">
        <v>169</v>
      </c>
      <c r="B39" s="116" t="s">
        <v>181</v>
      </c>
      <c r="C39" s="99">
        <v>1200.0</v>
      </c>
      <c r="P39" s="115"/>
    </row>
    <row r="40">
      <c r="A40" s="112" t="s">
        <v>169</v>
      </c>
      <c r="B40" s="116" t="s">
        <v>191</v>
      </c>
      <c r="C40" s="99">
        <v>1500.0</v>
      </c>
      <c r="P40" s="115"/>
    </row>
    <row r="41">
      <c r="A41" s="112" t="s">
        <v>169</v>
      </c>
      <c r="B41" s="116" t="s">
        <v>202</v>
      </c>
      <c r="C41" s="99">
        <v>80.0</v>
      </c>
      <c r="P41" s="115"/>
    </row>
    <row r="42">
      <c r="A42" s="112" t="s">
        <v>170</v>
      </c>
      <c r="B42" s="116" t="s">
        <v>182</v>
      </c>
      <c r="C42" s="99">
        <v>150.0</v>
      </c>
      <c r="P42" s="115"/>
    </row>
    <row r="43">
      <c r="A43" s="112" t="s">
        <v>170</v>
      </c>
      <c r="B43" s="116" t="s">
        <v>192</v>
      </c>
      <c r="C43" s="99">
        <v>150.0</v>
      </c>
      <c r="P43" s="115"/>
    </row>
    <row r="44">
      <c r="A44" s="112" t="s">
        <v>170</v>
      </c>
      <c r="B44" s="116" t="s">
        <v>203</v>
      </c>
      <c r="C44" s="99">
        <v>150.0</v>
      </c>
      <c r="P44" s="115"/>
    </row>
    <row r="45">
      <c r="A45" s="112" t="s">
        <v>170</v>
      </c>
      <c r="B45" s="116" t="s">
        <v>213</v>
      </c>
      <c r="C45" s="99">
        <v>150.0</v>
      </c>
      <c r="P45" s="115"/>
    </row>
    <row r="46">
      <c r="A46" s="112" t="s">
        <v>171</v>
      </c>
      <c r="B46" s="116" t="s">
        <v>183</v>
      </c>
      <c r="C46" s="99">
        <v>250.0</v>
      </c>
      <c r="P46" s="115"/>
    </row>
    <row r="47">
      <c r="A47" s="112" t="s">
        <v>171</v>
      </c>
      <c r="B47" s="116" t="s">
        <v>193</v>
      </c>
      <c r="C47" s="99">
        <v>500.0</v>
      </c>
      <c r="P47" s="115"/>
    </row>
    <row r="48">
      <c r="A48" s="112" t="s">
        <v>171</v>
      </c>
      <c r="B48" s="116" t="s">
        <v>204</v>
      </c>
      <c r="C48" s="99">
        <v>500.0</v>
      </c>
      <c r="P48" s="115"/>
    </row>
    <row r="49">
      <c r="A49" s="112" t="s">
        <v>171</v>
      </c>
      <c r="B49" s="116" t="s">
        <v>214</v>
      </c>
      <c r="C49" s="99">
        <v>1000.0</v>
      </c>
      <c r="P49" s="115"/>
    </row>
    <row r="50">
      <c r="A50" s="112" t="s">
        <v>171</v>
      </c>
      <c r="B50" s="116" t="s">
        <v>218</v>
      </c>
      <c r="C50" s="99">
        <v>1000.0</v>
      </c>
      <c r="P50" s="115"/>
    </row>
    <row r="51">
      <c r="A51" s="112" t="s">
        <v>172</v>
      </c>
      <c r="B51" s="116" t="s">
        <v>184</v>
      </c>
      <c r="C51" s="99">
        <v>500.0</v>
      </c>
      <c r="P51" s="115"/>
    </row>
    <row r="52">
      <c r="A52" s="112" t="s">
        <v>172</v>
      </c>
      <c r="B52" s="116" t="s">
        <v>194</v>
      </c>
      <c r="C52" s="99">
        <v>1500.0</v>
      </c>
      <c r="P52" s="115"/>
    </row>
    <row r="53">
      <c r="A53" s="112" t="s">
        <v>172</v>
      </c>
      <c r="B53" s="116" t="s">
        <v>205</v>
      </c>
      <c r="C53" s="99">
        <v>1500.0</v>
      </c>
      <c r="P53" s="115"/>
    </row>
    <row r="54">
      <c r="A54" s="112" t="s">
        <v>172</v>
      </c>
      <c r="B54" s="116" t="s">
        <v>215</v>
      </c>
      <c r="C54" s="99">
        <v>2000.0</v>
      </c>
      <c r="P54" s="115"/>
    </row>
    <row r="55">
      <c r="A55" s="112" t="s">
        <v>173</v>
      </c>
      <c r="B55" s="116" t="s">
        <v>185</v>
      </c>
      <c r="C55" s="99">
        <v>750.0</v>
      </c>
      <c r="P55" s="115"/>
    </row>
    <row r="56">
      <c r="A56" s="112" t="s">
        <v>173</v>
      </c>
      <c r="B56" s="116" t="s">
        <v>195</v>
      </c>
      <c r="C56" s="99">
        <v>1200.0</v>
      </c>
      <c r="P56" s="115"/>
    </row>
    <row r="57">
      <c r="A57" s="112" t="s">
        <v>173</v>
      </c>
      <c r="B57" s="116" t="s">
        <v>206</v>
      </c>
      <c r="C57" s="99">
        <v>1200.0</v>
      </c>
      <c r="P57" s="115"/>
    </row>
    <row r="58">
      <c r="A58" s="112" t="s">
        <v>174</v>
      </c>
      <c r="B58" s="116" t="s">
        <v>186</v>
      </c>
      <c r="C58" s="99">
        <v>700.0</v>
      </c>
      <c r="P58" s="115"/>
    </row>
    <row r="59">
      <c r="A59" s="112" t="s">
        <v>174</v>
      </c>
      <c r="B59" s="116" t="s">
        <v>196</v>
      </c>
      <c r="C59" s="99">
        <v>500.0</v>
      </c>
      <c r="P59" s="115"/>
    </row>
    <row r="60">
      <c r="A60" s="112" t="s">
        <v>174</v>
      </c>
      <c r="B60" s="116" t="s">
        <v>207</v>
      </c>
      <c r="C60" s="99">
        <v>1000.0</v>
      </c>
      <c r="P60" s="115"/>
    </row>
    <row r="61">
      <c r="A61" s="112" t="s">
        <v>175</v>
      </c>
      <c r="B61" s="116" t="s">
        <v>187</v>
      </c>
      <c r="C61" s="99">
        <v>300.0</v>
      </c>
      <c r="P61" s="115"/>
    </row>
    <row r="62">
      <c r="A62" s="112" t="s">
        <v>175</v>
      </c>
      <c r="B62" s="116" t="s">
        <v>197</v>
      </c>
      <c r="C62" s="99">
        <v>500.0</v>
      </c>
      <c r="P62" s="115"/>
    </row>
    <row r="63">
      <c r="A63" s="112" t="s">
        <v>175</v>
      </c>
      <c r="B63" s="116" t="s">
        <v>208</v>
      </c>
      <c r="C63" s="99">
        <v>500.0</v>
      </c>
      <c r="P63" s="115"/>
    </row>
    <row r="64">
      <c r="P64" s="115"/>
    </row>
    <row r="65">
      <c r="P65" s="115"/>
    </row>
    <row r="66">
      <c r="P66" s="115"/>
    </row>
    <row r="67">
      <c r="P67" s="115"/>
    </row>
    <row r="68">
      <c r="P68" s="115"/>
    </row>
    <row r="69">
      <c r="P69" s="115"/>
    </row>
    <row r="70">
      <c r="P70" s="115"/>
    </row>
    <row r="71">
      <c r="P71" s="115"/>
    </row>
    <row r="72">
      <c r="P72" s="115"/>
    </row>
    <row r="73">
      <c r="P73" s="115"/>
    </row>
    <row r="74">
      <c r="P74" s="115"/>
    </row>
    <row r="75">
      <c r="P75" s="115"/>
    </row>
    <row r="76">
      <c r="P76" s="115"/>
    </row>
    <row r="77">
      <c r="P77" s="115"/>
    </row>
    <row r="78">
      <c r="P78" s="115"/>
    </row>
    <row r="79">
      <c r="P79" s="115"/>
    </row>
    <row r="80">
      <c r="P80" s="115"/>
    </row>
    <row r="81">
      <c r="P81" s="115"/>
    </row>
    <row r="82">
      <c r="P82" s="115"/>
    </row>
    <row r="83">
      <c r="P83" s="115"/>
    </row>
    <row r="84">
      <c r="P84" s="115"/>
    </row>
    <row r="85">
      <c r="P85" s="115"/>
    </row>
    <row r="86">
      <c r="P86" s="115"/>
    </row>
    <row r="87">
      <c r="P87" s="115"/>
    </row>
    <row r="88">
      <c r="P88" s="115"/>
    </row>
    <row r="89">
      <c r="P89" s="115"/>
    </row>
    <row r="90">
      <c r="P90" s="115"/>
    </row>
    <row r="91">
      <c r="P91" s="115"/>
    </row>
    <row r="92">
      <c r="P92" s="115"/>
    </row>
    <row r="93">
      <c r="P93" s="115"/>
    </row>
    <row r="94">
      <c r="P94" s="115"/>
    </row>
    <row r="95">
      <c r="P95" s="115"/>
    </row>
    <row r="96">
      <c r="P96" s="115"/>
    </row>
    <row r="97">
      <c r="P97" s="115"/>
    </row>
    <row r="98">
      <c r="P98" s="115"/>
    </row>
    <row r="99">
      <c r="P99" s="115"/>
    </row>
    <row r="100">
      <c r="P100" s="115"/>
    </row>
    <row r="101">
      <c r="P101" s="115"/>
    </row>
    <row r="102">
      <c r="P102" s="115"/>
    </row>
    <row r="103">
      <c r="P103" s="115"/>
    </row>
    <row r="104">
      <c r="P104" s="115"/>
    </row>
    <row r="105">
      <c r="P105" s="115"/>
    </row>
    <row r="106">
      <c r="P106" s="115"/>
    </row>
    <row r="107">
      <c r="P107" s="115"/>
    </row>
    <row r="108">
      <c r="P108" s="115"/>
    </row>
    <row r="109">
      <c r="P109" s="115"/>
    </row>
    <row r="110">
      <c r="P110" s="115"/>
    </row>
    <row r="111">
      <c r="P111" s="115"/>
    </row>
    <row r="112">
      <c r="P112" s="115"/>
    </row>
    <row r="113">
      <c r="P113" s="115"/>
    </row>
    <row r="114">
      <c r="P114" s="115"/>
    </row>
    <row r="115">
      <c r="P115" s="115"/>
    </row>
    <row r="116">
      <c r="P116" s="115"/>
    </row>
    <row r="117">
      <c r="P117" s="115"/>
    </row>
    <row r="118">
      <c r="P118" s="115"/>
    </row>
    <row r="119">
      <c r="P119" s="115"/>
    </row>
    <row r="120">
      <c r="P120" s="115"/>
    </row>
    <row r="121">
      <c r="P121" s="115"/>
    </row>
    <row r="122">
      <c r="P122" s="115"/>
    </row>
    <row r="123">
      <c r="P123" s="115"/>
    </row>
    <row r="124">
      <c r="P124" s="115"/>
    </row>
    <row r="125">
      <c r="P125" s="115"/>
    </row>
    <row r="126">
      <c r="P126" s="115"/>
    </row>
    <row r="127">
      <c r="P127" s="115"/>
    </row>
    <row r="128">
      <c r="P128" s="115"/>
    </row>
    <row r="129">
      <c r="P129" s="115"/>
    </row>
    <row r="130">
      <c r="P130" s="115"/>
    </row>
    <row r="131">
      <c r="P131" s="115"/>
    </row>
    <row r="132">
      <c r="P132" s="115"/>
    </row>
    <row r="133">
      <c r="P133" s="115"/>
    </row>
    <row r="134">
      <c r="P134" s="115"/>
    </row>
    <row r="135">
      <c r="P135" s="115"/>
    </row>
    <row r="136">
      <c r="P136" s="115"/>
    </row>
    <row r="137">
      <c r="P137" s="115"/>
    </row>
    <row r="138">
      <c r="P138" s="115"/>
    </row>
    <row r="139">
      <c r="P139" s="115"/>
    </row>
    <row r="140">
      <c r="P140" s="115"/>
    </row>
    <row r="141">
      <c r="P141" s="115"/>
    </row>
    <row r="142">
      <c r="P142" s="115"/>
    </row>
    <row r="143">
      <c r="P143" s="115"/>
    </row>
    <row r="144">
      <c r="P144" s="115"/>
    </row>
    <row r="145">
      <c r="P145" s="115"/>
    </row>
    <row r="146">
      <c r="P146" s="115"/>
    </row>
    <row r="147">
      <c r="P147" s="115"/>
    </row>
    <row r="148">
      <c r="P148" s="115"/>
    </row>
    <row r="149">
      <c r="P149" s="115"/>
    </row>
    <row r="150">
      <c r="P150" s="115"/>
    </row>
    <row r="151">
      <c r="P151" s="115"/>
    </row>
    <row r="152">
      <c r="P152" s="115"/>
    </row>
    <row r="153">
      <c r="P153" s="115"/>
    </row>
    <row r="154">
      <c r="P154" s="115"/>
    </row>
    <row r="155">
      <c r="P155" s="115"/>
    </row>
    <row r="156">
      <c r="P156" s="115"/>
    </row>
    <row r="157">
      <c r="P157" s="115"/>
    </row>
    <row r="158">
      <c r="P158" s="115"/>
    </row>
    <row r="159">
      <c r="P159" s="115"/>
    </row>
    <row r="160">
      <c r="P160" s="115"/>
    </row>
    <row r="161">
      <c r="P161" s="115"/>
    </row>
    <row r="162">
      <c r="P162" s="115"/>
    </row>
    <row r="163">
      <c r="P163" s="115"/>
    </row>
    <row r="164">
      <c r="P164" s="115"/>
    </row>
    <row r="165">
      <c r="P165" s="115"/>
    </row>
    <row r="166">
      <c r="P166" s="115"/>
    </row>
    <row r="167">
      <c r="P167" s="115"/>
    </row>
    <row r="168">
      <c r="P168" s="115"/>
    </row>
    <row r="169">
      <c r="P169" s="115"/>
    </row>
    <row r="170">
      <c r="P170" s="115"/>
    </row>
    <row r="171">
      <c r="P171" s="115"/>
    </row>
    <row r="172">
      <c r="P172" s="115"/>
    </row>
    <row r="173">
      <c r="P173" s="115"/>
    </row>
    <row r="174">
      <c r="P174" s="115"/>
    </row>
    <row r="175">
      <c r="P175" s="115"/>
    </row>
    <row r="176">
      <c r="P176" s="115"/>
    </row>
    <row r="177">
      <c r="P177" s="115"/>
    </row>
    <row r="178">
      <c r="P178" s="115"/>
    </row>
    <row r="179">
      <c r="P179" s="115"/>
    </row>
    <row r="180">
      <c r="P180" s="115"/>
    </row>
    <row r="181">
      <c r="P181" s="115"/>
    </row>
    <row r="182">
      <c r="P182" s="115"/>
    </row>
    <row r="183">
      <c r="P183" s="115"/>
    </row>
    <row r="184">
      <c r="P184" s="115"/>
    </row>
    <row r="185">
      <c r="P185" s="115"/>
    </row>
    <row r="186">
      <c r="P186" s="115"/>
    </row>
    <row r="187">
      <c r="P187" s="115"/>
    </row>
    <row r="188">
      <c r="P188" s="115"/>
    </row>
    <row r="189">
      <c r="P189" s="115"/>
    </row>
    <row r="190">
      <c r="P190" s="115"/>
    </row>
    <row r="191">
      <c r="P191" s="115"/>
    </row>
    <row r="192">
      <c r="P192" s="115"/>
    </row>
    <row r="193">
      <c r="P193" s="115"/>
    </row>
    <row r="194">
      <c r="P194" s="115"/>
    </row>
    <row r="195">
      <c r="P195" s="115"/>
    </row>
    <row r="196">
      <c r="P196" s="115"/>
    </row>
    <row r="197">
      <c r="P197" s="115"/>
    </row>
    <row r="198">
      <c r="P198" s="115"/>
    </row>
    <row r="199">
      <c r="P199" s="115"/>
    </row>
    <row r="200">
      <c r="P200" s="115"/>
    </row>
    <row r="201">
      <c r="P201" s="115"/>
    </row>
    <row r="202">
      <c r="P202" s="115"/>
    </row>
    <row r="203">
      <c r="P203" s="115"/>
    </row>
    <row r="204">
      <c r="P204" s="115"/>
    </row>
    <row r="205">
      <c r="P205" s="115"/>
    </row>
    <row r="206">
      <c r="P206" s="115"/>
    </row>
    <row r="207">
      <c r="P207" s="115"/>
    </row>
    <row r="208">
      <c r="P208" s="115"/>
    </row>
    <row r="209">
      <c r="P209" s="115"/>
    </row>
    <row r="210">
      <c r="P210" s="115"/>
    </row>
    <row r="211">
      <c r="P211" s="115"/>
    </row>
    <row r="212">
      <c r="P212" s="115"/>
    </row>
    <row r="213">
      <c r="P213" s="115"/>
    </row>
    <row r="214">
      <c r="P214" s="115"/>
    </row>
    <row r="215">
      <c r="P215" s="115"/>
    </row>
    <row r="216">
      <c r="P216" s="115"/>
    </row>
    <row r="217">
      <c r="P217" s="115"/>
    </row>
    <row r="218">
      <c r="P218" s="115"/>
    </row>
    <row r="219">
      <c r="P219" s="115"/>
    </row>
    <row r="220">
      <c r="P220" s="115"/>
    </row>
    <row r="221">
      <c r="P221" s="115"/>
    </row>
    <row r="222">
      <c r="P222" s="115"/>
    </row>
    <row r="223">
      <c r="P223" s="115"/>
    </row>
    <row r="224">
      <c r="P224" s="115"/>
    </row>
    <row r="225">
      <c r="P225" s="115"/>
    </row>
    <row r="226">
      <c r="P226" s="115"/>
    </row>
    <row r="227">
      <c r="P227" s="115"/>
    </row>
    <row r="228">
      <c r="P228" s="115"/>
    </row>
    <row r="229">
      <c r="P229" s="115"/>
    </row>
    <row r="230">
      <c r="P230" s="115"/>
    </row>
    <row r="231">
      <c r="P231" s="115"/>
    </row>
    <row r="232">
      <c r="P232" s="115"/>
    </row>
    <row r="233">
      <c r="P233" s="115"/>
    </row>
    <row r="234">
      <c r="P234" s="115"/>
    </row>
    <row r="235">
      <c r="P235" s="115"/>
    </row>
    <row r="236">
      <c r="P236" s="115"/>
    </row>
    <row r="237">
      <c r="P237" s="115"/>
    </row>
    <row r="238">
      <c r="P238" s="115"/>
    </row>
    <row r="239">
      <c r="P239" s="115"/>
    </row>
    <row r="240">
      <c r="P240" s="115"/>
    </row>
    <row r="241">
      <c r="P241" s="115"/>
    </row>
    <row r="242">
      <c r="P242" s="115"/>
    </row>
    <row r="243">
      <c r="P243" s="115"/>
    </row>
    <row r="244">
      <c r="P244" s="115"/>
    </row>
    <row r="245">
      <c r="P245" s="115"/>
    </row>
    <row r="246">
      <c r="P246" s="115"/>
    </row>
    <row r="247">
      <c r="P247" s="115"/>
    </row>
    <row r="248">
      <c r="P248" s="115"/>
    </row>
    <row r="249">
      <c r="P249" s="115"/>
    </row>
    <row r="250">
      <c r="P250" s="115"/>
    </row>
    <row r="251">
      <c r="P251" s="115"/>
    </row>
    <row r="252">
      <c r="P252" s="115"/>
    </row>
    <row r="253">
      <c r="P253" s="115"/>
    </row>
    <row r="254">
      <c r="P254" s="115"/>
    </row>
    <row r="255">
      <c r="P255" s="115"/>
    </row>
    <row r="256">
      <c r="P256" s="115"/>
    </row>
    <row r="257">
      <c r="P257" s="115"/>
    </row>
    <row r="258">
      <c r="P258" s="115"/>
    </row>
    <row r="259">
      <c r="P259" s="115"/>
    </row>
    <row r="260">
      <c r="P260" s="115"/>
    </row>
    <row r="261">
      <c r="P261" s="115"/>
    </row>
    <row r="262">
      <c r="P262" s="115"/>
    </row>
    <row r="263">
      <c r="P263" s="115"/>
    </row>
    <row r="264">
      <c r="P264" s="115"/>
    </row>
    <row r="265">
      <c r="P265" s="115"/>
    </row>
    <row r="266">
      <c r="P266" s="115"/>
    </row>
    <row r="267">
      <c r="P267" s="115"/>
    </row>
    <row r="268">
      <c r="P268" s="115"/>
    </row>
    <row r="269">
      <c r="P269" s="115"/>
    </row>
    <row r="270">
      <c r="P270" s="115"/>
    </row>
    <row r="271">
      <c r="P271" s="115"/>
    </row>
    <row r="272">
      <c r="P272" s="115"/>
    </row>
    <row r="273">
      <c r="P273" s="115"/>
    </row>
    <row r="274">
      <c r="P274" s="115"/>
    </row>
    <row r="275">
      <c r="P275" s="115"/>
    </row>
    <row r="276">
      <c r="P276" s="115"/>
    </row>
    <row r="277">
      <c r="P277" s="115"/>
    </row>
    <row r="278">
      <c r="P278" s="115"/>
    </row>
    <row r="279">
      <c r="P279" s="115"/>
    </row>
    <row r="280">
      <c r="P280" s="115"/>
    </row>
    <row r="281">
      <c r="P281" s="115"/>
    </row>
    <row r="282">
      <c r="P282" s="115"/>
    </row>
    <row r="283">
      <c r="P283" s="115"/>
    </row>
    <row r="284">
      <c r="P284" s="115"/>
    </row>
    <row r="285">
      <c r="P285" s="115"/>
    </row>
    <row r="286">
      <c r="P286" s="115"/>
    </row>
    <row r="287">
      <c r="P287" s="115"/>
    </row>
    <row r="288">
      <c r="P288" s="115"/>
    </row>
    <row r="289">
      <c r="P289" s="115"/>
    </row>
    <row r="290">
      <c r="P290" s="115"/>
    </row>
    <row r="291">
      <c r="P291" s="115"/>
    </row>
    <row r="292">
      <c r="P292" s="115"/>
    </row>
    <row r="293">
      <c r="P293" s="115"/>
    </row>
    <row r="294">
      <c r="P294" s="115"/>
    </row>
    <row r="295">
      <c r="P295" s="115"/>
    </row>
    <row r="296">
      <c r="P296" s="115"/>
    </row>
    <row r="297">
      <c r="P297" s="115"/>
    </row>
    <row r="298">
      <c r="P298" s="115"/>
    </row>
    <row r="299">
      <c r="P299" s="115"/>
    </row>
    <row r="300">
      <c r="P300" s="115"/>
    </row>
    <row r="301">
      <c r="P301" s="115"/>
    </row>
    <row r="302">
      <c r="P302" s="115"/>
    </row>
    <row r="303">
      <c r="P303" s="115"/>
    </row>
    <row r="304">
      <c r="P304" s="115"/>
    </row>
    <row r="305">
      <c r="P305" s="115"/>
    </row>
    <row r="306">
      <c r="P306" s="115"/>
    </row>
    <row r="307">
      <c r="P307" s="115"/>
    </row>
    <row r="308">
      <c r="P308" s="115"/>
    </row>
    <row r="309">
      <c r="P309" s="115"/>
    </row>
    <row r="310">
      <c r="P310" s="115"/>
    </row>
    <row r="311">
      <c r="P311" s="115"/>
    </row>
    <row r="312">
      <c r="P312" s="115"/>
    </row>
    <row r="313">
      <c r="P313" s="115"/>
    </row>
    <row r="314">
      <c r="P314" s="115"/>
    </row>
    <row r="315">
      <c r="P315" s="115"/>
    </row>
    <row r="316">
      <c r="P316" s="115"/>
    </row>
    <row r="317">
      <c r="P317" s="115"/>
    </row>
    <row r="318">
      <c r="P318" s="115"/>
    </row>
    <row r="319">
      <c r="P319" s="115"/>
    </row>
    <row r="320">
      <c r="P320" s="115"/>
    </row>
    <row r="321">
      <c r="P321" s="115"/>
    </row>
    <row r="322">
      <c r="P322" s="115"/>
    </row>
    <row r="323">
      <c r="P323" s="115"/>
    </row>
    <row r="324">
      <c r="P324" s="115"/>
    </row>
    <row r="325">
      <c r="P325" s="115"/>
    </row>
    <row r="326">
      <c r="P326" s="115"/>
    </row>
    <row r="327">
      <c r="P327" s="115"/>
    </row>
    <row r="328">
      <c r="P328" s="115"/>
    </row>
    <row r="329">
      <c r="P329" s="115"/>
    </row>
    <row r="330">
      <c r="P330" s="115"/>
    </row>
    <row r="331">
      <c r="P331" s="115"/>
    </row>
    <row r="332">
      <c r="P332" s="115"/>
    </row>
    <row r="333">
      <c r="P333" s="115"/>
    </row>
    <row r="334">
      <c r="P334" s="115"/>
    </row>
    <row r="335">
      <c r="P335" s="115"/>
    </row>
    <row r="336">
      <c r="P336" s="115"/>
    </row>
    <row r="337">
      <c r="P337" s="115"/>
    </row>
    <row r="338">
      <c r="P338" s="115"/>
    </row>
    <row r="339">
      <c r="P339" s="115"/>
    </row>
    <row r="340">
      <c r="P340" s="115"/>
    </row>
    <row r="341">
      <c r="P341" s="115"/>
    </row>
    <row r="342">
      <c r="P342" s="115"/>
    </row>
    <row r="343">
      <c r="P343" s="115"/>
    </row>
    <row r="344">
      <c r="P344" s="115"/>
    </row>
    <row r="345">
      <c r="P345" s="115"/>
    </row>
    <row r="346">
      <c r="P346" s="115"/>
    </row>
    <row r="347">
      <c r="P347" s="115"/>
    </row>
    <row r="348">
      <c r="P348" s="115"/>
    </row>
    <row r="349">
      <c r="P349" s="115"/>
    </row>
    <row r="350">
      <c r="P350" s="115"/>
    </row>
    <row r="351">
      <c r="P351" s="115"/>
    </row>
    <row r="352">
      <c r="P352" s="115"/>
    </row>
    <row r="353">
      <c r="P353" s="115"/>
    </row>
    <row r="354">
      <c r="P354" s="115"/>
    </row>
    <row r="355">
      <c r="P355" s="115"/>
    </row>
    <row r="356">
      <c r="P356" s="115"/>
    </row>
    <row r="357">
      <c r="P357" s="115"/>
    </row>
    <row r="358">
      <c r="P358" s="115"/>
    </row>
    <row r="359">
      <c r="P359" s="115"/>
    </row>
    <row r="360">
      <c r="P360" s="115"/>
    </row>
    <row r="361">
      <c r="P361" s="115"/>
    </row>
    <row r="362">
      <c r="P362" s="115"/>
    </row>
    <row r="363">
      <c r="P363" s="115"/>
    </row>
    <row r="364">
      <c r="P364" s="115"/>
    </row>
    <row r="365">
      <c r="P365" s="115"/>
    </row>
    <row r="366">
      <c r="P366" s="115"/>
    </row>
    <row r="367">
      <c r="P367" s="115"/>
    </row>
    <row r="368">
      <c r="P368" s="115"/>
    </row>
    <row r="369">
      <c r="P369" s="115"/>
    </row>
    <row r="370">
      <c r="P370" s="115"/>
    </row>
    <row r="371">
      <c r="P371" s="115"/>
    </row>
    <row r="372">
      <c r="P372" s="115"/>
    </row>
    <row r="373">
      <c r="P373" s="115"/>
    </row>
    <row r="374">
      <c r="P374" s="115"/>
    </row>
    <row r="375">
      <c r="P375" s="115"/>
    </row>
    <row r="376">
      <c r="P376" s="115"/>
    </row>
    <row r="377">
      <c r="P377" s="115"/>
    </row>
    <row r="378">
      <c r="P378" s="115"/>
    </row>
    <row r="379">
      <c r="P379" s="115"/>
    </row>
    <row r="380">
      <c r="P380" s="115"/>
    </row>
    <row r="381">
      <c r="P381" s="115"/>
    </row>
    <row r="382">
      <c r="P382" s="115"/>
    </row>
    <row r="383">
      <c r="P383" s="115"/>
    </row>
    <row r="384">
      <c r="P384" s="115"/>
    </row>
    <row r="385">
      <c r="P385" s="115"/>
    </row>
    <row r="386">
      <c r="P386" s="115"/>
    </row>
    <row r="387">
      <c r="P387" s="115"/>
    </row>
    <row r="388">
      <c r="P388" s="115"/>
    </row>
    <row r="389">
      <c r="P389" s="115"/>
    </row>
    <row r="390">
      <c r="P390" s="115"/>
    </row>
    <row r="391">
      <c r="P391" s="115"/>
    </row>
    <row r="392">
      <c r="P392" s="115"/>
    </row>
    <row r="393">
      <c r="P393" s="115"/>
    </row>
    <row r="394">
      <c r="P394" s="115"/>
    </row>
    <row r="395">
      <c r="P395" s="115"/>
    </row>
    <row r="396">
      <c r="P396" s="115"/>
    </row>
    <row r="397">
      <c r="P397" s="115"/>
    </row>
    <row r="398">
      <c r="P398" s="115"/>
    </row>
    <row r="399">
      <c r="P399" s="115"/>
    </row>
    <row r="400">
      <c r="P400" s="115"/>
    </row>
    <row r="401">
      <c r="P401" s="115"/>
    </row>
    <row r="402">
      <c r="P402" s="115"/>
    </row>
    <row r="403">
      <c r="P403" s="115"/>
    </row>
    <row r="404">
      <c r="P404" s="115"/>
    </row>
    <row r="405">
      <c r="P405" s="115"/>
    </row>
    <row r="406">
      <c r="P406" s="115"/>
    </row>
    <row r="407">
      <c r="P407" s="115"/>
    </row>
    <row r="408">
      <c r="P408" s="115"/>
    </row>
    <row r="409">
      <c r="P409" s="115"/>
    </row>
    <row r="410">
      <c r="P410" s="115"/>
    </row>
    <row r="411">
      <c r="P411" s="115"/>
    </row>
    <row r="412">
      <c r="P412" s="115"/>
    </row>
    <row r="413">
      <c r="P413" s="115"/>
    </row>
    <row r="414">
      <c r="P414" s="115"/>
    </row>
    <row r="415">
      <c r="P415" s="115"/>
    </row>
    <row r="416">
      <c r="P416" s="115"/>
    </row>
    <row r="417">
      <c r="P417" s="115"/>
    </row>
    <row r="418">
      <c r="P418" s="115"/>
    </row>
    <row r="419">
      <c r="P419" s="115"/>
    </row>
    <row r="420">
      <c r="P420" s="115"/>
    </row>
    <row r="421">
      <c r="P421" s="115"/>
    </row>
    <row r="422">
      <c r="P422" s="115"/>
    </row>
    <row r="423">
      <c r="P423" s="115"/>
    </row>
    <row r="424">
      <c r="P424" s="115"/>
    </row>
    <row r="425">
      <c r="P425" s="115"/>
    </row>
    <row r="426">
      <c r="P426" s="115"/>
    </row>
    <row r="427">
      <c r="P427" s="115"/>
    </row>
    <row r="428">
      <c r="P428" s="115"/>
    </row>
    <row r="429">
      <c r="P429" s="115"/>
    </row>
    <row r="430">
      <c r="P430" s="115"/>
    </row>
    <row r="431">
      <c r="P431" s="115"/>
    </row>
    <row r="432">
      <c r="P432" s="115"/>
    </row>
    <row r="433">
      <c r="P433" s="115"/>
    </row>
    <row r="434">
      <c r="P434" s="115"/>
    </row>
    <row r="435">
      <c r="P435" s="115"/>
    </row>
    <row r="436">
      <c r="P436" s="115"/>
    </row>
    <row r="437">
      <c r="P437" s="115"/>
    </row>
    <row r="438">
      <c r="P438" s="115"/>
    </row>
    <row r="439">
      <c r="P439" s="115"/>
    </row>
    <row r="440">
      <c r="P440" s="115"/>
    </row>
    <row r="441">
      <c r="P441" s="115"/>
    </row>
    <row r="442">
      <c r="P442" s="115"/>
    </row>
    <row r="443">
      <c r="P443" s="115"/>
    </row>
    <row r="444">
      <c r="P444" s="115"/>
    </row>
    <row r="445">
      <c r="P445" s="115"/>
    </row>
    <row r="446">
      <c r="P446" s="115"/>
    </row>
    <row r="447">
      <c r="P447" s="115"/>
    </row>
    <row r="448">
      <c r="P448" s="115"/>
    </row>
    <row r="449">
      <c r="P449" s="115"/>
    </row>
    <row r="450">
      <c r="P450" s="115"/>
    </row>
    <row r="451">
      <c r="P451" s="115"/>
    </row>
    <row r="452">
      <c r="P452" s="115"/>
    </row>
    <row r="453">
      <c r="P453" s="115"/>
    </row>
    <row r="454">
      <c r="P454" s="115"/>
    </row>
    <row r="455">
      <c r="P455" s="115"/>
    </row>
    <row r="456">
      <c r="P456" s="115"/>
    </row>
    <row r="457">
      <c r="P457" s="115"/>
    </row>
    <row r="458">
      <c r="P458" s="115"/>
    </row>
    <row r="459">
      <c r="P459" s="115"/>
    </row>
    <row r="460">
      <c r="P460" s="115"/>
    </row>
    <row r="461">
      <c r="P461" s="115"/>
    </row>
    <row r="462">
      <c r="P462" s="115"/>
    </row>
    <row r="463">
      <c r="P463" s="115"/>
    </row>
    <row r="464">
      <c r="P464" s="115"/>
    </row>
    <row r="465">
      <c r="P465" s="115"/>
    </row>
    <row r="466">
      <c r="P466" s="115"/>
    </row>
    <row r="467">
      <c r="P467" s="115"/>
    </row>
    <row r="468">
      <c r="P468" s="115"/>
    </row>
    <row r="469">
      <c r="P469" s="115"/>
    </row>
    <row r="470">
      <c r="P470" s="115"/>
    </row>
    <row r="471">
      <c r="P471" s="115"/>
    </row>
    <row r="472">
      <c r="P472" s="115"/>
    </row>
    <row r="473">
      <c r="P473" s="115"/>
    </row>
    <row r="474">
      <c r="P474" s="115"/>
    </row>
    <row r="475">
      <c r="P475" s="115"/>
    </row>
    <row r="476">
      <c r="P476" s="115"/>
    </row>
    <row r="477">
      <c r="P477" s="115"/>
    </row>
    <row r="478">
      <c r="P478" s="115"/>
    </row>
    <row r="479">
      <c r="P479" s="115"/>
    </row>
    <row r="480">
      <c r="P480" s="115"/>
    </row>
    <row r="481">
      <c r="P481" s="115"/>
    </row>
    <row r="482">
      <c r="P482" s="115"/>
    </row>
    <row r="483">
      <c r="P483" s="115"/>
    </row>
    <row r="484">
      <c r="P484" s="115"/>
    </row>
    <row r="485">
      <c r="P485" s="115"/>
    </row>
    <row r="486">
      <c r="P486" s="115"/>
    </row>
    <row r="487">
      <c r="P487" s="115"/>
    </row>
    <row r="488">
      <c r="P488" s="115"/>
    </row>
    <row r="489">
      <c r="P489" s="115"/>
    </row>
    <row r="490">
      <c r="P490" s="115"/>
    </row>
    <row r="491">
      <c r="P491" s="115"/>
    </row>
    <row r="492">
      <c r="P492" s="115"/>
    </row>
    <row r="493">
      <c r="P493" s="115"/>
    </row>
    <row r="494">
      <c r="P494" s="115"/>
    </row>
    <row r="495">
      <c r="P495" s="115"/>
    </row>
    <row r="496">
      <c r="P496" s="115"/>
    </row>
    <row r="497">
      <c r="P497" s="115"/>
    </row>
    <row r="498">
      <c r="P498" s="115"/>
    </row>
    <row r="499">
      <c r="P499" s="115"/>
    </row>
    <row r="500">
      <c r="P500" s="115"/>
    </row>
    <row r="501">
      <c r="P501" s="115"/>
    </row>
    <row r="502">
      <c r="P502" s="115"/>
    </row>
    <row r="503">
      <c r="P503" s="115"/>
    </row>
    <row r="504">
      <c r="P504" s="115"/>
    </row>
    <row r="505">
      <c r="P505" s="115"/>
    </row>
    <row r="506">
      <c r="P506" s="115"/>
    </row>
    <row r="507">
      <c r="P507" s="115"/>
    </row>
    <row r="508">
      <c r="P508" s="115"/>
    </row>
    <row r="509">
      <c r="P509" s="115"/>
    </row>
    <row r="510">
      <c r="P510" s="115"/>
    </row>
    <row r="511">
      <c r="P511" s="115"/>
    </row>
    <row r="512">
      <c r="P512" s="115"/>
    </row>
    <row r="513">
      <c r="P513" s="115"/>
    </row>
    <row r="514">
      <c r="P514" s="115"/>
    </row>
    <row r="515">
      <c r="P515" s="115"/>
    </row>
    <row r="516">
      <c r="P516" s="115"/>
    </row>
    <row r="517">
      <c r="P517" s="115"/>
    </row>
    <row r="518">
      <c r="P518" s="115"/>
    </row>
    <row r="519">
      <c r="P519" s="115"/>
    </row>
    <row r="520">
      <c r="P520" s="115"/>
    </row>
    <row r="521">
      <c r="P521" s="115"/>
    </row>
    <row r="522">
      <c r="P522" s="115"/>
    </row>
    <row r="523">
      <c r="P523" s="115"/>
    </row>
    <row r="524">
      <c r="P524" s="115"/>
    </row>
    <row r="525">
      <c r="P525" s="115"/>
    </row>
    <row r="526">
      <c r="P526" s="115"/>
    </row>
    <row r="527">
      <c r="P527" s="115"/>
    </row>
    <row r="528">
      <c r="P528" s="115"/>
    </row>
    <row r="529">
      <c r="P529" s="115"/>
    </row>
    <row r="530">
      <c r="P530" s="115"/>
    </row>
    <row r="531">
      <c r="P531" s="115"/>
    </row>
    <row r="532">
      <c r="P532" s="115"/>
    </row>
    <row r="533">
      <c r="P533" s="115"/>
    </row>
    <row r="534">
      <c r="P534" s="115"/>
    </row>
    <row r="535">
      <c r="P535" s="115"/>
    </row>
    <row r="536">
      <c r="P536" s="115"/>
    </row>
    <row r="537">
      <c r="P537" s="115"/>
    </row>
    <row r="538">
      <c r="P538" s="115"/>
    </row>
    <row r="539">
      <c r="P539" s="115"/>
    </row>
    <row r="540">
      <c r="P540" s="115"/>
    </row>
    <row r="541">
      <c r="P541" s="115"/>
    </row>
    <row r="542">
      <c r="P542" s="115"/>
    </row>
    <row r="543">
      <c r="P543" s="115"/>
    </row>
    <row r="544">
      <c r="P544" s="115"/>
    </row>
    <row r="545">
      <c r="P545" s="115"/>
    </row>
    <row r="546">
      <c r="P546" s="115"/>
    </row>
    <row r="547">
      <c r="P547" s="115"/>
    </row>
    <row r="548">
      <c r="P548" s="115"/>
    </row>
    <row r="549">
      <c r="P549" s="115"/>
    </row>
    <row r="550">
      <c r="P550" s="115"/>
    </row>
    <row r="551">
      <c r="P551" s="115"/>
    </row>
    <row r="552">
      <c r="P552" s="115"/>
    </row>
    <row r="553">
      <c r="P553" s="115"/>
    </row>
    <row r="554">
      <c r="P554" s="115"/>
    </row>
    <row r="555">
      <c r="P555" s="115"/>
    </row>
    <row r="556">
      <c r="P556" s="115"/>
    </row>
    <row r="557">
      <c r="P557" s="115"/>
    </row>
    <row r="558">
      <c r="P558" s="115"/>
    </row>
    <row r="559">
      <c r="P559" s="115"/>
    </row>
    <row r="560">
      <c r="P560" s="115"/>
    </row>
    <row r="561">
      <c r="P561" s="115"/>
    </row>
    <row r="562">
      <c r="P562" s="115"/>
    </row>
    <row r="563">
      <c r="P563" s="115"/>
    </row>
    <row r="564">
      <c r="P564" s="115"/>
    </row>
    <row r="565">
      <c r="P565" s="115"/>
    </row>
    <row r="566">
      <c r="P566" s="115"/>
    </row>
    <row r="567">
      <c r="P567" s="115"/>
    </row>
    <row r="568">
      <c r="P568" s="115"/>
    </row>
    <row r="569">
      <c r="P569" s="115"/>
    </row>
    <row r="570">
      <c r="P570" s="115"/>
    </row>
    <row r="571">
      <c r="P571" s="115"/>
    </row>
    <row r="572">
      <c r="P572" s="115"/>
    </row>
    <row r="573">
      <c r="P573" s="115"/>
    </row>
    <row r="574">
      <c r="P574" s="115"/>
    </row>
    <row r="575">
      <c r="P575" s="115"/>
    </row>
    <row r="576">
      <c r="P576" s="115"/>
    </row>
    <row r="577">
      <c r="P577" s="115"/>
    </row>
    <row r="578">
      <c r="P578" s="115"/>
    </row>
    <row r="579">
      <c r="P579" s="115"/>
    </row>
    <row r="580">
      <c r="P580" s="115"/>
    </row>
    <row r="581">
      <c r="P581" s="115"/>
    </row>
    <row r="582">
      <c r="P582" s="115"/>
    </row>
    <row r="583">
      <c r="P583" s="115"/>
    </row>
    <row r="584">
      <c r="P584" s="115"/>
    </row>
    <row r="585">
      <c r="P585" s="115"/>
    </row>
    <row r="586">
      <c r="P586" s="115"/>
    </row>
    <row r="587">
      <c r="P587" s="115"/>
    </row>
    <row r="588">
      <c r="P588" s="115"/>
    </row>
    <row r="589">
      <c r="P589" s="115"/>
    </row>
    <row r="590">
      <c r="P590" s="115"/>
    </row>
    <row r="591">
      <c r="P591" s="115"/>
    </row>
    <row r="592">
      <c r="P592" s="115"/>
    </row>
    <row r="593">
      <c r="P593" s="115"/>
    </row>
    <row r="594">
      <c r="P594" s="115"/>
    </row>
    <row r="595">
      <c r="P595" s="115"/>
    </row>
    <row r="596">
      <c r="P596" s="115"/>
    </row>
    <row r="597">
      <c r="P597" s="115"/>
    </row>
    <row r="598">
      <c r="P598" s="115"/>
    </row>
    <row r="599">
      <c r="P599" s="115"/>
    </row>
    <row r="600">
      <c r="P600" s="115"/>
    </row>
    <row r="601">
      <c r="P601" s="115"/>
    </row>
    <row r="602">
      <c r="P602" s="115"/>
    </row>
    <row r="603">
      <c r="P603" s="115"/>
    </row>
    <row r="604">
      <c r="P604" s="115"/>
    </row>
    <row r="605">
      <c r="P605" s="115"/>
    </row>
    <row r="606">
      <c r="P606" s="115"/>
    </row>
    <row r="607">
      <c r="P607" s="115"/>
    </row>
    <row r="608">
      <c r="P608" s="115"/>
    </row>
    <row r="609">
      <c r="P609" s="115"/>
    </row>
    <row r="610">
      <c r="P610" s="115"/>
    </row>
    <row r="611">
      <c r="P611" s="115"/>
    </row>
    <row r="612">
      <c r="P612" s="115"/>
    </row>
    <row r="613">
      <c r="P613" s="115"/>
    </row>
    <row r="614">
      <c r="P614" s="115"/>
    </row>
    <row r="615">
      <c r="P615" s="115"/>
    </row>
    <row r="616">
      <c r="P616" s="115"/>
    </row>
    <row r="617">
      <c r="P617" s="115"/>
    </row>
    <row r="618">
      <c r="P618" s="115"/>
    </row>
    <row r="619">
      <c r="P619" s="115"/>
    </row>
    <row r="620">
      <c r="P620" s="115"/>
    </row>
    <row r="621">
      <c r="P621" s="115"/>
    </row>
    <row r="622">
      <c r="P622" s="115"/>
    </row>
    <row r="623">
      <c r="P623" s="115"/>
    </row>
    <row r="624">
      <c r="P624" s="115"/>
    </row>
    <row r="625">
      <c r="P625" s="115"/>
    </row>
    <row r="626">
      <c r="P626" s="115"/>
    </row>
    <row r="627">
      <c r="P627" s="115"/>
    </row>
    <row r="628">
      <c r="P628" s="115"/>
    </row>
    <row r="629">
      <c r="P629" s="115"/>
    </row>
    <row r="630">
      <c r="P630" s="115"/>
    </row>
    <row r="631">
      <c r="P631" s="115"/>
    </row>
    <row r="632">
      <c r="P632" s="115"/>
    </row>
    <row r="633">
      <c r="P633" s="115"/>
    </row>
    <row r="634">
      <c r="P634" s="115"/>
    </row>
    <row r="635">
      <c r="P635" s="115"/>
    </row>
    <row r="636">
      <c r="P636" s="115"/>
    </row>
    <row r="637">
      <c r="P637" s="115"/>
    </row>
    <row r="638">
      <c r="P638" s="115"/>
    </row>
    <row r="639">
      <c r="P639" s="115"/>
    </row>
    <row r="640">
      <c r="P640" s="115"/>
    </row>
    <row r="641">
      <c r="P641" s="115"/>
    </row>
    <row r="642">
      <c r="P642" s="115"/>
    </row>
    <row r="643">
      <c r="P643" s="115"/>
    </row>
    <row r="644">
      <c r="P644" s="115"/>
    </row>
    <row r="645">
      <c r="P645" s="115"/>
    </row>
    <row r="646">
      <c r="P646" s="115"/>
    </row>
    <row r="647">
      <c r="P647" s="115"/>
    </row>
    <row r="648">
      <c r="P648" s="115"/>
    </row>
    <row r="649">
      <c r="P649" s="115"/>
    </row>
    <row r="650">
      <c r="P650" s="115"/>
    </row>
    <row r="651">
      <c r="P651" s="115"/>
    </row>
    <row r="652">
      <c r="P652" s="115"/>
    </row>
    <row r="653">
      <c r="P653" s="115"/>
    </row>
    <row r="654">
      <c r="P654" s="115"/>
    </row>
    <row r="655">
      <c r="P655" s="115"/>
    </row>
    <row r="656">
      <c r="P656" s="115"/>
    </row>
    <row r="657">
      <c r="P657" s="115"/>
    </row>
    <row r="658">
      <c r="P658" s="115"/>
    </row>
    <row r="659">
      <c r="P659" s="115"/>
    </row>
    <row r="660">
      <c r="P660" s="115"/>
    </row>
    <row r="661">
      <c r="P661" s="115"/>
    </row>
    <row r="662">
      <c r="P662" s="115"/>
    </row>
    <row r="663">
      <c r="P663" s="115"/>
    </row>
    <row r="664">
      <c r="P664" s="115"/>
    </row>
    <row r="665">
      <c r="P665" s="115"/>
    </row>
    <row r="666">
      <c r="P666" s="115"/>
    </row>
    <row r="667">
      <c r="P667" s="115"/>
    </row>
    <row r="668">
      <c r="P668" s="115"/>
    </row>
    <row r="669">
      <c r="P669" s="115"/>
    </row>
    <row r="670">
      <c r="P670" s="115"/>
    </row>
    <row r="671">
      <c r="P671" s="115"/>
    </row>
    <row r="672">
      <c r="P672" s="115"/>
    </row>
    <row r="673">
      <c r="P673" s="115"/>
    </row>
    <row r="674">
      <c r="P674" s="115"/>
    </row>
    <row r="675">
      <c r="P675" s="115"/>
    </row>
    <row r="676">
      <c r="P676" s="115"/>
    </row>
    <row r="677">
      <c r="P677" s="115"/>
    </row>
    <row r="678">
      <c r="P678" s="115"/>
    </row>
    <row r="679">
      <c r="P679" s="115"/>
    </row>
    <row r="680">
      <c r="P680" s="115"/>
    </row>
    <row r="681">
      <c r="P681" s="115"/>
    </row>
    <row r="682">
      <c r="P682" s="115"/>
    </row>
    <row r="683">
      <c r="P683" s="115"/>
    </row>
    <row r="684">
      <c r="P684" s="115"/>
    </row>
    <row r="685">
      <c r="P685" s="115"/>
    </row>
    <row r="686">
      <c r="P686" s="115"/>
    </row>
    <row r="687">
      <c r="P687" s="115"/>
    </row>
    <row r="688">
      <c r="P688" s="115"/>
    </row>
    <row r="689">
      <c r="P689" s="115"/>
    </row>
    <row r="690">
      <c r="P690" s="115"/>
    </row>
    <row r="691">
      <c r="P691" s="115"/>
    </row>
    <row r="692">
      <c r="P692" s="115"/>
    </row>
    <row r="693">
      <c r="P693" s="115"/>
    </row>
    <row r="694">
      <c r="P694" s="115"/>
    </row>
    <row r="695">
      <c r="P695" s="115"/>
    </row>
    <row r="696">
      <c r="P696" s="115"/>
    </row>
    <row r="697">
      <c r="P697" s="115"/>
    </row>
    <row r="698">
      <c r="P698" s="115"/>
    </row>
    <row r="699">
      <c r="P699" s="115"/>
    </row>
    <row r="700">
      <c r="P700" s="115"/>
    </row>
    <row r="701">
      <c r="P701" s="115"/>
    </row>
    <row r="702">
      <c r="P702" s="115"/>
    </row>
    <row r="703">
      <c r="P703" s="115"/>
    </row>
    <row r="704">
      <c r="P704" s="115"/>
    </row>
    <row r="705">
      <c r="P705" s="115"/>
    </row>
    <row r="706">
      <c r="P706" s="115"/>
    </row>
    <row r="707">
      <c r="P707" s="115"/>
    </row>
    <row r="708">
      <c r="P708" s="115"/>
    </row>
    <row r="709">
      <c r="P709" s="115"/>
    </row>
    <row r="710">
      <c r="P710" s="115"/>
    </row>
    <row r="711">
      <c r="P711" s="115"/>
    </row>
    <row r="712">
      <c r="P712" s="115"/>
    </row>
    <row r="713">
      <c r="P713" s="115"/>
    </row>
    <row r="714">
      <c r="P714" s="115"/>
    </row>
    <row r="715">
      <c r="P715" s="115"/>
    </row>
    <row r="716">
      <c r="P716" s="115"/>
    </row>
    <row r="717">
      <c r="P717" s="115"/>
    </row>
    <row r="718">
      <c r="P718" s="115"/>
    </row>
    <row r="719">
      <c r="P719" s="115"/>
    </row>
    <row r="720">
      <c r="P720" s="115"/>
    </row>
    <row r="721">
      <c r="P721" s="115"/>
    </row>
    <row r="722">
      <c r="P722" s="115"/>
    </row>
    <row r="723">
      <c r="P723" s="115"/>
    </row>
    <row r="724">
      <c r="P724" s="115"/>
    </row>
    <row r="725">
      <c r="P725" s="115"/>
    </row>
    <row r="726">
      <c r="P726" s="115"/>
    </row>
    <row r="727">
      <c r="P727" s="115"/>
    </row>
    <row r="728">
      <c r="P728" s="115"/>
    </row>
    <row r="729">
      <c r="P729" s="115"/>
    </row>
    <row r="730">
      <c r="P730" s="115"/>
    </row>
    <row r="731">
      <c r="P731" s="115"/>
    </row>
    <row r="732">
      <c r="P732" s="115"/>
    </row>
    <row r="733">
      <c r="P733" s="115"/>
    </row>
    <row r="734">
      <c r="P734" s="115"/>
    </row>
    <row r="735">
      <c r="P735" s="115"/>
    </row>
    <row r="736">
      <c r="P736" s="115"/>
    </row>
    <row r="737">
      <c r="P737" s="115"/>
    </row>
    <row r="738">
      <c r="P738" s="115"/>
    </row>
    <row r="739">
      <c r="P739" s="115"/>
    </row>
    <row r="740">
      <c r="P740" s="115"/>
    </row>
    <row r="741">
      <c r="P741" s="115"/>
    </row>
    <row r="742">
      <c r="P742" s="115"/>
    </row>
    <row r="743">
      <c r="P743" s="115"/>
    </row>
    <row r="744">
      <c r="P744" s="115"/>
    </row>
    <row r="745">
      <c r="P745" s="115"/>
    </row>
    <row r="746">
      <c r="P746" s="115"/>
    </row>
    <row r="747">
      <c r="P747" s="115"/>
    </row>
    <row r="748">
      <c r="P748" s="115"/>
    </row>
    <row r="749">
      <c r="P749" s="115"/>
    </row>
    <row r="750">
      <c r="P750" s="115"/>
    </row>
    <row r="751">
      <c r="P751" s="115"/>
    </row>
    <row r="752">
      <c r="P752" s="115"/>
    </row>
    <row r="753">
      <c r="P753" s="115"/>
    </row>
    <row r="754">
      <c r="P754" s="115"/>
    </row>
    <row r="755">
      <c r="P755" s="115"/>
    </row>
    <row r="756">
      <c r="P756" s="115"/>
    </row>
    <row r="757">
      <c r="P757" s="115"/>
    </row>
    <row r="758">
      <c r="P758" s="115"/>
    </row>
    <row r="759">
      <c r="P759" s="115"/>
    </row>
    <row r="760">
      <c r="P760" s="115"/>
    </row>
    <row r="761">
      <c r="P761" s="115"/>
    </row>
    <row r="762">
      <c r="P762" s="115"/>
    </row>
    <row r="763">
      <c r="P763" s="115"/>
    </row>
    <row r="764">
      <c r="P764" s="115"/>
    </row>
    <row r="765">
      <c r="P765" s="115"/>
    </row>
    <row r="766">
      <c r="P766" s="115"/>
    </row>
    <row r="767">
      <c r="P767" s="115"/>
    </row>
    <row r="768">
      <c r="P768" s="115"/>
    </row>
    <row r="769">
      <c r="P769" s="115"/>
    </row>
    <row r="770">
      <c r="P770" s="115"/>
    </row>
    <row r="771">
      <c r="P771" s="115"/>
    </row>
    <row r="772">
      <c r="P772" s="115"/>
    </row>
    <row r="773">
      <c r="P773" s="115"/>
    </row>
    <row r="774">
      <c r="P774" s="115"/>
    </row>
    <row r="775">
      <c r="P775" s="115"/>
    </row>
    <row r="776">
      <c r="P776" s="115"/>
    </row>
    <row r="777">
      <c r="P777" s="115"/>
    </row>
    <row r="778">
      <c r="P778" s="115"/>
    </row>
    <row r="779">
      <c r="P779" s="115"/>
    </row>
    <row r="780">
      <c r="P780" s="115"/>
    </row>
    <row r="781">
      <c r="P781" s="115"/>
    </row>
    <row r="782">
      <c r="P782" s="115"/>
    </row>
    <row r="783">
      <c r="P783" s="115"/>
    </row>
    <row r="784">
      <c r="P784" s="115"/>
    </row>
    <row r="785">
      <c r="P785" s="115"/>
    </row>
    <row r="786">
      <c r="P786" s="115"/>
    </row>
    <row r="787">
      <c r="P787" s="115"/>
    </row>
    <row r="788">
      <c r="P788" s="115"/>
    </row>
    <row r="789">
      <c r="P789" s="115"/>
    </row>
    <row r="790">
      <c r="P790" s="115"/>
    </row>
    <row r="791">
      <c r="P791" s="115"/>
    </row>
    <row r="792">
      <c r="P792" s="115"/>
    </row>
    <row r="793">
      <c r="P793" s="115"/>
    </row>
    <row r="794">
      <c r="P794" s="115"/>
    </row>
    <row r="795">
      <c r="P795" s="115"/>
    </row>
    <row r="796">
      <c r="P796" s="115"/>
    </row>
    <row r="797">
      <c r="P797" s="115"/>
    </row>
    <row r="798">
      <c r="P798" s="115"/>
    </row>
    <row r="799">
      <c r="P799" s="115"/>
    </row>
    <row r="800">
      <c r="P800" s="115"/>
    </row>
    <row r="801">
      <c r="P801" s="115"/>
    </row>
    <row r="802">
      <c r="P802" s="115"/>
    </row>
    <row r="803">
      <c r="P803" s="115"/>
    </row>
    <row r="804">
      <c r="P804" s="115"/>
    </row>
    <row r="805">
      <c r="P805" s="115"/>
    </row>
    <row r="806">
      <c r="P806" s="115"/>
    </row>
    <row r="807">
      <c r="P807" s="115"/>
    </row>
    <row r="808">
      <c r="P808" s="115"/>
    </row>
    <row r="809">
      <c r="P809" s="115"/>
    </row>
    <row r="810">
      <c r="P810" s="115"/>
    </row>
    <row r="811">
      <c r="P811" s="115"/>
    </row>
    <row r="812">
      <c r="P812" s="115"/>
    </row>
    <row r="813">
      <c r="P813" s="115"/>
    </row>
    <row r="814">
      <c r="P814" s="115"/>
    </row>
    <row r="815">
      <c r="P815" s="115"/>
    </row>
    <row r="816">
      <c r="P816" s="115"/>
    </row>
    <row r="817">
      <c r="P817" s="115"/>
    </row>
    <row r="818">
      <c r="P818" s="115"/>
    </row>
    <row r="819">
      <c r="P819" s="115"/>
    </row>
    <row r="820">
      <c r="P820" s="115"/>
    </row>
    <row r="821">
      <c r="P821" s="115"/>
    </row>
    <row r="822">
      <c r="P822" s="115"/>
    </row>
    <row r="823">
      <c r="P823" s="115"/>
    </row>
    <row r="824">
      <c r="P824" s="115"/>
    </row>
    <row r="825">
      <c r="P825" s="115"/>
    </row>
    <row r="826">
      <c r="P826" s="115"/>
    </row>
    <row r="827">
      <c r="P827" s="115"/>
    </row>
    <row r="828">
      <c r="P828" s="115"/>
    </row>
    <row r="829">
      <c r="P829" s="115"/>
    </row>
    <row r="830">
      <c r="P830" s="115"/>
    </row>
    <row r="831">
      <c r="P831" s="115"/>
    </row>
    <row r="832">
      <c r="P832" s="115"/>
    </row>
    <row r="833">
      <c r="P833" s="115"/>
    </row>
    <row r="834">
      <c r="P834" s="115"/>
    </row>
    <row r="835">
      <c r="P835" s="115"/>
    </row>
    <row r="836">
      <c r="P836" s="115"/>
    </row>
    <row r="837">
      <c r="P837" s="115"/>
    </row>
    <row r="838">
      <c r="P838" s="115"/>
    </row>
    <row r="839">
      <c r="P839" s="115"/>
    </row>
    <row r="840">
      <c r="P840" s="115"/>
    </row>
    <row r="841">
      <c r="P841" s="115"/>
    </row>
    <row r="842">
      <c r="P842" s="115"/>
    </row>
    <row r="843">
      <c r="P843" s="115"/>
    </row>
    <row r="844">
      <c r="P844" s="115"/>
    </row>
    <row r="845">
      <c r="P845" s="115"/>
    </row>
    <row r="846">
      <c r="P846" s="115"/>
    </row>
    <row r="847">
      <c r="P847" s="115"/>
    </row>
    <row r="848">
      <c r="P848" s="115"/>
    </row>
    <row r="849">
      <c r="P849" s="115"/>
    </row>
    <row r="850">
      <c r="P850" s="115"/>
    </row>
    <row r="851">
      <c r="P851" s="115"/>
    </row>
    <row r="852">
      <c r="P852" s="115"/>
    </row>
    <row r="853">
      <c r="P853" s="115"/>
    </row>
    <row r="854">
      <c r="P854" s="115"/>
    </row>
    <row r="855">
      <c r="P855" s="115"/>
    </row>
    <row r="856">
      <c r="P856" s="115"/>
    </row>
    <row r="857">
      <c r="P857" s="115"/>
    </row>
    <row r="858">
      <c r="P858" s="115"/>
    </row>
    <row r="859">
      <c r="P859" s="115"/>
    </row>
    <row r="860">
      <c r="P860" s="115"/>
    </row>
    <row r="861">
      <c r="P861" s="115"/>
    </row>
    <row r="862">
      <c r="P862" s="115"/>
    </row>
    <row r="863">
      <c r="P863" s="115"/>
    </row>
    <row r="864">
      <c r="P864" s="115"/>
    </row>
    <row r="865">
      <c r="P865" s="115"/>
    </row>
    <row r="866">
      <c r="P866" s="115"/>
    </row>
    <row r="867">
      <c r="P867" s="115"/>
    </row>
    <row r="868">
      <c r="P868" s="115"/>
    </row>
    <row r="869">
      <c r="P869" s="115"/>
    </row>
    <row r="870">
      <c r="P870" s="115"/>
    </row>
    <row r="871">
      <c r="P871" s="115"/>
    </row>
    <row r="872">
      <c r="P872" s="115"/>
    </row>
    <row r="873">
      <c r="P873" s="115"/>
    </row>
    <row r="874">
      <c r="P874" s="115"/>
    </row>
    <row r="875">
      <c r="P875" s="115"/>
    </row>
    <row r="876">
      <c r="P876" s="115"/>
    </row>
    <row r="877">
      <c r="P877" s="115"/>
    </row>
    <row r="878">
      <c r="P878" s="115"/>
    </row>
    <row r="879">
      <c r="P879" s="115"/>
    </row>
    <row r="880">
      <c r="P880" s="115"/>
    </row>
    <row r="881">
      <c r="P881" s="115"/>
    </row>
    <row r="882">
      <c r="P882" s="115"/>
    </row>
    <row r="883">
      <c r="P883" s="115"/>
    </row>
    <row r="884">
      <c r="P884" s="115"/>
    </row>
    <row r="885">
      <c r="P885" s="115"/>
    </row>
    <row r="886">
      <c r="P886" s="115"/>
    </row>
    <row r="887">
      <c r="P887" s="115"/>
    </row>
    <row r="888">
      <c r="P888" s="115"/>
    </row>
    <row r="889">
      <c r="P889" s="115"/>
    </row>
    <row r="890">
      <c r="P890" s="115"/>
    </row>
    <row r="891">
      <c r="P891" s="115"/>
    </row>
    <row r="892">
      <c r="P892" s="115"/>
    </row>
    <row r="893">
      <c r="P893" s="115"/>
    </row>
    <row r="894">
      <c r="P894" s="115"/>
    </row>
    <row r="895">
      <c r="P895" s="115"/>
    </row>
    <row r="896">
      <c r="P896" s="115"/>
    </row>
    <row r="897">
      <c r="P897" s="115"/>
    </row>
    <row r="898">
      <c r="P898" s="115"/>
    </row>
    <row r="899">
      <c r="P899" s="115"/>
    </row>
    <row r="900">
      <c r="P900" s="115"/>
    </row>
    <row r="901">
      <c r="P901" s="115"/>
    </row>
    <row r="902">
      <c r="P902" s="115"/>
    </row>
    <row r="903">
      <c r="P903" s="115"/>
    </row>
    <row r="904">
      <c r="P904" s="115"/>
    </row>
    <row r="905">
      <c r="P905" s="115"/>
    </row>
    <row r="906">
      <c r="P906" s="115"/>
    </row>
    <row r="907">
      <c r="P907" s="115"/>
    </row>
    <row r="908">
      <c r="P908" s="115"/>
    </row>
    <row r="909">
      <c r="P909" s="115"/>
    </row>
    <row r="910">
      <c r="P910" s="115"/>
    </row>
    <row r="911">
      <c r="P911" s="115"/>
    </row>
    <row r="912">
      <c r="P912" s="115"/>
    </row>
    <row r="913">
      <c r="P913" s="115"/>
    </row>
    <row r="914">
      <c r="P914" s="115"/>
    </row>
    <row r="915">
      <c r="P915" s="115"/>
    </row>
    <row r="916">
      <c r="P916" s="115"/>
    </row>
    <row r="917">
      <c r="P917" s="115"/>
    </row>
    <row r="918">
      <c r="P918" s="115"/>
    </row>
    <row r="919">
      <c r="P919" s="115"/>
    </row>
    <row r="920">
      <c r="P920" s="115"/>
    </row>
    <row r="921">
      <c r="P921" s="115"/>
    </row>
    <row r="922">
      <c r="P922" s="115"/>
    </row>
    <row r="923">
      <c r="P923" s="115"/>
    </row>
    <row r="924">
      <c r="P924" s="115"/>
    </row>
    <row r="925">
      <c r="P925" s="115"/>
    </row>
    <row r="926">
      <c r="P926" s="115"/>
    </row>
    <row r="927">
      <c r="P927" s="115"/>
    </row>
    <row r="928">
      <c r="P928" s="115"/>
    </row>
    <row r="929">
      <c r="P929" s="115"/>
    </row>
    <row r="930">
      <c r="P930" s="115"/>
    </row>
    <row r="931">
      <c r="P931" s="115"/>
    </row>
    <row r="932">
      <c r="P932" s="115"/>
    </row>
    <row r="933">
      <c r="P933" s="115"/>
    </row>
    <row r="934">
      <c r="P934" s="115"/>
    </row>
    <row r="935">
      <c r="P935" s="115"/>
    </row>
    <row r="936">
      <c r="P936" s="115"/>
    </row>
    <row r="937">
      <c r="P937" s="115"/>
    </row>
    <row r="938">
      <c r="P938" s="115"/>
    </row>
    <row r="939">
      <c r="P939" s="115"/>
    </row>
    <row r="940">
      <c r="P940" s="115"/>
    </row>
    <row r="941">
      <c r="P941" s="115"/>
    </row>
    <row r="942">
      <c r="P942" s="115"/>
    </row>
    <row r="943">
      <c r="P943" s="115"/>
    </row>
    <row r="944">
      <c r="P944" s="115"/>
    </row>
    <row r="945">
      <c r="P945" s="115"/>
    </row>
    <row r="946">
      <c r="P946" s="115"/>
    </row>
    <row r="947">
      <c r="P947" s="115"/>
    </row>
    <row r="948">
      <c r="P948" s="115"/>
    </row>
    <row r="949">
      <c r="P949" s="115"/>
    </row>
    <row r="950">
      <c r="P950" s="115"/>
    </row>
    <row r="951">
      <c r="P951" s="115"/>
    </row>
    <row r="952">
      <c r="P952" s="115"/>
    </row>
    <row r="953">
      <c r="P953" s="115"/>
    </row>
    <row r="954">
      <c r="P954" s="115"/>
    </row>
    <row r="955">
      <c r="P955" s="115"/>
    </row>
    <row r="956">
      <c r="P956" s="115"/>
    </row>
    <row r="957">
      <c r="P957" s="115"/>
    </row>
    <row r="958">
      <c r="P958" s="115"/>
    </row>
    <row r="959">
      <c r="P959" s="115"/>
    </row>
    <row r="960">
      <c r="P960" s="115"/>
    </row>
    <row r="961">
      <c r="P961" s="115"/>
    </row>
    <row r="962">
      <c r="P962" s="115"/>
    </row>
    <row r="963">
      <c r="P963" s="115"/>
    </row>
    <row r="964">
      <c r="P964" s="115"/>
    </row>
    <row r="965">
      <c r="P965" s="115"/>
    </row>
    <row r="966">
      <c r="P966" s="115"/>
    </row>
    <row r="967">
      <c r="P967" s="115"/>
    </row>
    <row r="968">
      <c r="P968" s="115"/>
    </row>
    <row r="969">
      <c r="P969" s="115"/>
    </row>
    <row r="970">
      <c r="P970" s="115"/>
    </row>
    <row r="971">
      <c r="P971" s="115"/>
    </row>
    <row r="972">
      <c r="P972" s="115"/>
    </row>
    <row r="973">
      <c r="P973" s="115"/>
    </row>
    <row r="974">
      <c r="P974" s="115"/>
    </row>
    <row r="975">
      <c r="P975" s="115"/>
    </row>
    <row r="976">
      <c r="P976" s="115"/>
    </row>
    <row r="977">
      <c r="P977" s="115"/>
    </row>
    <row r="978">
      <c r="P978" s="115"/>
    </row>
    <row r="979">
      <c r="P979" s="115"/>
    </row>
    <row r="980">
      <c r="P980" s="115"/>
    </row>
    <row r="981">
      <c r="P981" s="115"/>
    </row>
    <row r="982">
      <c r="P982" s="115"/>
    </row>
    <row r="983">
      <c r="P983" s="115"/>
    </row>
    <row r="984">
      <c r="P984" s="115"/>
    </row>
    <row r="985">
      <c r="P985" s="115"/>
    </row>
    <row r="986">
      <c r="P986" s="115"/>
    </row>
    <row r="987">
      <c r="P987" s="115"/>
    </row>
    <row r="988">
      <c r="P988" s="115"/>
    </row>
    <row r="989">
      <c r="P989" s="115"/>
    </row>
    <row r="990">
      <c r="P990" s="115"/>
    </row>
    <row r="991">
      <c r="P991" s="115"/>
    </row>
    <row r="992">
      <c r="P992" s="115"/>
    </row>
    <row r="993">
      <c r="P993" s="115"/>
    </row>
    <row r="994">
      <c r="P994" s="115"/>
    </row>
    <row r="995">
      <c r="P995" s="115"/>
    </row>
    <row r="996">
      <c r="P996" s="115"/>
    </row>
    <row r="997">
      <c r="P997" s="115"/>
    </row>
    <row r="998">
      <c r="P998" s="115"/>
    </row>
    <row r="999">
      <c r="P999" s="115"/>
    </row>
    <row r="1000">
      <c r="P1000" s="115"/>
    </row>
  </sheetData>
  <drawing r:id="rId1"/>
</worksheet>
</file>