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<sst xmlns="http://schemas.openxmlformats.org/spreadsheetml/2006/main" count="399" uniqueCount="151">
  <si>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</si>
  <si>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</si>
  <si>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</si>
  <si>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</si>
  <si>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</si>
  <si>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</si>
  <si>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</si>
  <si>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</si>
  <si>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</si>
  <si>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</si>
  <si>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</si>
  <si>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</si>
  <si>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</si>
  <si>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</si>
  <si>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</si>
  <si>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</si>
  <si>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</si>
  <si>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</si>
  <si>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</si>
  <si>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</si>
  <si>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</si>
  <si>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</t>
  </si>
  <si>
    <t xml:space="preserve"> </t>
  </si>
  <si>
    <t>~</t>
  </si>
  <si>
    <t>2</t>
  </si>
  <si>
    <t>C9 C10</t>
  </si>
  <si>
    <t>2.7nf</t>
  </si>
  <si>
    <t>3</t>
  </si>
  <si>
    <t>C1 C6 C7 C12 C19</t>
  </si>
  <si>
    <t>0.1uF</t>
  </si>
  <si>
    <t>5</t>
  </si>
  <si>
    <t>4</t>
  </si>
  <si>
    <t>C_Polarized_Small</t>
  </si>
  <si>
    <t>C2 C8 C15 C16</t>
  </si>
  <si>
    <t>10uf</t>
  </si>
  <si>
    <t>CP_Elec_6.3x5.8</t>
  </si>
  <si>
    <t>C5</t>
  </si>
  <si>
    <t>100uF</t>
  </si>
  <si>
    <t>CP_Elec_6.3x7.7</t>
  </si>
  <si>
    <t>6</t>
  </si>
  <si>
    <t>AudioJack3_SwitchTR</t>
  </si>
  <si>
    <t>CON1</t>
  </si>
  <si>
    <t>3.5mm jack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</si>
  <si>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</si>
  <si>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</si>
  <si>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</si>
  <si>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</si>
  <si>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</si>
  <si>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</si>
  <si>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7</t>
  </si>
  <si>
    <t>Conn_02x06_Odd_Even</t>
  </si>
  <si>
    <t>JP1</t>
  </si>
  <si>
    <t>BASE ADDRESS</t>
  </si>
  <si>
    <t>PinHeader_2x06_P2.54mm_Vertical</t>
  </si>
  <si>
    <t>8</t>
  </si>
  <si>
    <t>Conn_01x39</t>
  </si>
  <si>
    <t>P1</t>
  </si>
  <si>
    <t>RC2014 BUS</t>
  </si>
  <si>
    <t>PinHeader_1x39_P2.54mm_Vertical</t>
  </si>
  <si>
    <t>9</t>
  </si>
  <si>
    <t>R</t>
  </si>
  <si>
    <t>R7</t>
  </si>
  <si>
    <t>33</t>
  </si>
  <si>
    <t>R_0603_1608Metric</t>
  </si>
  <si>
    <t>10</t>
  </si>
  <si>
    <t>R8 R9</t>
  </si>
  <si>
    <t>100</t>
  </si>
  <si>
    <t>11</t>
  </si>
  <si>
    <t>R_Small</t>
  </si>
  <si>
    <t>R1 R2 R3 R4 R5 R6 R10 R11</t>
  </si>
  <si>
    <t>10K</t>
  </si>
  <si>
    <t>12</t>
  </si>
  <si>
    <t>74HCT688</t>
  </si>
  <si>
    <t>U1</t>
  </si>
  <si>
    <t>SOIC-20W_7.5x12.8mm_P1.27mm</t>
  </si>
  <si>
    <t>https://www.ti.com/lit/ds/symlink/cd54hc688.pdf</t>
  </si>
  <si>
    <t>13</t>
  </si>
  <si>
    <t>TL074</t>
  </si>
  <si>
    <t>U4</t>
  </si>
  <si>
    <t>SOIC-14_3.9x8.7mm_P1.27mm</t>
  </si>
  <si>
    <t>http://www.ti.com/lit/ds/symlink/tl071.pdf</t>
  </si>
  <si>
    <t>14</t>
  </si>
  <si>
    <t>YAC512</t>
  </si>
  <si>
    <t>U3</t>
  </si>
  <si>
    <t>SOP-16_4.55x10.3mm_P1.27mm</t>
  </si>
  <si>
    <t>15</t>
  </si>
  <si>
    <t>YMF262</t>
  </si>
  <si>
    <t>U2</t>
  </si>
  <si>
    <t>SOP-24_7.5x15.4mm_P1.27mm</t>
  </si>
  <si>
    <t>16</t>
  </si>
  <si>
    <t>ASV-xxxMHz</t>
  </si>
  <si>
    <t>Y1</t>
  </si>
  <si>
    <t>14.3181MHz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</si>
  <si>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</si>
  <si>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</si>
  <si>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</si>
  <si>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</si>
  <si>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</si>
  <si>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</si>
  <si>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</si>
  <si>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</si>
  <si>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</si>
  <si>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</si>
  <si>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2025-10-08</t>
  </si>
  <si>
    <t>KiCad Version:</t>
  </si>
  <si>
    <t>9.0.1+1</t>
  </si>
  <si>
    <t>Component Groups:</t>
  </si>
  <si>
    <t>Component Count:</t>
  </si>
  <si>
    <t>32 (29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</si>
  <si>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</si>
  <si>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</si>
  <si>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</si>
  <si>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</si>
  <si>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</si>
  <si>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</si>
  <si>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</si>
  <si>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</si>
  <si>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</si>
  <si>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</si>
  <si>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</si>
  <si>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</si>
  <si>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</si>
  <si>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SJ1-3523N</t>
  </si>
  <si>
    <t>Generic connector, double row, 02x06, odd/even pin numbering scheme (row 1 odd numbers, row 2 even numbers), script generated (kicad-library-utils/schlib/autogen/connector/)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</si>
  <si>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</si>
  <si>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</si>
  <si>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</si>
  <si>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</si>
  <si>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</si>
  <si>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</si>
  <si>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</si>
  <si>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</si>
  <si>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</si>
  <si>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</si>
  <si>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2025-10-08 18:48:53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</si>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</sst>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96</v>
      </c>
      <c r="D2" s="3" t="s">
        <v>97</v>
      </c>
      <c r="E2" s="2" t="s">
        <v>106</v>
      </c>
      <c r="F2" s="3">
        <v>16</v>
      </c>
    </row>
    <row r="3" spans="1:16">
      <c r="C3" s="2" t="s">
        <v>98</v>
      </c>
      <c r="D3" s="3" t="s">
        <v>99</v>
      </c>
      <c r="E3" s="2" t="s">
        <v>107</v>
      </c>
      <c r="F3" s="3" t="s">
        <v>108</v>
      </c>
    </row>
    <row r="4" spans="1:16">
      <c r="C4" s="2" t="s">
        <v>100</v>
      </c>
      <c r="D4" s="3" t="s">
        <v>101</v>
      </c>
      <c r="E4" s="2" t="s">
        <v>109</v>
      </c>
      <c r="F4" s="3" t="s">
        <v>108</v>
      </c>
    </row>
    <row r="5" spans="1:16">
      <c r="C5" s="2" t="s">
        <v>102</v>
      </c>
      <c r="D5" s="3" t="s">
        <v>103</v>
      </c>
      <c r="E5" s="2" t="s">
        <v>110</v>
      </c>
      <c r="F5" s="3">
        <v>1</v>
      </c>
    </row>
    <row r="6" spans="1:16">
      <c r="C6" s="2" t="s">
        <v>104</v>
      </c>
      <c r="D6" s="3" t="s">
        <v>105</v>
      </c>
      <c r="E6" s="2" t="s">
        <v>111</v>
      </c>
      <c r="F6" s="3">
        <v>32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30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31</v>
      </c>
      <c r="B12" s="9" t="s">
        <v>17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31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30</v>
      </c>
      <c r="B13" s="6" t="s">
        <v>17</v>
      </c>
      <c r="C13" s="7" t="s">
        <v>32</v>
      </c>
      <c r="D13" s="7" t="s">
        <v>36</v>
      </c>
      <c r="E13" s="7" t="s">
        <v>37</v>
      </c>
      <c r="F13" s="7" t="s">
        <v>38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ht="30" customHeight="1">
      <c r="A14" s="8" t="s">
        <v>39</v>
      </c>
      <c r="B14" s="9" t="s">
        <v>17</v>
      </c>
      <c r="C14" s="10" t="s">
        <v>40</v>
      </c>
      <c r="D14" s="10" t="s">
        <v>41</v>
      </c>
      <c r="E14" s="10" t="s">
        <v>42</v>
      </c>
      <c r="F14" s="10" t="s">
        <v>43</v>
      </c>
      <c r="G14" s="8" t="s">
        <v>16</v>
      </c>
      <c r="H14" s="8" t="s">
        <v>22</v>
      </c>
      <c r="I14" s="9" t="s">
        <v>23</v>
      </c>
      <c r="J14" s="11" t="s">
        <v>44</v>
      </c>
      <c r="K14" s="9" t="s">
        <v>17</v>
      </c>
      <c r="L14" s="11" t="s">
        <v>45</v>
      </c>
      <c r="M14" s="11" t="s">
        <v>46</v>
      </c>
      <c r="N14" s="11" t="s">
        <v>47</v>
      </c>
      <c r="O14" s="11" t="s">
        <v>48</v>
      </c>
      <c r="P14" s="9" t="s">
        <v>17</v>
      </c>
    </row>
    <row r="15" spans="1:16">
      <c r="A15" s="5" t="s">
        <v>49</v>
      </c>
      <c r="B15" s="6" t="s">
        <v>17</v>
      </c>
      <c r="C15" s="7" t="s">
        <v>50</v>
      </c>
      <c r="D15" s="7" t="s">
        <v>51</v>
      </c>
      <c r="E15" s="7" t="s">
        <v>52</v>
      </c>
      <c r="F15" s="7" t="s">
        <v>53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54</v>
      </c>
      <c r="B16" s="9" t="s">
        <v>17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16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59</v>
      </c>
      <c r="B17" s="6" t="s">
        <v>17</v>
      </c>
      <c r="C17" s="7" t="s">
        <v>60</v>
      </c>
      <c r="D17" s="7" t="s">
        <v>61</v>
      </c>
      <c r="E17" s="7" t="s">
        <v>62</v>
      </c>
      <c r="F17" s="7" t="s">
        <v>63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64</v>
      </c>
      <c r="B18" s="9" t="s">
        <v>17</v>
      </c>
      <c r="C18" s="10" t="s">
        <v>60</v>
      </c>
      <c r="D18" s="10" t="s">
        <v>65</v>
      </c>
      <c r="E18" s="10" t="s">
        <v>66</v>
      </c>
      <c r="F18" s="10" t="s">
        <v>63</v>
      </c>
      <c r="G18" s="8" t="s">
        <v>24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67</v>
      </c>
      <c r="B19" s="6" t="s">
        <v>17</v>
      </c>
      <c r="C19" s="7" t="s">
        <v>68</v>
      </c>
      <c r="D19" s="7" t="s">
        <v>69</v>
      </c>
      <c r="E19" s="7" t="s">
        <v>70</v>
      </c>
      <c r="F19" s="7" t="s">
        <v>63</v>
      </c>
      <c r="G19" s="5" t="s">
        <v>54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71</v>
      </c>
      <c r="B20" s="9" t="s">
        <v>17</v>
      </c>
      <c r="C20" s="10" t="s">
        <v>72</v>
      </c>
      <c r="D20" s="10" t="s">
        <v>73</v>
      </c>
      <c r="E20" s="10" t="s">
        <v>72</v>
      </c>
      <c r="F20" s="10" t="s">
        <v>74</v>
      </c>
      <c r="G20" s="8" t="s">
        <v>16</v>
      </c>
      <c r="H20" s="8" t="s">
        <v>22</v>
      </c>
      <c r="I20" s="10" t="s">
        <v>75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76</v>
      </c>
      <c r="B21" s="6" t="s">
        <v>17</v>
      </c>
      <c r="C21" s="7" t="s">
        <v>77</v>
      </c>
      <c r="D21" s="7" t="s">
        <v>78</v>
      </c>
      <c r="E21" s="7" t="s">
        <v>77</v>
      </c>
      <c r="F21" s="7" t="s">
        <v>79</v>
      </c>
      <c r="G21" s="5" t="s">
        <v>16</v>
      </c>
      <c r="H21" s="5" t="s">
        <v>22</v>
      </c>
      <c r="I21" s="7" t="s">
        <v>80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81</v>
      </c>
      <c r="B22" s="9" t="s">
        <v>17</v>
      </c>
      <c r="C22" s="10" t="s">
        <v>82</v>
      </c>
      <c r="D22" s="10" t="s">
        <v>83</v>
      </c>
      <c r="E22" s="10" t="s">
        <v>82</v>
      </c>
      <c r="F22" s="10" t="s">
        <v>84</v>
      </c>
      <c r="G22" s="8" t="s">
        <v>16</v>
      </c>
      <c r="H22" s="8" t="s">
        <v>22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85</v>
      </c>
      <c r="B23" s="6" t="s">
        <v>17</v>
      </c>
      <c r="C23" s="7" t="s">
        <v>86</v>
      </c>
      <c r="D23" s="7" t="s">
        <v>87</v>
      </c>
      <c r="E23" s="7" t="s">
        <v>86</v>
      </c>
      <c r="F23" s="7" t="s">
        <v>88</v>
      </c>
      <c r="G23" s="5" t="s">
        <v>16</v>
      </c>
      <c r="H23" s="5" t="s">
        <v>22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89</v>
      </c>
      <c r="B24" s="9" t="s">
        <v>17</v>
      </c>
      <c r="C24" s="10" t="s">
        <v>90</v>
      </c>
      <c r="D24" s="10" t="s">
        <v>91</v>
      </c>
      <c r="E24" s="10" t="s">
        <v>92</v>
      </c>
      <c r="F24" s="10" t="s">
        <v>93</v>
      </c>
      <c r="G24" s="8" t="s">
        <v>16</v>
      </c>
      <c r="H24" s="8" t="s">
        <v>22</v>
      </c>
      <c r="I24" s="10" t="s">
        <v>94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3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95</v>
      </c>
      <c r="E1" s="1"/>
      <c r="F1" s="1"/>
      <c r="G1" s="1"/>
      <c r="H1" s="1"/>
      <c r="I1" s="1"/>
    </row>
    <row r="2" spans="1:9">
      <c r="D2" s="2" t="s">
        <v>96</v>
      </c>
      <c r="E2" s="3" t="s">
        <v>97</v>
      </c>
      <c r="H2" s="12" t="s">
        <v>130</v>
      </c>
      <c r="I2" s="12">
        <v>1</v>
      </c>
    </row>
    <row r="3" spans="1:9">
      <c r="D3" s="2" t="s">
        <v>98</v>
      </c>
      <c r="E3" s="3" t="s">
        <v>99</v>
      </c>
      <c r="H3" s="13" t="s">
        <v>132</v>
      </c>
      <c r="I3" s="14">
        <f>TotalCost/BoardQty</f>
        <v>0.0</v>
      </c>
    </row>
    <row r="4" spans="1:9">
      <c r="D4" s="2" t="s">
        <v>100</v>
      </c>
      <c r="E4" s="3" t="s">
        <v>101</v>
      </c>
      <c r="H4" s="13" t="s">
        <v>131</v>
      </c>
      <c r="I4" s="15">
        <f>SUM(I10:I25)</f>
        <v>0</v>
      </c>
    </row>
    <row r="5" spans="1:9">
      <c r="D5" s="2" t="s">
        <v>102</v>
      </c>
      <c r="E5" s="3" t="s">
        <v>103</v>
      </c>
    </row>
    <row r="6" spans="1:9">
      <c r="D6" s="2" t="s">
        <v>104</v>
      </c>
      <c r="E6" s="3" t="s">
        <v>105</v>
      </c>
    </row>
    <row r="8" spans="1:9">
      <c r="A8" s="16" t="s">
        <v>112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113</v>
      </c>
      <c r="F9" s="17" t="s">
        <v>114</v>
      </c>
      <c r="G9" s="17" t="s">
        <v>115</v>
      </c>
      <c r="H9" s="17" t="s">
        <v>116</v>
      </c>
      <c r="I9" s="17" t="s">
        <v>117</v>
      </c>
    </row>
    <row r="10" spans="1:9">
      <c r="A10" s="18" t="s">
        <v>19</v>
      </c>
      <c r="B10" s="18" t="s">
        <v>20</v>
      </c>
      <c r="C10" s="18" t="s">
        <v>118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118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118</v>
      </c>
      <c r="D12" s="18" t="s">
        <v>21</v>
      </c>
      <c r="G12" s="18">
        <f>CEILING(BoardQty*5,1)</f>
        <v>5</v>
      </c>
      <c r="I12" s="19">
        <f>IF(AND(ISNUMBER(G12),ISNUMBER(H12)),G12*H12,"")</f>
        <v/>
      </c>
    </row>
    <row r="13" spans="1:9">
      <c r="A13" s="18" t="s">
        <v>33</v>
      </c>
      <c r="B13" s="18" t="s">
        <v>34</v>
      </c>
      <c r="C13" s="18" t="s">
        <v>119</v>
      </c>
      <c r="D13" s="18" t="s">
        <v>35</v>
      </c>
      <c r="G13" s="18">
        <f>CEILING(BoardQty*4,1)</f>
        <v>4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119</v>
      </c>
      <c r="D14" s="18" t="s">
        <v>38</v>
      </c>
      <c r="G14" s="18">
        <f>BoardQty*1</f>
        <v>1</v>
      </c>
      <c r="I14" s="19">
        <f>IF(AND(ISNUMBER(G14),ISNUMBER(H14)),G14*H14,"")</f>
        <v/>
      </c>
    </row>
    <row r="15" spans="1:9" ht="30" customHeight="1">
      <c r="A15" s="18" t="s">
        <v>41</v>
      </c>
      <c r="B15" s="18" t="s">
        <v>42</v>
      </c>
      <c r="C15" s="18" t="s">
        <v>120</v>
      </c>
      <c r="D15" s="18" t="s">
        <v>43</v>
      </c>
      <c r="E15" s="18" t="s">
        <v>121</v>
      </c>
      <c r="F15" s="18" t="s">
        <v>122</v>
      </c>
      <c r="G15" s="18">
        <f>BoardQty*1</f>
        <v>1</v>
      </c>
      <c r="I15" s="19">
        <f>IF(AND(ISNUMBER(G15),ISNUMBER(H15)),G15*H15,"")</f>
        <v/>
      </c>
    </row>
    <row r="16" spans="1:9" ht="45" customHeight="1">
      <c r="A16" s="18" t="s">
        <v>51</v>
      </c>
      <c r="B16" s="18" t="s">
        <v>52</v>
      </c>
      <c r="C16" s="18" t="s">
        <v>123</v>
      </c>
      <c r="D16" s="18" t="s">
        <v>53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56</v>
      </c>
      <c r="B17" s="18" t="s">
        <v>57</v>
      </c>
      <c r="C17" s="18" t="s">
        <v>124</v>
      </c>
      <c r="D17" s="18" t="s">
        <v>58</v>
      </c>
      <c r="G17" s="18">
        <f>BoardQty*1</f>
        <v>1</v>
      </c>
      <c r="I17" s="19">
        <f>IF(AND(ISNUMBER(G17),ISNUMBER(H17)),G17*H17,"")</f>
        <v/>
      </c>
    </row>
    <row r="18" spans="1:9">
      <c r="A18" s="18" t="s">
        <v>61</v>
      </c>
      <c r="B18" s="18" t="s">
        <v>62</v>
      </c>
      <c r="C18" s="18" t="s">
        <v>125</v>
      </c>
      <c r="D18" s="18" t="s">
        <v>63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65</v>
      </c>
      <c r="B19" s="18" t="s">
        <v>66</v>
      </c>
      <c r="C19" s="18" t="s">
        <v>125</v>
      </c>
      <c r="D19" s="18" t="s">
        <v>63</v>
      </c>
      <c r="G19" s="18">
        <f>CEILING(BoardQty*2,1)</f>
        <v>2</v>
      </c>
      <c r="I19" s="19">
        <f>IF(AND(ISNUMBER(G19),ISNUMBER(H19)),G19*H19,"")</f>
        <v/>
      </c>
    </row>
    <row r="20" spans="1:9">
      <c r="A20" s="18" t="s">
        <v>69</v>
      </c>
      <c r="B20" s="18" t="s">
        <v>70</v>
      </c>
      <c r="C20" s="18" t="s">
        <v>126</v>
      </c>
      <c r="D20" s="18" t="s">
        <v>63</v>
      </c>
      <c r="G20" s="18">
        <f>CEILING(BoardQty*8,1)</f>
        <v>8</v>
      </c>
      <c r="I20" s="19">
        <f>IF(AND(ISNUMBER(G20),ISNUMBER(H20)),G20*H20,"")</f>
        <v/>
      </c>
    </row>
    <row r="21" spans="1:9">
      <c r="A21" s="18" t="s">
        <v>73</v>
      </c>
      <c r="B21" s="18" t="s">
        <v>72</v>
      </c>
      <c r="C21" s="18" t="s">
        <v>127</v>
      </c>
      <c r="D21" s="18" t="s">
        <v>74</v>
      </c>
      <c r="F21" s="18" t="s">
        <v>75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78</v>
      </c>
      <c r="B22" s="18" t="s">
        <v>77</v>
      </c>
      <c r="C22" s="18" t="s">
        <v>128</v>
      </c>
      <c r="D22" s="18" t="s">
        <v>79</v>
      </c>
      <c r="F22" s="18" t="s">
        <v>80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83</v>
      </c>
      <c r="B23" s="18" t="s">
        <v>82</v>
      </c>
      <c r="D23" s="18" t="s">
        <v>84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87</v>
      </c>
      <c r="B24" s="18" t="s">
        <v>86</v>
      </c>
      <c r="D24" s="18" t="s">
        <v>88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91</v>
      </c>
      <c r="B25" s="18" t="s">
        <v>92</v>
      </c>
      <c r="C25" s="18" t="s">
        <v>129</v>
      </c>
      <c r="D25" s="18" t="s">
        <v>93</v>
      </c>
      <c r="F25" s="18" t="s">
        <v>94</v>
      </c>
      <c r="G25" s="18">
        <f>BoardQty*1</f>
        <v>1</v>
      </c>
      <c r="I25" s="19">
        <f>IF(AND(ISNUMBER(G25),ISNUMBER(H25)),G25*H25,"")</f>
        <v/>
      </c>
    </row>
    <row r="28" spans="1:9">
      <c r="A28" s="20" t="s">
        <v>133</v>
      </c>
      <c r="B28" s="21" t="s">
        <v>134</v>
      </c>
    </row>
    <row r="29" spans="1:9">
      <c r="A29" s="22" t="s">
        <v>135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hyperlinks>
    <hyperlink ref="F21" r:id="rId1"/>
    <hyperlink ref="F22" r:id="rId2"/>
    <hyperlink ref="F25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136</v>
      </c>
    </row>
    <row r="2" spans="1:1">
      <c r="A2" s="7" t="s">
        <v>137</v>
      </c>
    </row>
    <row r="3" spans="1:1">
      <c r="A3" s="5" t="s">
        <v>138</v>
      </c>
    </row>
    <row r="4" spans="1:1">
      <c r="A4" s="23" t="s">
        <v>139</v>
      </c>
    </row>
    <row r="5" spans="1:1">
      <c r="A5" s="6" t="s">
        <v>140</v>
      </c>
    </row>
    <row r="7" spans="1:1">
      <c r="A7" t="s">
        <v>141</v>
      </c>
    </row>
    <row r="8" spans="1:1">
      <c r="A8" s="24" t="s">
        <v>142</v>
      </c>
    </row>
    <row r="9" spans="1:1">
      <c r="A9" s="25" t="s">
        <v>143</v>
      </c>
    </row>
    <row r="10" spans="1:1">
      <c r="A10" s="26" t="s">
        <v>144</v>
      </c>
    </row>
    <row r="11" spans="1:1">
      <c r="A11" s="27" t="s">
        <v>145</v>
      </c>
    </row>
    <row r="12" spans="1:1">
      <c r="A12" s="28" t="s">
        <v>146</v>
      </c>
    </row>
    <row r="13" spans="1:1">
      <c r="A13" s="29" t="s">
        <v>147</v>
      </c>
    </row>
    <row r="14" spans="1:1">
      <c r="A14" s="30" t="s">
        <v>148</v>
      </c>
    </row>
    <row r="15" spans="1:1">
      <c r="A15" s="31" t="s">
        <v>149</v>
      </c>
    </row>
    <row r="16" spans="1:1">
      <c r="A16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2025-10-08T18:48:53Z</dcterms:created>
  <dcterms:modified xsi:type="dcterms:W3CDTF">2025-10-08T18:48:53Z</dcterms:modified>
</cp:coreProperties>
</file>