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lausstocker/Desktop/80 Video Projekte/10 in Bearbeitung Video/06 Battery Capacity measured/50 Downloads GitHub/Spreadsheet Tools/"/>
    </mc:Choice>
  </mc:AlternateContent>
  <xr:revisionPtr revIDLastSave="0" documentId="13_ncr:1_{907DC40B-43A0-694B-A7E8-5B294184FF8F}" xr6:coauthVersionLast="47" xr6:coauthVersionMax="47" xr10:uidLastSave="{00000000-0000-0000-0000-000000000000}"/>
  <bookViews>
    <workbookView xWindow="0" yWindow="500" windowWidth="40960" windowHeight="20720" activeTab="1" xr2:uid="{8E33D81A-9EBE-7840-B1C3-F8B5964B6CE3}"/>
  </bookViews>
  <sheets>
    <sheet name="Cover" sheetId="5" r:id="rId1"/>
    <sheet name="Capacity Computation" sheetId="4" r:id="rId2"/>
    <sheet name="raw Data Import" sheetId="2" r:id="rId3"/>
    <sheet name="Data Import adapted" sheetId="3" r:id="rId4"/>
  </sheets>
  <definedNames>
    <definedName name="CoolTerm_Capture_2021_05_24_11_25_23" localSheetId="2">'raw Data Import'!#REF!</definedName>
    <definedName name="CoolTerm_Capture_2021_05_26_09_24_50" localSheetId="3">'Data Import adapted'!$B$2:$C$144</definedName>
    <definedName name="CoolTerm_Capture_2021_05_26_09_24_50" localSheetId="2">'raw Data Import'!$B$7:$K$149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" i="4" l="1"/>
  <c r="S11" i="4"/>
  <c r="L1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26" i="4"/>
  <c r="Q25" i="4"/>
  <c r="Q24" i="4"/>
  <c r="Q23" i="4"/>
  <c r="X157" i="4"/>
  <c r="S157" i="4"/>
  <c r="T157" i="4" s="1"/>
  <c r="X156" i="4"/>
  <c r="S156" i="4"/>
  <c r="T156" i="4" s="1"/>
  <c r="X155" i="4"/>
  <c r="S155" i="4"/>
  <c r="T155" i="4" s="1"/>
  <c r="X154" i="4"/>
  <c r="S154" i="4"/>
  <c r="T154" i="4" s="1"/>
  <c r="X153" i="4"/>
  <c r="S153" i="4"/>
  <c r="T153" i="4" s="1"/>
  <c r="X152" i="4"/>
  <c r="S152" i="4"/>
  <c r="T152" i="4" s="1"/>
  <c r="X151" i="4"/>
  <c r="S151" i="4"/>
  <c r="T151" i="4" s="1"/>
  <c r="X150" i="4"/>
  <c r="S150" i="4"/>
  <c r="T150" i="4" s="1"/>
  <c r="X149" i="4"/>
  <c r="S149" i="4"/>
  <c r="T149" i="4" s="1"/>
  <c r="X148" i="4"/>
  <c r="S148" i="4"/>
  <c r="T148" i="4" s="1"/>
  <c r="X147" i="4"/>
  <c r="S147" i="4"/>
  <c r="T147" i="4" s="1"/>
  <c r="X146" i="4"/>
  <c r="S146" i="4"/>
  <c r="T146" i="4" s="1"/>
  <c r="X145" i="4"/>
  <c r="S145" i="4"/>
  <c r="T145" i="4" s="1"/>
  <c r="X144" i="4"/>
  <c r="S144" i="4"/>
  <c r="T144" i="4" s="1"/>
  <c r="X143" i="4"/>
  <c r="S143" i="4"/>
  <c r="T143" i="4" s="1"/>
  <c r="X142" i="4"/>
  <c r="S142" i="4"/>
  <c r="T142" i="4" s="1"/>
  <c r="X141" i="4"/>
  <c r="S141" i="4"/>
  <c r="T141" i="4" s="1"/>
  <c r="X140" i="4"/>
  <c r="S140" i="4"/>
  <c r="T140" i="4" s="1"/>
  <c r="X139" i="4"/>
  <c r="S139" i="4"/>
  <c r="T139" i="4" s="1"/>
  <c r="X138" i="4"/>
  <c r="S138" i="4"/>
  <c r="T138" i="4" s="1"/>
  <c r="X137" i="4"/>
  <c r="S137" i="4"/>
  <c r="T137" i="4" s="1"/>
  <c r="X136" i="4"/>
  <c r="S136" i="4"/>
  <c r="T136" i="4" s="1"/>
  <c r="X135" i="4"/>
  <c r="S135" i="4"/>
  <c r="T135" i="4" s="1"/>
  <c r="X134" i="4"/>
  <c r="S134" i="4"/>
  <c r="T134" i="4" s="1"/>
  <c r="X133" i="4"/>
  <c r="S133" i="4"/>
  <c r="T133" i="4" s="1"/>
  <c r="X132" i="4"/>
  <c r="S132" i="4"/>
  <c r="T132" i="4" s="1"/>
  <c r="X131" i="4"/>
  <c r="S131" i="4"/>
  <c r="T131" i="4" s="1"/>
  <c r="X130" i="4"/>
  <c r="S130" i="4"/>
  <c r="T130" i="4" s="1"/>
  <c r="X129" i="4"/>
  <c r="S129" i="4"/>
  <c r="T129" i="4" s="1"/>
  <c r="X128" i="4"/>
  <c r="S128" i="4"/>
  <c r="T128" i="4" s="1"/>
  <c r="X127" i="4"/>
  <c r="S127" i="4"/>
  <c r="T127" i="4" s="1"/>
  <c r="X126" i="4"/>
  <c r="S126" i="4"/>
  <c r="T126" i="4" s="1"/>
  <c r="X125" i="4"/>
  <c r="S125" i="4"/>
  <c r="T125" i="4" s="1"/>
  <c r="X124" i="4"/>
  <c r="S124" i="4"/>
  <c r="T124" i="4" s="1"/>
  <c r="X123" i="4"/>
  <c r="S123" i="4"/>
  <c r="T123" i="4" s="1"/>
  <c r="X122" i="4"/>
  <c r="S122" i="4"/>
  <c r="T122" i="4" s="1"/>
  <c r="X121" i="4"/>
  <c r="S121" i="4"/>
  <c r="T121" i="4" s="1"/>
  <c r="X120" i="4"/>
  <c r="S120" i="4"/>
  <c r="T120" i="4" s="1"/>
  <c r="X119" i="4"/>
  <c r="S119" i="4"/>
  <c r="T119" i="4" s="1"/>
  <c r="X118" i="4"/>
  <c r="S118" i="4"/>
  <c r="T118" i="4" s="1"/>
  <c r="X117" i="4"/>
  <c r="S117" i="4"/>
  <c r="T117" i="4" s="1"/>
  <c r="X116" i="4"/>
  <c r="S116" i="4"/>
  <c r="T116" i="4" s="1"/>
  <c r="X115" i="4"/>
  <c r="S115" i="4"/>
  <c r="T115" i="4" s="1"/>
  <c r="X114" i="4"/>
  <c r="S114" i="4"/>
  <c r="T114" i="4" s="1"/>
  <c r="X113" i="4"/>
  <c r="S113" i="4"/>
  <c r="T113" i="4" s="1"/>
  <c r="X112" i="4"/>
  <c r="S112" i="4"/>
  <c r="T112" i="4" s="1"/>
  <c r="X111" i="4"/>
  <c r="S111" i="4"/>
  <c r="T111" i="4" s="1"/>
  <c r="X110" i="4"/>
  <c r="S110" i="4"/>
  <c r="T110" i="4" s="1"/>
  <c r="X109" i="4"/>
  <c r="S109" i="4"/>
  <c r="T109" i="4" s="1"/>
  <c r="X108" i="4"/>
  <c r="S108" i="4"/>
  <c r="T108" i="4" s="1"/>
  <c r="X107" i="4"/>
  <c r="S107" i="4"/>
  <c r="T107" i="4" s="1"/>
  <c r="X106" i="4"/>
  <c r="S106" i="4"/>
  <c r="T106" i="4" s="1"/>
  <c r="X105" i="4"/>
  <c r="S105" i="4"/>
  <c r="T105" i="4" s="1"/>
  <c r="X104" i="4"/>
  <c r="S104" i="4"/>
  <c r="T104" i="4" s="1"/>
  <c r="X103" i="4"/>
  <c r="S103" i="4"/>
  <c r="T103" i="4" s="1"/>
  <c r="X102" i="4"/>
  <c r="S102" i="4"/>
  <c r="T102" i="4" s="1"/>
  <c r="X101" i="4"/>
  <c r="S101" i="4"/>
  <c r="T101" i="4" s="1"/>
  <c r="X100" i="4"/>
  <c r="S100" i="4"/>
  <c r="T100" i="4" s="1"/>
  <c r="X99" i="4"/>
  <c r="S99" i="4"/>
  <c r="T99" i="4" s="1"/>
  <c r="X98" i="4"/>
  <c r="S98" i="4"/>
  <c r="T98" i="4" s="1"/>
  <c r="X97" i="4"/>
  <c r="S97" i="4"/>
  <c r="T97" i="4" s="1"/>
  <c r="X96" i="4"/>
  <c r="S96" i="4"/>
  <c r="T96" i="4" s="1"/>
  <c r="X95" i="4"/>
  <c r="S95" i="4"/>
  <c r="T95" i="4" s="1"/>
  <c r="X94" i="4"/>
  <c r="S94" i="4"/>
  <c r="T94" i="4" s="1"/>
  <c r="X93" i="4"/>
  <c r="S93" i="4"/>
  <c r="T93" i="4" s="1"/>
  <c r="X92" i="4"/>
  <c r="S92" i="4"/>
  <c r="T92" i="4" s="1"/>
  <c r="X91" i="4"/>
  <c r="S91" i="4"/>
  <c r="T91" i="4" s="1"/>
  <c r="X90" i="4"/>
  <c r="S90" i="4"/>
  <c r="T90" i="4" s="1"/>
  <c r="X89" i="4"/>
  <c r="S89" i="4"/>
  <c r="T89" i="4" s="1"/>
  <c r="X88" i="4"/>
  <c r="S88" i="4"/>
  <c r="T88" i="4" s="1"/>
  <c r="X87" i="4"/>
  <c r="S87" i="4"/>
  <c r="T87" i="4" s="1"/>
  <c r="X86" i="4"/>
  <c r="S86" i="4"/>
  <c r="T86" i="4" s="1"/>
  <c r="X85" i="4"/>
  <c r="S85" i="4"/>
  <c r="T85" i="4" s="1"/>
  <c r="X84" i="4"/>
  <c r="S84" i="4"/>
  <c r="T84" i="4" s="1"/>
  <c r="X83" i="4"/>
  <c r="S83" i="4"/>
  <c r="T83" i="4" s="1"/>
  <c r="X82" i="4"/>
  <c r="S82" i="4"/>
  <c r="T82" i="4" s="1"/>
  <c r="X81" i="4"/>
  <c r="S81" i="4"/>
  <c r="T81" i="4" s="1"/>
  <c r="X80" i="4"/>
  <c r="S80" i="4"/>
  <c r="T80" i="4" s="1"/>
  <c r="X79" i="4"/>
  <c r="S79" i="4"/>
  <c r="T79" i="4" s="1"/>
  <c r="X78" i="4"/>
  <c r="S78" i="4"/>
  <c r="T78" i="4" s="1"/>
  <c r="X77" i="4"/>
  <c r="S77" i="4"/>
  <c r="T77" i="4" s="1"/>
  <c r="X76" i="4"/>
  <c r="S76" i="4"/>
  <c r="T76" i="4" s="1"/>
  <c r="X75" i="4"/>
  <c r="S75" i="4"/>
  <c r="T75" i="4" s="1"/>
  <c r="X74" i="4"/>
  <c r="S74" i="4"/>
  <c r="T74" i="4" s="1"/>
  <c r="X73" i="4"/>
  <c r="S73" i="4"/>
  <c r="T73" i="4" s="1"/>
  <c r="X72" i="4"/>
  <c r="S72" i="4"/>
  <c r="T72" i="4" s="1"/>
  <c r="X71" i="4"/>
  <c r="S71" i="4"/>
  <c r="T71" i="4" s="1"/>
  <c r="X70" i="4"/>
  <c r="S70" i="4"/>
  <c r="T70" i="4" s="1"/>
  <c r="X69" i="4"/>
  <c r="S69" i="4"/>
  <c r="T69" i="4" s="1"/>
  <c r="X68" i="4"/>
  <c r="S68" i="4"/>
  <c r="T68" i="4" s="1"/>
  <c r="X67" i="4"/>
  <c r="S67" i="4"/>
  <c r="T67" i="4" s="1"/>
  <c r="X66" i="4"/>
  <c r="S66" i="4"/>
  <c r="T66" i="4" s="1"/>
  <c r="X65" i="4"/>
  <c r="S65" i="4"/>
  <c r="T65" i="4" s="1"/>
  <c r="X64" i="4"/>
  <c r="S64" i="4"/>
  <c r="T64" i="4" s="1"/>
  <c r="X63" i="4"/>
  <c r="S63" i="4"/>
  <c r="T63" i="4" s="1"/>
  <c r="X62" i="4"/>
  <c r="S62" i="4"/>
  <c r="T62" i="4" s="1"/>
  <c r="X61" i="4"/>
  <c r="S61" i="4"/>
  <c r="T61" i="4" s="1"/>
  <c r="X60" i="4"/>
  <c r="S60" i="4"/>
  <c r="T60" i="4" s="1"/>
  <c r="X59" i="4"/>
  <c r="S59" i="4"/>
  <c r="T59" i="4" s="1"/>
  <c r="X58" i="4"/>
  <c r="S58" i="4"/>
  <c r="T58" i="4" s="1"/>
  <c r="X57" i="4"/>
  <c r="S57" i="4"/>
  <c r="T57" i="4" s="1"/>
  <c r="X56" i="4"/>
  <c r="S56" i="4"/>
  <c r="T56" i="4" s="1"/>
  <c r="X55" i="4"/>
  <c r="S55" i="4"/>
  <c r="T55" i="4" s="1"/>
  <c r="X54" i="4"/>
  <c r="S54" i="4"/>
  <c r="T54" i="4" s="1"/>
  <c r="X53" i="4"/>
  <c r="S53" i="4"/>
  <c r="T53" i="4" s="1"/>
  <c r="X52" i="4"/>
  <c r="S52" i="4"/>
  <c r="T52" i="4" s="1"/>
  <c r="X51" i="4"/>
  <c r="S51" i="4"/>
  <c r="T51" i="4" s="1"/>
  <c r="X50" i="4"/>
  <c r="S50" i="4"/>
  <c r="T50" i="4" s="1"/>
  <c r="X49" i="4"/>
  <c r="S49" i="4"/>
  <c r="T49" i="4" s="1"/>
  <c r="X48" i="4"/>
  <c r="S48" i="4"/>
  <c r="T48" i="4" s="1"/>
  <c r="X47" i="4"/>
  <c r="S47" i="4"/>
  <c r="T47" i="4" s="1"/>
  <c r="X46" i="4"/>
  <c r="S46" i="4"/>
  <c r="T46" i="4" s="1"/>
  <c r="X45" i="4"/>
  <c r="S45" i="4"/>
  <c r="T45" i="4" s="1"/>
  <c r="X44" i="4"/>
  <c r="S44" i="4"/>
  <c r="T44" i="4" s="1"/>
  <c r="X43" i="4"/>
  <c r="S43" i="4"/>
  <c r="T43" i="4" s="1"/>
  <c r="X42" i="4"/>
  <c r="S42" i="4"/>
  <c r="T42" i="4" s="1"/>
  <c r="X41" i="4"/>
  <c r="S41" i="4"/>
  <c r="T41" i="4" s="1"/>
  <c r="X40" i="4"/>
  <c r="S40" i="4"/>
  <c r="T40" i="4" s="1"/>
  <c r="X39" i="4"/>
  <c r="S39" i="4"/>
  <c r="T39" i="4" s="1"/>
  <c r="X38" i="4"/>
  <c r="S38" i="4"/>
  <c r="T38" i="4" s="1"/>
  <c r="X37" i="4"/>
  <c r="S37" i="4"/>
  <c r="T37" i="4" s="1"/>
  <c r="X36" i="4"/>
  <c r="S36" i="4"/>
  <c r="T36" i="4" s="1"/>
  <c r="X35" i="4"/>
  <c r="S35" i="4"/>
  <c r="T35" i="4" s="1"/>
  <c r="X34" i="4"/>
  <c r="S34" i="4"/>
  <c r="T34" i="4" s="1"/>
  <c r="X33" i="4"/>
  <c r="S33" i="4"/>
  <c r="T33" i="4" s="1"/>
  <c r="X32" i="4"/>
  <c r="S32" i="4"/>
  <c r="T32" i="4" s="1"/>
  <c r="X31" i="4"/>
  <c r="S31" i="4"/>
  <c r="T31" i="4" s="1"/>
  <c r="L14" i="4"/>
  <c r="X30" i="4"/>
  <c r="S30" i="4"/>
  <c r="T30" i="4" s="1"/>
  <c r="X29" i="4"/>
  <c r="S29" i="4"/>
  <c r="T29" i="4" s="1"/>
  <c r="X28" i="4"/>
  <c r="S28" i="4"/>
  <c r="T28" i="4" s="1"/>
  <c r="X27" i="4"/>
  <c r="S27" i="4"/>
  <c r="T27" i="4" s="1"/>
  <c r="X26" i="4"/>
  <c r="S26" i="4"/>
  <c r="T26" i="4" s="1"/>
  <c r="X25" i="4"/>
  <c r="S25" i="4"/>
  <c r="T25" i="4" s="1"/>
  <c r="X24" i="4"/>
  <c r="S24" i="4"/>
  <c r="T24" i="4" s="1"/>
  <c r="X23" i="4"/>
  <c r="S23" i="4"/>
  <c r="T23" i="4" s="1"/>
  <c r="L10" i="4"/>
  <c r="L12" i="4" s="1"/>
  <c r="L18" i="4" s="1"/>
  <c r="W11" i="4" l="1"/>
  <c r="X11" i="4"/>
  <c r="X14" i="4" s="1"/>
  <c r="W14" i="4"/>
  <c r="X18" i="4"/>
  <c r="W18" i="4"/>
  <c r="V23" i="4" l="1"/>
  <c r="V24" i="4" s="1"/>
  <c r="V25" i="4" s="1"/>
  <c r="V26" i="4" s="1"/>
  <c r="W23" i="4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W41" i="4" s="1"/>
  <c r="W42" i="4" s="1"/>
  <c r="W43" i="4" s="1"/>
  <c r="W44" i="4" s="1"/>
  <c r="W45" i="4" s="1"/>
  <c r="W46" i="4" s="1"/>
  <c r="W47" i="4" s="1"/>
  <c r="W48" i="4" s="1"/>
  <c r="W49" i="4" s="1"/>
  <c r="W50" i="4" s="1"/>
  <c r="W51" i="4" s="1"/>
  <c r="W52" i="4" s="1"/>
  <c r="W53" i="4" s="1"/>
  <c r="W54" i="4" s="1"/>
  <c r="W55" i="4" s="1"/>
  <c r="W56" i="4" s="1"/>
  <c r="W57" i="4" s="1"/>
  <c r="W58" i="4" s="1"/>
  <c r="W59" i="4" s="1"/>
  <c r="W60" i="4" s="1"/>
  <c r="W61" i="4" s="1"/>
  <c r="W62" i="4" s="1"/>
  <c r="W63" i="4" s="1"/>
  <c r="W64" i="4" s="1"/>
  <c r="W65" i="4" s="1"/>
  <c r="W66" i="4" s="1"/>
  <c r="W67" i="4" s="1"/>
  <c r="W68" i="4" s="1"/>
  <c r="W69" i="4" s="1"/>
  <c r="W70" i="4" s="1"/>
  <c r="W71" i="4" s="1"/>
  <c r="W72" i="4" s="1"/>
  <c r="W73" i="4" s="1"/>
  <c r="W74" i="4" s="1"/>
  <c r="W75" i="4" s="1"/>
  <c r="W76" i="4" s="1"/>
  <c r="W77" i="4" s="1"/>
  <c r="W78" i="4" s="1"/>
  <c r="W79" i="4" s="1"/>
  <c r="W80" i="4" s="1"/>
  <c r="W81" i="4" s="1"/>
  <c r="W82" i="4" s="1"/>
  <c r="W83" i="4" s="1"/>
  <c r="W84" i="4" s="1"/>
  <c r="W85" i="4" s="1"/>
  <c r="W86" i="4" s="1"/>
  <c r="W87" i="4" s="1"/>
  <c r="W88" i="4" s="1"/>
  <c r="W89" i="4" s="1"/>
  <c r="W90" i="4" s="1"/>
  <c r="W91" i="4" s="1"/>
  <c r="W92" i="4" s="1"/>
  <c r="W93" i="4" s="1"/>
  <c r="W94" i="4" s="1"/>
  <c r="W95" i="4" s="1"/>
  <c r="W96" i="4" s="1"/>
  <c r="W97" i="4" s="1"/>
  <c r="W98" i="4" s="1"/>
  <c r="W99" i="4" s="1"/>
  <c r="W100" i="4" s="1"/>
  <c r="W101" i="4" s="1"/>
  <c r="W102" i="4" s="1"/>
  <c r="W103" i="4" s="1"/>
  <c r="W104" i="4" s="1"/>
  <c r="W105" i="4" s="1"/>
  <c r="W106" i="4" s="1"/>
  <c r="W107" i="4" s="1"/>
  <c r="W108" i="4" s="1"/>
  <c r="W109" i="4" s="1"/>
  <c r="W110" i="4" s="1"/>
  <c r="W111" i="4" s="1"/>
  <c r="W112" i="4" s="1"/>
  <c r="W113" i="4" s="1"/>
  <c r="W114" i="4" s="1"/>
  <c r="W115" i="4" s="1"/>
  <c r="W116" i="4" s="1"/>
  <c r="W117" i="4" s="1"/>
  <c r="W118" i="4" s="1"/>
  <c r="W119" i="4" s="1"/>
  <c r="W120" i="4" s="1"/>
  <c r="W121" i="4" s="1"/>
  <c r="W122" i="4" s="1"/>
  <c r="W123" i="4" s="1"/>
  <c r="W124" i="4" s="1"/>
  <c r="W125" i="4" s="1"/>
  <c r="W126" i="4" s="1"/>
  <c r="W127" i="4" s="1"/>
  <c r="W128" i="4" s="1"/>
  <c r="W129" i="4" s="1"/>
  <c r="W130" i="4" s="1"/>
  <c r="W131" i="4" s="1"/>
  <c r="W132" i="4" s="1"/>
  <c r="W133" i="4" s="1"/>
  <c r="W134" i="4" s="1"/>
  <c r="W135" i="4" s="1"/>
  <c r="W136" i="4" s="1"/>
  <c r="W137" i="4" s="1"/>
  <c r="W138" i="4" s="1"/>
  <c r="W139" i="4" s="1"/>
  <c r="W140" i="4" s="1"/>
  <c r="W141" i="4" s="1"/>
  <c r="W142" i="4" s="1"/>
  <c r="W143" i="4" s="1"/>
  <c r="W144" i="4" s="1"/>
  <c r="W145" i="4" s="1"/>
  <c r="W146" i="4" s="1"/>
  <c r="W147" i="4" s="1"/>
  <c r="W148" i="4" s="1"/>
  <c r="W149" i="4" s="1"/>
  <c r="W150" i="4" s="1"/>
  <c r="W151" i="4" s="1"/>
  <c r="W152" i="4" s="1"/>
  <c r="W153" i="4" s="1"/>
  <c r="W154" i="4" s="1"/>
  <c r="W155" i="4" s="1"/>
  <c r="W156" i="4" s="1"/>
  <c r="W157" i="4" s="1"/>
  <c r="V27" i="4"/>
  <c r="V28" i="4" s="1"/>
  <c r="V29" i="4" s="1"/>
  <c r="V30" i="4" s="1"/>
  <c r="V31" i="4" s="1"/>
  <c r="V32" i="4" s="1"/>
  <c r="V33" i="4" s="1"/>
  <c r="V34" i="4" s="1"/>
  <c r="V35" i="4" s="1"/>
  <c r="V36" i="4" s="1"/>
  <c r="V37" i="4" s="1"/>
  <c r="V38" i="4" s="1"/>
  <c r="V39" i="4" s="1"/>
  <c r="V40" i="4" s="1"/>
  <c r="V41" i="4" s="1"/>
  <c r="V42" i="4" s="1"/>
  <c r="V43" i="4" s="1"/>
  <c r="V44" i="4" s="1"/>
  <c r="V45" i="4" s="1"/>
  <c r="V46" i="4" s="1"/>
  <c r="V47" i="4" s="1"/>
  <c r="V48" i="4" s="1"/>
  <c r="V49" i="4" s="1"/>
  <c r="V50" i="4" s="1"/>
  <c r="V51" i="4" s="1"/>
  <c r="V52" i="4" s="1"/>
  <c r="V53" i="4" s="1"/>
  <c r="V54" i="4" s="1"/>
  <c r="V55" i="4" s="1"/>
  <c r="V56" i="4" s="1"/>
  <c r="V57" i="4" s="1"/>
  <c r="V58" i="4" s="1"/>
  <c r="V59" i="4" s="1"/>
  <c r="V60" i="4" s="1"/>
  <c r="V61" i="4" s="1"/>
  <c r="V62" i="4" s="1"/>
  <c r="V63" i="4" s="1"/>
  <c r="V64" i="4" s="1"/>
  <c r="V65" i="4" s="1"/>
  <c r="V66" i="4" s="1"/>
  <c r="V67" i="4" s="1"/>
  <c r="V68" i="4" s="1"/>
  <c r="V69" i="4" s="1"/>
  <c r="V70" i="4" s="1"/>
  <c r="V71" i="4" s="1"/>
  <c r="V72" i="4" s="1"/>
  <c r="V73" i="4" s="1"/>
  <c r="V74" i="4" s="1"/>
  <c r="V75" i="4" s="1"/>
  <c r="V76" i="4" s="1"/>
  <c r="V77" i="4" s="1"/>
  <c r="V78" i="4" s="1"/>
  <c r="V79" i="4" s="1"/>
  <c r="V80" i="4" s="1"/>
  <c r="V81" i="4" s="1"/>
  <c r="V82" i="4" s="1"/>
  <c r="V83" i="4" s="1"/>
  <c r="V84" i="4" s="1"/>
  <c r="V85" i="4" s="1"/>
  <c r="V86" i="4" s="1"/>
  <c r="V87" i="4" s="1"/>
  <c r="V88" i="4" s="1"/>
  <c r="V89" i="4" s="1"/>
  <c r="V90" i="4" s="1"/>
  <c r="V91" i="4" s="1"/>
  <c r="V92" i="4" s="1"/>
  <c r="V93" i="4" s="1"/>
  <c r="V94" i="4" s="1"/>
  <c r="V95" i="4" s="1"/>
  <c r="V96" i="4" s="1"/>
  <c r="V97" i="4" s="1"/>
  <c r="V98" i="4" s="1"/>
  <c r="V99" i="4" s="1"/>
  <c r="V100" i="4" s="1"/>
  <c r="V101" i="4" s="1"/>
  <c r="V102" i="4" s="1"/>
  <c r="V103" i="4" s="1"/>
  <c r="V104" i="4" s="1"/>
  <c r="V105" i="4" s="1"/>
  <c r="V106" i="4" s="1"/>
  <c r="V107" i="4" s="1"/>
  <c r="V108" i="4" s="1"/>
  <c r="V109" i="4" s="1"/>
  <c r="V110" i="4" s="1"/>
  <c r="V111" i="4" s="1"/>
  <c r="V112" i="4" s="1"/>
  <c r="V113" i="4" s="1"/>
  <c r="V114" i="4" s="1"/>
  <c r="V115" i="4" s="1"/>
  <c r="V116" i="4" s="1"/>
  <c r="V117" i="4" s="1"/>
  <c r="V118" i="4" s="1"/>
  <c r="V119" i="4" s="1"/>
  <c r="V120" i="4" s="1"/>
  <c r="V121" i="4" s="1"/>
  <c r="V122" i="4" s="1"/>
  <c r="V123" i="4" s="1"/>
  <c r="V124" i="4" s="1"/>
  <c r="V125" i="4" s="1"/>
  <c r="V126" i="4" s="1"/>
  <c r="V127" i="4" s="1"/>
  <c r="V128" i="4" s="1"/>
  <c r="V129" i="4" s="1"/>
  <c r="V130" i="4" s="1"/>
  <c r="V131" i="4" s="1"/>
  <c r="V132" i="4" s="1"/>
  <c r="V133" i="4" s="1"/>
  <c r="V134" i="4" s="1"/>
  <c r="V135" i="4" s="1"/>
  <c r="V136" i="4" s="1"/>
  <c r="V137" i="4" s="1"/>
  <c r="V138" i="4" s="1"/>
  <c r="V139" i="4" s="1"/>
  <c r="V140" i="4" s="1"/>
  <c r="V141" i="4" s="1"/>
  <c r="V142" i="4" s="1"/>
  <c r="V143" i="4" s="1"/>
  <c r="V144" i="4" s="1"/>
  <c r="V145" i="4" s="1"/>
  <c r="V146" i="4" s="1"/>
  <c r="V147" i="4" s="1"/>
  <c r="V148" i="4" s="1"/>
  <c r="V149" i="4" s="1"/>
  <c r="V150" i="4" s="1"/>
  <c r="V151" i="4" s="1"/>
  <c r="V152" i="4" s="1"/>
  <c r="V153" i="4" s="1"/>
  <c r="V154" i="4" s="1"/>
  <c r="V155" i="4" s="1"/>
  <c r="V156" i="4" s="1"/>
  <c r="V157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F36259-B991-794E-A496-CDF86D6901D3}" name="CoolTerm Capture 2021-05-26 09-24-50" type="6" refreshedVersion="7" background="1" saveData="1">
    <textPr sourceFile="/Users/klausstocker/Desktop/30 Projekte/75 Akku SOC/Kapazität messen/CoolTerm Capture 2021-05-26 09-24-50.txt" decimal="," thousands="." tab="0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6C12ECBD-718B-4545-9DAE-D8E9C4E07653}" name="CoolTerm Capture 2021-05-26 09-24-501" type="6" refreshedVersion="7" background="1" saveData="1">
    <textPr sourceFile="/Users/klausstocker/Desktop/30 Projekte/75 Akku SOC/Kapazität messen/CoolTerm Capture 2021-05-26 09-24-50.txt" decimal="," thousands="." tab="0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<sst xmlns="http://schemas.openxmlformats.org/spreadsheetml/2006/main" count="239" uniqueCount="83">
  <si>
    <t>Time Step</t>
  </si>
  <si>
    <t>Time Step =</t>
  </si>
  <si>
    <t>min</t>
  </si>
  <si>
    <t>Computation of Battery Capacity from Measurement</t>
  </si>
  <si>
    <t>U/Volts</t>
  </si>
  <si>
    <t>Ohms</t>
  </si>
  <si>
    <t>Voltage Nominal =</t>
  </si>
  <si>
    <t>Current Nominal =</t>
  </si>
  <si>
    <t>V</t>
  </si>
  <si>
    <t>Capacity Nominal =</t>
  </si>
  <si>
    <t>mAh</t>
  </si>
  <si>
    <t>mA</t>
  </si>
  <si>
    <t>Runtime Nominal =</t>
  </si>
  <si>
    <t>h</t>
  </si>
  <si>
    <t>I/mA</t>
  </si>
  <si>
    <t>P/mW</t>
  </si>
  <si>
    <t>Runtime/h</t>
  </si>
  <si>
    <t>Capacity/mAh</t>
  </si>
  <si>
    <t>Capacity/mWh</t>
  </si>
  <si>
    <t>mWh</t>
  </si>
  <si>
    <t>Recom. Time Step =</t>
  </si>
  <si>
    <t>Cap/mAh</t>
  </si>
  <si>
    <t>Cap/mWh</t>
  </si>
  <si>
    <t>Start</t>
  </si>
  <si>
    <t>Current settings:</t>
  </si>
  <si>
    <t xml:space="preserve"> </t>
  </si>
  <si>
    <t xml:space="preserve">   Tn=600000</t>
  </si>
  <si>
    <t xml:space="preserve"> No=1000</t>
  </si>
  <si>
    <t xml:space="preserve"> Av=20.00</t>
  </si>
  <si>
    <t xml:space="preserve"> Pe=1.00</t>
  </si>
  <si>
    <t xml:space="preserve"> Dl=-50.00</t>
  </si>
  <si>
    <t xml:space="preserve">   C0=No</t>
  </si>
  <si>
    <t xml:space="preserve"> C1=Ti</t>
  </si>
  <si>
    <t xml:space="preserve"> C2=A0</t>
  </si>
  <si>
    <t xml:space="preserve"> C3=A1</t>
  </si>
  <si>
    <t xml:space="preserve"> C4=A2</t>
  </si>
  <si>
    <t xml:space="preserve"> C5=Rs</t>
  </si>
  <si>
    <t xml:space="preserve"> C6=Rm</t>
  </si>
  <si>
    <t xml:space="preserve"> C7=Rp</t>
  </si>
  <si>
    <t xml:space="preserve"> C8=Dc</t>
  </si>
  <si>
    <t xml:space="preserve">   Br=50.00</t>
  </si>
  <si>
    <t>No</t>
  </si>
  <si>
    <t xml:space="preserve"> Ti/s</t>
  </si>
  <si>
    <t xml:space="preserve"> A0/V</t>
  </si>
  <si>
    <t xml:space="preserve"> A1/V</t>
  </si>
  <si>
    <t xml:space="preserve"> A2/V</t>
  </si>
  <si>
    <t xml:space="preserve"> Rs/dBm</t>
  </si>
  <si>
    <t xml:space="preserve"> Rm/dBm</t>
  </si>
  <si>
    <t xml:space="preserve"> Rp/dBm</t>
  </si>
  <si>
    <t xml:space="preserve"> Dc/%</t>
  </si>
  <si>
    <t>smoothed</t>
  </si>
  <si>
    <t>Window open</t>
  </si>
  <si>
    <t>??</t>
  </si>
  <si>
    <t>Av. Current/mA</t>
  </si>
  <si>
    <t>Input</t>
  </si>
  <si>
    <t>Comment</t>
  </si>
  <si>
    <t>Grafics</t>
  </si>
  <si>
    <t>% from Nominal</t>
  </si>
  <si>
    <t>Discharge Resistor =</t>
  </si>
  <si>
    <t>Results with Nominal Values</t>
  </si>
  <si>
    <t>No of Meas Steps =</t>
  </si>
  <si>
    <t>(20 .. 200 recommended)</t>
  </si>
  <si>
    <t>Output: Results from actual Measurements</t>
  </si>
  <si>
    <t>Temperature Drop 10°C !!</t>
  </si>
  <si>
    <t>End</t>
  </si>
  <si>
    <t>Battery Protection</t>
  </si>
  <si>
    <t xml:space="preserve">Tutorial on YouTube </t>
  </si>
  <si>
    <t>Discharge Resistor Watts =</t>
  </si>
  <si>
    <t>mW</t>
  </si>
  <si>
    <t>22h</t>
  </si>
  <si>
    <t>Av. Power/mW</t>
  </si>
  <si>
    <t>Data Import</t>
  </si>
  <si>
    <t>from the data logger</t>
  </si>
  <si>
    <t xml:space="preserve">Cool experiments and tools for hobbyists and </t>
  </si>
  <si>
    <t>future professionals</t>
  </si>
  <si>
    <t>Tutorial on YouTube!</t>
  </si>
  <si>
    <t>Cool Tool:</t>
  </si>
  <si>
    <t>Further distribution without changes is permitted</t>
  </si>
  <si>
    <t>Can be used with manual measurements</t>
  </si>
  <si>
    <t>or automatic data logger measurements</t>
  </si>
  <si>
    <t>Capacity Computation</t>
  </si>
  <si>
    <t>Version 18.06.2021</t>
  </si>
  <si>
    <t>works with manual or data logger measurement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</si>
</sst>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b/>
      <i/>
      <sz val="14"/>
      <color rgb="FFC00000"/>
      <name val="Times New Roman"/>
      <family val="1"/>
    </font>
    <font>
      <b/>
      <sz val="36"/>
      <name val="Times New Roman"/>
      <family val="1"/>
    </font>
    <font>
      <sz val="20"/>
      <color theme="1"/>
      <name val="Times New Roman"/>
      <family val="1"/>
    </font>
    <font>
      <sz val="16"/>
      <color theme="1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6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2" fontId="0" fillId="2" borderId="0" xfId="0" applyNumberFormat="1" applyFill="1" applyAlignment="1">
      <alignment horizontal="center"/>
    </xf>
    <xf numFmtId="0" fontId="2" fillId="2" borderId="0" xfId="0" applyFont="1" applyFill="1" applyAlignment="1">
      <alignment horizontal="left"/>
    </xf>
    <xf numFmtId="0" fontId="7" fillId="2" borderId="0" xfId="0" applyFont="1" applyFill="1" applyAlignment="1">
      <alignment horizontal="right"/>
    </xf>
    <xf numFmtId="0" fontId="7" fillId="2" borderId="0" xfId="0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2" fontId="0" fillId="2" borderId="2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right"/>
    </xf>
    <xf numFmtId="0" fontId="0" fillId="2" borderId="6" xfId="0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0" fontId="1" fillId="2" borderId="7" xfId="0" applyFont="1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1" fillId="2" borderId="7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1" fontId="0" fillId="2" borderId="7" xfId="0" applyNumberFormat="1" applyFill="1" applyBorder="1" applyAlignment="1">
      <alignment horizontal="right"/>
    </xf>
    <xf numFmtId="0" fontId="2" fillId="2" borderId="0" xfId="0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2" fontId="4" fillId="2" borderId="0" xfId="0" applyNumberFormat="1" applyFont="1" applyFill="1" applyAlignment="1">
      <alignment horizontal="center"/>
    </xf>
    <xf numFmtId="9" fontId="0" fillId="2" borderId="0" xfId="1" applyFont="1" applyFill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right"/>
    </xf>
    <xf numFmtId="0" fontId="5" fillId="2" borderId="10" xfId="0" applyFont="1" applyFill="1" applyBorder="1" applyAlignment="1">
      <alignment horizontal="left"/>
    </xf>
    <xf numFmtId="0" fontId="5" fillId="2" borderId="11" xfId="0" applyFont="1" applyFill="1" applyBorder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3" fontId="0" fillId="2" borderId="0" xfId="0" applyNumberFormat="1" applyFill="1" applyBorder="1" applyAlignment="1">
      <alignment horizontal="righ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 applyAlignment="1">
      <alignment horizontal="center"/>
    </xf>
    <xf numFmtId="3" fontId="1" fillId="2" borderId="0" xfId="0" applyNumberFormat="1" applyFont="1" applyFill="1" applyBorder="1" applyAlignment="1">
      <alignment horizontal="center"/>
    </xf>
    <xf numFmtId="3" fontId="0" fillId="2" borderId="0" xfId="0" applyNumberFormat="1" applyFill="1" applyBorder="1" applyAlignment="1">
      <alignment horizontal="center"/>
    </xf>
    <xf numFmtId="3" fontId="1" fillId="2" borderId="0" xfId="0" applyNumberFormat="1" applyFont="1" applyFill="1" applyAlignment="1">
      <alignment horizontal="center"/>
    </xf>
    <xf numFmtId="4" fontId="0" fillId="2" borderId="0" xfId="0" applyNumberFormat="1" applyFill="1" applyBorder="1" applyAlignment="1">
      <alignment horizontal="right"/>
    </xf>
    <xf numFmtId="0" fontId="5" fillId="2" borderId="0" xfId="0" applyFont="1" applyFill="1" applyAlignment="1">
      <alignment horizontal="right"/>
    </xf>
    <xf numFmtId="0" fontId="8" fillId="2" borderId="0" xfId="0" applyFont="1" applyFill="1" applyAlignment="1">
      <alignment horizontal="left"/>
    </xf>
    <xf numFmtId="0" fontId="0" fillId="2" borderId="0" xfId="0" applyFill="1" applyAlignment="1" applyProtection="1">
      <alignment horizontal="center"/>
      <protection locked="0"/>
    </xf>
    <xf numFmtId="14" fontId="0" fillId="2" borderId="0" xfId="0" applyNumberFormat="1" applyFill="1" applyAlignment="1" applyProtection="1">
      <alignment horizontal="center"/>
      <protection locked="0"/>
    </xf>
    <xf numFmtId="20" fontId="0" fillId="2" borderId="0" xfId="0" applyNumberFormat="1" applyFill="1" applyAlignment="1" applyProtection="1">
      <alignment horizontal="center"/>
      <protection locked="0"/>
    </xf>
    <xf numFmtId="2" fontId="0" fillId="2" borderId="0" xfId="0" applyNumberFormat="1" applyFill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center"/>
      <protection locked="0"/>
    </xf>
    <xf numFmtId="2" fontId="4" fillId="2" borderId="0" xfId="0" applyNumberFormat="1" applyFont="1" applyFill="1" applyAlignment="1" applyProtection="1">
      <alignment horizontal="center"/>
      <protection locked="0"/>
    </xf>
    <xf numFmtId="0" fontId="1" fillId="2" borderId="0" xfId="0" applyFont="1" applyFill="1" applyAlignment="1" applyProtection="1">
      <alignment horizontal="right"/>
      <protection locked="0"/>
    </xf>
    <xf numFmtId="0" fontId="1" fillId="2" borderId="0" xfId="0" applyFont="1" applyFill="1" applyAlignment="1" applyProtection="1">
      <alignment horizontal="left"/>
      <protection locked="0"/>
    </xf>
    <xf numFmtId="3" fontId="0" fillId="2" borderId="0" xfId="0" applyNumberFormat="1" applyFill="1" applyBorder="1" applyAlignment="1" applyProtection="1">
      <alignment horizontal="right"/>
      <protection locked="0"/>
    </xf>
    <xf numFmtId="4" fontId="0" fillId="2" borderId="0" xfId="0" applyNumberFormat="1" applyFill="1" applyBorder="1" applyAlignment="1" applyProtection="1">
      <alignment horizontal="right"/>
      <protection locked="0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1" fillId="2" borderId="0" xfId="0" applyFont="1" applyFill="1"/>
    <xf numFmtId="0" fontId="11" fillId="2" borderId="1" xfId="0" applyFont="1" applyFill="1" applyBorder="1"/>
    <xf numFmtId="0" fontId="11" fillId="2" borderId="2" xfId="0" applyFont="1" applyFill="1" applyBorder="1"/>
    <xf numFmtId="0" fontId="11" fillId="2" borderId="3" xfId="0" applyFont="1" applyFill="1" applyBorder="1"/>
    <xf numFmtId="0" fontId="11" fillId="2" borderId="4" xfId="0" applyFont="1" applyFill="1" applyBorder="1"/>
    <xf numFmtId="0" fontId="11" fillId="2" borderId="5" xfId="0" applyFont="1" applyFill="1" applyBorder="1"/>
    <xf numFmtId="0" fontId="12" fillId="2" borderId="0" xfId="0" applyFont="1" applyFill="1" applyProtection="1">
      <protection hidden="1"/>
    </xf>
    <xf numFmtId="0" fontId="13" fillId="2" borderId="0" xfId="0" applyFont="1" applyFill="1" applyProtection="1">
      <protection hidden="1"/>
    </xf>
    <xf numFmtId="0" fontId="14" fillId="2" borderId="0" xfId="0" applyFont="1" applyFill="1"/>
    <xf numFmtId="0" fontId="15" fillId="2" borderId="0" xfId="0" applyFont="1" applyFill="1" applyProtection="1">
      <protection hidden="1"/>
    </xf>
    <xf numFmtId="0" fontId="16" fillId="2" borderId="0" xfId="0" applyFont="1" applyFill="1"/>
    <xf numFmtId="0" fontId="17" fillId="2" borderId="0" xfId="0" applyFont="1" applyFill="1" applyAlignment="1">
      <alignment horizontal="left"/>
    </xf>
    <xf numFmtId="14" fontId="11" fillId="2" borderId="0" xfId="0" applyNumberFormat="1" applyFont="1" applyFill="1" applyAlignment="1">
      <alignment horizontal="left"/>
    </xf>
    <xf numFmtId="0" fontId="18" fillId="2" borderId="0" xfId="0" applyFont="1" applyFill="1" applyProtection="1">
      <protection hidden="1"/>
    </xf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8" xfId="0" applyFont="1" applyFill="1" applyBorder="1"/>
    <xf numFmtId="2" fontId="9" fillId="2" borderId="0" xfId="0" applyNumberFormat="1" applyFont="1" applyFill="1" applyAlignment="1">
      <alignment horizontal="left"/>
    </xf>
    <xf numFmtId="0" fontId="10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U/Volts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345654798974826"/>
          <c:y val="0.15747366245701583"/>
          <c:w val="0.8418927860105847"/>
          <c:h val="0.74450215345091586"/>
        </c:manualLayout>
      </c:layout>
      <c:scatterChart>
        <c:scatterStyle val="smoothMarker"/>
        <c:varyColors val="0"/>
        <c:ser>
          <c:idx val="0"/>
          <c:order val="0"/>
          <c:spPr>
            <a:ln w="635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'Capacity Computation'!$E$23:$E$157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xVal>
          <c:yVal>
            <c:numRef>
              <c:f>'Capacity Computation'!$F$23:$F$157</c:f>
              <c:numCache>
                <c:formatCode>0.00</c:formatCode>
                <c:ptCount val="135"/>
                <c:pt idx="0">
                  <c:v>4.07</c:v>
                </c:pt>
                <c:pt idx="1">
                  <c:v>4.05</c:v>
                </c:pt>
                <c:pt idx="2">
                  <c:v>4.04</c:v>
                </c:pt>
                <c:pt idx="3">
                  <c:v>4.03</c:v>
                </c:pt>
                <c:pt idx="4">
                  <c:v>4.0199999999999996</c:v>
                </c:pt>
                <c:pt idx="5">
                  <c:v>4.01</c:v>
                </c:pt>
                <c:pt idx="6">
                  <c:v>4</c:v>
                </c:pt>
                <c:pt idx="7">
                  <c:v>3.99</c:v>
                </c:pt>
                <c:pt idx="8">
                  <c:v>3.98</c:v>
                </c:pt>
                <c:pt idx="9">
                  <c:v>3.97</c:v>
                </c:pt>
                <c:pt idx="10">
                  <c:v>3.96</c:v>
                </c:pt>
                <c:pt idx="11">
                  <c:v>3.96</c:v>
                </c:pt>
                <c:pt idx="12">
                  <c:v>3.96</c:v>
                </c:pt>
                <c:pt idx="13">
                  <c:v>3.96</c:v>
                </c:pt>
                <c:pt idx="14">
                  <c:v>3.95</c:v>
                </c:pt>
                <c:pt idx="15">
                  <c:v>3.95</c:v>
                </c:pt>
                <c:pt idx="16">
                  <c:v>3.94</c:v>
                </c:pt>
                <c:pt idx="17">
                  <c:v>3.94</c:v>
                </c:pt>
                <c:pt idx="18">
                  <c:v>3.93</c:v>
                </c:pt>
                <c:pt idx="19">
                  <c:v>3.92</c:v>
                </c:pt>
                <c:pt idx="20">
                  <c:v>3.92</c:v>
                </c:pt>
                <c:pt idx="21">
                  <c:v>3.91</c:v>
                </c:pt>
                <c:pt idx="22">
                  <c:v>3.91</c:v>
                </c:pt>
                <c:pt idx="23">
                  <c:v>3.91</c:v>
                </c:pt>
                <c:pt idx="24">
                  <c:v>3.9</c:v>
                </c:pt>
                <c:pt idx="25">
                  <c:v>3.89</c:v>
                </c:pt>
                <c:pt idx="26">
                  <c:v>3.88</c:v>
                </c:pt>
                <c:pt idx="27">
                  <c:v>3.88</c:v>
                </c:pt>
                <c:pt idx="28">
                  <c:v>3.87</c:v>
                </c:pt>
                <c:pt idx="29">
                  <c:v>3.86</c:v>
                </c:pt>
                <c:pt idx="30">
                  <c:v>3.86</c:v>
                </c:pt>
                <c:pt idx="31">
                  <c:v>3.86</c:v>
                </c:pt>
                <c:pt idx="32">
                  <c:v>3.85</c:v>
                </c:pt>
                <c:pt idx="33">
                  <c:v>3.83</c:v>
                </c:pt>
                <c:pt idx="34">
                  <c:v>3.83</c:v>
                </c:pt>
                <c:pt idx="35">
                  <c:v>3.82</c:v>
                </c:pt>
                <c:pt idx="36">
                  <c:v>3.82</c:v>
                </c:pt>
                <c:pt idx="37">
                  <c:v>3.82</c:v>
                </c:pt>
                <c:pt idx="38">
                  <c:v>3.81</c:v>
                </c:pt>
                <c:pt idx="39">
                  <c:v>3.8</c:v>
                </c:pt>
                <c:pt idx="40">
                  <c:v>3.79</c:v>
                </c:pt>
                <c:pt idx="41">
                  <c:v>3.79</c:v>
                </c:pt>
                <c:pt idx="42">
                  <c:v>3.78</c:v>
                </c:pt>
                <c:pt idx="43">
                  <c:v>3.78</c:v>
                </c:pt>
                <c:pt idx="44">
                  <c:v>3.77</c:v>
                </c:pt>
                <c:pt idx="45">
                  <c:v>3.76</c:v>
                </c:pt>
                <c:pt idx="46">
                  <c:v>3.75</c:v>
                </c:pt>
                <c:pt idx="47">
                  <c:v>3.75</c:v>
                </c:pt>
                <c:pt idx="48">
                  <c:v>3.74</c:v>
                </c:pt>
                <c:pt idx="49">
                  <c:v>3.73</c:v>
                </c:pt>
                <c:pt idx="50">
                  <c:v>3.72</c:v>
                </c:pt>
                <c:pt idx="51">
                  <c:v>3.72</c:v>
                </c:pt>
                <c:pt idx="52">
                  <c:v>3.7</c:v>
                </c:pt>
                <c:pt idx="53">
                  <c:v>3.7</c:v>
                </c:pt>
                <c:pt idx="54">
                  <c:v>3.69</c:v>
                </c:pt>
                <c:pt idx="55">
                  <c:v>3.68</c:v>
                </c:pt>
                <c:pt idx="56">
                  <c:v>3.67</c:v>
                </c:pt>
                <c:pt idx="57">
                  <c:v>3.67</c:v>
                </c:pt>
                <c:pt idx="58">
                  <c:v>3.66</c:v>
                </c:pt>
                <c:pt idx="59">
                  <c:v>3.65</c:v>
                </c:pt>
                <c:pt idx="60">
                  <c:v>3.64</c:v>
                </c:pt>
                <c:pt idx="61">
                  <c:v>3.64</c:v>
                </c:pt>
                <c:pt idx="62">
                  <c:v>3.63</c:v>
                </c:pt>
                <c:pt idx="63">
                  <c:v>3.62</c:v>
                </c:pt>
                <c:pt idx="64">
                  <c:v>3.61</c:v>
                </c:pt>
                <c:pt idx="65">
                  <c:v>3.6</c:v>
                </c:pt>
                <c:pt idx="66">
                  <c:v>3.59</c:v>
                </c:pt>
                <c:pt idx="67">
                  <c:v>3.52</c:v>
                </c:pt>
                <c:pt idx="68">
                  <c:v>3.45</c:v>
                </c:pt>
                <c:pt idx="69">
                  <c:v>3.46</c:v>
                </c:pt>
                <c:pt idx="70">
                  <c:v>3.46</c:v>
                </c:pt>
                <c:pt idx="71">
                  <c:v>3.44</c:v>
                </c:pt>
                <c:pt idx="72">
                  <c:v>3.44</c:v>
                </c:pt>
                <c:pt idx="73">
                  <c:v>3.43</c:v>
                </c:pt>
                <c:pt idx="74">
                  <c:v>3.43</c:v>
                </c:pt>
                <c:pt idx="75">
                  <c:v>3.42</c:v>
                </c:pt>
                <c:pt idx="76">
                  <c:v>3.42</c:v>
                </c:pt>
                <c:pt idx="77">
                  <c:v>3.41</c:v>
                </c:pt>
                <c:pt idx="78">
                  <c:v>3.41</c:v>
                </c:pt>
                <c:pt idx="79">
                  <c:v>3.42</c:v>
                </c:pt>
                <c:pt idx="80">
                  <c:v>3.41</c:v>
                </c:pt>
                <c:pt idx="81">
                  <c:v>3.41</c:v>
                </c:pt>
                <c:pt idx="82">
                  <c:v>3.41</c:v>
                </c:pt>
                <c:pt idx="83">
                  <c:v>3.4</c:v>
                </c:pt>
                <c:pt idx="84">
                  <c:v>3.4</c:v>
                </c:pt>
                <c:pt idx="85">
                  <c:v>3.4</c:v>
                </c:pt>
                <c:pt idx="86">
                  <c:v>3.39</c:v>
                </c:pt>
                <c:pt idx="87">
                  <c:v>3.39</c:v>
                </c:pt>
                <c:pt idx="88">
                  <c:v>3.39</c:v>
                </c:pt>
                <c:pt idx="89">
                  <c:v>3.38</c:v>
                </c:pt>
                <c:pt idx="90">
                  <c:v>3.38</c:v>
                </c:pt>
                <c:pt idx="91">
                  <c:v>3.38</c:v>
                </c:pt>
                <c:pt idx="92">
                  <c:v>3.38</c:v>
                </c:pt>
                <c:pt idx="93">
                  <c:v>3.37</c:v>
                </c:pt>
                <c:pt idx="94">
                  <c:v>3.37</c:v>
                </c:pt>
                <c:pt idx="95">
                  <c:v>3.37</c:v>
                </c:pt>
                <c:pt idx="96">
                  <c:v>3.36</c:v>
                </c:pt>
                <c:pt idx="97">
                  <c:v>3.36</c:v>
                </c:pt>
                <c:pt idx="98">
                  <c:v>3.35</c:v>
                </c:pt>
                <c:pt idx="99">
                  <c:v>3.35</c:v>
                </c:pt>
                <c:pt idx="100">
                  <c:v>3.34</c:v>
                </c:pt>
                <c:pt idx="101">
                  <c:v>3.34</c:v>
                </c:pt>
                <c:pt idx="102">
                  <c:v>3.33</c:v>
                </c:pt>
                <c:pt idx="103">
                  <c:v>3.23</c:v>
                </c:pt>
                <c:pt idx="104">
                  <c:v>3.24</c:v>
                </c:pt>
                <c:pt idx="105">
                  <c:v>3.24</c:v>
                </c:pt>
                <c:pt idx="106">
                  <c:v>3.29</c:v>
                </c:pt>
                <c:pt idx="107">
                  <c:v>3.28</c:v>
                </c:pt>
                <c:pt idx="108">
                  <c:v>3.26</c:v>
                </c:pt>
                <c:pt idx="109">
                  <c:v>3.26</c:v>
                </c:pt>
                <c:pt idx="110">
                  <c:v>3.24</c:v>
                </c:pt>
                <c:pt idx="111">
                  <c:v>3.23</c:v>
                </c:pt>
                <c:pt idx="112">
                  <c:v>3.22</c:v>
                </c:pt>
                <c:pt idx="113">
                  <c:v>3.21</c:v>
                </c:pt>
                <c:pt idx="114">
                  <c:v>3.21</c:v>
                </c:pt>
                <c:pt idx="115">
                  <c:v>3.2</c:v>
                </c:pt>
                <c:pt idx="116">
                  <c:v>3.2</c:v>
                </c:pt>
                <c:pt idx="117">
                  <c:v>3.19</c:v>
                </c:pt>
                <c:pt idx="118">
                  <c:v>3.19</c:v>
                </c:pt>
                <c:pt idx="119">
                  <c:v>3.18</c:v>
                </c:pt>
                <c:pt idx="120">
                  <c:v>3.18</c:v>
                </c:pt>
                <c:pt idx="121">
                  <c:v>3.17</c:v>
                </c:pt>
                <c:pt idx="122">
                  <c:v>3.16</c:v>
                </c:pt>
                <c:pt idx="123">
                  <c:v>3.16</c:v>
                </c:pt>
                <c:pt idx="124">
                  <c:v>3.15</c:v>
                </c:pt>
                <c:pt idx="125">
                  <c:v>3.13</c:v>
                </c:pt>
                <c:pt idx="126">
                  <c:v>3.12</c:v>
                </c:pt>
                <c:pt idx="127">
                  <c:v>3.1</c:v>
                </c:pt>
                <c:pt idx="128">
                  <c:v>3.06</c:v>
                </c:pt>
                <c:pt idx="129">
                  <c:v>3.02</c:v>
                </c:pt>
                <c:pt idx="130">
                  <c:v>2.98</c:v>
                </c:pt>
                <c:pt idx="131">
                  <c:v>2.91</c:v>
                </c:pt>
                <c:pt idx="132">
                  <c:v>2.83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67-774E-8239-819D143C2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55407"/>
        <c:axId val="682057055"/>
      </c:scatterChart>
      <c:valAx>
        <c:axId val="68205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2057055"/>
        <c:crosses val="autoZero"/>
        <c:crossBetween val="midCat"/>
        <c:majorUnit val="12"/>
        <c:minorUnit val="6"/>
      </c:valAx>
      <c:valAx>
        <c:axId val="682057055"/>
        <c:scaling>
          <c:orientation val="minMax"/>
          <c:min val="2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2055407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'Capacity Computation'!$V$22</c:f>
              <c:strCache>
                <c:ptCount val="1"/>
                <c:pt idx="0">
                  <c:v>Cap/mAh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'Capacity Computation'!$F$23:$F$157</c:f>
              <c:numCache>
                <c:formatCode>0.00</c:formatCode>
                <c:ptCount val="135"/>
                <c:pt idx="0">
                  <c:v>4.07</c:v>
                </c:pt>
                <c:pt idx="1">
                  <c:v>4.05</c:v>
                </c:pt>
                <c:pt idx="2">
                  <c:v>4.04</c:v>
                </c:pt>
                <c:pt idx="3">
                  <c:v>4.03</c:v>
                </c:pt>
                <c:pt idx="4">
                  <c:v>4.0199999999999996</c:v>
                </c:pt>
                <c:pt idx="5">
                  <c:v>4.01</c:v>
                </c:pt>
                <c:pt idx="6">
                  <c:v>4</c:v>
                </c:pt>
                <c:pt idx="7">
                  <c:v>3.99</c:v>
                </c:pt>
                <c:pt idx="8">
                  <c:v>3.98</c:v>
                </c:pt>
                <c:pt idx="9">
                  <c:v>3.97</c:v>
                </c:pt>
                <c:pt idx="10">
                  <c:v>3.96</c:v>
                </c:pt>
                <c:pt idx="11">
                  <c:v>3.96</c:v>
                </c:pt>
                <c:pt idx="12">
                  <c:v>3.96</c:v>
                </c:pt>
                <c:pt idx="13">
                  <c:v>3.96</c:v>
                </c:pt>
                <c:pt idx="14">
                  <c:v>3.95</c:v>
                </c:pt>
                <c:pt idx="15">
                  <c:v>3.95</c:v>
                </c:pt>
                <c:pt idx="16">
                  <c:v>3.94</c:v>
                </c:pt>
                <c:pt idx="17">
                  <c:v>3.94</c:v>
                </c:pt>
                <c:pt idx="18">
                  <c:v>3.93</c:v>
                </c:pt>
                <c:pt idx="19">
                  <c:v>3.92</c:v>
                </c:pt>
                <c:pt idx="20">
                  <c:v>3.92</c:v>
                </c:pt>
                <c:pt idx="21">
                  <c:v>3.91</c:v>
                </c:pt>
                <c:pt idx="22">
                  <c:v>3.91</c:v>
                </c:pt>
                <c:pt idx="23">
                  <c:v>3.91</c:v>
                </c:pt>
                <c:pt idx="24">
                  <c:v>3.9</c:v>
                </c:pt>
                <c:pt idx="25">
                  <c:v>3.89</c:v>
                </c:pt>
                <c:pt idx="26">
                  <c:v>3.88</c:v>
                </c:pt>
                <c:pt idx="27">
                  <c:v>3.88</c:v>
                </c:pt>
                <c:pt idx="28">
                  <c:v>3.87</c:v>
                </c:pt>
                <c:pt idx="29">
                  <c:v>3.86</c:v>
                </c:pt>
                <c:pt idx="30">
                  <c:v>3.86</c:v>
                </c:pt>
                <c:pt idx="31">
                  <c:v>3.86</c:v>
                </c:pt>
                <c:pt idx="32">
                  <c:v>3.85</c:v>
                </c:pt>
                <c:pt idx="33">
                  <c:v>3.83</c:v>
                </c:pt>
                <c:pt idx="34">
                  <c:v>3.83</c:v>
                </c:pt>
                <c:pt idx="35">
                  <c:v>3.82</c:v>
                </c:pt>
                <c:pt idx="36">
                  <c:v>3.82</c:v>
                </c:pt>
                <c:pt idx="37">
                  <c:v>3.82</c:v>
                </c:pt>
                <c:pt idx="38">
                  <c:v>3.81</c:v>
                </c:pt>
                <c:pt idx="39">
                  <c:v>3.8</c:v>
                </c:pt>
                <c:pt idx="40">
                  <c:v>3.79</c:v>
                </c:pt>
                <c:pt idx="41">
                  <c:v>3.79</c:v>
                </c:pt>
                <c:pt idx="42">
                  <c:v>3.78</c:v>
                </c:pt>
                <c:pt idx="43">
                  <c:v>3.78</c:v>
                </c:pt>
                <c:pt idx="44">
                  <c:v>3.77</c:v>
                </c:pt>
                <c:pt idx="45">
                  <c:v>3.76</c:v>
                </c:pt>
                <c:pt idx="46">
                  <c:v>3.75</c:v>
                </c:pt>
                <c:pt idx="47">
                  <c:v>3.75</c:v>
                </c:pt>
                <c:pt idx="48">
                  <c:v>3.74</c:v>
                </c:pt>
                <c:pt idx="49">
                  <c:v>3.73</c:v>
                </c:pt>
                <c:pt idx="50">
                  <c:v>3.72</c:v>
                </c:pt>
                <c:pt idx="51">
                  <c:v>3.72</c:v>
                </c:pt>
                <c:pt idx="52">
                  <c:v>3.7</c:v>
                </c:pt>
                <c:pt idx="53">
                  <c:v>3.7</c:v>
                </c:pt>
                <c:pt idx="54">
                  <c:v>3.69</c:v>
                </c:pt>
                <c:pt idx="55">
                  <c:v>3.68</c:v>
                </c:pt>
                <c:pt idx="56">
                  <c:v>3.67</c:v>
                </c:pt>
                <c:pt idx="57">
                  <c:v>3.67</c:v>
                </c:pt>
                <c:pt idx="58">
                  <c:v>3.66</c:v>
                </c:pt>
                <c:pt idx="59">
                  <c:v>3.65</c:v>
                </c:pt>
                <c:pt idx="60">
                  <c:v>3.64</c:v>
                </c:pt>
                <c:pt idx="61">
                  <c:v>3.64</c:v>
                </c:pt>
                <c:pt idx="62">
                  <c:v>3.63</c:v>
                </c:pt>
                <c:pt idx="63">
                  <c:v>3.62</c:v>
                </c:pt>
                <c:pt idx="64">
                  <c:v>3.61</c:v>
                </c:pt>
                <c:pt idx="65">
                  <c:v>3.6</c:v>
                </c:pt>
                <c:pt idx="66">
                  <c:v>3.59</c:v>
                </c:pt>
                <c:pt idx="67">
                  <c:v>3.52</c:v>
                </c:pt>
                <c:pt idx="68">
                  <c:v>3.45</c:v>
                </c:pt>
                <c:pt idx="69">
                  <c:v>3.46</c:v>
                </c:pt>
                <c:pt idx="70">
                  <c:v>3.46</c:v>
                </c:pt>
                <c:pt idx="71">
                  <c:v>3.44</c:v>
                </c:pt>
                <c:pt idx="72">
                  <c:v>3.44</c:v>
                </c:pt>
                <c:pt idx="73">
                  <c:v>3.43</c:v>
                </c:pt>
                <c:pt idx="74">
                  <c:v>3.43</c:v>
                </c:pt>
                <c:pt idx="75">
                  <c:v>3.42</c:v>
                </c:pt>
                <c:pt idx="76">
                  <c:v>3.42</c:v>
                </c:pt>
                <c:pt idx="77">
                  <c:v>3.41</c:v>
                </c:pt>
                <c:pt idx="78">
                  <c:v>3.41</c:v>
                </c:pt>
                <c:pt idx="79">
                  <c:v>3.42</c:v>
                </c:pt>
                <c:pt idx="80">
                  <c:v>3.41</c:v>
                </c:pt>
                <c:pt idx="81">
                  <c:v>3.41</c:v>
                </c:pt>
                <c:pt idx="82">
                  <c:v>3.41</c:v>
                </c:pt>
                <c:pt idx="83">
                  <c:v>3.4</c:v>
                </c:pt>
                <c:pt idx="84">
                  <c:v>3.4</c:v>
                </c:pt>
                <c:pt idx="85">
                  <c:v>3.4</c:v>
                </c:pt>
                <c:pt idx="86">
                  <c:v>3.39</c:v>
                </c:pt>
                <c:pt idx="87">
                  <c:v>3.39</c:v>
                </c:pt>
                <c:pt idx="88">
                  <c:v>3.39</c:v>
                </c:pt>
                <c:pt idx="89">
                  <c:v>3.38</c:v>
                </c:pt>
                <c:pt idx="90">
                  <c:v>3.38</c:v>
                </c:pt>
                <c:pt idx="91">
                  <c:v>3.38</c:v>
                </c:pt>
                <c:pt idx="92">
                  <c:v>3.38</c:v>
                </c:pt>
                <c:pt idx="93">
                  <c:v>3.37</c:v>
                </c:pt>
                <c:pt idx="94">
                  <c:v>3.37</c:v>
                </c:pt>
                <c:pt idx="95">
                  <c:v>3.37</c:v>
                </c:pt>
                <c:pt idx="96">
                  <c:v>3.36</c:v>
                </c:pt>
                <c:pt idx="97">
                  <c:v>3.36</c:v>
                </c:pt>
                <c:pt idx="98">
                  <c:v>3.35</c:v>
                </c:pt>
                <c:pt idx="99">
                  <c:v>3.35</c:v>
                </c:pt>
                <c:pt idx="100">
                  <c:v>3.34</c:v>
                </c:pt>
                <c:pt idx="101">
                  <c:v>3.34</c:v>
                </c:pt>
                <c:pt idx="102">
                  <c:v>3.33</c:v>
                </c:pt>
                <c:pt idx="103">
                  <c:v>3.23</c:v>
                </c:pt>
                <c:pt idx="104">
                  <c:v>3.24</c:v>
                </c:pt>
                <c:pt idx="105">
                  <c:v>3.24</c:v>
                </c:pt>
                <c:pt idx="106">
                  <c:v>3.29</c:v>
                </c:pt>
                <c:pt idx="107">
                  <c:v>3.28</c:v>
                </c:pt>
                <c:pt idx="108">
                  <c:v>3.26</c:v>
                </c:pt>
                <c:pt idx="109">
                  <c:v>3.26</c:v>
                </c:pt>
                <c:pt idx="110">
                  <c:v>3.24</c:v>
                </c:pt>
                <c:pt idx="111">
                  <c:v>3.23</c:v>
                </c:pt>
                <c:pt idx="112">
                  <c:v>3.22</c:v>
                </c:pt>
                <c:pt idx="113">
                  <c:v>3.21</c:v>
                </c:pt>
                <c:pt idx="114">
                  <c:v>3.21</c:v>
                </c:pt>
                <c:pt idx="115">
                  <c:v>3.2</c:v>
                </c:pt>
                <c:pt idx="116">
                  <c:v>3.2</c:v>
                </c:pt>
                <c:pt idx="117">
                  <c:v>3.19</c:v>
                </c:pt>
                <c:pt idx="118">
                  <c:v>3.19</c:v>
                </c:pt>
                <c:pt idx="119">
                  <c:v>3.18</c:v>
                </c:pt>
                <c:pt idx="120">
                  <c:v>3.18</c:v>
                </c:pt>
                <c:pt idx="121">
                  <c:v>3.17</c:v>
                </c:pt>
                <c:pt idx="122">
                  <c:v>3.16</c:v>
                </c:pt>
                <c:pt idx="123">
                  <c:v>3.16</c:v>
                </c:pt>
                <c:pt idx="124">
                  <c:v>3.15</c:v>
                </c:pt>
                <c:pt idx="125">
                  <c:v>3.13</c:v>
                </c:pt>
                <c:pt idx="126">
                  <c:v>3.12</c:v>
                </c:pt>
                <c:pt idx="127">
                  <c:v>3.1</c:v>
                </c:pt>
                <c:pt idx="128">
                  <c:v>3.06</c:v>
                </c:pt>
                <c:pt idx="129">
                  <c:v>3.02</c:v>
                </c:pt>
                <c:pt idx="130">
                  <c:v>2.98</c:v>
                </c:pt>
                <c:pt idx="131">
                  <c:v>2.91</c:v>
                </c:pt>
                <c:pt idx="132">
                  <c:v>2.83</c:v>
                </c:pt>
                <c:pt idx="133">
                  <c:v>0</c:v>
                </c:pt>
                <c:pt idx="134">
                  <c:v>0</c:v>
                </c:pt>
              </c:numCache>
            </c:numRef>
          </c:xVal>
          <c:yVal>
            <c:numRef>
              <c:f>'Capacity Computation'!$V$23:$V$157</c:f>
              <c:numCache>
                <c:formatCode>0.00</c:formatCode>
                <c:ptCount val="135"/>
                <c:pt idx="0">
                  <c:v>3165.0880388585306</c:v>
                </c:pt>
                <c:pt idx="1">
                  <c:v>3137.9052823315119</c:v>
                </c:pt>
                <c:pt idx="2">
                  <c:v>3110.8561020036432</c:v>
                </c:pt>
                <c:pt idx="3">
                  <c:v>3083.8737097753492</c:v>
                </c:pt>
                <c:pt idx="4">
                  <c:v>3056.9581056466304</c:v>
                </c:pt>
                <c:pt idx="5">
                  <c:v>3030.1092896174864</c:v>
                </c:pt>
                <c:pt idx="6">
                  <c:v>3003.3272616879176</c:v>
                </c:pt>
                <c:pt idx="7">
                  <c:v>2976.6120218579235</c:v>
                </c:pt>
                <c:pt idx="8">
                  <c:v>2949.9635701275047</c:v>
                </c:pt>
                <c:pt idx="9">
                  <c:v>2923.3819064966606</c:v>
                </c:pt>
                <c:pt idx="10">
                  <c:v>2896.8670309653917</c:v>
                </c:pt>
                <c:pt idx="11">
                  <c:v>2870.4189435336975</c:v>
                </c:pt>
                <c:pt idx="12">
                  <c:v>2843.9708561020034</c:v>
                </c:pt>
                <c:pt idx="13">
                  <c:v>2817.5227686703092</c:v>
                </c:pt>
                <c:pt idx="14">
                  <c:v>2791.0746812386151</c:v>
                </c:pt>
                <c:pt idx="15">
                  <c:v>2764.6933819064961</c:v>
                </c:pt>
                <c:pt idx="16">
                  <c:v>2738.3120825743772</c:v>
                </c:pt>
                <c:pt idx="17">
                  <c:v>2711.997571341833</c:v>
                </c:pt>
                <c:pt idx="18">
                  <c:v>2685.6830601092888</c:v>
                </c:pt>
                <c:pt idx="19">
                  <c:v>2659.4353369763198</c:v>
                </c:pt>
                <c:pt idx="20">
                  <c:v>2633.2544019429256</c:v>
                </c:pt>
                <c:pt idx="21">
                  <c:v>2607.0734669095314</c:v>
                </c:pt>
                <c:pt idx="22">
                  <c:v>2580.9593199757123</c:v>
                </c:pt>
                <c:pt idx="23">
                  <c:v>2554.8451730418933</c:v>
                </c:pt>
                <c:pt idx="24">
                  <c:v>2528.7310261080743</c:v>
                </c:pt>
                <c:pt idx="25">
                  <c:v>2502.68366727383</c:v>
                </c:pt>
                <c:pt idx="26">
                  <c:v>2476.7030965391609</c:v>
                </c:pt>
                <c:pt idx="27">
                  <c:v>2450.7893139040666</c:v>
                </c:pt>
                <c:pt idx="28">
                  <c:v>2424.8755312689723</c:v>
                </c:pt>
                <c:pt idx="29">
                  <c:v>2399.0285367334532</c:v>
                </c:pt>
                <c:pt idx="30">
                  <c:v>2373.2483302975088</c:v>
                </c:pt>
                <c:pt idx="31">
                  <c:v>2347.4681238615644</c:v>
                </c:pt>
                <c:pt idx="32">
                  <c:v>2321.6879174256201</c:v>
                </c:pt>
                <c:pt idx="33">
                  <c:v>2295.9744990892509</c:v>
                </c:pt>
                <c:pt idx="34">
                  <c:v>2270.3946569520317</c:v>
                </c:pt>
                <c:pt idx="35">
                  <c:v>2244.8148148148125</c:v>
                </c:pt>
                <c:pt idx="36">
                  <c:v>2219.3017607771685</c:v>
                </c:pt>
                <c:pt idx="37">
                  <c:v>2193.7887067395245</c:v>
                </c:pt>
                <c:pt idx="38">
                  <c:v>2168.2756527018805</c:v>
                </c:pt>
                <c:pt idx="39">
                  <c:v>2142.8293867638113</c:v>
                </c:pt>
                <c:pt idx="40">
                  <c:v>2117.4499089253172</c:v>
                </c:pt>
                <c:pt idx="41">
                  <c:v>2092.1372191863979</c:v>
                </c:pt>
                <c:pt idx="42">
                  <c:v>2066.8245294474787</c:v>
                </c:pt>
                <c:pt idx="43">
                  <c:v>2041.5786278081343</c:v>
                </c:pt>
                <c:pt idx="44">
                  <c:v>2016.33272616879</c:v>
                </c:pt>
                <c:pt idx="45">
                  <c:v>1991.1536126290207</c:v>
                </c:pt>
                <c:pt idx="46">
                  <c:v>1966.0412871888263</c:v>
                </c:pt>
                <c:pt idx="47">
                  <c:v>1940.995749848207</c:v>
                </c:pt>
                <c:pt idx="48">
                  <c:v>1915.9502125075876</c:v>
                </c:pt>
                <c:pt idx="49">
                  <c:v>1890.9714632665432</c:v>
                </c:pt>
                <c:pt idx="50">
                  <c:v>1866.0595021250738</c:v>
                </c:pt>
                <c:pt idx="51">
                  <c:v>1841.2143290831793</c:v>
                </c:pt>
                <c:pt idx="52">
                  <c:v>1816.3691560412849</c:v>
                </c:pt>
                <c:pt idx="53">
                  <c:v>1791.6575591985404</c:v>
                </c:pt>
                <c:pt idx="54">
                  <c:v>1766.9459623557959</c:v>
                </c:pt>
                <c:pt idx="55">
                  <c:v>1742.3011536126264</c:v>
                </c:pt>
                <c:pt idx="56">
                  <c:v>1717.7231329690319</c:v>
                </c:pt>
                <c:pt idx="57">
                  <c:v>1693.2119004250126</c:v>
                </c:pt>
                <c:pt idx="58">
                  <c:v>1668.7006678809933</c:v>
                </c:pt>
                <c:pt idx="59">
                  <c:v>1644.2562234365489</c:v>
                </c:pt>
                <c:pt idx="60">
                  <c:v>1619.8785670916795</c:v>
                </c:pt>
                <c:pt idx="61">
                  <c:v>1595.5676988463852</c:v>
                </c:pt>
                <c:pt idx="62">
                  <c:v>1571.2568306010908</c:v>
                </c:pt>
                <c:pt idx="63">
                  <c:v>1547.0127504553714</c:v>
                </c:pt>
                <c:pt idx="64">
                  <c:v>1522.8354584092269</c:v>
                </c:pt>
                <c:pt idx="65">
                  <c:v>1498.7249544626575</c:v>
                </c:pt>
                <c:pt idx="66">
                  <c:v>1474.681238615663</c:v>
                </c:pt>
                <c:pt idx="67">
                  <c:v>1450.7043108682435</c:v>
                </c:pt>
                <c:pt idx="68">
                  <c:v>1427.1948998178489</c:v>
                </c:pt>
                <c:pt idx="69">
                  <c:v>1404.1530054644791</c:v>
                </c:pt>
                <c:pt idx="70">
                  <c:v>1381.0443230115343</c:v>
                </c:pt>
                <c:pt idx="71">
                  <c:v>1357.9356405585895</c:v>
                </c:pt>
                <c:pt idx="72">
                  <c:v>1334.9605343047947</c:v>
                </c:pt>
                <c:pt idx="73">
                  <c:v>1311.9854280509999</c:v>
                </c:pt>
                <c:pt idx="74">
                  <c:v>1289.07710989678</c:v>
                </c:pt>
                <c:pt idx="75">
                  <c:v>1266.1687917425602</c:v>
                </c:pt>
                <c:pt idx="76">
                  <c:v>1243.3272616879153</c:v>
                </c:pt>
                <c:pt idx="77">
                  <c:v>1220.4857316332705</c:v>
                </c:pt>
                <c:pt idx="78">
                  <c:v>1197.7109896782006</c:v>
                </c:pt>
                <c:pt idx="79">
                  <c:v>1174.9362477231307</c:v>
                </c:pt>
                <c:pt idx="80">
                  <c:v>1152.0947176684858</c:v>
                </c:pt>
                <c:pt idx="81">
                  <c:v>1129.3199757134159</c:v>
                </c:pt>
                <c:pt idx="82">
                  <c:v>1106.5452337583461</c:v>
                </c:pt>
                <c:pt idx="83">
                  <c:v>1083.7704918032762</c:v>
                </c:pt>
                <c:pt idx="84">
                  <c:v>1061.0625379477813</c:v>
                </c:pt>
                <c:pt idx="85">
                  <c:v>1038.3545840922864</c:v>
                </c:pt>
                <c:pt idx="86">
                  <c:v>1015.6466302367916</c:v>
                </c:pt>
                <c:pt idx="87">
                  <c:v>993.00546448087175</c:v>
                </c:pt>
                <c:pt idx="88">
                  <c:v>970.36429872495194</c:v>
                </c:pt>
                <c:pt idx="89">
                  <c:v>947.72313296903212</c:v>
                </c:pt>
                <c:pt idx="90">
                  <c:v>925.14875531268729</c:v>
                </c:pt>
                <c:pt idx="91">
                  <c:v>902.57437765634245</c:v>
                </c:pt>
                <c:pt idx="92">
                  <c:v>879.99999999999761</c:v>
                </c:pt>
                <c:pt idx="93">
                  <c:v>857.42562234365278</c:v>
                </c:pt>
                <c:pt idx="94">
                  <c:v>834.91803278688292</c:v>
                </c:pt>
                <c:pt idx="95">
                  <c:v>812.41044323011306</c:v>
                </c:pt>
                <c:pt idx="96">
                  <c:v>789.9028536733432</c:v>
                </c:pt>
                <c:pt idx="97">
                  <c:v>767.46205221614832</c:v>
                </c:pt>
                <c:pt idx="98">
                  <c:v>745.02125075895344</c:v>
                </c:pt>
                <c:pt idx="99">
                  <c:v>722.64723740133354</c:v>
                </c:pt>
                <c:pt idx="100">
                  <c:v>700.27322404371364</c:v>
                </c:pt>
                <c:pt idx="101">
                  <c:v>677.96599878566872</c:v>
                </c:pt>
                <c:pt idx="102">
                  <c:v>655.65877352762379</c:v>
                </c:pt>
                <c:pt idx="103">
                  <c:v>633.41833636915385</c:v>
                </c:pt>
                <c:pt idx="104">
                  <c:v>611.8457802064338</c:v>
                </c:pt>
                <c:pt idx="105">
                  <c:v>590.20643594413866</c:v>
                </c:pt>
                <c:pt idx="106">
                  <c:v>568.56709168184352</c:v>
                </c:pt>
                <c:pt idx="107">
                  <c:v>546.59380692167349</c:v>
                </c:pt>
                <c:pt idx="108">
                  <c:v>524.68731026107844</c:v>
                </c:pt>
                <c:pt idx="109">
                  <c:v>502.9143897996334</c:v>
                </c:pt>
                <c:pt idx="110">
                  <c:v>481.14146933818836</c:v>
                </c:pt>
                <c:pt idx="111">
                  <c:v>459.50212507589328</c:v>
                </c:pt>
                <c:pt idx="112">
                  <c:v>437.92956891317317</c:v>
                </c:pt>
                <c:pt idx="113">
                  <c:v>416.42380085002804</c:v>
                </c:pt>
                <c:pt idx="114">
                  <c:v>394.9848208864579</c:v>
                </c:pt>
                <c:pt idx="115">
                  <c:v>373.54584092288775</c:v>
                </c:pt>
                <c:pt idx="116">
                  <c:v>352.17364905889258</c:v>
                </c:pt>
                <c:pt idx="117">
                  <c:v>330.80145719489741</c:v>
                </c:pt>
                <c:pt idx="118">
                  <c:v>309.49605343047728</c:v>
                </c:pt>
                <c:pt idx="119">
                  <c:v>288.19064966605714</c:v>
                </c:pt>
                <c:pt idx="120">
                  <c:v>266.95203400121198</c:v>
                </c:pt>
                <c:pt idx="121">
                  <c:v>245.7134183363668</c:v>
                </c:pt>
                <c:pt idx="122">
                  <c:v>224.54159077109659</c:v>
                </c:pt>
                <c:pt idx="123">
                  <c:v>203.43655130540139</c:v>
                </c:pt>
                <c:pt idx="124">
                  <c:v>182.3315118397062</c:v>
                </c:pt>
                <c:pt idx="125">
                  <c:v>161.29326047358597</c:v>
                </c:pt>
                <c:pt idx="126">
                  <c:v>140.38858530661571</c:v>
                </c:pt>
                <c:pt idx="127">
                  <c:v>119.55069823922045</c:v>
                </c:pt>
                <c:pt idx="128">
                  <c:v>98.846387370975151</c:v>
                </c:pt>
                <c:pt idx="129">
                  <c:v>78.409228901029792</c:v>
                </c:pt>
                <c:pt idx="130">
                  <c:v>58.239222829384374</c:v>
                </c:pt>
                <c:pt idx="131">
                  <c:v>38.336369156038899</c:v>
                </c:pt>
                <c:pt idx="132">
                  <c:v>18.901032179718314</c:v>
                </c:pt>
                <c:pt idx="133">
                  <c:v>-2.3945290195115376E-12</c:v>
                </c:pt>
                <c:pt idx="134">
                  <c:v>-2.3945290195115376E-12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40-1341-A819-08C0A97ED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69184"/>
        <c:axId val="1614583056"/>
      </c:scatterChart>
      <c:valAx>
        <c:axId val="2102169184"/>
        <c:scaling>
          <c:orientation val="minMax"/>
          <c:max val="4.3"/>
          <c:min val="2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4583056"/>
        <c:crosses val="autoZero"/>
        <c:crossBetween val="midCat"/>
        <c:majorUnit val="0.2"/>
      </c:valAx>
      <c:valAx>
        <c:axId val="1614583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2169184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'Capacity Computation'!$W$22</c:f>
              <c:strCache>
                <c:ptCount val="1"/>
                <c:pt idx="0">
                  <c:v>Cap/mWh</c:v>
                </c:pt>
              </c:strCache>
            </c:strRef>
          </c:tx>
          <c:spPr>
            <a:ln w="635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'Capacity Computation'!$F$23:$F$157</c:f>
              <c:numCache>
                <c:formatCode>0.00</c:formatCode>
                <c:ptCount val="135"/>
                <c:pt idx="0">
                  <c:v>4.07</c:v>
                </c:pt>
                <c:pt idx="1">
                  <c:v>4.05</c:v>
                </c:pt>
                <c:pt idx="2">
                  <c:v>4.04</c:v>
                </c:pt>
                <c:pt idx="3">
                  <c:v>4.03</c:v>
                </c:pt>
                <c:pt idx="4">
                  <c:v>4.0199999999999996</c:v>
                </c:pt>
                <c:pt idx="5">
                  <c:v>4.01</c:v>
                </c:pt>
                <c:pt idx="6">
                  <c:v>4</c:v>
                </c:pt>
                <c:pt idx="7">
                  <c:v>3.99</c:v>
                </c:pt>
                <c:pt idx="8">
                  <c:v>3.98</c:v>
                </c:pt>
                <c:pt idx="9">
                  <c:v>3.97</c:v>
                </c:pt>
                <c:pt idx="10">
                  <c:v>3.96</c:v>
                </c:pt>
                <c:pt idx="11">
                  <c:v>3.96</c:v>
                </c:pt>
                <c:pt idx="12">
                  <c:v>3.96</c:v>
                </c:pt>
                <c:pt idx="13">
                  <c:v>3.96</c:v>
                </c:pt>
                <c:pt idx="14">
                  <c:v>3.95</c:v>
                </c:pt>
                <c:pt idx="15">
                  <c:v>3.95</c:v>
                </c:pt>
                <c:pt idx="16">
                  <c:v>3.94</c:v>
                </c:pt>
                <c:pt idx="17">
                  <c:v>3.94</c:v>
                </c:pt>
                <c:pt idx="18">
                  <c:v>3.93</c:v>
                </c:pt>
                <c:pt idx="19">
                  <c:v>3.92</c:v>
                </c:pt>
                <c:pt idx="20">
                  <c:v>3.92</c:v>
                </c:pt>
                <c:pt idx="21">
                  <c:v>3.91</c:v>
                </c:pt>
                <c:pt idx="22">
                  <c:v>3.91</c:v>
                </c:pt>
                <c:pt idx="23">
                  <c:v>3.91</c:v>
                </c:pt>
                <c:pt idx="24">
                  <c:v>3.9</c:v>
                </c:pt>
                <c:pt idx="25">
                  <c:v>3.89</c:v>
                </c:pt>
                <c:pt idx="26">
                  <c:v>3.88</c:v>
                </c:pt>
                <c:pt idx="27">
                  <c:v>3.88</c:v>
                </c:pt>
                <c:pt idx="28">
                  <c:v>3.87</c:v>
                </c:pt>
                <c:pt idx="29">
                  <c:v>3.86</c:v>
                </c:pt>
                <c:pt idx="30">
                  <c:v>3.86</c:v>
                </c:pt>
                <c:pt idx="31">
                  <c:v>3.86</c:v>
                </c:pt>
                <c:pt idx="32">
                  <c:v>3.85</c:v>
                </c:pt>
                <c:pt idx="33">
                  <c:v>3.83</c:v>
                </c:pt>
                <c:pt idx="34">
                  <c:v>3.83</c:v>
                </c:pt>
                <c:pt idx="35">
                  <c:v>3.82</c:v>
                </c:pt>
                <c:pt idx="36">
                  <c:v>3.82</c:v>
                </c:pt>
                <c:pt idx="37">
                  <c:v>3.82</c:v>
                </c:pt>
                <c:pt idx="38">
                  <c:v>3.81</c:v>
                </c:pt>
                <c:pt idx="39">
                  <c:v>3.8</c:v>
                </c:pt>
                <c:pt idx="40">
                  <c:v>3.79</c:v>
                </c:pt>
                <c:pt idx="41">
                  <c:v>3.79</c:v>
                </c:pt>
                <c:pt idx="42">
                  <c:v>3.78</c:v>
                </c:pt>
                <c:pt idx="43">
                  <c:v>3.78</c:v>
                </c:pt>
                <c:pt idx="44">
                  <c:v>3.77</c:v>
                </c:pt>
                <c:pt idx="45">
                  <c:v>3.76</c:v>
                </c:pt>
                <c:pt idx="46">
                  <c:v>3.75</c:v>
                </c:pt>
                <c:pt idx="47">
                  <c:v>3.75</c:v>
                </c:pt>
                <c:pt idx="48">
                  <c:v>3.74</c:v>
                </c:pt>
                <c:pt idx="49">
                  <c:v>3.73</c:v>
                </c:pt>
                <c:pt idx="50">
                  <c:v>3.72</c:v>
                </c:pt>
                <c:pt idx="51">
                  <c:v>3.72</c:v>
                </c:pt>
                <c:pt idx="52">
                  <c:v>3.7</c:v>
                </c:pt>
                <c:pt idx="53">
                  <c:v>3.7</c:v>
                </c:pt>
                <c:pt idx="54">
                  <c:v>3.69</c:v>
                </c:pt>
                <c:pt idx="55">
                  <c:v>3.68</c:v>
                </c:pt>
                <c:pt idx="56">
                  <c:v>3.67</c:v>
                </c:pt>
                <c:pt idx="57">
                  <c:v>3.67</c:v>
                </c:pt>
                <c:pt idx="58">
                  <c:v>3.66</c:v>
                </c:pt>
                <c:pt idx="59">
                  <c:v>3.65</c:v>
                </c:pt>
                <c:pt idx="60">
                  <c:v>3.64</c:v>
                </c:pt>
                <c:pt idx="61">
                  <c:v>3.64</c:v>
                </c:pt>
                <c:pt idx="62">
                  <c:v>3.63</c:v>
                </c:pt>
                <c:pt idx="63">
                  <c:v>3.62</c:v>
                </c:pt>
                <c:pt idx="64">
                  <c:v>3.61</c:v>
                </c:pt>
                <c:pt idx="65">
                  <c:v>3.6</c:v>
                </c:pt>
                <c:pt idx="66">
                  <c:v>3.59</c:v>
                </c:pt>
                <c:pt idx="67">
                  <c:v>3.52</c:v>
                </c:pt>
                <c:pt idx="68">
                  <c:v>3.45</c:v>
                </c:pt>
                <c:pt idx="69">
                  <c:v>3.46</c:v>
                </c:pt>
                <c:pt idx="70">
                  <c:v>3.46</c:v>
                </c:pt>
                <c:pt idx="71">
                  <c:v>3.44</c:v>
                </c:pt>
                <c:pt idx="72">
                  <c:v>3.44</c:v>
                </c:pt>
                <c:pt idx="73">
                  <c:v>3.43</c:v>
                </c:pt>
                <c:pt idx="74">
                  <c:v>3.43</c:v>
                </c:pt>
                <c:pt idx="75">
                  <c:v>3.42</c:v>
                </c:pt>
                <c:pt idx="76">
                  <c:v>3.42</c:v>
                </c:pt>
                <c:pt idx="77">
                  <c:v>3.41</c:v>
                </c:pt>
                <c:pt idx="78">
                  <c:v>3.41</c:v>
                </c:pt>
                <c:pt idx="79">
                  <c:v>3.42</c:v>
                </c:pt>
                <c:pt idx="80">
                  <c:v>3.41</c:v>
                </c:pt>
                <c:pt idx="81">
                  <c:v>3.41</c:v>
                </c:pt>
                <c:pt idx="82">
                  <c:v>3.41</c:v>
                </c:pt>
                <c:pt idx="83">
                  <c:v>3.4</c:v>
                </c:pt>
                <c:pt idx="84">
                  <c:v>3.4</c:v>
                </c:pt>
                <c:pt idx="85">
                  <c:v>3.4</c:v>
                </c:pt>
                <c:pt idx="86">
                  <c:v>3.39</c:v>
                </c:pt>
                <c:pt idx="87">
                  <c:v>3.39</c:v>
                </c:pt>
                <c:pt idx="88">
                  <c:v>3.39</c:v>
                </c:pt>
                <c:pt idx="89">
                  <c:v>3.38</c:v>
                </c:pt>
                <c:pt idx="90">
                  <c:v>3.38</c:v>
                </c:pt>
                <c:pt idx="91">
                  <c:v>3.38</c:v>
                </c:pt>
                <c:pt idx="92">
                  <c:v>3.38</c:v>
                </c:pt>
                <c:pt idx="93">
                  <c:v>3.37</c:v>
                </c:pt>
                <c:pt idx="94">
                  <c:v>3.37</c:v>
                </c:pt>
                <c:pt idx="95">
                  <c:v>3.37</c:v>
                </c:pt>
                <c:pt idx="96">
                  <c:v>3.36</c:v>
                </c:pt>
                <c:pt idx="97">
                  <c:v>3.36</c:v>
                </c:pt>
                <c:pt idx="98">
                  <c:v>3.35</c:v>
                </c:pt>
                <c:pt idx="99">
                  <c:v>3.35</c:v>
                </c:pt>
                <c:pt idx="100">
                  <c:v>3.34</c:v>
                </c:pt>
                <c:pt idx="101">
                  <c:v>3.34</c:v>
                </c:pt>
                <c:pt idx="102">
                  <c:v>3.33</c:v>
                </c:pt>
                <c:pt idx="103">
                  <c:v>3.23</c:v>
                </c:pt>
                <c:pt idx="104">
                  <c:v>3.24</c:v>
                </c:pt>
                <c:pt idx="105">
                  <c:v>3.24</c:v>
                </c:pt>
                <c:pt idx="106">
                  <c:v>3.29</c:v>
                </c:pt>
                <c:pt idx="107">
                  <c:v>3.28</c:v>
                </c:pt>
                <c:pt idx="108">
                  <c:v>3.26</c:v>
                </c:pt>
                <c:pt idx="109">
                  <c:v>3.26</c:v>
                </c:pt>
                <c:pt idx="110">
                  <c:v>3.24</c:v>
                </c:pt>
                <c:pt idx="111">
                  <c:v>3.23</c:v>
                </c:pt>
                <c:pt idx="112">
                  <c:v>3.22</c:v>
                </c:pt>
                <c:pt idx="113">
                  <c:v>3.21</c:v>
                </c:pt>
                <c:pt idx="114">
                  <c:v>3.21</c:v>
                </c:pt>
                <c:pt idx="115">
                  <c:v>3.2</c:v>
                </c:pt>
                <c:pt idx="116">
                  <c:v>3.2</c:v>
                </c:pt>
                <c:pt idx="117">
                  <c:v>3.19</c:v>
                </c:pt>
                <c:pt idx="118">
                  <c:v>3.19</c:v>
                </c:pt>
                <c:pt idx="119">
                  <c:v>3.18</c:v>
                </c:pt>
                <c:pt idx="120">
                  <c:v>3.18</c:v>
                </c:pt>
                <c:pt idx="121">
                  <c:v>3.17</c:v>
                </c:pt>
                <c:pt idx="122">
                  <c:v>3.16</c:v>
                </c:pt>
                <c:pt idx="123">
                  <c:v>3.16</c:v>
                </c:pt>
                <c:pt idx="124">
                  <c:v>3.15</c:v>
                </c:pt>
                <c:pt idx="125">
                  <c:v>3.13</c:v>
                </c:pt>
                <c:pt idx="126">
                  <c:v>3.12</c:v>
                </c:pt>
                <c:pt idx="127">
                  <c:v>3.1</c:v>
                </c:pt>
                <c:pt idx="128">
                  <c:v>3.06</c:v>
                </c:pt>
                <c:pt idx="129">
                  <c:v>3.02</c:v>
                </c:pt>
                <c:pt idx="130">
                  <c:v>2.98</c:v>
                </c:pt>
                <c:pt idx="131">
                  <c:v>2.91</c:v>
                </c:pt>
                <c:pt idx="132">
                  <c:v>2.83</c:v>
                </c:pt>
                <c:pt idx="133">
                  <c:v>0</c:v>
                </c:pt>
                <c:pt idx="134">
                  <c:v>0</c:v>
                </c:pt>
              </c:numCache>
            </c:numRef>
          </c:xVal>
          <c:yVal>
            <c:numRef>
              <c:f>'Capacity Computation'!$W$23:$W$157</c:f>
              <c:numCache>
                <c:formatCode>0.00</c:formatCode>
                <c:ptCount val="135"/>
                <c:pt idx="0">
                  <c:v>11358.734911961144</c:v>
                </c:pt>
                <c:pt idx="1">
                  <c:v>11248.101092896179</c:v>
                </c:pt>
                <c:pt idx="2">
                  <c:v>11138.551912568309</c:v>
                </c:pt>
                <c:pt idx="3">
                  <c:v>11029.543047966003</c:v>
                </c:pt>
                <c:pt idx="4">
                  <c:v>10921.073163327266</c:v>
                </c:pt>
                <c:pt idx="5">
                  <c:v>10813.140922890108</c:v>
                </c:pt>
                <c:pt idx="6">
                  <c:v>10705.744990892537</c:v>
                </c:pt>
                <c:pt idx="7">
                  <c:v>10598.884031572561</c:v>
                </c:pt>
                <c:pt idx="8">
                  <c:v>10492.55670916819</c:v>
                </c:pt>
                <c:pt idx="9">
                  <c:v>10386.761687917431</c:v>
                </c:pt>
                <c:pt idx="10">
                  <c:v>10281.497632058294</c:v>
                </c:pt>
                <c:pt idx="11">
                  <c:v>10176.763205828785</c:v>
                </c:pt>
                <c:pt idx="12">
                  <c:v>10072.028779599277</c:v>
                </c:pt>
                <c:pt idx="13">
                  <c:v>9967.2943533697689</c:v>
                </c:pt>
                <c:pt idx="14">
                  <c:v>9862.5599271402607</c:v>
                </c:pt>
                <c:pt idx="15">
                  <c:v>9758.3537947783898</c:v>
                </c:pt>
                <c:pt idx="16">
                  <c:v>9654.1476624165189</c:v>
                </c:pt>
                <c:pt idx="17">
                  <c:v>9550.4684881602952</c:v>
                </c:pt>
                <c:pt idx="18">
                  <c:v>9446.7893139040716</c:v>
                </c:pt>
                <c:pt idx="19">
                  <c:v>9343.6357619915034</c:v>
                </c:pt>
                <c:pt idx="20">
                  <c:v>9241.0064966605987</c:v>
                </c:pt>
                <c:pt idx="21">
                  <c:v>9138.377231329694</c:v>
                </c:pt>
                <c:pt idx="22">
                  <c:v>9036.270916818461</c:v>
                </c:pt>
                <c:pt idx="23">
                  <c:v>8934.1646023072281</c:v>
                </c:pt>
                <c:pt idx="24">
                  <c:v>8832.0582877959951</c:v>
                </c:pt>
                <c:pt idx="25">
                  <c:v>8730.4735883424437</c:v>
                </c:pt>
                <c:pt idx="26">
                  <c:v>8629.4091681845803</c:v>
                </c:pt>
                <c:pt idx="27">
                  <c:v>8528.8636915604147</c:v>
                </c:pt>
                <c:pt idx="28">
                  <c:v>8428.3182149362492</c:v>
                </c:pt>
                <c:pt idx="29">
                  <c:v>8328.2903460837897</c:v>
                </c:pt>
                <c:pt idx="30">
                  <c:v>8228.7787492410462</c:v>
                </c:pt>
                <c:pt idx="31">
                  <c:v>8129.2671523983017</c:v>
                </c:pt>
                <c:pt idx="32">
                  <c:v>8029.7555555555573</c:v>
                </c:pt>
                <c:pt idx="33">
                  <c:v>7930.7588949605361</c:v>
                </c:pt>
                <c:pt idx="34">
                  <c:v>7832.7880995749865</c:v>
                </c:pt>
                <c:pt idx="35">
                  <c:v>7734.817304189437</c:v>
                </c:pt>
                <c:pt idx="36">
                  <c:v>7637.357437765636</c:v>
                </c:pt>
                <c:pt idx="37">
                  <c:v>7539.8975713418349</c:v>
                </c:pt>
                <c:pt idx="38">
                  <c:v>7442.4377049180339</c:v>
                </c:pt>
                <c:pt idx="39">
                  <c:v>7345.4874316939904</c:v>
                </c:pt>
                <c:pt idx="40">
                  <c:v>7249.0454159077126</c:v>
                </c:pt>
                <c:pt idx="41">
                  <c:v>7153.1103217972086</c:v>
                </c:pt>
                <c:pt idx="42">
                  <c:v>7057.1752276867046</c:v>
                </c:pt>
                <c:pt idx="43">
                  <c:v>6961.7457194899835</c:v>
                </c:pt>
                <c:pt idx="44">
                  <c:v>6866.3162112932623</c:v>
                </c:pt>
                <c:pt idx="45">
                  <c:v>6771.3909532483322</c:v>
                </c:pt>
                <c:pt idx="46">
                  <c:v>6676.968609593202</c:v>
                </c:pt>
                <c:pt idx="47">
                  <c:v>6583.04784456588</c:v>
                </c:pt>
                <c:pt idx="48">
                  <c:v>6489.1270795385581</c:v>
                </c:pt>
                <c:pt idx="49">
                  <c:v>6395.7065573770524</c:v>
                </c:pt>
                <c:pt idx="50">
                  <c:v>6302.784942319372</c:v>
                </c:pt>
                <c:pt idx="51">
                  <c:v>6210.3608986035251</c:v>
                </c:pt>
                <c:pt idx="52">
                  <c:v>6117.9368548876782</c:v>
                </c:pt>
                <c:pt idx="53">
                  <c:v>6026.5039465695236</c:v>
                </c:pt>
                <c:pt idx="54">
                  <c:v>5935.0710382513689</c:v>
                </c:pt>
                <c:pt idx="55">
                  <c:v>5844.1316939890739</c:v>
                </c:pt>
                <c:pt idx="56">
                  <c:v>5753.6845780206468</c:v>
                </c:pt>
                <c:pt idx="57">
                  <c:v>5663.7283545840955</c:v>
                </c:pt>
                <c:pt idx="58">
                  <c:v>5573.7721311475443</c:v>
                </c:pt>
                <c:pt idx="59">
                  <c:v>5484.3054644808781</c:v>
                </c:pt>
                <c:pt idx="60">
                  <c:v>5395.3270188221049</c:v>
                </c:pt>
                <c:pt idx="61">
                  <c:v>5306.8354584092331</c:v>
                </c:pt>
                <c:pt idx="62">
                  <c:v>5218.3438979963612</c:v>
                </c:pt>
                <c:pt idx="63">
                  <c:v>5130.3378870673996</c:v>
                </c:pt>
                <c:pt idx="64">
                  <c:v>5042.8160898603564</c:v>
                </c:pt>
                <c:pt idx="65">
                  <c:v>4955.7771706132407</c:v>
                </c:pt>
                <c:pt idx="66">
                  <c:v>4869.2197935640606</c:v>
                </c:pt>
                <c:pt idx="67">
                  <c:v>4783.1426229508243</c:v>
                </c:pt>
                <c:pt idx="68">
                  <c:v>4700.3894960534353</c:v>
                </c:pt>
                <c:pt idx="69">
                  <c:v>4620.8949605343096</c:v>
                </c:pt>
                <c:pt idx="70">
                  <c:v>4540.9389192471208</c:v>
                </c:pt>
                <c:pt idx="71">
                  <c:v>4460.982877959932</c:v>
                </c:pt>
                <c:pt idx="72">
                  <c:v>4381.9485124468783</c:v>
                </c:pt>
                <c:pt idx="73">
                  <c:v>4302.9141469338247</c:v>
                </c:pt>
                <c:pt idx="74">
                  <c:v>4224.3386156648512</c:v>
                </c:pt>
                <c:pt idx="75">
                  <c:v>4145.7630843958777</c:v>
                </c:pt>
                <c:pt idx="76">
                  <c:v>4067.6450516089926</c:v>
                </c:pt>
                <c:pt idx="77">
                  <c:v>3989.5270188221075</c:v>
                </c:pt>
                <c:pt idx="78">
                  <c:v>3911.8651487553193</c:v>
                </c:pt>
                <c:pt idx="79">
                  <c:v>3834.2032786885311</c:v>
                </c:pt>
                <c:pt idx="80">
                  <c:v>3756.085245901646</c:v>
                </c:pt>
                <c:pt idx="81">
                  <c:v>3678.4233758348578</c:v>
                </c:pt>
                <c:pt idx="82">
                  <c:v>3600.7615057680696</c:v>
                </c:pt>
                <c:pt idx="83">
                  <c:v>3523.0996357012814</c:v>
                </c:pt>
                <c:pt idx="84">
                  <c:v>3445.8925925925987</c:v>
                </c:pt>
                <c:pt idx="85">
                  <c:v>3368.6855494839165</c:v>
                </c:pt>
                <c:pt idx="86">
                  <c:v>3291.4785063752342</c:v>
                </c:pt>
                <c:pt idx="87">
                  <c:v>3214.7249544626661</c:v>
                </c:pt>
                <c:pt idx="88">
                  <c:v>3137.971402550098</c:v>
                </c:pt>
                <c:pt idx="89">
                  <c:v>3061.2178506375299</c:v>
                </c:pt>
                <c:pt idx="90">
                  <c:v>2984.9164541590844</c:v>
                </c:pt>
                <c:pt idx="91">
                  <c:v>2908.6150576806385</c:v>
                </c:pt>
                <c:pt idx="92">
                  <c:v>2832.3136612021926</c:v>
                </c:pt>
                <c:pt idx="93">
                  <c:v>2756.0122647237467</c:v>
                </c:pt>
                <c:pt idx="94">
                  <c:v>2680.1616879174321</c:v>
                </c:pt>
                <c:pt idx="95">
                  <c:v>2604.3111111111175</c:v>
                </c:pt>
                <c:pt idx="96">
                  <c:v>2528.4605343048029</c:v>
                </c:pt>
                <c:pt idx="97">
                  <c:v>2453.0594414086281</c:v>
                </c:pt>
                <c:pt idx="98">
                  <c:v>2377.6583485124534</c:v>
                </c:pt>
                <c:pt idx="99">
                  <c:v>2302.7054037644266</c:v>
                </c:pt>
                <c:pt idx="100">
                  <c:v>2227.7524590163998</c:v>
                </c:pt>
                <c:pt idx="101">
                  <c:v>2153.2463266545296</c:v>
                </c:pt>
                <c:pt idx="102">
                  <c:v>2078.7401942926595</c:v>
                </c:pt>
                <c:pt idx="103">
                  <c:v>2004.6795385549544</c:v>
                </c:pt>
                <c:pt idx="104">
                  <c:v>1935.0001821493686</c:v>
                </c:pt>
                <c:pt idx="105">
                  <c:v>1864.8887067395326</c:v>
                </c:pt>
                <c:pt idx="106">
                  <c:v>1794.7772313296964</c:v>
                </c:pt>
                <c:pt idx="107">
                  <c:v>1722.485124468737</c:v>
                </c:pt>
                <c:pt idx="108">
                  <c:v>1650.6318154219853</c:v>
                </c:pt>
                <c:pt idx="109">
                  <c:v>1579.6520947176743</c:v>
                </c:pt>
                <c:pt idx="110">
                  <c:v>1508.6723740133634</c:v>
                </c:pt>
                <c:pt idx="111">
                  <c:v>1438.5608986035272</c:v>
                </c:pt>
                <c:pt idx="112">
                  <c:v>1368.8815421979414</c:v>
                </c:pt>
                <c:pt idx="113">
                  <c:v>1299.632969034614</c:v>
                </c:pt>
                <c:pt idx="114">
                  <c:v>1230.8138433515539</c:v>
                </c:pt>
                <c:pt idx="115">
                  <c:v>1161.9947176684939</c:v>
                </c:pt>
                <c:pt idx="116">
                  <c:v>1093.6037037037095</c:v>
                </c:pt>
                <c:pt idx="117">
                  <c:v>1025.2126897389251</c:v>
                </c:pt>
                <c:pt idx="118">
                  <c:v>957.24845173042479</c:v>
                </c:pt>
                <c:pt idx="119">
                  <c:v>889.28421372192452</c:v>
                </c:pt>
                <c:pt idx="120">
                  <c:v>821.74541590771685</c:v>
                </c:pt>
                <c:pt idx="121">
                  <c:v>754.20661809350918</c:v>
                </c:pt>
                <c:pt idx="122">
                  <c:v>687.0919247116027</c:v>
                </c:pt>
                <c:pt idx="123">
                  <c:v>620.40000000000589</c:v>
                </c:pt>
                <c:pt idx="124">
                  <c:v>553.70807528840908</c:v>
                </c:pt>
                <c:pt idx="125">
                  <c:v>487.4375834851304</c:v>
                </c:pt>
                <c:pt idx="126">
                  <c:v>422.00595021251354</c:v>
                </c:pt>
                <c:pt idx="127">
                  <c:v>356.99174256224029</c:v>
                </c:pt>
                <c:pt idx="128">
                  <c:v>292.80837887067986</c:v>
                </c:pt>
                <c:pt idx="129">
                  <c:v>230.27067395264706</c:v>
                </c:pt>
                <c:pt idx="130">
                  <c:v>169.35725561627788</c:v>
                </c:pt>
                <c:pt idx="131">
                  <c:v>110.04675166970836</c:v>
                </c:pt>
                <c:pt idx="132">
                  <c:v>53.489921068615445</c:v>
                </c:pt>
                <c:pt idx="133">
                  <c:v>5.8406612879480235E-12</c:v>
                </c:pt>
                <c:pt idx="134">
                  <c:v>5.8406612879480235E-12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DD-8E40-8917-5AD5524C7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912544"/>
        <c:axId val="1617936096"/>
      </c:scatterChart>
      <c:valAx>
        <c:axId val="1625912544"/>
        <c:scaling>
          <c:orientation val="minMax"/>
          <c:max val="4.3"/>
          <c:min val="2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7936096"/>
        <c:crosses val="autoZero"/>
        <c:crossBetween val="midCat"/>
        <c:majorUnit val="0.2"/>
      </c:valAx>
      <c:valAx>
        <c:axId val="1617936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5912544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U/Volts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635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'Capacity Computation'!$E$23:$E$157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xVal>
          <c:yVal>
            <c:numRef>
              <c:f>'Capacity Computation'!$Q$23:$Q$157</c:f>
              <c:numCache>
                <c:formatCode>0.00</c:formatCode>
                <c:ptCount val="135"/>
                <c:pt idx="0">
                  <c:v>4.07</c:v>
                </c:pt>
                <c:pt idx="1">
                  <c:v>4.0533333333333337</c:v>
                </c:pt>
                <c:pt idx="2">
                  <c:v>4.0419999999999998</c:v>
                </c:pt>
                <c:pt idx="3">
                  <c:v>4.03</c:v>
                </c:pt>
                <c:pt idx="4">
                  <c:v>4.0185714285714287</c:v>
                </c:pt>
                <c:pt idx="5">
                  <c:v>4.0085714285714289</c:v>
                </c:pt>
                <c:pt idx="6">
                  <c:v>3.9985714285714296</c:v>
                </c:pt>
                <c:pt idx="7">
                  <c:v>3.9899999999999998</c:v>
                </c:pt>
                <c:pt idx="8">
                  <c:v>3.9814285714285718</c:v>
                </c:pt>
                <c:pt idx="9">
                  <c:v>3.9742857142857146</c:v>
                </c:pt>
                <c:pt idx="10">
                  <c:v>3.9671428571428575</c:v>
                </c:pt>
                <c:pt idx="11">
                  <c:v>3.9628571428571431</c:v>
                </c:pt>
                <c:pt idx="12">
                  <c:v>3.9571428571428577</c:v>
                </c:pt>
                <c:pt idx="13">
                  <c:v>3.9542857142857142</c:v>
                </c:pt>
                <c:pt idx="14">
                  <c:v>3.9499999999999997</c:v>
                </c:pt>
                <c:pt idx="15">
                  <c:v>3.9457142857142862</c:v>
                </c:pt>
                <c:pt idx="16">
                  <c:v>3.9414285714285708</c:v>
                </c:pt>
                <c:pt idx="17">
                  <c:v>3.9342857142857146</c:v>
                </c:pt>
                <c:pt idx="18">
                  <c:v>3.93</c:v>
                </c:pt>
                <c:pt idx="19">
                  <c:v>3.9242857142857139</c:v>
                </c:pt>
                <c:pt idx="20">
                  <c:v>3.9185714285714282</c:v>
                </c:pt>
                <c:pt idx="21">
                  <c:v>3.9128571428571428</c:v>
                </c:pt>
                <c:pt idx="22">
                  <c:v>3.907142857142857</c:v>
                </c:pt>
                <c:pt idx="23">
                  <c:v>3.902857142857143</c:v>
                </c:pt>
                <c:pt idx="24">
                  <c:v>3.8957142857142855</c:v>
                </c:pt>
                <c:pt idx="25">
                  <c:v>3.89</c:v>
                </c:pt>
                <c:pt idx="26">
                  <c:v>3.8842857142857143</c:v>
                </c:pt>
                <c:pt idx="27">
                  <c:v>3.8771428571428572</c:v>
                </c:pt>
                <c:pt idx="28">
                  <c:v>3.87</c:v>
                </c:pt>
                <c:pt idx="29">
                  <c:v>3.8628571428571425</c:v>
                </c:pt>
                <c:pt idx="30">
                  <c:v>3.8585714285714281</c:v>
                </c:pt>
                <c:pt idx="31">
                  <c:v>3.8500000000000005</c:v>
                </c:pt>
                <c:pt idx="32">
                  <c:v>3.8442857142857139</c:v>
                </c:pt>
                <c:pt idx="33">
                  <c:v>3.8385714285714285</c:v>
                </c:pt>
                <c:pt idx="34">
                  <c:v>3.831428571428571</c:v>
                </c:pt>
                <c:pt idx="35">
                  <c:v>3.8242857142857143</c:v>
                </c:pt>
                <c:pt idx="36">
                  <c:v>3.8171428571428572</c:v>
                </c:pt>
                <c:pt idx="37">
                  <c:v>3.8128571428571432</c:v>
                </c:pt>
                <c:pt idx="38">
                  <c:v>3.8057142857142856</c:v>
                </c:pt>
                <c:pt idx="39">
                  <c:v>3.8014285714285712</c:v>
                </c:pt>
                <c:pt idx="40">
                  <c:v>3.794285714285714</c:v>
                </c:pt>
                <c:pt idx="41">
                  <c:v>3.7871428571428569</c:v>
                </c:pt>
                <c:pt idx="42">
                  <c:v>3.78</c:v>
                </c:pt>
                <c:pt idx="43">
                  <c:v>3.7742857142857145</c:v>
                </c:pt>
                <c:pt idx="44">
                  <c:v>3.7671428571428569</c:v>
                </c:pt>
                <c:pt idx="45">
                  <c:v>3.7600000000000002</c:v>
                </c:pt>
                <c:pt idx="46">
                  <c:v>3.7528571428571422</c:v>
                </c:pt>
                <c:pt idx="47">
                  <c:v>3.7457142857142856</c:v>
                </c:pt>
                <c:pt idx="48">
                  <c:v>3.7357142857142853</c:v>
                </c:pt>
                <c:pt idx="49">
                  <c:v>3.73</c:v>
                </c:pt>
                <c:pt idx="50">
                  <c:v>3.7214285714285715</c:v>
                </c:pt>
                <c:pt idx="51">
                  <c:v>3.7128571428571431</c:v>
                </c:pt>
                <c:pt idx="52">
                  <c:v>3.7042857142857142</c:v>
                </c:pt>
                <c:pt idx="53">
                  <c:v>3.6971428571428575</c:v>
                </c:pt>
                <c:pt idx="54">
                  <c:v>3.6885714285714291</c:v>
                </c:pt>
                <c:pt idx="55">
                  <c:v>3.6799999999999997</c:v>
                </c:pt>
                <c:pt idx="56">
                  <c:v>3.672857142857143</c:v>
                </c:pt>
                <c:pt idx="57">
                  <c:v>3.665714285714285</c:v>
                </c:pt>
                <c:pt idx="58">
                  <c:v>3.657142857142857</c:v>
                </c:pt>
                <c:pt idx="59">
                  <c:v>3.65</c:v>
                </c:pt>
                <c:pt idx="60">
                  <c:v>3.6428571428571428</c:v>
                </c:pt>
                <c:pt idx="61">
                  <c:v>3.6342857142857148</c:v>
                </c:pt>
                <c:pt idx="62">
                  <c:v>3.6257142857142854</c:v>
                </c:pt>
                <c:pt idx="63">
                  <c:v>3.608571428571429</c:v>
                </c:pt>
                <c:pt idx="64">
                  <c:v>3.5914285714285716</c:v>
                </c:pt>
                <c:pt idx="65">
                  <c:v>3.5757142857142852</c:v>
                </c:pt>
                <c:pt idx="66">
                  <c:v>3.5500000000000003</c:v>
                </c:pt>
                <c:pt idx="67">
                  <c:v>3.5242857142857145</c:v>
                </c:pt>
                <c:pt idx="68">
                  <c:v>3.5028571428571431</c:v>
                </c:pt>
                <c:pt idx="69">
                  <c:v>3.4785714285714286</c:v>
                </c:pt>
                <c:pt idx="70">
                  <c:v>3.4571428571428577</c:v>
                </c:pt>
                <c:pt idx="71">
                  <c:v>3.4428571428571431</c:v>
                </c:pt>
                <c:pt idx="72">
                  <c:v>3.44</c:v>
                </c:pt>
                <c:pt idx="73">
                  <c:v>3.4328571428571424</c:v>
                </c:pt>
                <c:pt idx="74">
                  <c:v>3.427142857142857</c:v>
                </c:pt>
                <c:pt idx="75">
                  <c:v>3.4242857142857139</c:v>
                </c:pt>
                <c:pt idx="76">
                  <c:v>3.4185714285714286</c:v>
                </c:pt>
                <c:pt idx="77">
                  <c:v>3.4171428571428568</c:v>
                </c:pt>
                <c:pt idx="78">
                  <c:v>3.4142857142857141</c:v>
                </c:pt>
                <c:pt idx="79">
                  <c:v>3.4114285714285715</c:v>
                </c:pt>
                <c:pt idx="80">
                  <c:v>3.41</c:v>
                </c:pt>
                <c:pt idx="81">
                  <c:v>3.4085714285714284</c:v>
                </c:pt>
                <c:pt idx="82">
                  <c:v>3.4057142857142857</c:v>
                </c:pt>
                <c:pt idx="83">
                  <c:v>3.402857142857143</c:v>
                </c:pt>
                <c:pt idx="84">
                  <c:v>3.4</c:v>
                </c:pt>
                <c:pt idx="85">
                  <c:v>3.3957142857142855</c:v>
                </c:pt>
                <c:pt idx="86">
                  <c:v>3.3928571428571428</c:v>
                </c:pt>
                <c:pt idx="87">
                  <c:v>3.3899999999999997</c:v>
                </c:pt>
                <c:pt idx="88">
                  <c:v>3.3871428571428566</c:v>
                </c:pt>
                <c:pt idx="89">
                  <c:v>3.382857142857143</c:v>
                </c:pt>
                <c:pt idx="90">
                  <c:v>3.3814285714285712</c:v>
                </c:pt>
                <c:pt idx="91">
                  <c:v>3.3785714285714286</c:v>
                </c:pt>
                <c:pt idx="92">
                  <c:v>3.3742857142857146</c:v>
                </c:pt>
                <c:pt idx="93">
                  <c:v>3.3728571428571432</c:v>
                </c:pt>
                <c:pt idx="94">
                  <c:v>3.3685714285714288</c:v>
                </c:pt>
                <c:pt idx="95">
                  <c:v>3.3657142857142861</c:v>
                </c:pt>
                <c:pt idx="96">
                  <c:v>3.36</c:v>
                </c:pt>
                <c:pt idx="97">
                  <c:v>3.3571428571428572</c:v>
                </c:pt>
                <c:pt idx="98">
                  <c:v>3.3514285714285714</c:v>
                </c:pt>
                <c:pt idx="99">
                  <c:v>3.3328571428571427</c:v>
                </c:pt>
                <c:pt idx="100">
                  <c:v>3.3300000000000005</c:v>
                </c:pt>
                <c:pt idx="101">
                  <c:v>3.3114285714285714</c:v>
                </c:pt>
                <c:pt idx="102">
                  <c:v>3.3028571428571425</c:v>
                </c:pt>
                <c:pt idx="103">
                  <c:v>3.2857142857142856</c:v>
                </c:pt>
                <c:pt idx="104">
                  <c:v>3.2757142857142858</c:v>
                </c:pt>
                <c:pt idx="105">
                  <c:v>3.2671428571428578</c:v>
                </c:pt>
                <c:pt idx="106">
                  <c:v>3.2542857142857144</c:v>
                </c:pt>
                <c:pt idx="107">
                  <c:v>3.2571428571428571</c:v>
                </c:pt>
                <c:pt idx="108">
                  <c:v>3.2557142857142858</c:v>
                </c:pt>
                <c:pt idx="109">
                  <c:v>3.2528571428571427</c:v>
                </c:pt>
                <c:pt idx="110">
                  <c:v>3.2428571428571429</c:v>
                </c:pt>
                <c:pt idx="111">
                  <c:v>3.2314285714285718</c:v>
                </c:pt>
                <c:pt idx="112">
                  <c:v>3.2242857142857142</c:v>
                </c:pt>
                <c:pt idx="113">
                  <c:v>3.2142857142857149</c:v>
                </c:pt>
                <c:pt idx="114">
                  <c:v>3.2085714285714286</c:v>
                </c:pt>
                <c:pt idx="115">
                  <c:v>3.2014285714285715</c:v>
                </c:pt>
                <c:pt idx="116">
                  <c:v>3.1971428571428575</c:v>
                </c:pt>
                <c:pt idx="117">
                  <c:v>3.1914285714285708</c:v>
                </c:pt>
                <c:pt idx="118">
                  <c:v>3.1857142857142859</c:v>
                </c:pt>
                <c:pt idx="119">
                  <c:v>3.1814285714285715</c:v>
                </c:pt>
                <c:pt idx="120">
                  <c:v>3.1742857142857139</c:v>
                </c:pt>
                <c:pt idx="121">
                  <c:v>3.1671428571428568</c:v>
                </c:pt>
                <c:pt idx="122">
                  <c:v>3.16</c:v>
                </c:pt>
                <c:pt idx="123">
                  <c:v>3.15</c:v>
                </c:pt>
                <c:pt idx="124">
                  <c:v>3.1357142857142857</c:v>
                </c:pt>
                <c:pt idx="125">
                  <c:v>3.1200000000000006</c:v>
                </c:pt>
                <c:pt idx="126">
                  <c:v>3.1000000000000005</c:v>
                </c:pt>
                <c:pt idx="127">
                  <c:v>3.07</c:v>
                </c:pt>
                <c:pt idx="128">
                  <c:v>3.0342857142857147</c:v>
                </c:pt>
                <c:pt idx="129">
                  <c:v>2.5985714285714288</c:v>
                </c:pt>
                <c:pt idx="130">
                  <c:v>2.5571428571428569</c:v>
                </c:pt>
                <c:pt idx="131">
                  <c:v>2.1142857142857143</c:v>
                </c:pt>
                <c:pt idx="132">
                  <c:v>1.6771428571428573</c:v>
                </c:pt>
                <c:pt idx="133">
                  <c:v>1.2457142857142858</c:v>
                </c:pt>
                <c:pt idx="134">
                  <c:v>0.82000000000000006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06-BF48-B090-2C700E0FB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55407"/>
        <c:axId val="682057055"/>
      </c:scatterChart>
      <c:valAx>
        <c:axId val="68205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2057055"/>
        <c:crosses val="autoZero"/>
        <c:crossBetween val="midCat"/>
        <c:majorUnit val="12"/>
        <c:minorUnit val="6"/>
      </c:valAx>
      <c:valAx>
        <c:axId val="682057055"/>
        <c:scaling>
          <c:orientation val="minMax"/>
          <c:min val="2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2055407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'Capacity Computation'!$V$22</c:f>
              <c:strCache>
                <c:ptCount val="1"/>
                <c:pt idx="0">
                  <c:v>Cap/mAh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'Capacity Computation'!$Q$23:$Q$157</c:f>
              <c:numCache>
                <c:formatCode>0.00</c:formatCode>
                <c:ptCount val="135"/>
                <c:pt idx="0">
                  <c:v>4.07</c:v>
                </c:pt>
                <c:pt idx="1">
                  <c:v>4.0533333333333337</c:v>
                </c:pt>
                <c:pt idx="2">
                  <c:v>4.0419999999999998</c:v>
                </c:pt>
                <c:pt idx="3">
                  <c:v>4.03</c:v>
                </c:pt>
                <c:pt idx="4">
                  <c:v>4.0185714285714287</c:v>
                </c:pt>
                <c:pt idx="5">
                  <c:v>4.0085714285714289</c:v>
                </c:pt>
                <c:pt idx="6">
                  <c:v>3.9985714285714296</c:v>
                </c:pt>
                <c:pt idx="7">
                  <c:v>3.9899999999999998</c:v>
                </c:pt>
                <c:pt idx="8">
                  <c:v>3.9814285714285718</c:v>
                </c:pt>
                <c:pt idx="9">
                  <c:v>3.9742857142857146</c:v>
                </c:pt>
                <c:pt idx="10">
                  <c:v>3.9671428571428575</c:v>
                </c:pt>
                <c:pt idx="11">
                  <c:v>3.9628571428571431</c:v>
                </c:pt>
                <c:pt idx="12">
                  <c:v>3.9571428571428577</c:v>
                </c:pt>
                <c:pt idx="13">
                  <c:v>3.9542857142857142</c:v>
                </c:pt>
                <c:pt idx="14">
                  <c:v>3.9499999999999997</c:v>
                </c:pt>
                <c:pt idx="15">
                  <c:v>3.9457142857142862</c:v>
                </c:pt>
                <c:pt idx="16">
                  <c:v>3.9414285714285708</c:v>
                </c:pt>
                <c:pt idx="17">
                  <c:v>3.9342857142857146</c:v>
                </c:pt>
                <c:pt idx="18">
                  <c:v>3.93</c:v>
                </c:pt>
                <c:pt idx="19">
                  <c:v>3.9242857142857139</c:v>
                </c:pt>
                <c:pt idx="20">
                  <c:v>3.9185714285714282</c:v>
                </c:pt>
                <c:pt idx="21">
                  <c:v>3.9128571428571428</c:v>
                </c:pt>
                <c:pt idx="22">
                  <c:v>3.907142857142857</c:v>
                </c:pt>
                <c:pt idx="23">
                  <c:v>3.902857142857143</c:v>
                </c:pt>
                <c:pt idx="24">
                  <c:v>3.8957142857142855</c:v>
                </c:pt>
                <c:pt idx="25">
                  <c:v>3.89</c:v>
                </c:pt>
                <c:pt idx="26">
                  <c:v>3.8842857142857143</c:v>
                </c:pt>
                <c:pt idx="27">
                  <c:v>3.8771428571428572</c:v>
                </c:pt>
                <c:pt idx="28">
                  <c:v>3.87</c:v>
                </c:pt>
                <c:pt idx="29">
                  <c:v>3.8628571428571425</c:v>
                </c:pt>
                <c:pt idx="30">
                  <c:v>3.8585714285714281</c:v>
                </c:pt>
                <c:pt idx="31">
                  <c:v>3.8500000000000005</c:v>
                </c:pt>
                <c:pt idx="32">
                  <c:v>3.8442857142857139</c:v>
                </c:pt>
                <c:pt idx="33">
                  <c:v>3.8385714285714285</c:v>
                </c:pt>
                <c:pt idx="34">
                  <c:v>3.831428571428571</c:v>
                </c:pt>
                <c:pt idx="35">
                  <c:v>3.8242857142857143</c:v>
                </c:pt>
                <c:pt idx="36">
                  <c:v>3.8171428571428572</c:v>
                </c:pt>
                <c:pt idx="37">
                  <c:v>3.8128571428571432</c:v>
                </c:pt>
                <c:pt idx="38">
                  <c:v>3.8057142857142856</c:v>
                </c:pt>
                <c:pt idx="39">
                  <c:v>3.8014285714285712</c:v>
                </c:pt>
                <c:pt idx="40">
                  <c:v>3.794285714285714</c:v>
                </c:pt>
                <c:pt idx="41">
                  <c:v>3.7871428571428569</c:v>
                </c:pt>
                <c:pt idx="42">
                  <c:v>3.78</c:v>
                </c:pt>
                <c:pt idx="43">
                  <c:v>3.7742857142857145</c:v>
                </c:pt>
                <c:pt idx="44">
                  <c:v>3.7671428571428569</c:v>
                </c:pt>
                <c:pt idx="45">
                  <c:v>3.7600000000000002</c:v>
                </c:pt>
                <c:pt idx="46">
                  <c:v>3.7528571428571422</c:v>
                </c:pt>
                <c:pt idx="47">
                  <c:v>3.7457142857142856</c:v>
                </c:pt>
                <c:pt idx="48">
                  <c:v>3.7357142857142853</c:v>
                </c:pt>
                <c:pt idx="49">
                  <c:v>3.73</c:v>
                </c:pt>
                <c:pt idx="50">
                  <c:v>3.7214285714285715</c:v>
                </c:pt>
                <c:pt idx="51">
                  <c:v>3.7128571428571431</c:v>
                </c:pt>
                <c:pt idx="52">
                  <c:v>3.7042857142857142</c:v>
                </c:pt>
                <c:pt idx="53">
                  <c:v>3.6971428571428575</c:v>
                </c:pt>
                <c:pt idx="54">
                  <c:v>3.6885714285714291</c:v>
                </c:pt>
                <c:pt idx="55">
                  <c:v>3.6799999999999997</c:v>
                </c:pt>
                <c:pt idx="56">
                  <c:v>3.672857142857143</c:v>
                </c:pt>
                <c:pt idx="57">
                  <c:v>3.665714285714285</c:v>
                </c:pt>
                <c:pt idx="58">
                  <c:v>3.657142857142857</c:v>
                </c:pt>
                <c:pt idx="59">
                  <c:v>3.65</c:v>
                </c:pt>
                <c:pt idx="60">
                  <c:v>3.6428571428571428</c:v>
                </c:pt>
                <c:pt idx="61">
                  <c:v>3.6342857142857148</c:v>
                </c:pt>
                <c:pt idx="62">
                  <c:v>3.6257142857142854</c:v>
                </c:pt>
                <c:pt idx="63">
                  <c:v>3.608571428571429</c:v>
                </c:pt>
                <c:pt idx="64">
                  <c:v>3.5914285714285716</c:v>
                </c:pt>
                <c:pt idx="65">
                  <c:v>3.5757142857142852</c:v>
                </c:pt>
                <c:pt idx="66">
                  <c:v>3.5500000000000003</c:v>
                </c:pt>
                <c:pt idx="67">
                  <c:v>3.5242857142857145</c:v>
                </c:pt>
                <c:pt idx="68">
                  <c:v>3.5028571428571431</c:v>
                </c:pt>
                <c:pt idx="69">
                  <c:v>3.4785714285714286</c:v>
                </c:pt>
                <c:pt idx="70">
                  <c:v>3.4571428571428577</c:v>
                </c:pt>
                <c:pt idx="71">
                  <c:v>3.4428571428571431</c:v>
                </c:pt>
                <c:pt idx="72">
                  <c:v>3.44</c:v>
                </c:pt>
                <c:pt idx="73">
                  <c:v>3.4328571428571424</c:v>
                </c:pt>
                <c:pt idx="74">
                  <c:v>3.427142857142857</c:v>
                </c:pt>
                <c:pt idx="75">
                  <c:v>3.4242857142857139</c:v>
                </c:pt>
                <c:pt idx="76">
                  <c:v>3.4185714285714286</c:v>
                </c:pt>
                <c:pt idx="77">
                  <c:v>3.4171428571428568</c:v>
                </c:pt>
                <c:pt idx="78">
                  <c:v>3.4142857142857141</c:v>
                </c:pt>
                <c:pt idx="79">
                  <c:v>3.4114285714285715</c:v>
                </c:pt>
                <c:pt idx="80">
                  <c:v>3.41</c:v>
                </c:pt>
                <c:pt idx="81">
                  <c:v>3.4085714285714284</c:v>
                </c:pt>
                <c:pt idx="82">
                  <c:v>3.4057142857142857</c:v>
                </c:pt>
                <c:pt idx="83">
                  <c:v>3.402857142857143</c:v>
                </c:pt>
                <c:pt idx="84">
                  <c:v>3.4</c:v>
                </c:pt>
                <c:pt idx="85">
                  <c:v>3.3957142857142855</c:v>
                </c:pt>
                <c:pt idx="86">
                  <c:v>3.3928571428571428</c:v>
                </c:pt>
                <c:pt idx="87">
                  <c:v>3.3899999999999997</c:v>
                </c:pt>
                <c:pt idx="88">
                  <c:v>3.3871428571428566</c:v>
                </c:pt>
                <c:pt idx="89">
                  <c:v>3.382857142857143</c:v>
                </c:pt>
                <c:pt idx="90">
                  <c:v>3.3814285714285712</c:v>
                </c:pt>
                <c:pt idx="91">
                  <c:v>3.3785714285714286</c:v>
                </c:pt>
                <c:pt idx="92">
                  <c:v>3.3742857142857146</c:v>
                </c:pt>
                <c:pt idx="93">
                  <c:v>3.3728571428571432</c:v>
                </c:pt>
                <c:pt idx="94">
                  <c:v>3.3685714285714288</c:v>
                </c:pt>
                <c:pt idx="95">
                  <c:v>3.3657142857142861</c:v>
                </c:pt>
                <c:pt idx="96">
                  <c:v>3.36</c:v>
                </c:pt>
                <c:pt idx="97">
                  <c:v>3.3571428571428572</c:v>
                </c:pt>
                <c:pt idx="98">
                  <c:v>3.3514285714285714</c:v>
                </c:pt>
                <c:pt idx="99">
                  <c:v>3.3328571428571427</c:v>
                </c:pt>
                <c:pt idx="100">
                  <c:v>3.3300000000000005</c:v>
                </c:pt>
                <c:pt idx="101">
                  <c:v>3.3114285714285714</c:v>
                </c:pt>
                <c:pt idx="102">
                  <c:v>3.3028571428571425</c:v>
                </c:pt>
                <c:pt idx="103">
                  <c:v>3.2857142857142856</c:v>
                </c:pt>
                <c:pt idx="104">
                  <c:v>3.2757142857142858</c:v>
                </c:pt>
                <c:pt idx="105">
                  <c:v>3.2671428571428578</c:v>
                </c:pt>
                <c:pt idx="106">
                  <c:v>3.2542857142857144</c:v>
                </c:pt>
                <c:pt idx="107">
                  <c:v>3.2571428571428571</c:v>
                </c:pt>
                <c:pt idx="108">
                  <c:v>3.2557142857142858</c:v>
                </c:pt>
                <c:pt idx="109">
                  <c:v>3.2528571428571427</c:v>
                </c:pt>
                <c:pt idx="110">
                  <c:v>3.2428571428571429</c:v>
                </c:pt>
                <c:pt idx="111">
                  <c:v>3.2314285714285718</c:v>
                </c:pt>
                <c:pt idx="112">
                  <c:v>3.2242857142857142</c:v>
                </c:pt>
                <c:pt idx="113">
                  <c:v>3.2142857142857149</c:v>
                </c:pt>
                <c:pt idx="114">
                  <c:v>3.2085714285714286</c:v>
                </c:pt>
                <c:pt idx="115">
                  <c:v>3.2014285714285715</c:v>
                </c:pt>
                <c:pt idx="116">
                  <c:v>3.1971428571428575</c:v>
                </c:pt>
                <c:pt idx="117">
                  <c:v>3.1914285714285708</c:v>
                </c:pt>
                <c:pt idx="118">
                  <c:v>3.1857142857142859</c:v>
                </c:pt>
                <c:pt idx="119">
                  <c:v>3.1814285714285715</c:v>
                </c:pt>
                <c:pt idx="120">
                  <c:v>3.1742857142857139</c:v>
                </c:pt>
                <c:pt idx="121">
                  <c:v>3.1671428571428568</c:v>
                </c:pt>
                <c:pt idx="122">
                  <c:v>3.16</c:v>
                </c:pt>
                <c:pt idx="123">
                  <c:v>3.15</c:v>
                </c:pt>
                <c:pt idx="124">
                  <c:v>3.1357142857142857</c:v>
                </c:pt>
                <c:pt idx="125">
                  <c:v>3.1200000000000006</c:v>
                </c:pt>
                <c:pt idx="126">
                  <c:v>3.1000000000000005</c:v>
                </c:pt>
                <c:pt idx="127">
                  <c:v>3.07</c:v>
                </c:pt>
                <c:pt idx="128">
                  <c:v>3.0342857142857147</c:v>
                </c:pt>
                <c:pt idx="129">
                  <c:v>2.5985714285714288</c:v>
                </c:pt>
                <c:pt idx="130">
                  <c:v>2.5571428571428569</c:v>
                </c:pt>
                <c:pt idx="131">
                  <c:v>2.1142857142857143</c:v>
                </c:pt>
                <c:pt idx="132">
                  <c:v>1.6771428571428573</c:v>
                </c:pt>
                <c:pt idx="133">
                  <c:v>1.2457142857142858</c:v>
                </c:pt>
                <c:pt idx="134">
                  <c:v>0.82000000000000006</c:v>
                </c:pt>
              </c:numCache>
            </c:numRef>
          </c:xVal>
          <c:yVal>
            <c:numRef>
              <c:f>'Capacity Computation'!$V$23:$V$157</c:f>
              <c:numCache>
                <c:formatCode>0.00</c:formatCode>
                <c:ptCount val="135"/>
                <c:pt idx="0">
                  <c:v>3165.0880388585306</c:v>
                </c:pt>
                <c:pt idx="1">
                  <c:v>3137.9052823315119</c:v>
                </c:pt>
                <c:pt idx="2">
                  <c:v>3110.8561020036432</c:v>
                </c:pt>
                <c:pt idx="3">
                  <c:v>3083.8737097753492</c:v>
                </c:pt>
                <c:pt idx="4">
                  <c:v>3056.9581056466304</c:v>
                </c:pt>
                <c:pt idx="5">
                  <c:v>3030.1092896174864</c:v>
                </c:pt>
                <c:pt idx="6">
                  <c:v>3003.3272616879176</c:v>
                </c:pt>
                <c:pt idx="7">
                  <c:v>2976.6120218579235</c:v>
                </c:pt>
                <c:pt idx="8">
                  <c:v>2949.9635701275047</c:v>
                </c:pt>
                <c:pt idx="9">
                  <c:v>2923.3819064966606</c:v>
                </c:pt>
                <c:pt idx="10">
                  <c:v>2896.8670309653917</c:v>
                </c:pt>
                <c:pt idx="11">
                  <c:v>2870.4189435336975</c:v>
                </c:pt>
                <c:pt idx="12">
                  <c:v>2843.9708561020034</c:v>
                </c:pt>
                <c:pt idx="13">
                  <c:v>2817.5227686703092</c:v>
                </c:pt>
                <c:pt idx="14">
                  <c:v>2791.0746812386151</c:v>
                </c:pt>
                <c:pt idx="15">
                  <c:v>2764.6933819064961</c:v>
                </c:pt>
                <c:pt idx="16">
                  <c:v>2738.3120825743772</c:v>
                </c:pt>
                <c:pt idx="17">
                  <c:v>2711.997571341833</c:v>
                </c:pt>
                <c:pt idx="18">
                  <c:v>2685.6830601092888</c:v>
                </c:pt>
                <c:pt idx="19">
                  <c:v>2659.4353369763198</c:v>
                </c:pt>
                <c:pt idx="20">
                  <c:v>2633.2544019429256</c:v>
                </c:pt>
                <c:pt idx="21">
                  <c:v>2607.0734669095314</c:v>
                </c:pt>
                <c:pt idx="22">
                  <c:v>2580.9593199757123</c:v>
                </c:pt>
                <c:pt idx="23">
                  <c:v>2554.8451730418933</c:v>
                </c:pt>
                <c:pt idx="24">
                  <c:v>2528.7310261080743</c:v>
                </c:pt>
                <c:pt idx="25">
                  <c:v>2502.68366727383</c:v>
                </c:pt>
                <c:pt idx="26">
                  <c:v>2476.7030965391609</c:v>
                </c:pt>
                <c:pt idx="27">
                  <c:v>2450.7893139040666</c:v>
                </c:pt>
                <c:pt idx="28">
                  <c:v>2424.8755312689723</c:v>
                </c:pt>
                <c:pt idx="29">
                  <c:v>2399.0285367334532</c:v>
                </c:pt>
                <c:pt idx="30">
                  <c:v>2373.2483302975088</c:v>
                </c:pt>
                <c:pt idx="31">
                  <c:v>2347.4681238615644</c:v>
                </c:pt>
                <c:pt idx="32">
                  <c:v>2321.6879174256201</c:v>
                </c:pt>
                <c:pt idx="33">
                  <c:v>2295.9744990892509</c:v>
                </c:pt>
                <c:pt idx="34">
                  <c:v>2270.3946569520317</c:v>
                </c:pt>
                <c:pt idx="35">
                  <c:v>2244.8148148148125</c:v>
                </c:pt>
                <c:pt idx="36">
                  <c:v>2219.3017607771685</c:v>
                </c:pt>
                <c:pt idx="37">
                  <c:v>2193.7887067395245</c:v>
                </c:pt>
                <c:pt idx="38">
                  <c:v>2168.2756527018805</c:v>
                </c:pt>
                <c:pt idx="39">
                  <c:v>2142.8293867638113</c:v>
                </c:pt>
                <c:pt idx="40">
                  <c:v>2117.4499089253172</c:v>
                </c:pt>
                <c:pt idx="41">
                  <c:v>2092.1372191863979</c:v>
                </c:pt>
                <c:pt idx="42">
                  <c:v>2066.8245294474787</c:v>
                </c:pt>
                <c:pt idx="43">
                  <c:v>2041.5786278081343</c:v>
                </c:pt>
                <c:pt idx="44">
                  <c:v>2016.33272616879</c:v>
                </c:pt>
                <c:pt idx="45">
                  <c:v>1991.1536126290207</c:v>
                </c:pt>
                <c:pt idx="46">
                  <c:v>1966.0412871888263</c:v>
                </c:pt>
                <c:pt idx="47">
                  <c:v>1940.995749848207</c:v>
                </c:pt>
                <c:pt idx="48">
                  <c:v>1915.9502125075876</c:v>
                </c:pt>
                <c:pt idx="49">
                  <c:v>1890.9714632665432</c:v>
                </c:pt>
                <c:pt idx="50">
                  <c:v>1866.0595021250738</c:v>
                </c:pt>
                <c:pt idx="51">
                  <c:v>1841.2143290831793</c:v>
                </c:pt>
                <c:pt idx="52">
                  <c:v>1816.3691560412849</c:v>
                </c:pt>
                <c:pt idx="53">
                  <c:v>1791.6575591985404</c:v>
                </c:pt>
                <c:pt idx="54">
                  <c:v>1766.9459623557959</c:v>
                </c:pt>
                <c:pt idx="55">
                  <c:v>1742.3011536126264</c:v>
                </c:pt>
                <c:pt idx="56">
                  <c:v>1717.7231329690319</c:v>
                </c:pt>
                <c:pt idx="57">
                  <c:v>1693.2119004250126</c:v>
                </c:pt>
                <c:pt idx="58">
                  <c:v>1668.7006678809933</c:v>
                </c:pt>
                <c:pt idx="59">
                  <c:v>1644.2562234365489</c:v>
                </c:pt>
                <c:pt idx="60">
                  <c:v>1619.8785670916795</c:v>
                </c:pt>
                <c:pt idx="61">
                  <c:v>1595.5676988463852</c:v>
                </c:pt>
                <c:pt idx="62">
                  <c:v>1571.2568306010908</c:v>
                </c:pt>
                <c:pt idx="63">
                  <c:v>1547.0127504553714</c:v>
                </c:pt>
                <c:pt idx="64">
                  <c:v>1522.8354584092269</c:v>
                </c:pt>
                <c:pt idx="65">
                  <c:v>1498.7249544626575</c:v>
                </c:pt>
                <c:pt idx="66">
                  <c:v>1474.681238615663</c:v>
                </c:pt>
                <c:pt idx="67">
                  <c:v>1450.7043108682435</c:v>
                </c:pt>
                <c:pt idx="68">
                  <c:v>1427.1948998178489</c:v>
                </c:pt>
                <c:pt idx="69">
                  <c:v>1404.1530054644791</c:v>
                </c:pt>
                <c:pt idx="70">
                  <c:v>1381.0443230115343</c:v>
                </c:pt>
                <c:pt idx="71">
                  <c:v>1357.9356405585895</c:v>
                </c:pt>
                <c:pt idx="72">
                  <c:v>1334.9605343047947</c:v>
                </c:pt>
                <c:pt idx="73">
                  <c:v>1311.9854280509999</c:v>
                </c:pt>
                <c:pt idx="74">
                  <c:v>1289.07710989678</c:v>
                </c:pt>
                <c:pt idx="75">
                  <c:v>1266.1687917425602</c:v>
                </c:pt>
                <c:pt idx="76">
                  <c:v>1243.3272616879153</c:v>
                </c:pt>
                <c:pt idx="77">
                  <c:v>1220.4857316332705</c:v>
                </c:pt>
                <c:pt idx="78">
                  <c:v>1197.7109896782006</c:v>
                </c:pt>
                <c:pt idx="79">
                  <c:v>1174.9362477231307</c:v>
                </c:pt>
                <c:pt idx="80">
                  <c:v>1152.0947176684858</c:v>
                </c:pt>
                <c:pt idx="81">
                  <c:v>1129.3199757134159</c:v>
                </c:pt>
                <c:pt idx="82">
                  <c:v>1106.5452337583461</c:v>
                </c:pt>
                <c:pt idx="83">
                  <c:v>1083.7704918032762</c:v>
                </c:pt>
                <c:pt idx="84">
                  <c:v>1061.0625379477813</c:v>
                </c:pt>
                <c:pt idx="85">
                  <c:v>1038.3545840922864</c:v>
                </c:pt>
                <c:pt idx="86">
                  <c:v>1015.6466302367916</c:v>
                </c:pt>
                <c:pt idx="87">
                  <c:v>993.00546448087175</c:v>
                </c:pt>
                <c:pt idx="88">
                  <c:v>970.36429872495194</c:v>
                </c:pt>
                <c:pt idx="89">
                  <c:v>947.72313296903212</c:v>
                </c:pt>
                <c:pt idx="90">
                  <c:v>925.14875531268729</c:v>
                </c:pt>
                <c:pt idx="91">
                  <c:v>902.57437765634245</c:v>
                </c:pt>
                <c:pt idx="92">
                  <c:v>879.99999999999761</c:v>
                </c:pt>
                <c:pt idx="93">
                  <c:v>857.42562234365278</c:v>
                </c:pt>
                <c:pt idx="94">
                  <c:v>834.91803278688292</c:v>
                </c:pt>
                <c:pt idx="95">
                  <c:v>812.41044323011306</c:v>
                </c:pt>
                <c:pt idx="96">
                  <c:v>789.9028536733432</c:v>
                </c:pt>
                <c:pt idx="97">
                  <c:v>767.46205221614832</c:v>
                </c:pt>
                <c:pt idx="98">
                  <c:v>745.02125075895344</c:v>
                </c:pt>
                <c:pt idx="99">
                  <c:v>722.64723740133354</c:v>
                </c:pt>
                <c:pt idx="100">
                  <c:v>700.27322404371364</c:v>
                </c:pt>
                <c:pt idx="101">
                  <c:v>677.96599878566872</c:v>
                </c:pt>
                <c:pt idx="102">
                  <c:v>655.65877352762379</c:v>
                </c:pt>
                <c:pt idx="103">
                  <c:v>633.41833636915385</c:v>
                </c:pt>
                <c:pt idx="104">
                  <c:v>611.8457802064338</c:v>
                </c:pt>
                <c:pt idx="105">
                  <c:v>590.20643594413866</c:v>
                </c:pt>
                <c:pt idx="106">
                  <c:v>568.56709168184352</c:v>
                </c:pt>
                <c:pt idx="107">
                  <c:v>546.59380692167349</c:v>
                </c:pt>
                <c:pt idx="108">
                  <c:v>524.68731026107844</c:v>
                </c:pt>
                <c:pt idx="109">
                  <c:v>502.9143897996334</c:v>
                </c:pt>
                <c:pt idx="110">
                  <c:v>481.14146933818836</c:v>
                </c:pt>
                <c:pt idx="111">
                  <c:v>459.50212507589328</c:v>
                </c:pt>
                <c:pt idx="112">
                  <c:v>437.92956891317317</c:v>
                </c:pt>
                <c:pt idx="113">
                  <c:v>416.42380085002804</c:v>
                </c:pt>
                <c:pt idx="114">
                  <c:v>394.9848208864579</c:v>
                </c:pt>
                <c:pt idx="115">
                  <c:v>373.54584092288775</c:v>
                </c:pt>
                <c:pt idx="116">
                  <c:v>352.17364905889258</c:v>
                </c:pt>
                <c:pt idx="117">
                  <c:v>330.80145719489741</c:v>
                </c:pt>
                <c:pt idx="118">
                  <c:v>309.49605343047728</c:v>
                </c:pt>
                <c:pt idx="119">
                  <c:v>288.19064966605714</c:v>
                </c:pt>
                <c:pt idx="120">
                  <c:v>266.95203400121198</c:v>
                </c:pt>
                <c:pt idx="121">
                  <c:v>245.7134183363668</c:v>
                </c:pt>
                <c:pt idx="122">
                  <c:v>224.54159077109659</c:v>
                </c:pt>
                <c:pt idx="123">
                  <c:v>203.43655130540139</c:v>
                </c:pt>
                <c:pt idx="124">
                  <c:v>182.3315118397062</c:v>
                </c:pt>
                <c:pt idx="125">
                  <c:v>161.29326047358597</c:v>
                </c:pt>
                <c:pt idx="126">
                  <c:v>140.38858530661571</c:v>
                </c:pt>
                <c:pt idx="127">
                  <c:v>119.55069823922045</c:v>
                </c:pt>
                <c:pt idx="128">
                  <c:v>98.846387370975151</c:v>
                </c:pt>
                <c:pt idx="129">
                  <c:v>78.409228901029792</c:v>
                </c:pt>
                <c:pt idx="130">
                  <c:v>58.239222829384374</c:v>
                </c:pt>
                <c:pt idx="131">
                  <c:v>38.336369156038899</c:v>
                </c:pt>
                <c:pt idx="132">
                  <c:v>18.901032179718314</c:v>
                </c:pt>
                <c:pt idx="133">
                  <c:v>-2.3945290195115376E-12</c:v>
                </c:pt>
                <c:pt idx="134">
                  <c:v>-2.3945290195115376E-12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2D-A84D-AEE5-16C471841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69184"/>
        <c:axId val="1614583056"/>
      </c:scatterChart>
      <c:valAx>
        <c:axId val="2102169184"/>
        <c:scaling>
          <c:orientation val="minMax"/>
          <c:max val="4.3"/>
          <c:min val="2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4583056"/>
        <c:crosses val="autoZero"/>
        <c:crossBetween val="midCat"/>
        <c:majorUnit val="0.2"/>
      </c:valAx>
      <c:valAx>
        <c:axId val="16145830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2169184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457616282619168"/>
          <c:y val="0.18173611178049295"/>
          <c:w val="0.7788398108139275"/>
          <c:h val="0.722161251099889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'Capacity Computation'!$W$22</c:f>
              <c:strCache>
                <c:ptCount val="1"/>
                <c:pt idx="0">
                  <c:v>Cap/mWh</c:v>
                </c:pt>
              </c:strCache>
            </c:strRef>
          </c:tx>
          <c:spPr>
            <a:ln w="635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'Capacity Computation'!$Q$23:$Q$157</c:f>
              <c:numCache>
                <c:formatCode>0.00</c:formatCode>
                <c:ptCount val="135"/>
                <c:pt idx="0">
                  <c:v>4.07</c:v>
                </c:pt>
                <c:pt idx="1">
                  <c:v>4.0533333333333337</c:v>
                </c:pt>
                <c:pt idx="2">
                  <c:v>4.0419999999999998</c:v>
                </c:pt>
                <c:pt idx="3">
                  <c:v>4.03</c:v>
                </c:pt>
                <c:pt idx="4">
                  <c:v>4.0185714285714287</c:v>
                </c:pt>
                <c:pt idx="5">
                  <c:v>4.0085714285714289</c:v>
                </c:pt>
                <c:pt idx="6">
                  <c:v>3.9985714285714296</c:v>
                </c:pt>
                <c:pt idx="7">
                  <c:v>3.9899999999999998</c:v>
                </c:pt>
                <c:pt idx="8">
                  <c:v>3.9814285714285718</c:v>
                </c:pt>
                <c:pt idx="9">
                  <c:v>3.9742857142857146</c:v>
                </c:pt>
                <c:pt idx="10">
                  <c:v>3.9671428571428575</c:v>
                </c:pt>
                <c:pt idx="11">
                  <c:v>3.9628571428571431</c:v>
                </c:pt>
                <c:pt idx="12">
                  <c:v>3.9571428571428577</c:v>
                </c:pt>
                <c:pt idx="13">
                  <c:v>3.9542857142857142</c:v>
                </c:pt>
                <c:pt idx="14">
                  <c:v>3.9499999999999997</c:v>
                </c:pt>
                <c:pt idx="15">
                  <c:v>3.9457142857142862</c:v>
                </c:pt>
                <c:pt idx="16">
                  <c:v>3.9414285714285708</c:v>
                </c:pt>
                <c:pt idx="17">
                  <c:v>3.9342857142857146</c:v>
                </c:pt>
                <c:pt idx="18">
                  <c:v>3.93</c:v>
                </c:pt>
                <c:pt idx="19">
                  <c:v>3.9242857142857139</c:v>
                </c:pt>
                <c:pt idx="20">
                  <c:v>3.9185714285714282</c:v>
                </c:pt>
                <c:pt idx="21">
                  <c:v>3.9128571428571428</c:v>
                </c:pt>
                <c:pt idx="22">
                  <c:v>3.907142857142857</c:v>
                </c:pt>
                <c:pt idx="23">
                  <c:v>3.902857142857143</c:v>
                </c:pt>
                <c:pt idx="24">
                  <c:v>3.8957142857142855</c:v>
                </c:pt>
                <c:pt idx="25">
                  <c:v>3.89</c:v>
                </c:pt>
                <c:pt idx="26">
                  <c:v>3.8842857142857143</c:v>
                </c:pt>
                <c:pt idx="27">
                  <c:v>3.8771428571428572</c:v>
                </c:pt>
                <c:pt idx="28">
                  <c:v>3.87</c:v>
                </c:pt>
                <c:pt idx="29">
                  <c:v>3.8628571428571425</c:v>
                </c:pt>
                <c:pt idx="30">
                  <c:v>3.8585714285714281</c:v>
                </c:pt>
                <c:pt idx="31">
                  <c:v>3.8500000000000005</c:v>
                </c:pt>
                <c:pt idx="32">
                  <c:v>3.8442857142857139</c:v>
                </c:pt>
                <c:pt idx="33">
                  <c:v>3.8385714285714285</c:v>
                </c:pt>
                <c:pt idx="34">
                  <c:v>3.831428571428571</c:v>
                </c:pt>
                <c:pt idx="35">
                  <c:v>3.8242857142857143</c:v>
                </c:pt>
                <c:pt idx="36">
                  <c:v>3.8171428571428572</c:v>
                </c:pt>
                <c:pt idx="37">
                  <c:v>3.8128571428571432</c:v>
                </c:pt>
                <c:pt idx="38">
                  <c:v>3.8057142857142856</c:v>
                </c:pt>
                <c:pt idx="39">
                  <c:v>3.8014285714285712</c:v>
                </c:pt>
                <c:pt idx="40">
                  <c:v>3.794285714285714</c:v>
                </c:pt>
                <c:pt idx="41">
                  <c:v>3.7871428571428569</c:v>
                </c:pt>
                <c:pt idx="42">
                  <c:v>3.78</c:v>
                </c:pt>
                <c:pt idx="43">
                  <c:v>3.7742857142857145</c:v>
                </c:pt>
                <c:pt idx="44">
                  <c:v>3.7671428571428569</c:v>
                </c:pt>
                <c:pt idx="45">
                  <c:v>3.7600000000000002</c:v>
                </c:pt>
                <c:pt idx="46">
                  <c:v>3.7528571428571422</c:v>
                </c:pt>
                <c:pt idx="47">
                  <c:v>3.7457142857142856</c:v>
                </c:pt>
                <c:pt idx="48">
                  <c:v>3.7357142857142853</c:v>
                </c:pt>
                <c:pt idx="49">
                  <c:v>3.73</c:v>
                </c:pt>
                <c:pt idx="50">
                  <c:v>3.7214285714285715</c:v>
                </c:pt>
                <c:pt idx="51">
                  <c:v>3.7128571428571431</c:v>
                </c:pt>
                <c:pt idx="52">
                  <c:v>3.7042857142857142</c:v>
                </c:pt>
                <c:pt idx="53">
                  <c:v>3.6971428571428575</c:v>
                </c:pt>
                <c:pt idx="54">
                  <c:v>3.6885714285714291</c:v>
                </c:pt>
                <c:pt idx="55">
                  <c:v>3.6799999999999997</c:v>
                </c:pt>
                <c:pt idx="56">
                  <c:v>3.672857142857143</c:v>
                </c:pt>
                <c:pt idx="57">
                  <c:v>3.665714285714285</c:v>
                </c:pt>
                <c:pt idx="58">
                  <c:v>3.657142857142857</c:v>
                </c:pt>
                <c:pt idx="59">
                  <c:v>3.65</c:v>
                </c:pt>
                <c:pt idx="60">
                  <c:v>3.6428571428571428</c:v>
                </c:pt>
                <c:pt idx="61">
                  <c:v>3.6342857142857148</c:v>
                </c:pt>
                <c:pt idx="62">
                  <c:v>3.6257142857142854</c:v>
                </c:pt>
                <c:pt idx="63">
                  <c:v>3.608571428571429</c:v>
                </c:pt>
                <c:pt idx="64">
                  <c:v>3.5914285714285716</c:v>
                </c:pt>
                <c:pt idx="65">
                  <c:v>3.5757142857142852</c:v>
                </c:pt>
                <c:pt idx="66">
                  <c:v>3.5500000000000003</c:v>
                </c:pt>
                <c:pt idx="67">
                  <c:v>3.5242857142857145</c:v>
                </c:pt>
                <c:pt idx="68">
                  <c:v>3.5028571428571431</c:v>
                </c:pt>
                <c:pt idx="69">
                  <c:v>3.4785714285714286</c:v>
                </c:pt>
                <c:pt idx="70">
                  <c:v>3.4571428571428577</c:v>
                </c:pt>
                <c:pt idx="71">
                  <c:v>3.4428571428571431</c:v>
                </c:pt>
                <c:pt idx="72">
                  <c:v>3.44</c:v>
                </c:pt>
                <c:pt idx="73">
                  <c:v>3.4328571428571424</c:v>
                </c:pt>
                <c:pt idx="74">
                  <c:v>3.427142857142857</c:v>
                </c:pt>
                <c:pt idx="75">
                  <c:v>3.4242857142857139</c:v>
                </c:pt>
                <c:pt idx="76">
                  <c:v>3.4185714285714286</c:v>
                </c:pt>
                <c:pt idx="77">
                  <c:v>3.4171428571428568</c:v>
                </c:pt>
                <c:pt idx="78">
                  <c:v>3.4142857142857141</c:v>
                </c:pt>
                <c:pt idx="79">
                  <c:v>3.4114285714285715</c:v>
                </c:pt>
                <c:pt idx="80">
                  <c:v>3.41</c:v>
                </c:pt>
                <c:pt idx="81">
                  <c:v>3.4085714285714284</c:v>
                </c:pt>
                <c:pt idx="82">
                  <c:v>3.4057142857142857</c:v>
                </c:pt>
                <c:pt idx="83">
                  <c:v>3.402857142857143</c:v>
                </c:pt>
                <c:pt idx="84">
                  <c:v>3.4</c:v>
                </c:pt>
                <c:pt idx="85">
                  <c:v>3.3957142857142855</c:v>
                </c:pt>
                <c:pt idx="86">
                  <c:v>3.3928571428571428</c:v>
                </c:pt>
                <c:pt idx="87">
                  <c:v>3.3899999999999997</c:v>
                </c:pt>
                <c:pt idx="88">
                  <c:v>3.3871428571428566</c:v>
                </c:pt>
                <c:pt idx="89">
                  <c:v>3.382857142857143</c:v>
                </c:pt>
                <c:pt idx="90">
                  <c:v>3.3814285714285712</c:v>
                </c:pt>
                <c:pt idx="91">
                  <c:v>3.3785714285714286</c:v>
                </c:pt>
                <c:pt idx="92">
                  <c:v>3.3742857142857146</c:v>
                </c:pt>
                <c:pt idx="93">
                  <c:v>3.3728571428571432</c:v>
                </c:pt>
                <c:pt idx="94">
                  <c:v>3.3685714285714288</c:v>
                </c:pt>
                <c:pt idx="95">
                  <c:v>3.3657142857142861</c:v>
                </c:pt>
                <c:pt idx="96">
                  <c:v>3.36</c:v>
                </c:pt>
                <c:pt idx="97">
                  <c:v>3.3571428571428572</c:v>
                </c:pt>
                <c:pt idx="98">
                  <c:v>3.3514285714285714</c:v>
                </c:pt>
                <c:pt idx="99">
                  <c:v>3.3328571428571427</c:v>
                </c:pt>
                <c:pt idx="100">
                  <c:v>3.3300000000000005</c:v>
                </c:pt>
                <c:pt idx="101">
                  <c:v>3.3114285714285714</c:v>
                </c:pt>
                <c:pt idx="102">
                  <c:v>3.3028571428571425</c:v>
                </c:pt>
                <c:pt idx="103">
                  <c:v>3.2857142857142856</c:v>
                </c:pt>
                <c:pt idx="104">
                  <c:v>3.2757142857142858</c:v>
                </c:pt>
                <c:pt idx="105">
                  <c:v>3.2671428571428578</c:v>
                </c:pt>
                <c:pt idx="106">
                  <c:v>3.2542857142857144</c:v>
                </c:pt>
                <c:pt idx="107">
                  <c:v>3.2571428571428571</c:v>
                </c:pt>
                <c:pt idx="108">
                  <c:v>3.2557142857142858</c:v>
                </c:pt>
                <c:pt idx="109">
                  <c:v>3.2528571428571427</c:v>
                </c:pt>
                <c:pt idx="110">
                  <c:v>3.2428571428571429</c:v>
                </c:pt>
                <c:pt idx="111">
                  <c:v>3.2314285714285718</c:v>
                </c:pt>
                <c:pt idx="112">
                  <c:v>3.2242857142857142</c:v>
                </c:pt>
                <c:pt idx="113">
                  <c:v>3.2142857142857149</c:v>
                </c:pt>
                <c:pt idx="114">
                  <c:v>3.2085714285714286</c:v>
                </c:pt>
                <c:pt idx="115">
                  <c:v>3.2014285714285715</c:v>
                </c:pt>
                <c:pt idx="116">
                  <c:v>3.1971428571428575</c:v>
                </c:pt>
                <c:pt idx="117">
                  <c:v>3.1914285714285708</c:v>
                </c:pt>
                <c:pt idx="118">
                  <c:v>3.1857142857142859</c:v>
                </c:pt>
                <c:pt idx="119">
                  <c:v>3.1814285714285715</c:v>
                </c:pt>
                <c:pt idx="120">
                  <c:v>3.1742857142857139</c:v>
                </c:pt>
                <c:pt idx="121">
                  <c:v>3.1671428571428568</c:v>
                </c:pt>
                <c:pt idx="122">
                  <c:v>3.16</c:v>
                </c:pt>
                <c:pt idx="123">
                  <c:v>3.15</c:v>
                </c:pt>
                <c:pt idx="124">
                  <c:v>3.1357142857142857</c:v>
                </c:pt>
                <c:pt idx="125">
                  <c:v>3.1200000000000006</c:v>
                </c:pt>
                <c:pt idx="126">
                  <c:v>3.1000000000000005</c:v>
                </c:pt>
                <c:pt idx="127">
                  <c:v>3.07</c:v>
                </c:pt>
                <c:pt idx="128">
                  <c:v>3.0342857142857147</c:v>
                </c:pt>
                <c:pt idx="129">
                  <c:v>2.5985714285714288</c:v>
                </c:pt>
                <c:pt idx="130">
                  <c:v>2.5571428571428569</c:v>
                </c:pt>
                <c:pt idx="131">
                  <c:v>2.1142857142857143</c:v>
                </c:pt>
                <c:pt idx="132">
                  <c:v>1.6771428571428573</c:v>
                </c:pt>
                <c:pt idx="133">
                  <c:v>1.2457142857142858</c:v>
                </c:pt>
                <c:pt idx="134">
                  <c:v>0.82000000000000006</c:v>
                </c:pt>
              </c:numCache>
            </c:numRef>
          </c:xVal>
          <c:yVal>
            <c:numRef>
              <c:f>'Capacity Computation'!$W$23:$W$157</c:f>
              <c:numCache>
                <c:formatCode>0.00</c:formatCode>
                <c:ptCount val="135"/>
                <c:pt idx="0">
                  <c:v>11358.734911961144</c:v>
                </c:pt>
                <c:pt idx="1">
                  <c:v>11248.101092896179</c:v>
                </c:pt>
                <c:pt idx="2">
                  <c:v>11138.551912568309</c:v>
                </c:pt>
                <c:pt idx="3">
                  <c:v>11029.543047966003</c:v>
                </c:pt>
                <c:pt idx="4">
                  <c:v>10921.073163327266</c:v>
                </c:pt>
                <c:pt idx="5">
                  <c:v>10813.140922890108</c:v>
                </c:pt>
                <c:pt idx="6">
                  <c:v>10705.744990892537</c:v>
                </c:pt>
                <c:pt idx="7">
                  <c:v>10598.884031572561</c:v>
                </c:pt>
                <c:pt idx="8">
                  <c:v>10492.55670916819</c:v>
                </c:pt>
                <c:pt idx="9">
                  <c:v>10386.761687917431</c:v>
                </c:pt>
                <c:pt idx="10">
                  <c:v>10281.497632058294</c:v>
                </c:pt>
                <c:pt idx="11">
                  <c:v>10176.763205828785</c:v>
                </c:pt>
                <c:pt idx="12">
                  <c:v>10072.028779599277</c:v>
                </c:pt>
                <c:pt idx="13">
                  <c:v>9967.2943533697689</c:v>
                </c:pt>
                <c:pt idx="14">
                  <c:v>9862.5599271402607</c:v>
                </c:pt>
                <c:pt idx="15">
                  <c:v>9758.3537947783898</c:v>
                </c:pt>
                <c:pt idx="16">
                  <c:v>9654.1476624165189</c:v>
                </c:pt>
                <c:pt idx="17">
                  <c:v>9550.4684881602952</c:v>
                </c:pt>
                <c:pt idx="18">
                  <c:v>9446.7893139040716</c:v>
                </c:pt>
                <c:pt idx="19">
                  <c:v>9343.6357619915034</c:v>
                </c:pt>
                <c:pt idx="20">
                  <c:v>9241.0064966605987</c:v>
                </c:pt>
                <c:pt idx="21">
                  <c:v>9138.377231329694</c:v>
                </c:pt>
                <c:pt idx="22">
                  <c:v>9036.270916818461</c:v>
                </c:pt>
                <c:pt idx="23">
                  <c:v>8934.1646023072281</c:v>
                </c:pt>
                <c:pt idx="24">
                  <c:v>8832.0582877959951</c:v>
                </c:pt>
                <c:pt idx="25">
                  <c:v>8730.4735883424437</c:v>
                </c:pt>
                <c:pt idx="26">
                  <c:v>8629.4091681845803</c:v>
                </c:pt>
                <c:pt idx="27">
                  <c:v>8528.8636915604147</c:v>
                </c:pt>
                <c:pt idx="28">
                  <c:v>8428.3182149362492</c:v>
                </c:pt>
                <c:pt idx="29">
                  <c:v>8328.2903460837897</c:v>
                </c:pt>
                <c:pt idx="30">
                  <c:v>8228.7787492410462</c:v>
                </c:pt>
                <c:pt idx="31">
                  <c:v>8129.2671523983017</c:v>
                </c:pt>
                <c:pt idx="32">
                  <c:v>8029.7555555555573</c:v>
                </c:pt>
                <c:pt idx="33">
                  <c:v>7930.7588949605361</c:v>
                </c:pt>
                <c:pt idx="34">
                  <c:v>7832.7880995749865</c:v>
                </c:pt>
                <c:pt idx="35">
                  <c:v>7734.817304189437</c:v>
                </c:pt>
                <c:pt idx="36">
                  <c:v>7637.357437765636</c:v>
                </c:pt>
                <c:pt idx="37">
                  <c:v>7539.8975713418349</c:v>
                </c:pt>
                <c:pt idx="38">
                  <c:v>7442.4377049180339</c:v>
                </c:pt>
                <c:pt idx="39">
                  <c:v>7345.4874316939904</c:v>
                </c:pt>
                <c:pt idx="40">
                  <c:v>7249.0454159077126</c:v>
                </c:pt>
                <c:pt idx="41">
                  <c:v>7153.1103217972086</c:v>
                </c:pt>
                <c:pt idx="42">
                  <c:v>7057.1752276867046</c:v>
                </c:pt>
                <c:pt idx="43">
                  <c:v>6961.7457194899835</c:v>
                </c:pt>
                <c:pt idx="44">
                  <c:v>6866.3162112932623</c:v>
                </c:pt>
                <c:pt idx="45">
                  <c:v>6771.3909532483322</c:v>
                </c:pt>
                <c:pt idx="46">
                  <c:v>6676.968609593202</c:v>
                </c:pt>
                <c:pt idx="47">
                  <c:v>6583.04784456588</c:v>
                </c:pt>
                <c:pt idx="48">
                  <c:v>6489.1270795385581</c:v>
                </c:pt>
                <c:pt idx="49">
                  <c:v>6395.7065573770524</c:v>
                </c:pt>
                <c:pt idx="50">
                  <c:v>6302.784942319372</c:v>
                </c:pt>
                <c:pt idx="51">
                  <c:v>6210.3608986035251</c:v>
                </c:pt>
                <c:pt idx="52">
                  <c:v>6117.9368548876782</c:v>
                </c:pt>
                <c:pt idx="53">
                  <c:v>6026.5039465695236</c:v>
                </c:pt>
                <c:pt idx="54">
                  <c:v>5935.0710382513689</c:v>
                </c:pt>
                <c:pt idx="55">
                  <c:v>5844.1316939890739</c:v>
                </c:pt>
                <c:pt idx="56">
                  <c:v>5753.6845780206468</c:v>
                </c:pt>
                <c:pt idx="57">
                  <c:v>5663.7283545840955</c:v>
                </c:pt>
                <c:pt idx="58">
                  <c:v>5573.7721311475443</c:v>
                </c:pt>
                <c:pt idx="59">
                  <c:v>5484.3054644808781</c:v>
                </c:pt>
                <c:pt idx="60">
                  <c:v>5395.3270188221049</c:v>
                </c:pt>
                <c:pt idx="61">
                  <c:v>5306.8354584092331</c:v>
                </c:pt>
                <c:pt idx="62">
                  <c:v>5218.3438979963612</c:v>
                </c:pt>
                <c:pt idx="63">
                  <c:v>5130.3378870673996</c:v>
                </c:pt>
                <c:pt idx="64">
                  <c:v>5042.8160898603564</c:v>
                </c:pt>
                <c:pt idx="65">
                  <c:v>4955.7771706132407</c:v>
                </c:pt>
                <c:pt idx="66">
                  <c:v>4869.2197935640606</c:v>
                </c:pt>
                <c:pt idx="67">
                  <c:v>4783.1426229508243</c:v>
                </c:pt>
                <c:pt idx="68">
                  <c:v>4700.3894960534353</c:v>
                </c:pt>
                <c:pt idx="69">
                  <c:v>4620.8949605343096</c:v>
                </c:pt>
                <c:pt idx="70">
                  <c:v>4540.9389192471208</c:v>
                </c:pt>
                <c:pt idx="71">
                  <c:v>4460.982877959932</c:v>
                </c:pt>
                <c:pt idx="72">
                  <c:v>4381.9485124468783</c:v>
                </c:pt>
                <c:pt idx="73">
                  <c:v>4302.9141469338247</c:v>
                </c:pt>
                <c:pt idx="74">
                  <c:v>4224.3386156648512</c:v>
                </c:pt>
                <c:pt idx="75">
                  <c:v>4145.7630843958777</c:v>
                </c:pt>
                <c:pt idx="76">
                  <c:v>4067.6450516089926</c:v>
                </c:pt>
                <c:pt idx="77">
                  <c:v>3989.5270188221075</c:v>
                </c:pt>
                <c:pt idx="78">
                  <c:v>3911.8651487553193</c:v>
                </c:pt>
                <c:pt idx="79">
                  <c:v>3834.2032786885311</c:v>
                </c:pt>
                <c:pt idx="80">
                  <c:v>3756.085245901646</c:v>
                </c:pt>
                <c:pt idx="81">
                  <c:v>3678.4233758348578</c:v>
                </c:pt>
                <c:pt idx="82">
                  <c:v>3600.7615057680696</c:v>
                </c:pt>
                <c:pt idx="83">
                  <c:v>3523.0996357012814</c:v>
                </c:pt>
                <c:pt idx="84">
                  <c:v>3445.8925925925987</c:v>
                </c:pt>
                <c:pt idx="85">
                  <c:v>3368.6855494839165</c:v>
                </c:pt>
                <c:pt idx="86">
                  <c:v>3291.4785063752342</c:v>
                </c:pt>
                <c:pt idx="87">
                  <c:v>3214.7249544626661</c:v>
                </c:pt>
                <c:pt idx="88">
                  <c:v>3137.971402550098</c:v>
                </c:pt>
                <c:pt idx="89">
                  <c:v>3061.2178506375299</c:v>
                </c:pt>
                <c:pt idx="90">
                  <c:v>2984.9164541590844</c:v>
                </c:pt>
                <c:pt idx="91">
                  <c:v>2908.6150576806385</c:v>
                </c:pt>
                <c:pt idx="92">
                  <c:v>2832.3136612021926</c:v>
                </c:pt>
                <c:pt idx="93">
                  <c:v>2756.0122647237467</c:v>
                </c:pt>
                <c:pt idx="94">
                  <c:v>2680.1616879174321</c:v>
                </c:pt>
                <c:pt idx="95">
                  <c:v>2604.3111111111175</c:v>
                </c:pt>
                <c:pt idx="96">
                  <c:v>2528.4605343048029</c:v>
                </c:pt>
                <c:pt idx="97">
                  <c:v>2453.0594414086281</c:v>
                </c:pt>
                <c:pt idx="98">
                  <c:v>2377.6583485124534</c:v>
                </c:pt>
                <c:pt idx="99">
                  <c:v>2302.7054037644266</c:v>
                </c:pt>
                <c:pt idx="100">
                  <c:v>2227.7524590163998</c:v>
                </c:pt>
                <c:pt idx="101">
                  <c:v>2153.2463266545296</c:v>
                </c:pt>
                <c:pt idx="102">
                  <c:v>2078.7401942926595</c:v>
                </c:pt>
                <c:pt idx="103">
                  <c:v>2004.6795385549544</c:v>
                </c:pt>
                <c:pt idx="104">
                  <c:v>1935.0001821493686</c:v>
                </c:pt>
                <c:pt idx="105">
                  <c:v>1864.8887067395326</c:v>
                </c:pt>
                <c:pt idx="106">
                  <c:v>1794.7772313296964</c:v>
                </c:pt>
                <c:pt idx="107">
                  <c:v>1722.485124468737</c:v>
                </c:pt>
                <c:pt idx="108">
                  <c:v>1650.6318154219853</c:v>
                </c:pt>
                <c:pt idx="109">
                  <c:v>1579.6520947176743</c:v>
                </c:pt>
                <c:pt idx="110">
                  <c:v>1508.6723740133634</c:v>
                </c:pt>
                <c:pt idx="111">
                  <c:v>1438.5608986035272</c:v>
                </c:pt>
                <c:pt idx="112">
                  <c:v>1368.8815421979414</c:v>
                </c:pt>
                <c:pt idx="113">
                  <c:v>1299.632969034614</c:v>
                </c:pt>
                <c:pt idx="114">
                  <c:v>1230.8138433515539</c:v>
                </c:pt>
                <c:pt idx="115">
                  <c:v>1161.9947176684939</c:v>
                </c:pt>
                <c:pt idx="116">
                  <c:v>1093.6037037037095</c:v>
                </c:pt>
                <c:pt idx="117">
                  <c:v>1025.2126897389251</c:v>
                </c:pt>
                <c:pt idx="118">
                  <c:v>957.24845173042479</c:v>
                </c:pt>
                <c:pt idx="119">
                  <c:v>889.28421372192452</c:v>
                </c:pt>
                <c:pt idx="120">
                  <c:v>821.74541590771685</c:v>
                </c:pt>
                <c:pt idx="121">
                  <c:v>754.20661809350918</c:v>
                </c:pt>
                <c:pt idx="122">
                  <c:v>687.0919247116027</c:v>
                </c:pt>
                <c:pt idx="123">
                  <c:v>620.40000000000589</c:v>
                </c:pt>
                <c:pt idx="124">
                  <c:v>553.70807528840908</c:v>
                </c:pt>
                <c:pt idx="125">
                  <c:v>487.4375834851304</c:v>
                </c:pt>
                <c:pt idx="126">
                  <c:v>422.00595021251354</c:v>
                </c:pt>
                <c:pt idx="127">
                  <c:v>356.99174256224029</c:v>
                </c:pt>
                <c:pt idx="128">
                  <c:v>292.80837887067986</c:v>
                </c:pt>
                <c:pt idx="129">
                  <c:v>230.27067395264706</c:v>
                </c:pt>
                <c:pt idx="130">
                  <c:v>169.35725561627788</c:v>
                </c:pt>
                <c:pt idx="131">
                  <c:v>110.04675166970836</c:v>
                </c:pt>
                <c:pt idx="132">
                  <c:v>53.489921068615445</c:v>
                </c:pt>
                <c:pt idx="133">
                  <c:v>5.8406612879480235E-12</c:v>
                </c:pt>
                <c:pt idx="134">
                  <c:v>5.8406612879480235E-12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DA-8843-95FE-F2D10DB2A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912544"/>
        <c:axId val="1617936096"/>
      </c:scatterChart>
      <c:valAx>
        <c:axId val="1625912544"/>
        <c:scaling>
          <c:orientation val="minMax"/>
          <c:max val="4.3"/>
          <c:min val="2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7936096"/>
        <c:crosses val="autoZero"/>
        <c:crossBetween val="midCat"/>
        <c:majorUnit val="0.2"/>
      </c:valAx>
      <c:valAx>
        <c:axId val="1617936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5912544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youtube.com/channel/UClPnzFiUQ_J0KyaXQarIFhQ" TargetMode="External"/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3.xml"/><Relationship Id="rId7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image" Target="../media/image2.png"/><Relationship Id="rId4" Type="http://schemas.openxmlformats.org/officeDocument/2006/relationships/chart" Target="../charts/chart4.xml"/><Relationship Id="rId9" Type="http://schemas.openxmlformats.org/officeDocument/2006/relationships/hyperlink" Target="https://www.youtube.com/channel/UClPnzFiUQ_J0KyaXQarIFhQ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1960583</xdr:colOff>
      <xdr:row>2</xdr:row>
      <xdr:rowOff>163287</xdr:rowOff>
    </xdr:from>
    <xdr:to>
      <xdr:col>10</xdr:col>
      <xdr:colOff>788058</xdr:colOff>
      <xdr:row>23</xdr:row>
      <xdr:rowOff>163286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F42CDDC8-8AE5-1142-8C0F-81E375C43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7383" y="595087"/>
          <a:ext cx="4555175" cy="4381499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11</xdr:row>
      <xdr:rowOff>55563</xdr:rowOff>
    </xdr:from>
    <xdr:to>
      <xdr:col>5</xdr:col>
      <xdr:colOff>343150</xdr:colOff>
      <xdr:row>23</xdr:row>
      <xdr:rowOff>198664</xdr:rowOff>
    </xdr:to>
    <xdr:pic>
      <xdr:nvPicPr>
        <xdr:cNvPr id="4" name="Grafik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71320C0-5588-9342-9CF4-C85D90D9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" y="2428876"/>
          <a:ext cx="2629150" cy="26434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346363</xdr:colOff>
      <xdr:row>9</xdr:row>
      <xdr:rowOff>103909</xdr:rowOff>
    </xdr:from>
    <xdr:to>
      <xdr:col>31</xdr:col>
      <xdr:colOff>369454</xdr:colOff>
      <xdr:row>26</xdr:row>
      <xdr:rowOff>80818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2EB85C5-E68D-6E43-9B59-9C30E87D4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323271</xdr:colOff>
      <xdr:row>28</xdr:row>
      <xdr:rowOff>23090</xdr:rowOff>
    </xdr:from>
    <xdr:to>
      <xdr:col>31</xdr:col>
      <xdr:colOff>357909</xdr:colOff>
      <xdr:row>45</xdr:row>
      <xdr:rowOff>161635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9130FAE-B08D-2A4B-AA28-EB039F1D4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346363</xdr:colOff>
      <xdr:row>47</xdr:row>
      <xdr:rowOff>58080</xdr:rowOff>
    </xdr:from>
    <xdr:to>
      <xdr:col>31</xdr:col>
      <xdr:colOff>346364</xdr:colOff>
      <xdr:row>65</xdr:row>
      <xdr:rowOff>91294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E40DBED-F1BD-8242-BB1C-07BC1F0143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727364</xdr:colOff>
      <xdr:row>9</xdr:row>
      <xdr:rowOff>92365</xdr:rowOff>
    </xdr:from>
    <xdr:to>
      <xdr:col>35</xdr:col>
      <xdr:colOff>854364</xdr:colOff>
      <xdr:row>26</xdr:row>
      <xdr:rowOff>80819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3072669-2171-2947-AF39-71BDDDDEF0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707738</xdr:colOff>
      <xdr:row>28</xdr:row>
      <xdr:rowOff>11545</xdr:rowOff>
    </xdr:from>
    <xdr:to>
      <xdr:col>35</xdr:col>
      <xdr:colOff>819727</xdr:colOff>
      <xdr:row>45</xdr:row>
      <xdr:rowOff>184726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3EE49E5-0A42-074E-B495-9679E30AF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727364</xdr:colOff>
      <xdr:row>47</xdr:row>
      <xdr:rowOff>86592</xdr:rowOff>
    </xdr:from>
    <xdr:to>
      <xdr:col>35</xdr:col>
      <xdr:colOff>842818</xdr:colOff>
      <xdr:row>65</xdr:row>
      <xdr:rowOff>46182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E2DA5AB2-D0B8-D041-97CF-97912B00A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11</xdr:col>
      <xdr:colOff>87087</xdr:colOff>
      <xdr:row>1</xdr:row>
      <xdr:rowOff>63501</xdr:rowOff>
    </xdr:from>
    <xdr:to>
      <xdr:col>14</xdr:col>
      <xdr:colOff>7257</xdr:colOff>
      <xdr:row>4</xdr:row>
      <xdr:rowOff>123360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7E3F311C-2121-DC4E-874E-55F900BBF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3354" y="266701"/>
          <a:ext cx="1689703" cy="1067392"/>
        </a:xfrm>
        <a:prstGeom prst="rect">
          <a:avLst/>
        </a:prstGeom>
        <a:ln>
          <a:solidFill>
            <a:schemeClr val="accent1"/>
          </a:solidFill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16</xdr:col>
      <xdr:colOff>143934</xdr:colOff>
      <xdr:row>1</xdr:row>
      <xdr:rowOff>203200</xdr:rowOff>
    </xdr:from>
    <xdr:to>
      <xdr:col>16</xdr:col>
      <xdr:colOff>651934</xdr:colOff>
      <xdr:row>3</xdr:row>
      <xdr:rowOff>324399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333BB7AA-81D8-7B4D-83C2-2BF7234C7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6134" y="406400"/>
          <a:ext cx="508000" cy="7985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338668</xdr:colOff>
      <xdr:row>6</xdr:row>
      <xdr:rowOff>204655</xdr:rowOff>
    </xdr:to>
    <xdr:pic>
      <xdr:nvPicPr>
        <xdr:cNvPr id="12" name="Grafik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E9F769A-DCB8-3B42-B45E-3506705A9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0"/>
          <a:ext cx="1828801" cy="1838722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olTerm Capture 2021-05-26 09-24-50" connectionId="1" xr16:uid="{CF48E6AF-BE58-0E42-8C4B-ACFCE64A8FF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olTerm Capture 2021-05-26 09-24-50" connectionId="2" xr16:uid="{D4979287-2ED9-B04D-9BEE-71CF3354EC9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F33C0-EA1D-7145-A1F2-05955E27D963}">
  <dimension ref="B1:L38"/>
  <sheetViews>
    <sheetView topLeftCell="A4" zoomScale="160" zoomScaleNormal="160" workbookViewId="0">
      <selection activeCell="C16" sqref="C16"/>
    </sheetView>
  </sheetViews>
  <sheetFormatPr baseColWidth="10" defaultRowHeight="16" x14ac:dyDescent="0.2"/>
  <cols>
    <col min="1" max="1" width="3.5" style="76" customWidth="1"/>
    <col min="2" max="2" width="4.1640625" style="76" customWidth="1"/>
    <col min="3" max="3" width="12.5" style="76" customWidth="1"/>
    <col min="4" max="4" width="5.6640625" style="76" customWidth="1"/>
    <col min="5" max="5" width="4.83203125" style="76" customWidth="1"/>
    <col min="6" max="6" width="31.83203125" style="76" customWidth="1"/>
    <col min="7" max="11" width="10.83203125" style="76"/>
    <col min="12" max="12" width="4.33203125" style="76" customWidth="1"/>
    <col min="13" max="16384" width="10.83203125" style="76"/>
  </cols>
  <sheetData>
    <row r="1" spans="2:12" ht="17" thickBot="1" x14ac:dyDescent="0.25"/>
    <row r="2" spans="2:12" ht="17" thickTop="1" x14ac:dyDescent="0.2">
      <c r="B2" s="77"/>
      <c r="C2" s="78"/>
      <c r="D2" s="78"/>
      <c r="E2" s="78"/>
      <c r="F2" s="78"/>
      <c r="G2" s="78"/>
      <c r="H2" s="78"/>
      <c r="I2" s="78"/>
      <c r="J2" s="78"/>
      <c r="K2" s="78"/>
      <c r="L2" s="79"/>
    </row>
    <row r="3" spans="2:12" x14ac:dyDescent="0.2">
      <c r="B3" s="80"/>
      <c r="L3" s="81"/>
    </row>
    <row r="4" spans="2:12" ht="23" x14ac:dyDescent="0.25">
      <c r="B4" s="80"/>
      <c r="C4" s="82"/>
      <c r="L4" s="81"/>
    </row>
    <row r="5" spans="2:12" x14ac:dyDescent="0.2">
      <c r="B5" s="80"/>
      <c r="L5" s="81"/>
    </row>
    <row r="6" spans="2:12" x14ac:dyDescent="0.2">
      <c r="B6" s="80"/>
      <c r="C6" s="83" t="s">
        <v>73</v>
      </c>
      <c r="L6" s="81"/>
    </row>
    <row r="7" spans="2:12" x14ac:dyDescent="0.2">
      <c r="B7" s="80"/>
      <c r="C7" s="83" t="s">
        <v>74</v>
      </c>
      <c r="L7" s="81"/>
    </row>
    <row r="8" spans="2:12" x14ac:dyDescent="0.2">
      <c r="B8" s="80"/>
      <c r="L8" s="81"/>
    </row>
    <row r="9" spans="2:12" x14ac:dyDescent="0.2">
      <c r="B9" s="80"/>
      <c r="L9" s="81"/>
    </row>
    <row r="10" spans="2:12" x14ac:dyDescent="0.2">
      <c r="B10" s="80"/>
      <c r="L10" s="81"/>
    </row>
    <row r="11" spans="2:12" x14ac:dyDescent="0.2">
      <c r="B11" s="80"/>
      <c r="L11" s="81"/>
    </row>
    <row r="12" spans="2:12" x14ac:dyDescent="0.2">
      <c r="B12" s="80"/>
      <c r="L12" s="81"/>
    </row>
    <row r="13" spans="2:12" x14ac:dyDescent="0.2">
      <c r="B13" s="80"/>
      <c r="L13" s="81"/>
    </row>
    <row r="14" spans="2:12" x14ac:dyDescent="0.2">
      <c r="B14" s="80"/>
      <c r="L14" s="81"/>
    </row>
    <row r="15" spans="2:12" x14ac:dyDescent="0.2">
      <c r="B15" s="80"/>
      <c r="L15" s="81"/>
    </row>
    <row r="16" spans="2:12" x14ac:dyDescent="0.2">
      <c r="B16" s="80"/>
      <c r="L16" s="81"/>
    </row>
    <row r="17" spans="2:12" x14ac:dyDescent="0.2">
      <c r="B17" s="80"/>
      <c r="L17" s="81"/>
    </row>
    <row r="18" spans="2:12" x14ac:dyDescent="0.2">
      <c r="B18" s="80"/>
      <c r="L18" s="81"/>
    </row>
    <row r="19" spans="2:12" x14ac:dyDescent="0.2">
      <c r="B19" s="80"/>
      <c r="L19" s="81"/>
    </row>
    <row r="20" spans="2:12" x14ac:dyDescent="0.2">
      <c r="B20" s="80"/>
      <c r="L20" s="81"/>
    </row>
    <row r="21" spans="2:12" x14ac:dyDescent="0.2">
      <c r="B21" s="80"/>
      <c r="L21" s="81"/>
    </row>
    <row r="22" spans="2:12" ht="18" x14ac:dyDescent="0.2">
      <c r="B22" s="80"/>
      <c r="C22" s="84" t="s">
        <v>75</v>
      </c>
      <c r="L22" s="81"/>
    </row>
    <row r="23" spans="2:12" x14ac:dyDescent="0.2">
      <c r="B23" s="80"/>
      <c r="L23" s="81"/>
    </row>
    <row r="24" spans="2:12" x14ac:dyDescent="0.2">
      <c r="B24" s="80"/>
      <c r="L24" s="81"/>
    </row>
    <row r="25" spans="2:12" x14ac:dyDescent="0.2">
      <c r="B25" s="80"/>
      <c r="L25" s="81"/>
    </row>
    <row r="26" spans="2:12" x14ac:dyDescent="0.2">
      <c r="B26" s="80"/>
      <c r="L26" s="81"/>
    </row>
    <row r="27" spans="2:12" ht="45" x14ac:dyDescent="0.45">
      <c r="B27" s="80"/>
      <c r="C27" s="82" t="s">
        <v>76</v>
      </c>
      <c r="E27" s="85" t="s">
        <v>80</v>
      </c>
      <c r="F27" s="86"/>
      <c r="L27" s="81"/>
    </row>
    <row r="28" spans="2:12" ht="25" x14ac:dyDescent="0.25">
      <c r="B28" s="80"/>
      <c r="E28" s="86"/>
      <c r="F28" s="86"/>
      <c r="L28" s="81"/>
    </row>
    <row r="29" spans="2:12" ht="19" customHeight="1" x14ac:dyDescent="0.2">
      <c r="B29" s="80"/>
      <c r="F29" s="87" t="s">
        <v>82</v>
      </c>
      <c r="L29" s="81"/>
    </row>
    <row r="30" spans="2:12" ht="19" customHeight="1" x14ac:dyDescent="0.2">
      <c r="B30" s="80"/>
      <c r="F30" s="87"/>
      <c r="L30" s="81"/>
    </row>
    <row r="31" spans="2:12" ht="19" customHeight="1" x14ac:dyDescent="0.2">
      <c r="B31" s="80"/>
      <c r="F31" s="87"/>
      <c r="L31" s="81"/>
    </row>
    <row r="32" spans="2:12" ht="19" customHeight="1" x14ac:dyDescent="0.2">
      <c r="B32" s="80"/>
      <c r="F32" s="87"/>
      <c r="L32" s="81"/>
    </row>
    <row r="33" spans="2:12" ht="18" customHeight="1" x14ac:dyDescent="0.2">
      <c r="B33" s="80"/>
      <c r="F33" s="87"/>
      <c r="L33" s="81"/>
    </row>
    <row r="34" spans="2:12" x14ac:dyDescent="0.2">
      <c r="B34" s="80"/>
      <c r="L34" s="81"/>
    </row>
    <row r="35" spans="2:12" x14ac:dyDescent="0.2">
      <c r="B35" s="80"/>
      <c r="C35" s="88" t="s">
        <v>81</v>
      </c>
      <c r="L35" s="81"/>
    </row>
    <row r="36" spans="2:12" x14ac:dyDescent="0.2">
      <c r="B36" s="80"/>
      <c r="C36" s="89" t="s">
        <v>77</v>
      </c>
      <c r="L36" s="81"/>
    </row>
    <row r="37" spans="2:12" ht="17" thickBot="1" x14ac:dyDescent="0.25">
      <c r="B37" s="90"/>
      <c r="C37" s="91"/>
      <c r="D37" s="91"/>
      <c r="E37" s="91"/>
      <c r="F37" s="91"/>
      <c r="G37" s="91"/>
      <c r="H37" s="91"/>
      <c r="I37" s="91"/>
      <c r="J37" s="91"/>
      <c r="K37" s="91"/>
      <c r="L37" s="92"/>
    </row>
    <row r="38" spans="2:12" ht="17" thickTop="1" x14ac:dyDescent="0.2"/>
  </sheetData>
  <sheetProtection sheet="1" objects="1" scenarios="1" selectLockedCells="1" selectUnlockedCells="1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302A3-1E16-6E42-B7EF-9A85B00010BA}">
  <dimension ref="B2:AJ158"/>
  <sheetViews>
    <sheetView tabSelected="1" zoomScale="150" zoomScaleNormal="150" workbookViewId="0">
      <selection activeCell="B3" sqref="B3"/>
    </sheetView>
  </sheetViews>
  <sheetFormatPr baseColWidth="10" defaultRowHeight="16" x14ac:dyDescent="0.2"/>
  <cols>
    <col min="1" max="1" width="4.5" style="1" customWidth="1"/>
    <col min="2" max="2" width="15" style="1" customWidth="1"/>
    <col min="3" max="3" width="14.83203125" style="2" customWidth="1"/>
    <col min="4" max="4" width="12" style="3" customWidth="1"/>
    <col min="5" max="5" width="10.83203125" style="4" customWidth="1"/>
    <col min="6" max="6" width="8.5" style="4" customWidth="1"/>
    <col min="7" max="7" width="6" style="4" customWidth="1"/>
    <col min="8" max="8" width="2.6640625" style="4" customWidth="1"/>
    <col min="9" max="9" width="2.6640625" style="1" customWidth="1"/>
    <col min="10" max="10" width="9.83203125" style="1" customWidth="1"/>
    <col min="11" max="11" width="15.33203125" style="1" customWidth="1"/>
    <col min="12" max="12" width="12.5" style="1" customWidth="1"/>
    <col min="13" max="13" width="6.33203125" style="5" customWidth="1"/>
    <col min="14" max="14" width="4.33203125" style="5" customWidth="1"/>
    <col min="15" max="15" width="2.6640625" style="4" customWidth="1"/>
    <col min="16" max="16" width="2.6640625" style="1" customWidth="1"/>
    <col min="17" max="17" width="14.5" style="5" customWidth="1"/>
    <col min="18" max="18" width="1.6640625" style="5" customWidth="1"/>
    <col min="19" max="20" width="10.83203125" style="5"/>
    <col min="21" max="21" width="3.1640625" style="1" customWidth="1"/>
    <col min="22" max="22" width="10.83203125" style="1"/>
    <col min="23" max="24" width="17" style="1" customWidth="1"/>
    <col min="25" max="25" width="5" style="1" customWidth="1"/>
    <col min="26" max="26" width="2.6640625" style="4" customWidth="1"/>
    <col min="27" max="27" width="2.6640625" style="1" customWidth="1"/>
    <col min="28" max="36" width="15.33203125" style="1" customWidth="1"/>
    <col min="37" max="16384" width="10.83203125" style="1"/>
  </cols>
  <sheetData>
    <row r="2" spans="2:36" ht="27" customHeight="1" x14ac:dyDescent="0.2"/>
    <row r="3" spans="2:36" s="8" customFormat="1" ht="26" x14ac:dyDescent="0.3">
      <c r="C3" s="6" t="s">
        <v>3</v>
      </c>
      <c r="D3" s="7"/>
      <c r="E3" s="6"/>
      <c r="F3" s="6"/>
      <c r="G3" s="6"/>
      <c r="H3" s="6"/>
      <c r="M3" s="9"/>
      <c r="N3" s="9"/>
      <c r="O3" s="6"/>
      <c r="Q3" s="9"/>
      <c r="R3" s="93" t="s">
        <v>78</v>
      </c>
      <c r="S3" s="9"/>
      <c r="T3" s="9"/>
      <c r="Z3" s="6"/>
    </row>
    <row r="4" spans="2:36" s="8" customFormat="1" ht="26" x14ac:dyDescent="0.3">
      <c r="C4" s="63" t="s">
        <v>66</v>
      </c>
      <c r="D4" s="7"/>
      <c r="E4" s="6"/>
      <c r="F4" s="6"/>
      <c r="G4" s="6"/>
      <c r="H4" s="6"/>
      <c r="M4" s="9"/>
      <c r="N4" s="9"/>
      <c r="O4" s="6"/>
      <c r="Q4" s="9"/>
      <c r="R4" s="93" t="s">
        <v>79</v>
      </c>
      <c r="S4" s="9"/>
      <c r="T4" s="9"/>
      <c r="Z4" s="6"/>
    </row>
    <row r="6" spans="2:36" ht="17" thickBot="1" x14ac:dyDescent="0.25"/>
    <row r="7" spans="2:36" s="52" customFormat="1" ht="21" thickTop="1" thickBot="1" x14ac:dyDescent="0.3">
      <c r="B7" s="47"/>
      <c r="C7" s="48" t="s">
        <v>54</v>
      </c>
      <c r="D7" s="48"/>
      <c r="E7" s="49"/>
      <c r="F7" s="49"/>
      <c r="G7" s="50"/>
      <c r="H7" s="51"/>
      <c r="J7" s="47"/>
      <c r="K7" s="49" t="s">
        <v>59</v>
      </c>
      <c r="L7" s="53"/>
      <c r="M7" s="49"/>
      <c r="N7" s="50"/>
      <c r="O7" s="51"/>
      <c r="Q7" s="47"/>
      <c r="R7" s="48"/>
      <c r="S7" s="53"/>
      <c r="T7" s="49"/>
      <c r="U7" s="53" t="s">
        <v>62</v>
      </c>
      <c r="V7" s="53"/>
      <c r="W7" s="53"/>
      <c r="X7" s="53"/>
      <c r="Y7" s="54"/>
      <c r="Z7" s="51"/>
      <c r="AB7" s="47"/>
      <c r="AC7" s="48"/>
      <c r="AD7" s="53"/>
      <c r="AE7" s="49"/>
      <c r="AF7" s="53" t="s">
        <v>56</v>
      </c>
      <c r="AG7" s="53"/>
      <c r="AH7" s="53"/>
      <c r="AI7" s="53"/>
      <c r="AJ7" s="54"/>
    </row>
    <row r="8" spans="2:36" ht="18" thickTop="1" thickBot="1" x14ac:dyDescent="0.25"/>
    <row r="9" spans="2:36" ht="17" thickTop="1" x14ac:dyDescent="0.2">
      <c r="B9" s="11"/>
      <c r="C9" s="12"/>
      <c r="D9" s="13"/>
      <c r="E9" s="14"/>
      <c r="F9" s="14"/>
      <c r="G9" s="15"/>
      <c r="J9" s="11"/>
      <c r="K9" s="12"/>
      <c r="L9" s="13"/>
      <c r="M9" s="14"/>
      <c r="N9" s="15"/>
      <c r="Q9" s="11"/>
      <c r="R9" s="16"/>
      <c r="S9" s="16"/>
      <c r="T9" s="16"/>
      <c r="U9" s="16"/>
      <c r="V9" s="16"/>
      <c r="W9" s="16"/>
      <c r="X9" s="16"/>
      <c r="Y9" s="17"/>
      <c r="AB9" s="11"/>
      <c r="AC9" s="18"/>
      <c r="AD9" s="18"/>
      <c r="AE9" s="18"/>
      <c r="AF9" s="18"/>
      <c r="AG9" s="18"/>
      <c r="AH9" s="18"/>
      <c r="AI9" s="18"/>
      <c r="AJ9" s="19"/>
    </row>
    <row r="10" spans="2:36" x14ac:dyDescent="0.2">
      <c r="B10" s="20"/>
      <c r="C10" s="21" t="s">
        <v>9</v>
      </c>
      <c r="D10" s="72">
        <v>3000</v>
      </c>
      <c r="E10" s="22" t="s">
        <v>10</v>
      </c>
      <c r="F10" s="22"/>
      <c r="G10" s="23"/>
      <c r="J10" s="20"/>
      <c r="K10" s="21" t="s">
        <v>7</v>
      </c>
      <c r="L10" s="55">
        <f>1000*D12/D14</f>
        <v>151.63934426229508</v>
      </c>
      <c r="M10" s="22" t="s">
        <v>11</v>
      </c>
      <c r="N10" s="23"/>
      <c r="Q10" s="24"/>
      <c r="R10" s="25"/>
      <c r="S10" s="25" t="s">
        <v>16</v>
      </c>
      <c r="T10" s="25"/>
      <c r="U10" s="25"/>
      <c r="V10" s="25"/>
      <c r="W10" s="58" t="s">
        <v>17</v>
      </c>
      <c r="X10" s="58" t="s">
        <v>18</v>
      </c>
      <c r="Y10" s="26"/>
      <c r="AB10" s="27"/>
      <c r="AC10" s="28"/>
      <c r="AD10" s="28"/>
      <c r="AE10" s="28"/>
      <c r="AF10" s="28"/>
      <c r="AG10" s="28"/>
      <c r="AH10" s="28"/>
      <c r="AI10" s="28"/>
      <c r="AJ10" s="29"/>
    </row>
    <row r="11" spans="2:36" x14ac:dyDescent="0.2">
      <c r="B11" s="27"/>
      <c r="D11" s="56"/>
      <c r="F11" s="22"/>
      <c r="G11" s="23"/>
      <c r="J11" s="27"/>
      <c r="K11" s="21"/>
      <c r="L11" s="55"/>
      <c r="M11" s="22"/>
      <c r="N11" s="23"/>
      <c r="Q11" s="30"/>
      <c r="R11" s="31"/>
      <c r="S11" s="31">
        <f>$D$18/60*MAX(E23:E1010)</f>
        <v>22</v>
      </c>
      <c r="T11" s="31"/>
      <c r="U11" s="31"/>
      <c r="V11" s="31"/>
      <c r="W11" s="59">
        <f xml:space="preserve"> ($D$18/60) * SUM(S23:S1010)</f>
        <v>3165.0880388585306</v>
      </c>
      <c r="X11" s="59">
        <f xml:space="preserve"> ($D$18/60) * SUM(T23:T1010)</f>
        <v>11358.734911961144</v>
      </c>
      <c r="Y11" s="26"/>
      <c r="AB11" s="27"/>
      <c r="AC11" s="28"/>
      <c r="AD11" s="28"/>
      <c r="AE11" s="28"/>
      <c r="AF11" s="28"/>
      <c r="AG11" s="28"/>
      <c r="AH11" s="28"/>
      <c r="AI11" s="28"/>
      <c r="AJ11" s="29"/>
    </row>
    <row r="12" spans="2:36" x14ac:dyDescent="0.2">
      <c r="B12" s="27"/>
      <c r="C12" s="21" t="s">
        <v>6</v>
      </c>
      <c r="D12" s="73">
        <v>3.7</v>
      </c>
      <c r="E12" s="22" t="s">
        <v>8</v>
      </c>
      <c r="F12" s="22"/>
      <c r="G12" s="23"/>
      <c r="H12" s="32"/>
      <c r="J12" s="27"/>
      <c r="K12" s="21" t="s">
        <v>12</v>
      </c>
      <c r="L12" s="61">
        <f>D10/L10</f>
        <v>19.783783783783782</v>
      </c>
      <c r="M12" s="22" t="s">
        <v>13</v>
      </c>
      <c r="N12" s="23"/>
      <c r="O12" s="32"/>
      <c r="Q12" s="30"/>
      <c r="R12" s="31"/>
      <c r="S12" s="31"/>
      <c r="T12" s="31"/>
      <c r="U12" s="31"/>
      <c r="V12" s="31"/>
      <c r="W12" s="59"/>
      <c r="X12" s="59"/>
      <c r="Y12" s="26"/>
      <c r="Z12" s="32"/>
      <c r="AB12" s="27"/>
      <c r="AC12" s="28"/>
      <c r="AD12" s="28"/>
      <c r="AE12" s="28"/>
      <c r="AF12" s="28"/>
      <c r="AG12" s="28"/>
      <c r="AH12" s="28"/>
      <c r="AI12" s="28"/>
      <c r="AJ12" s="29"/>
    </row>
    <row r="13" spans="2:36" x14ac:dyDescent="0.2">
      <c r="B13" s="27"/>
      <c r="C13" s="21"/>
      <c r="D13" s="55"/>
      <c r="E13" s="22"/>
      <c r="F13" s="22"/>
      <c r="G13" s="23"/>
      <c r="J13" s="27"/>
      <c r="K13" s="21"/>
      <c r="L13" s="55"/>
      <c r="M13" s="22"/>
      <c r="N13" s="23"/>
      <c r="Q13" s="30"/>
      <c r="R13" s="31"/>
      <c r="S13" s="31"/>
      <c r="T13" s="31"/>
      <c r="U13" s="31"/>
      <c r="W13" s="60" t="s">
        <v>57</v>
      </c>
      <c r="X13" s="60" t="s">
        <v>57</v>
      </c>
      <c r="Y13" s="26"/>
      <c r="AB13" s="27"/>
      <c r="AC13" s="28"/>
      <c r="AD13" s="28"/>
      <c r="AE13" s="28"/>
      <c r="AF13" s="28"/>
      <c r="AG13" s="28"/>
      <c r="AH13" s="28"/>
      <c r="AI13" s="28"/>
      <c r="AJ13" s="29"/>
    </row>
    <row r="14" spans="2:36" x14ac:dyDescent="0.2">
      <c r="B14" s="27"/>
      <c r="C14" s="21" t="s">
        <v>58</v>
      </c>
      <c r="D14" s="73">
        <v>24.4</v>
      </c>
      <c r="E14" s="22" t="s">
        <v>5</v>
      </c>
      <c r="F14" s="22"/>
      <c r="G14" s="23"/>
      <c r="J14" s="27"/>
      <c r="K14" s="21" t="s">
        <v>9</v>
      </c>
      <c r="L14" s="55">
        <f>D10*D12</f>
        <v>11100</v>
      </c>
      <c r="M14" s="22" t="s">
        <v>19</v>
      </c>
      <c r="N14" s="23"/>
      <c r="Q14" s="30"/>
      <c r="R14" s="31"/>
      <c r="S14" s="31"/>
      <c r="T14" s="31"/>
      <c r="U14" s="31"/>
      <c r="W14" s="46">
        <f>W11/D10</f>
        <v>1.0550293462861768</v>
      </c>
      <c r="X14" s="46">
        <f>X11/L14</f>
        <v>1.023309451528031</v>
      </c>
      <c r="Y14" s="26"/>
      <c r="AB14" s="27"/>
      <c r="AC14" s="28"/>
      <c r="AD14" s="28"/>
      <c r="AE14" s="28"/>
      <c r="AF14" s="28"/>
      <c r="AG14" s="28"/>
      <c r="AH14" s="28"/>
      <c r="AI14" s="28"/>
      <c r="AJ14" s="29"/>
    </row>
    <row r="15" spans="2:36" x14ac:dyDescent="0.2">
      <c r="B15" s="27"/>
      <c r="C15" s="21"/>
      <c r="D15" s="55"/>
      <c r="E15" s="22"/>
      <c r="F15" s="22"/>
      <c r="G15" s="23"/>
      <c r="J15" s="27"/>
      <c r="K15" s="21"/>
      <c r="L15" s="55"/>
      <c r="M15" s="22"/>
      <c r="N15" s="23"/>
      <c r="Q15" s="30"/>
      <c r="R15" s="31"/>
      <c r="S15" s="31"/>
      <c r="T15" s="31"/>
      <c r="U15" s="31"/>
      <c r="W15" s="57"/>
      <c r="X15" s="57"/>
      <c r="Y15" s="26"/>
      <c r="AB15" s="27"/>
      <c r="AC15" s="28"/>
      <c r="AD15" s="28"/>
      <c r="AE15" s="28"/>
      <c r="AF15" s="28"/>
      <c r="AG15" s="28"/>
      <c r="AH15" s="28"/>
      <c r="AI15" s="28"/>
      <c r="AJ15" s="29"/>
    </row>
    <row r="16" spans="2:36" x14ac:dyDescent="0.2">
      <c r="B16" s="27"/>
      <c r="C16" s="21" t="s">
        <v>60</v>
      </c>
      <c r="D16" s="72">
        <v>100</v>
      </c>
      <c r="E16" s="22" t="s">
        <v>61</v>
      </c>
      <c r="F16" s="22"/>
      <c r="G16" s="23"/>
      <c r="J16" s="27"/>
      <c r="K16" s="21" t="s">
        <v>67</v>
      </c>
      <c r="L16" s="55">
        <f>D12*L10</f>
        <v>561.06557377049182</v>
      </c>
      <c r="M16" s="22" t="s">
        <v>68</v>
      </c>
      <c r="N16" s="23"/>
      <c r="Q16" s="30"/>
      <c r="R16" s="31"/>
      <c r="S16" s="31"/>
      <c r="T16" s="31"/>
      <c r="U16" s="31"/>
      <c r="W16" s="57"/>
      <c r="X16" s="57"/>
      <c r="Y16" s="26"/>
      <c r="AB16" s="27"/>
      <c r="AC16" s="28"/>
      <c r="AD16" s="28"/>
      <c r="AE16" s="28"/>
      <c r="AF16" s="28"/>
      <c r="AG16" s="28"/>
      <c r="AH16" s="28"/>
      <c r="AI16" s="28"/>
      <c r="AJ16" s="29"/>
    </row>
    <row r="17" spans="2:36" x14ac:dyDescent="0.2">
      <c r="B17" s="27"/>
      <c r="D17" s="56"/>
      <c r="F17" s="28"/>
      <c r="G17" s="23"/>
      <c r="J17" s="27"/>
      <c r="K17" s="21"/>
      <c r="L17" s="57"/>
      <c r="N17" s="23"/>
      <c r="Q17" s="30"/>
      <c r="R17" s="31"/>
      <c r="S17" s="31"/>
      <c r="T17" s="31"/>
      <c r="U17" s="31"/>
      <c r="V17" s="31"/>
      <c r="W17" s="58" t="s">
        <v>53</v>
      </c>
      <c r="X17" s="58" t="s">
        <v>70</v>
      </c>
      <c r="Y17" s="26"/>
      <c r="AB17" s="27"/>
      <c r="AC17" s="28"/>
      <c r="AD17" s="28"/>
      <c r="AE17" s="28"/>
      <c r="AF17" s="28"/>
      <c r="AG17" s="28"/>
      <c r="AH17" s="28"/>
      <c r="AI17" s="28"/>
      <c r="AJ17" s="29"/>
    </row>
    <row r="18" spans="2:36" ht="19" customHeight="1" x14ac:dyDescent="0.2">
      <c r="B18" s="27"/>
      <c r="C18" s="21" t="s">
        <v>1</v>
      </c>
      <c r="D18" s="73">
        <f>10*22/22.5</f>
        <v>9.7777777777777786</v>
      </c>
      <c r="E18" s="22" t="s">
        <v>2</v>
      </c>
      <c r="F18" s="22"/>
      <c r="G18" s="23"/>
      <c r="J18" s="27"/>
      <c r="K18" s="21" t="s">
        <v>20</v>
      </c>
      <c r="L18" s="61">
        <f>L12*60/D16</f>
        <v>11.870270270270268</v>
      </c>
      <c r="M18" s="22" t="s">
        <v>2</v>
      </c>
      <c r="N18" s="23"/>
      <c r="Q18" s="30"/>
      <c r="R18" s="31"/>
      <c r="S18" s="31"/>
      <c r="T18" s="31"/>
      <c r="U18" s="31"/>
      <c r="V18" s="31"/>
      <c r="W18" s="59">
        <f>AVERAGE(S23:S155)</f>
        <v>146.03106125970663</v>
      </c>
      <c r="X18" s="59">
        <f>AVERAGE(T23:T155)</f>
        <v>524.07013435227418</v>
      </c>
      <c r="Y18" s="26"/>
      <c r="AB18" s="27"/>
      <c r="AC18" s="28"/>
      <c r="AD18" s="28"/>
      <c r="AE18" s="28"/>
      <c r="AF18" s="28"/>
      <c r="AG18" s="28"/>
      <c r="AH18" s="28"/>
      <c r="AI18" s="28"/>
      <c r="AJ18" s="29"/>
    </row>
    <row r="19" spans="2:36" ht="19" customHeight="1" thickBot="1" x14ac:dyDescent="0.35">
      <c r="B19" s="33"/>
      <c r="C19" s="36"/>
      <c r="D19" s="40"/>
      <c r="E19" s="38"/>
      <c r="F19" s="38"/>
      <c r="G19" s="39"/>
      <c r="J19" s="33"/>
      <c r="K19" s="36"/>
      <c r="L19" s="37"/>
      <c r="M19" s="38"/>
      <c r="N19" s="39"/>
      <c r="Q19" s="33"/>
      <c r="R19" s="34"/>
      <c r="S19" s="34"/>
      <c r="T19" s="34"/>
      <c r="U19" s="34"/>
      <c r="V19" s="34"/>
      <c r="W19" s="34"/>
      <c r="X19" s="34"/>
      <c r="Y19" s="35"/>
      <c r="AB19" s="27"/>
      <c r="AC19" s="28"/>
      <c r="AD19" s="28"/>
      <c r="AE19" s="28"/>
      <c r="AF19" s="28"/>
      <c r="AG19" s="28"/>
      <c r="AH19" s="28"/>
      <c r="AI19" s="41"/>
      <c r="AJ19" s="29"/>
    </row>
    <row r="20" spans="2:36" ht="27" thickTop="1" x14ac:dyDescent="0.3">
      <c r="C20" s="1"/>
      <c r="D20" s="1"/>
      <c r="E20" s="1"/>
      <c r="N20" s="1"/>
      <c r="AB20" s="27"/>
      <c r="AC20" s="28"/>
      <c r="AD20" s="28"/>
      <c r="AE20" s="28"/>
      <c r="AF20" s="28"/>
      <c r="AG20" s="28"/>
      <c r="AH20" s="28"/>
      <c r="AI20" s="41" t="s">
        <v>50</v>
      </c>
      <c r="AJ20" s="29"/>
    </row>
    <row r="21" spans="2:36" ht="26" x14ac:dyDescent="0.3">
      <c r="C21" s="62" t="s">
        <v>71</v>
      </c>
      <c r="D21" s="1"/>
      <c r="E21" s="1"/>
      <c r="Q21" s="42" t="s">
        <v>50</v>
      </c>
      <c r="U21" s="5"/>
      <c r="V21" s="5"/>
      <c r="W21" s="5"/>
      <c r="AB21" s="27"/>
      <c r="AC21" s="28"/>
      <c r="AD21" s="28"/>
      <c r="AE21" s="28"/>
      <c r="AF21" s="28"/>
      <c r="AG21" s="28"/>
      <c r="AH21" s="28"/>
      <c r="AI21" s="41"/>
      <c r="AJ21" s="29"/>
    </row>
    <row r="22" spans="2:36" x14ac:dyDescent="0.2">
      <c r="B22" s="10" t="s">
        <v>55</v>
      </c>
      <c r="C22" s="10" t="s">
        <v>55</v>
      </c>
      <c r="D22" s="10" t="s">
        <v>55</v>
      </c>
      <c r="E22" s="10" t="s">
        <v>0</v>
      </c>
      <c r="F22" s="42" t="s">
        <v>4</v>
      </c>
      <c r="M22" s="1"/>
      <c r="Q22" s="42" t="s">
        <v>4</v>
      </c>
      <c r="R22" s="42"/>
      <c r="S22" s="42" t="s">
        <v>14</v>
      </c>
      <c r="T22" s="42" t="s">
        <v>15</v>
      </c>
      <c r="U22" s="5"/>
      <c r="V22" s="42" t="s">
        <v>21</v>
      </c>
      <c r="W22" s="42" t="s">
        <v>22</v>
      </c>
      <c r="X22" s="42" t="s">
        <v>4</v>
      </c>
      <c r="AB22" s="27"/>
      <c r="AC22" s="28"/>
      <c r="AD22" s="28"/>
      <c r="AE22" s="28"/>
      <c r="AF22" s="28"/>
      <c r="AG22" s="28"/>
      <c r="AH22" s="28"/>
      <c r="AI22" s="28"/>
      <c r="AJ22" s="29"/>
    </row>
    <row r="23" spans="2:36" x14ac:dyDescent="0.2">
      <c r="B23" s="64" t="s">
        <v>23</v>
      </c>
      <c r="C23" s="65">
        <v>44342</v>
      </c>
      <c r="D23" s="66">
        <v>0.3923611111111111</v>
      </c>
      <c r="E23" s="64">
        <v>1</v>
      </c>
      <c r="F23" s="67">
        <v>4.07</v>
      </c>
      <c r="M23" s="1"/>
      <c r="Q23" s="5">
        <f>F23</f>
        <v>4.07</v>
      </c>
      <c r="S23" s="5">
        <f t="shared" ref="S23:S54" si="0">1000*F23/$D$14</f>
        <v>166.80327868852461</v>
      </c>
      <c r="T23" s="5">
        <f t="shared" ref="T23:T54" si="1">F23*S23</f>
        <v>678.88934426229525</v>
      </c>
      <c r="U23" s="5"/>
      <c r="V23" s="5">
        <f>W11</f>
        <v>3165.0880388585306</v>
      </c>
      <c r="W23" s="5">
        <f>X11</f>
        <v>11358.734911961144</v>
      </c>
      <c r="X23" s="5">
        <f t="shared" ref="X23:X54" si="2">F23</f>
        <v>4.07</v>
      </c>
      <c r="AB23" s="27"/>
      <c r="AC23" s="28"/>
      <c r="AD23" s="28"/>
      <c r="AE23" s="28"/>
      <c r="AF23" s="28"/>
      <c r="AG23" s="28"/>
      <c r="AH23" s="28"/>
      <c r="AI23" s="28"/>
      <c r="AJ23" s="29"/>
    </row>
    <row r="24" spans="2:36" x14ac:dyDescent="0.2">
      <c r="B24" s="64"/>
      <c r="C24" s="64"/>
      <c r="D24" s="64"/>
      <c r="E24" s="64">
        <v>2</v>
      </c>
      <c r="F24" s="67">
        <v>4.05</v>
      </c>
      <c r="M24" s="1"/>
      <c r="Q24" s="5">
        <f>(F23+F24+F25)/3</f>
        <v>4.0533333333333337</v>
      </c>
      <c r="S24" s="5">
        <f t="shared" si="0"/>
        <v>165.98360655737707</v>
      </c>
      <c r="T24" s="5">
        <f t="shared" si="1"/>
        <v>672.23360655737713</v>
      </c>
      <c r="U24" s="5"/>
      <c r="V24" s="5">
        <f t="shared" ref="V24:V55" si="3">V23-($D$18/60 * S23)</f>
        <v>3137.9052823315119</v>
      </c>
      <c r="W24" s="5">
        <f t="shared" ref="W24:W55" si="4">W23-($D$18/60 * T23)</f>
        <v>11248.101092896179</v>
      </c>
      <c r="X24" s="5">
        <f t="shared" si="2"/>
        <v>4.05</v>
      </c>
      <c r="AB24" s="27"/>
      <c r="AC24" s="28"/>
      <c r="AD24" s="28"/>
      <c r="AE24" s="28"/>
      <c r="AF24" s="28"/>
      <c r="AG24" s="28"/>
      <c r="AH24" s="28"/>
      <c r="AI24" s="28"/>
      <c r="AJ24" s="29"/>
    </row>
    <row r="25" spans="2:36" x14ac:dyDescent="0.2">
      <c r="B25" s="64"/>
      <c r="C25" s="64"/>
      <c r="D25" s="64"/>
      <c r="E25" s="64">
        <v>3</v>
      </c>
      <c r="F25" s="67">
        <v>4.04</v>
      </c>
      <c r="M25" s="1"/>
      <c r="Q25" s="5">
        <f>(F23+F24+F25+F26+F27)/5</f>
        <v>4.0419999999999998</v>
      </c>
      <c r="S25" s="5">
        <f t="shared" si="0"/>
        <v>165.57377049180329</v>
      </c>
      <c r="T25" s="5">
        <f t="shared" si="1"/>
        <v>668.91803278688531</v>
      </c>
      <c r="U25" s="5"/>
      <c r="V25" s="5">
        <f t="shared" si="3"/>
        <v>3110.8561020036432</v>
      </c>
      <c r="W25" s="5">
        <f t="shared" si="4"/>
        <v>11138.551912568309</v>
      </c>
      <c r="X25" s="5">
        <f t="shared" si="2"/>
        <v>4.04</v>
      </c>
      <c r="AB25" s="27"/>
      <c r="AC25" s="28"/>
      <c r="AD25" s="28"/>
      <c r="AE25" s="28"/>
      <c r="AF25" s="28"/>
      <c r="AG25" s="28"/>
      <c r="AH25" s="28"/>
      <c r="AI25" s="28"/>
      <c r="AJ25" s="29"/>
    </row>
    <row r="26" spans="2:36" x14ac:dyDescent="0.2">
      <c r="B26" s="64"/>
      <c r="C26" s="64"/>
      <c r="D26" s="64"/>
      <c r="E26" s="64">
        <v>4</v>
      </c>
      <c r="F26" s="67">
        <v>4.03</v>
      </c>
      <c r="M26" s="1"/>
      <c r="Q26" s="5">
        <f t="shared" ref="Q26:Q57" si="5">(F23+F24+F25+F26+F27+F28+F30)/7</f>
        <v>4.03</v>
      </c>
      <c r="S26" s="5">
        <f t="shared" si="0"/>
        <v>165.16393442622953</v>
      </c>
      <c r="T26" s="5">
        <f t="shared" si="1"/>
        <v>665.61065573770509</v>
      </c>
      <c r="U26" s="5"/>
      <c r="V26" s="5">
        <f t="shared" si="3"/>
        <v>3083.8737097753492</v>
      </c>
      <c r="W26" s="5">
        <f t="shared" si="4"/>
        <v>11029.543047966003</v>
      </c>
      <c r="X26" s="5">
        <f t="shared" si="2"/>
        <v>4.03</v>
      </c>
      <c r="AB26" s="27"/>
      <c r="AC26" s="28"/>
      <c r="AD26" s="28"/>
      <c r="AE26" s="28"/>
      <c r="AF26" s="28"/>
      <c r="AG26" s="28"/>
      <c r="AH26" s="28"/>
      <c r="AI26" s="28"/>
      <c r="AJ26" s="29"/>
    </row>
    <row r="27" spans="2:36" x14ac:dyDescent="0.2">
      <c r="B27" s="64"/>
      <c r="C27" s="64"/>
      <c r="D27" s="64"/>
      <c r="E27" s="64">
        <v>5</v>
      </c>
      <c r="F27" s="67">
        <v>4.0199999999999996</v>
      </c>
      <c r="M27" s="1"/>
      <c r="Q27" s="5">
        <f t="shared" si="5"/>
        <v>4.0185714285714287</v>
      </c>
      <c r="S27" s="5">
        <f t="shared" si="0"/>
        <v>164.75409836065572</v>
      </c>
      <c r="T27" s="5">
        <f t="shared" si="1"/>
        <v>662.31147540983591</v>
      </c>
      <c r="U27" s="5"/>
      <c r="V27" s="5">
        <f t="shared" si="3"/>
        <v>3056.9581056466304</v>
      </c>
      <c r="W27" s="5">
        <f t="shared" si="4"/>
        <v>10921.073163327266</v>
      </c>
      <c r="X27" s="5">
        <f t="shared" si="2"/>
        <v>4.0199999999999996</v>
      </c>
      <c r="AB27" s="27"/>
      <c r="AC27" s="28"/>
      <c r="AD27" s="28"/>
      <c r="AE27" s="28"/>
      <c r="AF27" s="28"/>
      <c r="AG27" s="28"/>
      <c r="AH27" s="28"/>
      <c r="AI27" s="28"/>
      <c r="AJ27" s="29"/>
    </row>
    <row r="28" spans="2:36" x14ac:dyDescent="0.2">
      <c r="B28" s="64"/>
      <c r="C28" s="64"/>
      <c r="D28" s="64"/>
      <c r="E28" s="64">
        <v>6</v>
      </c>
      <c r="F28" s="67">
        <v>4.01</v>
      </c>
      <c r="M28" s="1"/>
      <c r="Q28" s="5">
        <f t="shared" si="5"/>
        <v>4.0085714285714289</v>
      </c>
      <c r="S28" s="5">
        <f t="shared" si="0"/>
        <v>164.34426229508199</v>
      </c>
      <c r="T28" s="5">
        <f t="shared" si="1"/>
        <v>659.02049180327879</v>
      </c>
      <c r="U28" s="5"/>
      <c r="V28" s="5">
        <f t="shared" si="3"/>
        <v>3030.1092896174864</v>
      </c>
      <c r="W28" s="5">
        <f t="shared" si="4"/>
        <v>10813.140922890108</v>
      </c>
      <c r="X28" s="5">
        <f t="shared" si="2"/>
        <v>4.01</v>
      </c>
      <c r="AB28" s="27"/>
      <c r="AC28" s="28"/>
      <c r="AD28" s="28"/>
      <c r="AE28" s="28"/>
      <c r="AF28" s="28"/>
      <c r="AG28" s="28"/>
      <c r="AH28" s="28"/>
      <c r="AI28" s="28"/>
      <c r="AJ28" s="29"/>
    </row>
    <row r="29" spans="2:36" x14ac:dyDescent="0.2">
      <c r="B29" s="64"/>
      <c r="C29" s="64"/>
      <c r="D29" s="64"/>
      <c r="E29" s="64">
        <v>7</v>
      </c>
      <c r="F29" s="67">
        <v>4</v>
      </c>
      <c r="M29" s="1"/>
      <c r="Q29" s="5">
        <f t="shared" si="5"/>
        <v>3.9985714285714296</v>
      </c>
      <c r="S29" s="5">
        <f t="shared" si="0"/>
        <v>163.9344262295082</v>
      </c>
      <c r="T29" s="5">
        <f t="shared" si="1"/>
        <v>655.73770491803282</v>
      </c>
      <c r="U29" s="5"/>
      <c r="V29" s="5">
        <f t="shared" si="3"/>
        <v>3003.3272616879176</v>
      </c>
      <c r="W29" s="5">
        <f t="shared" si="4"/>
        <v>10705.744990892537</v>
      </c>
      <c r="X29" s="5">
        <f t="shared" si="2"/>
        <v>4</v>
      </c>
      <c r="AB29" s="27"/>
      <c r="AC29" s="28"/>
      <c r="AD29" s="28"/>
      <c r="AE29" s="28"/>
      <c r="AF29" s="28"/>
      <c r="AG29" s="28"/>
      <c r="AH29" s="28"/>
      <c r="AI29" s="28"/>
      <c r="AJ29" s="29"/>
    </row>
    <row r="30" spans="2:36" x14ac:dyDescent="0.2">
      <c r="B30" s="64"/>
      <c r="C30" s="64"/>
      <c r="D30" s="64"/>
      <c r="E30" s="64">
        <v>8</v>
      </c>
      <c r="F30" s="67">
        <v>3.99</v>
      </c>
      <c r="M30" s="1"/>
      <c r="Q30" s="5">
        <f t="shared" si="5"/>
        <v>3.9899999999999998</v>
      </c>
      <c r="S30" s="5">
        <f t="shared" si="0"/>
        <v>163.52459016393445</v>
      </c>
      <c r="T30" s="5">
        <f t="shared" si="1"/>
        <v>652.46311475409846</v>
      </c>
      <c r="U30" s="5"/>
      <c r="V30" s="5">
        <f t="shared" si="3"/>
        <v>2976.6120218579235</v>
      </c>
      <c r="W30" s="5">
        <f t="shared" si="4"/>
        <v>10598.884031572561</v>
      </c>
      <c r="X30" s="5">
        <f t="shared" si="2"/>
        <v>3.99</v>
      </c>
      <c r="AB30" s="27"/>
      <c r="AC30" s="28"/>
      <c r="AD30" s="28"/>
      <c r="AE30" s="28"/>
      <c r="AF30" s="28"/>
      <c r="AG30" s="28"/>
      <c r="AH30" s="28"/>
      <c r="AI30" s="28"/>
      <c r="AJ30" s="29"/>
    </row>
    <row r="31" spans="2:36" x14ac:dyDescent="0.2">
      <c r="B31" s="64"/>
      <c r="C31" s="64"/>
      <c r="D31" s="64"/>
      <c r="E31" s="64">
        <v>9</v>
      </c>
      <c r="F31" s="67">
        <v>3.98</v>
      </c>
      <c r="M31" s="1"/>
      <c r="Q31" s="5">
        <f t="shared" si="5"/>
        <v>3.9814285714285718</v>
      </c>
      <c r="S31" s="5">
        <f t="shared" si="0"/>
        <v>163.11475409836066</v>
      </c>
      <c r="T31" s="5">
        <f t="shared" si="1"/>
        <v>649.19672131147547</v>
      </c>
      <c r="U31" s="5"/>
      <c r="V31" s="5">
        <f t="shared" si="3"/>
        <v>2949.9635701275047</v>
      </c>
      <c r="W31" s="5">
        <f t="shared" si="4"/>
        <v>10492.55670916819</v>
      </c>
      <c r="X31" s="5">
        <f t="shared" si="2"/>
        <v>3.98</v>
      </c>
      <c r="AB31" s="27"/>
      <c r="AC31" s="28"/>
      <c r="AD31" s="28"/>
      <c r="AE31" s="28"/>
      <c r="AF31" s="28"/>
      <c r="AG31" s="28"/>
      <c r="AH31" s="28"/>
      <c r="AI31" s="28"/>
      <c r="AJ31" s="29"/>
    </row>
    <row r="32" spans="2:36" x14ac:dyDescent="0.2">
      <c r="B32" s="64"/>
      <c r="C32" s="64"/>
      <c r="D32" s="64"/>
      <c r="E32" s="64">
        <v>10</v>
      </c>
      <c r="F32" s="67">
        <v>3.97</v>
      </c>
      <c r="M32" s="1"/>
      <c r="Q32" s="5">
        <f t="shared" si="5"/>
        <v>3.9742857142857146</v>
      </c>
      <c r="S32" s="5">
        <f t="shared" si="0"/>
        <v>162.70491803278691</v>
      </c>
      <c r="T32" s="5">
        <f t="shared" si="1"/>
        <v>645.93852459016409</v>
      </c>
      <c r="U32" s="5"/>
      <c r="V32" s="5">
        <f t="shared" si="3"/>
        <v>2923.3819064966606</v>
      </c>
      <c r="W32" s="5">
        <f t="shared" si="4"/>
        <v>10386.761687917431</v>
      </c>
      <c r="X32" s="5">
        <f t="shared" si="2"/>
        <v>3.97</v>
      </c>
      <c r="AB32" s="27"/>
      <c r="AC32" s="28"/>
      <c r="AD32" s="28"/>
      <c r="AE32" s="28"/>
      <c r="AF32" s="28"/>
      <c r="AG32" s="28"/>
      <c r="AH32" s="28"/>
      <c r="AI32" s="28"/>
      <c r="AJ32" s="29"/>
    </row>
    <row r="33" spans="2:36" x14ac:dyDescent="0.2">
      <c r="B33" s="64"/>
      <c r="C33" s="64"/>
      <c r="D33" s="64"/>
      <c r="E33" s="64">
        <v>11</v>
      </c>
      <c r="F33" s="67">
        <v>3.96</v>
      </c>
      <c r="M33" s="1"/>
      <c r="Q33" s="5">
        <f t="shared" si="5"/>
        <v>3.9671428571428575</v>
      </c>
      <c r="S33" s="5">
        <f t="shared" si="0"/>
        <v>162.29508196721312</v>
      </c>
      <c r="T33" s="5">
        <f t="shared" si="1"/>
        <v>642.68852459016398</v>
      </c>
      <c r="U33" s="5"/>
      <c r="V33" s="5">
        <f t="shared" si="3"/>
        <v>2896.8670309653917</v>
      </c>
      <c r="W33" s="5">
        <f t="shared" si="4"/>
        <v>10281.497632058294</v>
      </c>
      <c r="X33" s="5">
        <f t="shared" si="2"/>
        <v>3.96</v>
      </c>
      <c r="AB33" s="27"/>
      <c r="AC33" s="28"/>
      <c r="AD33" s="28"/>
      <c r="AE33" s="28"/>
      <c r="AF33" s="28"/>
      <c r="AG33" s="28"/>
      <c r="AH33" s="28"/>
      <c r="AI33" s="28"/>
      <c r="AJ33" s="29"/>
    </row>
    <row r="34" spans="2:36" x14ac:dyDescent="0.2">
      <c r="B34" s="64"/>
      <c r="C34" s="64"/>
      <c r="D34" s="64"/>
      <c r="E34" s="64">
        <v>12</v>
      </c>
      <c r="F34" s="67">
        <v>3.96</v>
      </c>
      <c r="M34" s="1"/>
      <c r="Q34" s="5">
        <f t="shared" si="5"/>
        <v>3.9628571428571431</v>
      </c>
      <c r="S34" s="5">
        <f t="shared" si="0"/>
        <v>162.29508196721312</v>
      </c>
      <c r="T34" s="5">
        <f t="shared" si="1"/>
        <v>642.68852459016398</v>
      </c>
      <c r="U34" s="5"/>
      <c r="V34" s="5">
        <f t="shared" si="3"/>
        <v>2870.4189435336975</v>
      </c>
      <c r="W34" s="5">
        <f t="shared" si="4"/>
        <v>10176.763205828785</v>
      </c>
      <c r="X34" s="5">
        <f t="shared" si="2"/>
        <v>3.96</v>
      </c>
      <c r="AB34" s="27"/>
      <c r="AC34" s="28"/>
      <c r="AD34" s="28"/>
      <c r="AE34" s="28"/>
      <c r="AF34" s="28"/>
      <c r="AG34" s="28"/>
      <c r="AH34" s="28"/>
      <c r="AI34" s="28"/>
      <c r="AJ34" s="29"/>
    </row>
    <row r="35" spans="2:36" x14ac:dyDescent="0.2">
      <c r="B35" s="64"/>
      <c r="C35" s="64"/>
      <c r="D35" s="64"/>
      <c r="E35" s="64">
        <v>13</v>
      </c>
      <c r="F35" s="67">
        <v>3.96</v>
      </c>
      <c r="M35" s="1"/>
      <c r="Q35" s="5">
        <f t="shared" si="5"/>
        <v>3.9571428571428577</v>
      </c>
      <c r="S35" s="5">
        <f t="shared" si="0"/>
        <v>162.29508196721312</v>
      </c>
      <c r="T35" s="5">
        <f t="shared" si="1"/>
        <v>642.68852459016398</v>
      </c>
      <c r="U35" s="5"/>
      <c r="V35" s="5">
        <f t="shared" si="3"/>
        <v>2843.9708561020034</v>
      </c>
      <c r="W35" s="5">
        <f t="shared" si="4"/>
        <v>10072.028779599277</v>
      </c>
      <c r="X35" s="5">
        <f t="shared" si="2"/>
        <v>3.96</v>
      </c>
      <c r="AB35" s="27"/>
      <c r="AC35" s="28"/>
      <c r="AD35" s="28"/>
      <c r="AE35" s="28"/>
      <c r="AF35" s="28"/>
      <c r="AG35" s="28"/>
      <c r="AH35" s="28"/>
      <c r="AI35" s="28"/>
      <c r="AJ35" s="29"/>
    </row>
    <row r="36" spans="2:36" x14ac:dyDescent="0.2">
      <c r="B36" s="64"/>
      <c r="C36" s="64"/>
      <c r="D36" s="64"/>
      <c r="E36" s="64">
        <v>14</v>
      </c>
      <c r="F36" s="67">
        <v>3.96</v>
      </c>
      <c r="M36" s="1"/>
      <c r="Q36" s="5">
        <f t="shared" si="5"/>
        <v>3.9542857142857142</v>
      </c>
      <c r="S36" s="5">
        <f t="shared" si="0"/>
        <v>162.29508196721312</v>
      </c>
      <c r="T36" s="5">
        <f t="shared" si="1"/>
        <v>642.68852459016398</v>
      </c>
      <c r="U36" s="5"/>
      <c r="V36" s="5">
        <f t="shared" si="3"/>
        <v>2817.5227686703092</v>
      </c>
      <c r="W36" s="5">
        <f t="shared" si="4"/>
        <v>9967.2943533697689</v>
      </c>
      <c r="X36" s="5">
        <f t="shared" si="2"/>
        <v>3.96</v>
      </c>
      <c r="AB36" s="27"/>
      <c r="AC36" s="28"/>
      <c r="AD36" s="28"/>
      <c r="AE36" s="28"/>
      <c r="AF36" s="28"/>
      <c r="AG36" s="28"/>
      <c r="AH36" s="28"/>
      <c r="AI36" s="28"/>
      <c r="AJ36" s="29"/>
    </row>
    <row r="37" spans="2:36" x14ac:dyDescent="0.2">
      <c r="B37" s="64"/>
      <c r="C37" s="64"/>
      <c r="D37" s="64"/>
      <c r="E37" s="64">
        <v>15</v>
      </c>
      <c r="F37" s="67">
        <v>3.95</v>
      </c>
      <c r="M37" s="1"/>
      <c r="Q37" s="5">
        <f t="shared" si="5"/>
        <v>3.9499999999999997</v>
      </c>
      <c r="S37" s="5">
        <f t="shared" si="0"/>
        <v>161.88524590163937</v>
      </c>
      <c r="T37" s="5">
        <f t="shared" si="1"/>
        <v>639.44672131147547</v>
      </c>
      <c r="U37" s="5"/>
      <c r="V37" s="5">
        <f t="shared" si="3"/>
        <v>2791.0746812386151</v>
      </c>
      <c r="W37" s="5">
        <f t="shared" si="4"/>
        <v>9862.5599271402607</v>
      </c>
      <c r="X37" s="5">
        <f t="shared" si="2"/>
        <v>3.95</v>
      </c>
      <c r="AB37" s="27"/>
      <c r="AC37" s="28"/>
      <c r="AD37" s="28"/>
      <c r="AE37" s="28"/>
      <c r="AF37" s="28"/>
      <c r="AG37" s="28"/>
      <c r="AH37" s="28"/>
      <c r="AI37" s="28"/>
      <c r="AJ37" s="29"/>
    </row>
    <row r="38" spans="2:36" x14ac:dyDescent="0.2">
      <c r="B38" s="64"/>
      <c r="C38" s="64"/>
      <c r="D38" s="64"/>
      <c r="E38" s="64">
        <v>16</v>
      </c>
      <c r="F38" s="67">
        <v>3.95</v>
      </c>
      <c r="M38" s="1"/>
      <c r="Q38" s="5">
        <f t="shared" si="5"/>
        <v>3.9457142857142862</v>
      </c>
      <c r="S38" s="5">
        <f t="shared" si="0"/>
        <v>161.88524590163937</v>
      </c>
      <c r="T38" s="5">
        <f t="shared" si="1"/>
        <v>639.44672131147547</v>
      </c>
      <c r="U38" s="5"/>
      <c r="V38" s="5">
        <f t="shared" si="3"/>
        <v>2764.6933819064961</v>
      </c>
      <c r="W38" s="5">
        <f t="shared" si="4"/>
        <v>9758.3537947783898</v>
      </c>
      <c r="X38" s="5">
        <f t="shared" si="2"/>
        <v>3.95</v>
      </c>
      <c r="AB38" s="27"/>
      <c r="AC38" s="28"/>
      <c r="AD38" s="28"/>
      <c r="AE38" s="28"/>
      <c r="AF38" s="28"/>
      <c r="AG38" s="28"/>
      <c r="AH38" s="28"/>
      <c r="AI38" s="28"/>
      <c r="AJ38" s="29"/>
    </row>
    <row r="39" spans="2:36" x14ac:dyDescent="0.2">
      <c r="B39" s="64"/>
      <c r="C39" s="64"/>
      <c r="D39" s="64"/>
      <c r="E39" s="64">
        <v>17</v>
      </c>
      <c r="F39" s="67">
        <v>3.94</v>
      </c>
      <c r="M39" s="1"/>
      <c r="Q39" s="5">
        <f t="shared" si="5"/>
        <v>3.9414285714285708</v>
      </c>
      <c r="S39" s="5">
        <f t="shared" si="0"/>
        <v>161.47540983606558</v>
      </c>
      <c r="T39" s="5">
        <f t="shared" si="1"/>
        <v>636.21311475409834</v>
      </c>
      <c r="U39" s="5"/>
      <c r="V39" s="5">
        <f t="shared" si="3"/>
        <v>2738.3120825743772</v>
      </c>
      <c r="W39" s="5">
        <f t="shared" si="4"/>
        <v>9654.1476624165189</v>
      </c>
      <c r="X39" s="5">
        <f t="shared" si="2"/>
        <v>3.94</v>
      </c>
      <c r="AB39" s="27"/>
      <c r="AC39" s="28"/>
      <c r="AD39" s="28"/>
      <c r="AE39" s="28"/>
      <c r="AF39" s="28"/>
      <c r="AG39" s="28"/>
      <c r="AH39" s="28"/>
      <c r="AI39" s="28"/>
      <c r="AJ39" s="29"/>
    </row>
    <row r="40" spans="2:36" x14ac:dyDescent="0.2">
      <c r="B40" s="64"/>
      <c r="C40" s="64"/>
      <c r="D40" s="64"/>
      <c r="E40" s="64">
        <v>18</v>
      </c>
      <c r="F40" s="67">
        <v>3.94</v>
      </c>
      <c r="M40" s="1"/>
      <c r="Q40" s="5">
        <f t="shared" si="5"/>
        <v>3.9342857142857146</v>
      </c>
      <c r="S40" s="5">
        <f t="shared" si="0"/>
        <v>161.47540983606558</v>
      </c>
      <c r="T40" s="5">
        <f t="shared" si="1"/>
        <v>636.21311475409834</v>
      </c>
      <c r="U40" s="5"/>
      <c r="V40" s="5">
        <f t="shared" si="3"/>
        <v>2711.997571341833</v>
      </c>
      <c r="W40" s="5">
        <f t="shared" si="4"/>
        <v>9550.4684881602952</v>
      </c>
      <c r="X40" s="5">
        <f t="shared" si="2"/>
        <v>3.94</v>
      </c>
      <c r="AB40" s="27"/>
      <c r="AC40" s="28"/>
      <c r="AD40" s="28"/>
      <c r="AE40" s="28"/>
      <c r="AF40" s="28"/>
      <c r="AG40" s="28"/>
      <c r="AH40" s="28"/>
      <c r="AI40" s="28"/>
      <c r="AJ40" s="29"/>
    </row>
    <row r="41" spans="2:36" x14ac:dyDescent="0.2">
      <c r="B41" s="64"/>
      <c r="C41" s="64"/>
      <c r="D41" s="64"/>
      <c r="E41" s="64">
        <v>19</v>
      </c>
      <c r="F41" s="67">
        <v>3.93</v>
      </c>
      <c r="M41" s="1"/>
      <c r="Q41" s="5">
        <f t="shared" si="5"/>
        <v>3.93</v>
      </c>
      <c r="S41" s="5">
        <f t="shared" si="0"/>
        <v>161.06557377049182</v>
      </c>
      <c r="T41" s="5">
        <f t="shared" si="1"/>
        <v>632.98770491803293</v>
      </c>
      <c r="U41" s="5"/>
      <c r="V41" s="5">
        <f t="shared" si="3"/>
        <v>2685.6830601092888</v>
      </c>
      <c r="W41" s="5">
        <f t="shared" si="4"/>
        <v>9446.7893139040716</v>
      </c>
      <c r="X41" s="5">
        <f t="shared" si="2"/>
        <v>3.93</v>
      </c>
      <c r="AB41" s="27"/>
      <c r="AC41" s="28"/>
      <c r="AD41" s="28"/>
      <c r="AE41" s="28"/>
      <c r="AF41" s="28"/>
      <c r="AG41" s="28"/>
      <c r="AH41" s="28"/>
      <c r="AI41" s="28"/>
      <c r="AJ41" s="29"/>
    </row>
    <row r="42" spans="2:36" x14ac:dyDescent="0.2">
      <c r="B42" s="64"/>
      <c r="C42" s="64"/>
      <c r="D42" s="64"/>
      <c r="E42" s="64">
        <v>20</v>
      </c>
      <c r="F42" s="67">
        <v>3.92</v>
      </c>
      <c r="M42" s="1"/>
      <c r="Q42" s="5">
        <f t="shared" si="5"/>
        <v>3.9242857142857139</v>
      </c>
      <c r="S42" s="5">
        <f t="shared" si="0"/>
        <v>160.65573770491804</v>
      </c>
      <c r="T42" s="5">
        <f t="shared" si="1"/>
        <v>629.77049180327867</v>
      </c>
      <c r="U42" s="5"/>
      <c r="V42" s="5">
        <f t="shared" si="3"/>
        <v>2659.4353369763198</v>
      </c>
      <c r="W42" s="5">
        <f t="shared" si="4"/>
        <v>9343.6357619915034</v>
      </c>
      <c r="X42" s="5">
        <f t="shared" si="2"/>
        <v>3.92</v>
      </c>
      <c r="AB42" s="27"/>
      <c r="AC42" s="28"/>
      <c r="AD42" s="28"/>
      <c r="AE42" s="28"/>
      <c r="AF42" s="28"/>
      <c r="AG42" s="28"/>
      <c r="AH42" s="28"/>
      <c r="AI42" s="28"/>
      <c r="AJ42" s="29"/>
    </row>
    <row r="43" spans="2:36" x14ac:dyDescent="0.2">
      <c r="B43" s="64"/>
      <c r="C43" s="64"/>
      <c r="D43" s="64"/>
      <c r="E43" s="64">
        <v>21</v>
      </c>
      <c r="F43" s="67">
        <v>3.92</v>
      </c>
      <c r="M43" s="1"/>
      <c r="Q43" s="5">
        <f t="shared" si="5"/>
        <v>3.9185714285714282</v>
      </c>
      <c r="S43" s="5">
        <f t="shared" si="0"/>
        <v>160.65573770491804</v>
      </c>
      <c r="T43" s="5">
        <f t="shared" si="1"/>
        <v>629.77049180327867</v>
      </c>
      <c r="U43" s="5"/>
      <c r="V43" s="5">
        <f t="shared" si="3"/>
        <v>2633.2544019429256</v>
      </c>
      <c r="W43" s="5">
        <f t="shared" si="4"/>
        <v>9241.0064966605987</v>
      </c>
      <c r="X43" s="5">
        <f t="shared" si="2"/>
        <v>3.92</v>
      </c>
      <c r="AB43" s="27"/>
      <c r="AC43" s="28"/>
      <c r="AD43" s="28"/>
      <c r="AE43" s="28"/>
      <c r="AF43" s="28"/>
      <c r="AG43" s="28"/>
      <c r="AH43" s="28"/>
      <c r="AI43" s="28"/>
      <c r="AJ43" s="29"/>
    </row>
    <row r="44" spans="2:36" x14ac:dyDescent="0.2">
      <c r="B44" s="64"/>
      <c r="C44" s="64"/>
      <c r="D44" s="64"/>
      <c r="E44" s="64">
        <v>22</v>
      </c>
      <c r="F44" s="67">
        <v>3.91</v>
      </c>
      <c r="M44" s="1"/>
      <c r="Q44" s="5">
        <f t="shared" si="5"/>
        <v>3.9128571428571428</v>
      </c>
      <c r="S44" s="5">
        <f t="shared" si="0"/>
        <v>160.24590163934428</v>
      </c>
      <c r="T44" s="5">
        <f t="shared" si="1"/>
        <v>626.56147540983613</v>
      </c>
      <c r="U44" s="5"/>
      <c r="V44" s="5">
        <f t="shared" si="3"/>
        <v>2607.0734669095314</v>
      </c>
      <c r="W44" s="5">
        <f t="shared" si="4"/>
        <v>9138.377231329694</v>
      </c>
      <c r="X44" s="5">
        <f t="shared" si="2"/>
        <v>3.91</v>
      </c>
      <c r="AB44" s="27"/>
      <c r="AC44" s="28"/>
      <c r="AD44" s="28"/>
      <c r="AE44" s="28"/>
      <c r="AF44" s="28"/>
      <c r="AG44" s="28"/>
      <c r="AH44" s="28"/>
      <c r="AI44" s="28"/>
      <c r="AJ44" s="29"/>
    </row>
    <row r="45" spans="2:36" x14ac:dyDescent="0.2">
      <c r="B45" s="64"/>
      <c r="C45" s="64"/>
      <c r="D45" s="64"/>
      <c r="E45" s="64">
        <v>23</v>
      </c>
      <c r="F45" s="67">
        <v>3.91</v>
      </c>
      <c r="M45" s="1"/>
      <c r="Q45" s="5">
        <f t="shared" si="5"/>
        <v>3.907142857142857</v>
      </c>
      <c r="S45" s="5">
        <f t="shared" si="0"/>
        <v>160.24590163934428</v>
      </c>
      <c r="T45" s="5">
        <f t="shared" si="1"/>
        <v>626.56147540983613</v>
      </c>
      <c r="U45" s="5"/>
      <c r="V45" s="5">
        <f t="shared" si="3"/>
        <v>2580.9593199757123</v>
      </c>
      <c r="W45" s="5">
        <f t="shared" si="4"/>
        <v>9036.270916818461</v>
      </c>
      <c r="X45" s="5">
        <f t="shared" si="2"/>
        <v>3.91</v>
      </c>
      <c r="AB45" s="27"/>
      <c r="AC45" s="28"/>
      <c r="AD45" s="28"/>
      <c r="AE45" s="28"/>
      <c r="AF45" s="28"/>
      <c r="AG45" s="28"/>
      <c r="AH45" s="28"/>
      <c r="AI45" s="28"/>
      <c r="AJ45" s="29"/>
    </row>
    <row r="46" spans="2:36" x14ac:dyDescent="0.2">
      <c r="B46" s="64"/>
      <c r="C46" s="64"/>
      <c r="D46" s="64"/>
      <c r="E46" s="64">
        <v>24</v>
      </c>
      <c r="F46" s="67">
        <v>3.91</v>
      </c>
      <c r="M46" s="1"/>
      <c r="Q46" s="5">
        <f t="shared" si="5"/>
        <v>3.902857142857143</v>
      </c>
      <c r="S46" s="5">
        <f t="shared" si="0"/>
        <v>160.24590163934428</v>
      </c>
      <c r="T46" s="5">
        <f t="shared" si="1"/>
        <v>626.56147540983613</v>
      </c>
      <c r="U46" s="5"/>
      <c r="V46" s="5">
        <f t="shared" si="3"/>
        <v>2554.8451730418933</v>
      </c>
      <c r="W46" s="5">
        <f t="shared" si="4"/>
        <v>8934.1646023072281</v>
      </c>
      <c r="X46" s="5">
        <f t="shared" si="2"/>
        <v>3.91</v>
      </c>
      <c r="AB46" s="27"/>
      <c r="AC46" s="28"/>
      <c r="AD46" s="28"/>
      <c r="AE46" s="28"/>
      <c r="AF46" s="28"/>
      <c r="AG46" s="28"/>
      <c r="AH46" s="28"/>
      <c r="AI46" s="28"/>
      <c r="AJ46" s="29"/>
    </row>
    <row r="47" spans="2:36" x14ac:dyDescent="0.2">
      <c r="B47" s="64"/>
      <c r="C47" s="64"/>
      <c r="D47" s="64"/>
      <c r="E47" s="64">
        <v>25</v>
      </c>
      <c r="F47" s="67">
        <v>3.9</v>
      </c>
      <c r="M47" s="1"/>
      <c r="Q47" s="5">
        <f t="shared" si="5"/>
        <v>3.8957142857142855</v>
      </c>
      <c r="S47" s="5">
        <f t="shared" si="0"/>
        <v>159.8360655737705</v>
      </c>
      <c r="T47" s="5">
        <f t="shared" si="1"/>
        <v>623.36065573770497</v>
      </c>
      <c r="U47" s="5"/>
      <c r="V47" s="5">
        <f t="shared" si="3"/>
        <v>2528.7310261080743</v>
      </c>
      <c r="W47" s="5">
        <f t="shared" si="4"/>
        <v>8832.0582877959951</v>
      </c>
      <c r="X47" s="5">
        <f t="shared" si="2"/>
        <v>3.9</v>
      </c>
      <c r="AB47" s="27"/>
      <c r="AC47" s="28"/>
      <c r="AD47" s="28"/>
      <c r="AE47" s="28"/>
      <c r="AF47" s="28"/>
      <c r="AG47" s="28"/>
      <c r="AH47" s="28"/>
      <c r="AI47" s="28"/>
      <c r="AJ47" s="29"/>
    </row>
    <row r="48" spans="2:36" x14ac:dyDescent="0.2">
      <c r="B48" s="64"/>
      <c r="C48" s="64"/>
      <c r="D48" s="64"/>
      <c r="E48" s="64">
        <v>26</v>
      </c>
      <c r="F48" s="67">
        <v>3.89</v>
      </c>
      <c r="M48" s="1"/>
      <c r="Q48" s="5">
        <f t="shared" si="5"/>
        <v>3.89</v>
      </c>
      <c r="S48" s="5">
        <f t="shared" si="0"/>
        <v>159.42622950819674</v>
      </c>
      <c r="T48" s="5">
        <f t="shared" si="1"/>
        <v>620.16803278688531</v>
      </c>
      <c r="U48" s="5"/>
      <c r="V48" s="5">
        <f t="shared" si="3"/>
        <v>2502.68366727383</v>
      </c>
      <c r="W48" s="5">
        <f t="shared" si="4"/>
        <v>8730.4735883424437</v>
      </c>
      <c r="X48" s="5">
        <f t="shared" si="2"/>
        <v>3.89</v>
      </c>
      <c r="AB48" s="27"/>
      <c r="AC48" s="28"/>
      <c r="AD48" s="28"/>
      <c r="AE48" s="28"/>
      <c r="AF48" s="28"/>
      <c r="AG48" s="28"/>
      <c r="AH48" s="28"/>
      <c r="AI48" s="28"/>
      <c r="AJ48" s="29"/>
    </row>
    <row r="49" spans="2:36" x14ac:dyDescent="0.2">
      <c r="B49" s="64"/>
      <c r="C49" s="64"/>
      <c r="D49" s="64"/>
      <c r="E49" s="64">
        <v>27</v>
      </c>
      <c r="F49" s="67">
        <v>3.88</v>
      </c>
      <c r="M49" s="1"/>
      <c r="Q49" s="5">
        <f t="shared" si="5"/>
        <v>3.8842857142857143</v>
      </c>
      <c r="S49" s="5">
        <f t="shared" si="0"/>
        <v>159.01639344262296</v>
      </c>
      <c r="T49" s="5">
        <f t="shared" si="1"/>
        <v>616.98360655737702</v>
      </c>
      <c r="U49" s="5"/>
      <c r="V49" s="5">
        <f t="shared" si="3"/>
        <v>2476.7030965391609</v>
      </c>
      <c r="W49" s="5">
        <f t="shared" si="4"/>
        <v>8629.4091681845803</v>
      </c>
      <c r="X49" s="5">
        <f t="shared" si="2"/>
        <v>3.88</v>
      </c>
      <c r="AB49" s="27"/>
      <c r="AC49" s="28"/>
      <c r="AD49" s="28"/>
      <c r="AE49" s="28"/>
      <c r="AF49" s="28"/>
      <c r="AG49" s="28"/>
      <c r="AH49" s="28"/>
      <c r="AI49" s="28"/>
      <c r="AJ49" s="29"/>
    </row>
    <row r="50" spans="2:36" x14ac:dyDescent="0.2">
      <c r="B50" s="64"/>
      <c r="C50" s="64"/>
      <c r="D50" s="64"/>
      <c r="E50" s="64">
        <v>28</v>
      </c>
      <c r="F50" s="67">
        <v>3.88</v>
      </c>
      <c r="M50" s="1"/>
      <c r="Q50" s="5">
        <f t="shared" si="5"/>
        <v>3.8771428571428572</v>
      </c>
      <c r="S50" s="5">
        <f t="shared" si="0"/>
        <v>159.01639344262296</v>
      </c>
      <c r="T50" s="5">
        <f t="shared" si="1"/>
        <v>616.98360655737702</v>
      </c>
      <c r="U50" s="5"/>
      <c r="V50" s="5">
        <f t="shared" si="3"/>
        <v>2450.7893139040666</v>
      </c>
      <c r="W50" s="5">
        <f t="shared" si="4"/>
        <v>8528.8636915604147</v>
      </c>
      <c r="X50" s="5">
        <f t="shared" si="2"/>
        <v>3.88</v>
      </c>
      <c r="AB50" s="27"/>
      <c r="AC50" s="28"/>
      <c r="AD50" s="28"/>
      <c r="AE50" s="28"/>
      <c r="AF50" s="28"/>
      <c r="AG50" s="28"/>
      <c r="AH50" s="28"/>
      <c r="AI50" s="28"/>
      <c r="AJ50" s="29"/>
    </row>
    <row r="51" spans="2:36" x14ac:dyDescent="0.2">
      <c r="B51" s="64"/>
      <c r="C51" s="64"/>
      <c r="D51" s="64"/>
      <c r="E51" s="64">
        <v>29</v>
      </c>
      <c r="F51" s="67">
        <v>3.87</v>
      </c>
      <c r="M51" s="1"/>
      <c r="Q51" s="5">
        <f t="shared" si="5"/>
        <v>3.87</v>
      </c>
      <c r="S51" s="5">
        <f t="shared" si="0"/>
        <v>158.6065573770492</v>
      </c>
      <c r="T51" s="5">
        <f t="shared" si="1"/>
        <v>613.80737704918045</v>
      </c>
      <c r="U51" s="5"/>
      <c r="V51" s="5">
        <f t="shared" si="3"/>
        <v>2424.8755312689723</v>
      </c>
      <c r="W51" s="5">
        <f t="shared" si="4"/>
        <v>8428.3182149362492</v>
      </c>
      <c r="X51" s="5">
        <f t="shared" si="2"/>
        <v>3.87</v>
      </c>
      <c r="AB51" s="27"/>
      <c r="AC51" s="28"/>
      <c r="AD51" s="28"/>
      <c r="AE51" s="28"/>
      <c r="AF51" s="28"/>
      <c r="AG51" s="28"/>
      <c r="AH51" s="28"/>
      <c r="AI51" s="28"/>
      <c r="AJ51" s="29"/>
    </row>
    <row r="52" spans="2:36" x14ac:dyDescent="0.2">
      <c r="B52" s="64"/>
      <c r="C52" s="64"/>
      <c r="D52" s="64"/>
      <c r="E52" s="64">
        <v>30</v>
      </c>
      <c r="F52" s="67">
        <v>3.86</v>
      </c>
      <c r="M52" s="1"/>
      <c r="Q52" s="5">
        <f t="shared" si="5"/>
        <v>3.8628571428571425</v>
      </c>
      <c r="S52" s="5">
        <f t="shared" si="0"/>
        <v>158.19672131147541</v>
      </c>
      <c r="T52" s="5">
        <f t="shared" si="1"/>
        <v>610.63934426229503</v>
      </c>
      <c r="U52" s="5"/>
      <c r="V52" s="5">
        <f t="shared" si="3"/>
        <v>2399.0285367334532</v>
      </c>
      <c r="W52" s="5">
        <f t="shared" si="4"/>
        <v>8328.2903460837897</v>
      </c>
      <c r="X52" s="5">
        <f t="shared" si="2"/>
        <v>3.86</v>
      </c>
      <c r="AB52" s="27"/>
      <c r="AC52" s="28"/>
      <c r="AD52" s="28"/>
      <c r="AE52" s="28"/>
      <c r="AF52" s="28"/>
      <c r="AG52" s="28"/>
      <c r="AH52" s="28"/>
      <c r="AI52" s="28"/>
      <c r="AJ52" s="29"/>
    </row>
    <row r="53" spans="2:36" x14ac:dyDescent="0.2">
      <c r="B53" s="64"/>
      <c r="C53" s="64"/>
      <c r="D53" s="64"/>
      <c r="E53" s="64">
        <v>31</v>
      </c>
      <c r="F53" s="67">
        <v>3.86</v>
      </c>
      <c r="M53" s="1"/>
      <c r="Q53" s="5">
        <f t="shared" si="5"/>
        <v>3.8585714285714281</v>
      </c>
      <c r="S53" s="5">
        <f t="shared" si="0"/>
        <v>158.19672131147541</v>
      </c>
      <c r="T53" s="5">
        <f t="shared" si="1"/>
        <v>610.63934426229503</v>
      </c>
      <c r="U53" s="5"/>
      <c r="V53" s="5">
        <f t="shared" si="3"/>
        <v>2373.2483302975088</v>
      </c>
      <c r="W53" s="5">
        <f t="shared" si="4"/>
        <v>8228.7787492410462</v>
      </c>
      <c r="X53" s="5">
        <f t="shared" si="2"/>
        <v>3.86</v>
      </c>
      <c r="AB53" s="27"/>
      <c r="AC53" s="28"/>
      <c r="AD53" s="28"/>
      <c r="AE53" s="28"/>
      <c r="AF53" s="28"/>
      <c r="AG53" s="28"/>
      <c r="AH53" s="28"/>
      <c r="AI53" s="28"/>
      <c r="AJ53" s="29"/>
    </row>
    <row r="54" spans="2:36" x14ac:dyDescent="0.2">
      <c r="B54" s="64"/>
      <c r="C54" s="64"/>
      <c r="D54" s="64"/>
      <c r="E54" s="64">
        <v>32</v>
      </c>
      <c r="F54" s="67">
        <v>3.86</v>
      </c>
      <c r="M54" s="1"/>
      <c r="Q54" s="5">
        <f t="shared" si="5"/>
        <v>3.8500000000000005</v>
      </c>
      <c r="S54" s="5">
        <f t="shared" si="0"/>
        <v>158.19672131147541</v>
      </c>
      <c r="T54" s="5">
        <f t="shared" si="1"/>
        <v>610.63934426229503</v>
      </c>
      <c r="U54" s="5"/>
      <c r="V54" s="5">
        <f t="shared" si="3"/>
        <v>2347.4681238615644</v>
      </c>
      <c r="W54" s="5">
        <f t="shared" si="4"/>
        <v>8129.2671523983017</v>
      </c>
      <c r="X54" s="5">
        <f t="shared" si="2"/>
        <v>3.86</v>
      </c>
      <c r="AB54" s="27"/>
      <c r="AC54" s="28"/>
      <c r="AD54" s="28"/>
      <c r="AE54" s="28"/>
      <c r="AF54" s="28"/>
      <c r="AG54" s="28"/>
      <c r="AH54" s="28"/>
      <c r="AI54" s="28"/>
      <c r="AJ54" s="29"/>
    </row>
    <row r="55" spans="2:36" x14ac:dyDescent="0.2">
      <c r="B55" s="64"/>
      <c r="C55" s="64"/>
      <c r="D55" s="64"/>
      <c r="E55" s="64">
        <v>33</v>
      </c>
      <c r="F55" s="67">
        <v>3.85</v>
      </c>
      <c r="M55" s="1"/>
      <c r="Q55" s="5">
        <f t="shared" si="5"/>
        <v>3.8442857142857139</v>
      </c>
      <c r="S55" s="5">
        <f t="shared" ref="S55:S86" si="6">1000*F55/$D$14</f>
        <v>157.78688524590166</v>
      </c>
      <c r="T55" s="5">
        <f t="shared" ref="T55:T86" si="7">F55*S55</f>
        <v>607.47950819672144</v>
      </c>
      <c r="U55" s="5"/>
      <c r="V55" s="5">
        <f t="shared" si="3"/>
        <v>2321.6879174256201</v>
      </c>
      <c r="W55" s="5">
        <f t="shared" si="4"/>
        <v>8029.7555555555573</v>
      </c>
      <c r="X55" s="5">
        <f t="shared" ref="X55:X86" si="8">F55</f>
        <v>3.85</v>
      </c>
      <c r="AB55" s="27"/>
      <c r="AC55" s="28"/>
      <c r="AD55" s="28"/>
      <c r="AE55" s="28"/>
      <c r="AF55" s="28"/>
      <c r="AG55" s="28"/>
      <c r="AH55" s="28"/>
      <c r="AI55" s="28"/>
      <c r="AJ55" s="29"/>
    </row>
    <row r="56" spans="2:36" x14ac:dyDescent="0.2">
      <c r="B56" s="64"/>
      <c r="C56" s="64"/>
      <c r="D56" s="64"/>
      <c r="E56" s="64">
        <v>34</v>
      </c>
      <c r="F56" s="67">
        <v>3.83</v>
      </c>
      <c r="M56" s="1"/>
      <c r="Q56" s="5">
        <f t="shared" si="5"/>
        <v>3.8385714285714285</v>
      </c>
      <c r="S56" s="5">
        <f t="shared" si="6"/>
        <v>156.96721311475412</v>
      </c>
      <c r="T56" s="5">
        <f t="shared" si="7"/>
        <v>601.18442622950829</v>
      </c>
      <c r="U56" s="5"/>
      <c r="V56" s="5">
        <f t="shared" ref="V56:V87" si="9">V55-($D$18/60 * S55)</f>
        <v>2295.9744990892509</v>
      </c>
      <c r="W56" s="5">
        <f t="shared" ref="W56:W87" si="10">W55-($D$18/60 * T55)</f>
        <v>7930.7588949605361</v>
      </c>
      <c r="X56" s="5">
        <f t="shared" si="8"/>
        <v>3.83</v>
      </c>
      <c r="AB56" s="27"/>
      <c r="AC56" s="28"/>
      <c r="AD56" s="28"/>
      <c r="AE56" s="28"/>
      <c r="AF56" s="28"/>
      <c r="AG56" s="28"/>
      <c r="AH56" s="28"/>
      <c r="AI56" s="28"/>
      <c r="AJ56" s="29"/>
    </row>
    <row r="57" spans="2:36" x14ac:dyDescent="0.2">
      <c r="B57" s="64"/>
      <c r="C57" s="64"/>
      <c r="D57" s="64"/>
      <c r="E57" s="64">
        <v>35</v>
      </c>
      <c r="F57" s="67">
        <v>3.83</v>
      </c>
      <c r="M57" s="1"/>
      <c r="Q57" s="5">
        <f t="shared" si="5"/>
        <v>3.831428571428571</v>
      </c>
      <c r="S57" s="5">
        <f t="shared" si="6"/>
        <v>156.96721311475412</v>
      </c>
      <c r="T57" s="5">
        <f t="shared" si="7"/>
        <v>601.18442622950829</v>
      </c>
      <c r="U57" s="5"/>
      <c r="V57" s="5">
        <f t="shared" si="9"/>
        <v>2270.3946569520317</v>
      </c>
      <c r="W57" s="5">
        <f t="shared" si="10"/>
        <v>7832.7880995749865</v>
      </c>
      <c r="X57" s="5">
        <f t="shared" si="8"/>
        <v>3.83</v>
      </c>
      <c r="AB57" s="27"/>
      <c r="AC57" s="28"/>
      <c r="AD57" s="28"/>
      <c r="AE57" s="28"/>
      <c r="AF57" s="28"/>
      <c r="AG57" s="28"/>
      <c r="AH57" s="28"/>
      <c r="AI57" s="28"/>
      <c r="AJ57" s="29"/>
    </row>
    <row r="58" spans="2:36" x14ac:dyDescent="0.2">
      <c r="B58" s="64"/>
      <c r="C58" s="64"/>
      <c r="D58" s="64"/>
      <c r="E58" s="64">
        <v>36</v>
      </c>
      <c r="F58" s="67">
        <v>3.82</v>
      </c>
      <c r="M58" s="1"/>
      <c r="Q58" s="5">
        <f t="shared" ref="Q58:Q89" si="11">(F55+F56+F57+F58+F59+F60+F62)/7</f>
        <v>3.8242857142857143</v>
      </c>
      <c r="S58" s="5">
        <f t="shared" si="6"/>
        <v>156.55737704918033</v>
      </c>
      <c r="T58" s="5">
        <f t="shared" si="7"/>
        <v>598.04918032786884</v>
      </c>
      <c r="U58" s="5"/>
      <c r="V58" s="5">
        <f t="shared" si="9"/>
        <v>2244.8148148148125</v>
      </c>
      <c r="W58" s="5">
        <f t="shared" si="10"/>
        <v>7734.817304189437</v>
      </c>
      <c r="X58" s="5">
        <f t="shared" si="8"/>
        <v>3.82</v>
      </c>
      <c r="AB58" s="27"/>
      <c r="AC58" s="28"/>
      <c r="AD58" s="28"/>
      <c r="AE58" s="28"/>
      <c r="AF58" s="28"/>
      <c r="AG58" s="28"/>
      <c r="AH58" s="28"/>
      <c r="AI58" s="28"/>
      <c r="AJ58" s="29"/>
    </row>
    <row r="59" spans="2:36" x14ac:dyDescent="0.2">
      <c r="B59" s="64"/>
      <c r="C59" s="64"/>
      <c r="D59" s="64"/>
      <c r="E59" s="64">
        <v>37</v>
      </c>
      <c r="F59" s="67">
        <v>3.82</v>
      </c>
      <c r="M59" s="1"/>
      <c r="Q59" s="5">
        <f t="shared" si="11"/>
        <v>3.8171428571428572</v>
      </c>
      <c r="S59" s="5">
        <f t="shared" si="6"/>
        <v>156.55737704918033</v>
      </c>
      <c r="T59" s="5">
        <f t="shared" si="7"/>
        <v>598.04918032786884</v>
      </c>
      <c r="U59" s="5"/>
      <c r="V59" s="5">
        <f t="shared" si="9"/>
        <v>2219.3017607771685</v>
      </c>
      <c r="W59" s="5">
        <f t="shared" si="10"/>
        <v>7637.357437765636</v>
      </c>
      <c r="X59" s="5">
        <f t="shared" si="8"/>
        <v>3.82</v>
      </c>
      <c r="AB59" s="27"/>
      <c r="AC59" s="28"/>
      <c r="AD59" s="28"/>
      <c r="AE59" s="28"/>
      <c r="AF59" s="28"/>
      <c r="AG59" s="28"/>
      <c r="AH59" s="28"/>
      <c r="AI59" s="28"/>
      <c r="AJ59" s="29"/>
    </row>
    <row r="60" spans="2:36" x14ac:dyDescent="0.2">
      <c r="B60" s="64"/>
      <c r="C60" s="64"/>
      <c r="D60" s="64"/>
      <c r="E60" s="64">
        <v>38</v>
      </c>
      <c r="F60" s="67">
        <v>3.82</v>
      </c>
      <c r="M60" s="1"/>
      <c r="Q60" s="5">
        <f t="shared" si="11"/>
        <v>3.8128571428571432</v>
      </c>
      <c r="S60" s="5">
        <f t="shared" si="6"/>
        <v>156.55737704918033</v>
      </c>
      <c r="T60" s="5">
        <f t="shared" si="7"/>
        <v>598.04918032786884</v>
      </c>
      <c r="U60" s="5"/>
      <c r="V60" s="5">
        <f t="shared" si="9"/>
        <v>2193.7887067395245</v>
      </c>
      <c r="W60" s="5">
        <f t="shared" si="10"/>
        <v>7539.8975713418349</v>
      </c>
      <c r="X60" s="5">
        <f t="shared" si="8"/>
        <v>3.82</v>
      </c>
      <c r="AB60" s="27"/>
      <c r="AC60" s="28"/>
      <c r="AD60" s="28"/>
      <c r="AE60" s="28"/>
      <c r="AF60" s="28"/>
      <c r="AG60" s="28"/>
      <c r="AH60" s="28"/>
      <c r="AI60" s="28"/>
      <c r="AJ60" s="29"/>
    </row>
    <row r="61" spans="2:36" x14ac:dyDescent="0.2">
      <c r="B61" s="64"/>
      <c r="C61" s="64"/>
      <c r="D61" s="64"/>
      <c r="E61" s="64">
        <v>39</v>
      </c>
      <c r="F61" s="67">
        <v>3.81</v>
      </c>
      <c r="M61" s="1"/>
      <c r="Q61" s="5">
        <f t="shared" si="11"/>
        <v>3.8057142857142856</v>
      </c>
      <c r="S61" s="5">
        <f t="shared" si="6"/>
        <v>156.14754098360658</v>
      </c>
      <c r="T61" s="5">
        <f t="shared" si="7"/>
        <v>594.92213114754111</v>
      </c>
      <c r="U61" s="5"/>
      <c r="V61" s="5">
        <f t="shared" si="9"/>
        <v>2168.2756527018805</v>
      </c>
      <c r="W61" s="5">
        <f t="shared" si="10"/>
        <v>7442.4377049180339</v>
      </c>
      <c r="X61" s="5">
        <f t="shared" si="8"/>
        <v>3.81</v>
      </c>
      <c r="AB61" s="27"/>
      <c r="AC61" s="28"/>
      <c r="AD61" s="28"/>
      <c r="AE61" s="28"/>
      <c r="AF61" s="28"/>
      <c r="AG61" s="28"/>
      <c r="AH61" s="28"/>
      <c r="AI61" s="28"/>
      <c r="AJ61" s="29"/>
    </row>
    <row r="62" spans="2:36" x14ac:dyDescent="0.2">
      <c r="B62" s="64"/>
      <c r="C62" s="64"/>
      <c r="D62" s="64"/>
      <c r="E62" s="64">
        <v>40</v>
      </c>
      <c r="F62" s="67">
        <v>3.8</v>
      </c>
      <c r="M62" s="1"/>
      <c r="Q62" s="5">
        <f t="shared" si="11"/>
        <v>3.8014285714285712</v>
      </c>
      <c r="S62" s="5">
        <f t="shared" si="6"/>
        <v>155.73770491803279</v>
      </c>
      <c r="T62" s="5">
        <f t="shared" si="7"/>
        <v>591.80327868852453</v>
      </c>
      <c r="U62" s="5"/>
      <c r="V62" s="5">
        <f t="shared" si="9"/>
        <v>2142.8293867638113</v>
      </c>
      <c r="W62" s="5">
        <f t="shared" si="10"/>
        <v>7345.4874316939904</v>
      </c>
      <c r="X62" s="5">
        <f t="shared" si="8"/>
        <v>3.8</v>
      </c>
      <c r="AB62" s="27"/>
      <c r="AC62" s="28"/>
      <c r="AD62" s="28"/>
      <c r="AE62" s="28"/>
      <c r="AF62" s="28"/>
      <c r="AG62" s="28"/>
      <c r="AH62" s="28"/>
      <c r="AI62" s="28"/>
      <c r="AJ62" s="29"/>
    </row>
    <row r="63" spans="2:36" x14ac:dyDescent="0.2">
      <c r="B63" s="64"/>
      <c r="C63" s="64"/>
      <c r="D63" s="64"/>
      <c r="E63" s="64">
        <v>41</v>
      </c>
      <c r="F63" s="67">
        <v>3.79</v>
      </c>
      <c r="M63" s="1"/>
      <c r="Q63" s="5">
        <f t="shared" si="11"/>
        <v>3.794285714285714</v>
      </c>
      <c r="S63" s="5">
        <f t="shared" si="6"/>
        <v>155.32786885245903</v>
      </c>
      <c r="T63" s="5">
        <f t="shared" si="7"/>
        <v>588.69262295081978</v>
      </c>
      <c r="U63" s="5"/>
      <c r="V63" s="5">
        <f t="shared" si="9"/>
        <v>2117.4499089253172</v>
      </c>
      <c r="W63" s="5">
        <f t="shared" si="10"/>
        <v>7249.0454159077126</v>
      </c>
      <c r="X63" s="5">
        <f t="shared" si="8"/>
        <v>3.79</v>
      </c>
      <c r="AB63" s="27"/>
      <c r="AC63" s="28"/>
      <c r="AD63" s="28"/>
      <c r="AE63" s="28"/>
      <c r="AF63" s="28"/>
      <c r="AG63" s="28"/>
      <c r="AH63" s="28"/>
      <c r="AI63" s="28"/>
      <c r="AJ63" s="29"/>
    </row>
    <row r="64" spans="2:36" x14ac:dyDescent="0.2">
      <c r="B64" s="64"/>
      <c r="C64" s="64"/>
      <c r="D64" s="64"/>
      <c r="E64" s="64">
        <v>42</v>
      </c>
      <c r="F64" s="67">
        <v>3.79</v>
      </c>
      <c r="M64" s="1"/>
      <c r="Q64" s="5">
        <f t="shared" si="11"/>
        <v>3.7871428571428569</v>
      </c>
      <c r="S64" s="5">
        <f t="shared" si="6"/>
        <v>155.32786885245903</v>
      </c>
      <c r="T64" s="5">
        <f t="shared" si="7"/>
        <v>588.69262295081978</v>
      </c>
      <c r="U64" s="5"/>
      <c r="V64" s="5">
        <f t="shared" si="9"/>
        <v>2092.1372191863979</v>
      </c>
      <c r="W64" s="5">
        <f t="shared" si="10"/>
        <v>7153.1103217972086</v>
      </c>
      <c r="X64" s="5">
        <f t="shared" si="8"/>
        <v>3.79</v>
      </c>
      <c r="AB64" s="27"/>
      <c r="AC64" s="28"/>
      <c r="AD64" s="28"/>
      <c r="AE64" s="28"/>
      <c r="AF64" s="28"/>
      <c r="AG64" s="28"/>
      <c r="AH64" s="28"/>
      <c r="AI64" s="28"/>
      <c r="AJ64" s="29"/>
    </row>
    <row r="65" spans="2:36" x14ac:dyDescent="0.2">
      <c r="B65" s="64"/>
      <c r="C65" s="64"/>
      <c r="D65" s="64"/>
      <c r="E65" s="64">
        <v>43</v>
      </c>
      <c r="F65" s="67">
        <v>3.78</v>
      </c>
      <c r="M65" s="1"/>
      <c r="Q65" s="5">
        <f t="shared" si="11"/>
        <v>3.78</v>
      </c>
      <c r="S65" s="5">
        <f t="shared" si="6"/>
        <v>154.91803278688525</v>
      </c>
      <c r="T65" s="5">
        <f t="shared" si="7"/>
        <v>585.59016393442619</v>
      </c>
      <c r="U65" s="5"/>
      <c r="V65" s="5">
        <f t="shared" si="9"/>
        <v>2066.8245294474787</v>
      </c>
      <c r="W65" s="5">
        <f t="shared" si="10"/>
        <v>7057.1752276867046</v>
      </c>
      <c r="X65" s="5">
        <f t="shared" si="8"/>
        <v>3.78</v>
      </c>
      <c r="AB65" s="27"/>
      <c r="AC65" s="28"/>
      <c r="AD65" s="28"/>
      <c r="AE65" s="28"/>
      <c r="AF65" s="28"/>
      <c r="AG65" s="28"/>
      <c r="AH65" s="28"/>
      <c r="AI65" s="28"/>
      <c r="AJ65" s="29"/>
    </row>
    <row r="66" spans="2:36" x14ac:dyDescent="0.2">
      <c r="B66" s="64"/>
      <c r="C66" s="64"/>
      <c r="D66" s="64"/>
      <c r="E66" s="64">
        <v>44</v>
      </c>
      <c r="F66" s="67">
        <v>3.78</v>
      </c>
      <c r="M66" s="1"/>
      <c r="Q66" s="5">
        <f t="shared" si="11"/>
        <v>3.7742857142857145</v>
      </c>
      <c r="S66" s="5">
        <f t="shared" si="6"/>
        <v>154.91803278688525</v>
      </c>
      <c r="T66" s="5">
        <f t="shared" si="7"/>
        <v>585.59016393442619</v>
      </c>
      <c r="U66" s="5"/>
      <c r="V66" s="5">
        <f t="shared" si="9"/>
        <v>2041.5786278081343</v>
      </c>
      <c r="W66" s="5">
        <f t="shared" si="10"/>
        <v>6961.7457194899835</v>
      </c>
      <c r="X66" s="5">
        <f t="shared" si="8"/>
        <v>3.78</v>
      </c>
      <c r="AB66" s="27"/>
      <c r="AC66" s="28"/>
      <c r="AD66" s="28"/>
      <c r="AE66" s="28"/>
      <c r="AF66" s="28"/>
      <c r="AG66" s="28"/>
      <c r="AH66" s="28"/>
      <c r="AI66" s="28"/>
      <c r="AJ66" s="29"/>
    </row>
    <row r="67" spans="2:36" ht="17" thickBot="1" x14ac:dyDescent="0.25">
      <c r="B67" s="64"/>
      <c r="C67" s="64"/>
      <c r="D67" s="64"/>
      <c r="E67" s="64">
        <v>45</v>
      </c>
      <c r="F67" s="67">
        <v>3.77</v>
      </c>
      <c r="M67" s="1"/>
      <c r="Q67" s="5">
        <f t="shared" si="11"/>
        <v>3.7671428571428569</v>
      </c>
      <c r="S67" s="5">
        <f t="shared" si="6"/>
        <v>154.50819672131149</v>
      </c>
      <c r="T67" s="5">
        <f t="shared" si="7"/>
        <v>582.49590163934431</v>
      </c>
      <c r="U67" s="5"/>
      <c r="V67" s="5">
        <f t="shared" si="9"/>
        <v>2016.33272616879</v>
      </c>
      <c r="W67" s="5">
        <f t="shared" si="10"/>
        <v>6866.3162112932623</v>
      </c>
      <c r="X67" s="5">
        <f t="shared" si="8"/>
        <v>3.77</v>
      </c>
      <c r="AB67" s="33"/>
      <c r="AC67" s="43"/>
      <c r="AD67" s="43"/>
      <c r="AE67" s="43"/>
      <c r="AF67" s="43"/>
      <c r="AG67" s="43"/>
      <c r="AH67" s="43"/>
      <c r="AI67" s="43"/>
      <c r="AJ67" s="44"/>
    </row>
    <row r="68" spans="2:36" ht="17" thickTop="1" x14ac:dyDescent="0.2">
      <c r="B68" s="64"/>
      <c r="C68" s="64"/>
      <c r="D68" s="64"/>
      <c r="E68" s="64">
        <v>46</v>
      </c>
      <c r="F68" s="67">
        <v>3.76</v>
      </c>
      <c r="M68" s="1"/>
      <c r="Q68" s="5">
        <f t="shared" si="11"/>
        <v>3.7600000000000002</v>
      </c>
      <c r="S68" s="5">
        <f t="shared" si="6"/>
        <v>154.09836065573771</v>
      </c>
      <c r="T68" s="5">
        <f t="shared" si="7"/>
        <v>579.4098360655737</v>
      </c>
      <c r="U68" s="5"/>
      <c r="V68" s="5">
        <f t="shared" si="9"/>
        <v>1991.1536126290207</v>
      </c>
      <c r="W68" s="5">
        <f t="shared" si="10"/>
        <v>6771.3909532483322</v>
      </c>
      <c r="X68" s="5">
        <f t="shared" si="8"/>
        <v>3.76</v>
      </c>
    </row>
    <row r="69" spans="2:36" x14ac:dyDescent="0.2">
      <c r="B69" s="64"/>
      <c r="C69" s="64"/>
      <c r="D69" s="64"/>
      <c r="E69" s="64">
        <v>47</v>
      </c>
      <c r="F69" s="67">
        <v>3.75</v>
      </c>
      <c r="M69" s="1"/>
      <c r="Q69" s="5">
        <f t="shared" si="11"/>
        <v>3.7528571428571422</v>
      </c>
      <c r="S69" s="5">
        <f t="shared" si="6"/>
        <v>153.68852459016395</v>
      </c>
      <c r="T69" s="5">
        <f t="shared" si="7"/>
        <v>576.33196721311481</v>
      </c>
      <c r="U69" s="5"/>
      <c r="V69" s="5">
        <f t="shared" si="9"/>
        <v>1966.0412871888263</v>
      </c>
      <c r="W69" s="5">
        <f t="shared" si="10"/>
        <v>6676.968609593202</v>
      </c>
      <c r="X69" s="5">
        <f t="shared" si="8"/>
        <v>3.75</v>
      </c>
    </row>
    <row r="70" spans="2:36" x14ac:dyDescent="0.2">
      <c r="B70" s="64"/>
      <c r="C70" s="64"/>
      <c r="D70" s="64"/>
      <c r="E70" s="64">
        <v>48</v>
      </c>
      <c r="F70" s="67">
        <v>3.75</v>
      </c>
      <c r="M70" s="1"/>
      <c r="Q70" s="5">
        <f t="shared" si="11"/>
        <v>3.7457142857142856</v>
      </c>
      <c r="S70" s="5">
        <f t="shared" si="6"/>
        <v>153.68852459016395</v>
      </c>
      <c r="T70" s="5">
        <f t="shared" si="7"/>
        <v>576.33196721311481</v>
      </c>
      <c r="U70" s="5"/>
      <c r="V70" s="5">
        <f t="shared" si="9"/>
        <v>1940.995749848207</v>
      </c>
      <c r="W70" s="5">
        <f t="shared" si="10"/>
        <v>6583.04784456588</v>
      </c>
      <c r="X70" s="5">
        <f t="shared" si="8"/>
        <v>3.75</v>
      </c>
    </row>
    <row r="71" spans="2:36" x14ac:dyDescent="0.2">
      <c r="B71" s="64"/>
      <c r="C71" s="64"/>
      <c r="D71" s="64"/>
      <c r="E71" s="64">
        <v>49</v>
      </c>
      <c r="F71" s="67">
        <v>3.74</v>
      </c>
      <c r="M71" s="1"/>
      <c r="Q71" s="5">
        <f t="shared" si="11"/>
        <v>3.7357142857142853</v>
      </c>
      <c r="S71" s="5">
        <f t="shared" si="6"/>
        <v>153.27868852459017</v>
      </c>
      <c r="T71" s="5">
        <f t="shared" si="7"/>
        <v>573.2622950819673</v>
      </c>
      <c r="U71" s="5"/>
      <c r="V71" s="5">
        <f t="shared" si="9"/>
        <v>1915.9502125075876</v>
      </c>
      <c r="W71" s="5">
        <f t="shared" si="10"/>
        <v>6489.1270795385581</v>
      </c>
      <c r="X71" s="5">
        <f t="shared" si="8"/>
        <v>3.74</v>
      </c>
    </row>
    <row r="72" spans="2:36" x14ac:dyDescent="0.2">
      <c r="B72" s="64"/>
      <c r="C72" s="64"/>
      <c r="D72" s="64"/>
      <c r="E72" s="64">
        <v>50</v>
      </c>
      <c r="F72" s="67">
        <v>3.73</v>
      </c>
      <c r="M72" s="1"/>
      <c r="Q72" s="5">
        <f t="shared" si="11"/>
        <v>3.73</v>
      </c>
      <c r="S72" s="5">
        <f t="shared" si="6"/>
        <v>152.86885245901641</v>
      </c>
      <c r="T72" s="5">
        <f t="shared" si="7"/>
        <v>570.20081967213116</v>
      </c>
      <c r="U72" s="5"/>
      <c r="V72" s="5">
        <f t="shared" si="9"/>
        <v>1890.9714632665432</v>
      </c>
      <c r="W72" s="5">
        <f t="shared" si="10"/>
        <v>6395.7065573770524</v>
      </c>
      <c r="X72" s="5">
        <f t="shared" si="8"/>
        <v>3.73</v>
      </c>
    </row>
    <row r="73" spans="2:36" x14ac:dyDescent="0.2">
      <c r="B73" s="64"/>
      <c r="C73" s="64"/>
      <c r="D73" s="64"/>
      <c r="E73" s="64">
        <v>51</v>
      </c>
      <c r="F73" s="67">
        <v>3.72</v>
      </c>
      <c r="M73" s="1"/>
      <c r="Q73" s="5">
        <f t="shared" si="11"/>
        <v>3.7214285714285715</v>
      </c>
      <c r="S73" s="5">
        <f t="shared" si="6"/>
        <v>152.45901639344262</v>
      </c>
      <c r="T73" s="5">
        <f t="shared" si="7"/>
        <v>567.14754098360663</v>
      </c>
      <c r="U73" s="5"/>
      <c r="V73" s="5">
        <f t="shared" si="9"/>
        <v>1866.0595021250738</v>
      </c>
      <c r="W73" s="5">
        <f t="shared" si="10"/>
        <v>6302.784942319372</v>
      </c>
      <c r="X73" s="5">
        <f t="shared" si="8"/>
        <v>3.72</v>
      </c>
    </row>
    <row r="74" spans="2:36" x14ac:dyDescent="0.2">
      <c r="B74" s="64"/>
      <c r="C74" s="64"/>
      <c r="D74" s="64"/>
      <c r="E74" s="64">
        <v>52</v>
      </c>
      <c r="F74" s="67">
        <v>3.72</v>
      </c>
      <c r="M74" s="1"/>
      <c r="Q74" s="5">
        <f t="shared" si="11"/>
        <v>3.7128571428571431</v>
      </c>
      <c r="S74" s="5">
        <f t="shared" si="6"/>
        <v>152.45901639344262</v>
      </c>
      <c r="T74" s="5">
        <f t="shared" si="7"/>
        <v>567.14754098360663</v>
      </c>
      <c r="U74" s="5"/>
      <c r="V74" s="5">
        <f t="shared" si="9"/>
        <v>1841.2143290831793</v>
      </c>
      <c r="W74" s="5">
        <f t="shared" si="10"/>
        <v>6210.3608986035251</v>
      </c>
      <c r="X74" s="5">
        <f t="shared" si="8"/>
        <v>3.72</v>
      </c>
    </row>
    <row r="75" spans="2:36" x14ac:dyDescent="0.2">
      <c r="B75" s="64"/>
      <c r="C75" s="64"/>
      <c r="D75" s="64"/>
      <c r="E75" s="64">
        <v>53</v>
      </c>
      <c r="F75" s="67">
        <v>3.7</v>
      </c>
      <c r="M75" s="1"/>
      <c r="Q75" s="5">
        <f t="shared" si="11"/>
        <v>3.7042857142857142</v>
      </c>
      <c r="S75" s="5">
        <f t="shared" si="6"/>
        <v>151.63934426229508</v>
      </c>
      <c r="T75" s="5">
        <f t="shared" si="7"/>
        <v>561.06557377049182</v>
      </c>
      <c r="U75" s="5"/>
      <c r="V75" s="5">
        <f t="shared" si="9"/>
        <v>1816.3691560412849</v>
      </c>
      <c r="W75" s="5">
        <f t="shared" si="10"/>
        <v>6117.9368548876782</v>
      </c>
      <c r="X75" s="5">
        <f t="shared" si="8"/>
        <v>3.7</v>
      </c>
    </row>
    <row r="76" spans="2:36" x14ac:dyDescent="0.2">
      <c r="B76" s="64"/>
      <c r="C76" s="64"/>
      <c r="D76" s="64"/>
      <c r="E76" s="64">
        <v>54</v>
      </c>
      <c r="F76" s="67">
        <v>3.7</v>
      </c>
      <c r="M76" s="1"/>
      <c r="Q76" s="5">
        <f t="shared" si="11"/>
        <v>3.6971428571428575</v>
      </c>
      <c r="S76" s="5">
        <f t="shared" si="6"/>
        <v>151.63934426229508</v>
      </c>
      <c r="T76" s="5">
        <f t="shared" si="7"/>
        <v>561.06557377049182</v>
      </c>
      <c r="U76" s="5"/>
      <c r="V76" s="5">
        <f t="shared" si="9"/>
        <v>1791.6575591985404</v>
      </c>
      <c r="W76" s="5">
        <f t="shared" si="10"/>
        <v>6026.5039465695236</v>
      </c>
      <c r="X76" s="5">
        <f t="shared" si="8"/>
        <v>3.7</v>
      </c>
    </row>
    <row r="77" spans="2:36" x14ac:dyDescent="0.2">
      <c r="B77" s="64"/>
      <c r="C77" s="64"/>
      <c r="D77" s="64"/>
      <c r="E77" s="64">
        <v>55</v>
      </c>
      <c r="F77" s="67">
        <v>3.69</v>
      </c>
      <c r="M77" s="1"/>
      <c r="Q77" s="5">
        <f t="shared" si="11"/>
        <v>3.6885714285714291</v>
      </c>
      <c r="S77" s="5">
        <f t="shared" si="6"/>
        <v>151.22950819672133</v>
      </c>
      <c r="T77" s="5">
        <f t="shared" si="7"/>
        <v>558.03688524590166</v>
      </c>
      <c r="U77" s="5"/>
      <c r="V77" s="5">
        <f t="shared" si="9"/>
        <v>1766.9459623557959</v>
      </c>
      <c r="W77" s="5">
        <f t="shared" si="10"/>
        <v>5935.0710382513689</v>
      </c>
      <c r="X77" s="5">
        <f t="shared" si="8"/>
        <v>3.69</v>
      </c>
    </row>
    <row r="78" spans="2:36" x14ac:dyDescent="0.2">
      <c r="B78" s="64"/>
      <c r="C78" s="64"/>
      <c r="D78" s="64"/>
      <c r="E78" s="64">
        <v>56</v>
      </c>
      <c r="F78" s="67">
        <v>3.68</v>
      </c>
      <c r="M78" s="1"/>
      <c r="Q78" s="5">
        <f t="shared" si="11"/>
        <v>3.6799999999999997</v>
      </c>
      <c r="S78" s="5">
        <f t="shared" si="6"/>
        <v>150.81967213114754</v>
      </c>
      <c r="T78" s="5">
        <f t="shared" si="7"/>
        <v>555.01639344262298</v>
      </c>
      <c r="U78" s="5"/>
      <c r="V78" s="5">
        <f t="shared" si="9"/>
        <v>1742.3011536126264</v>
      </c>
      <c r="W78" s="5">
        <f t="shared" si="10"/>
        <v>5844.1316939890739</v>
      </c>
      <c r="X78" s="5">
        <f t="shared" si="8"/>
        <v>3.68</v>
      </c>
    </row>
    <row r="79" spans="2:36" x14ac:dyDescent="0.2">
      <c r="B79" s="64"/>
      <c r="C79" s="64"/>
      <c r="D79" s="64"/>
      <c r="E79" s="64">
        <v>57</v>
      </c>
      <c r="F79" s="67">
        <v>3.67</v>
      </c>
      <c r="M79" s="1"/>
      <c r="Q79" s="5">
        <f t="shared" si="11"/>
        <v>3.672857142857143</v>
      </c>
      <c r="S79" s="5">
        <f t="shared" si="6"/>
        <v>150.40983606557378</v>
      </c>
      <c r="T79" s="5">
        <f t="shared" si="7"/>
        <v>552.0040983606558</v>
      </c>
      <c r="U79" s="5"/>
      <c r="V79" s="5">
        <f t="shared" si="9"/>
        <v>1717.7231329690319</v>
      </c>
      <c r="W79" s="5">
        <f t="shared" si="10"/>
        <v>5753.6845780206468</v>
      </c>
      <c r="X79" s="5">
        <f t="shared" si="8"/>
        <v>3.67</v>
      </c>
    </row>
    <row r="80" spans="2:36" x14ac:dyDescent="0.2">
      <c r="B80" s="64"/>
      <c r="C80" s="64"/>
      <c r="D80" s="64"/>
      <c r="E80" s="64">
        <v>58</v>
      </c>
      <c r="F80" s="67">
        <v>3.67</v>
      </c>
      <c r="M80" s="1"/>
      <c r="Q80" s="5">
        <f t="shared" si="11"/>
        <v>3.665714285714285</v>
      </c>
      <c r="S80" s="5">
        <f t="shared" si="6"/>
        <v>150.40983606557378</v>
      </c>
      <c r="T80" s="5">
        <f t="shared" si="7"/>
        <v>552.0040983606558</v>
      </c>
      <c r="U80" s="5"/>
      <c r="V80" s="5">
        <f t="shared" si="9"/>
        <v>1693.2119004250126</v>
      </c>
      <c r="W80" s="5">
        <f t="shared" si="10"/>
        <v>5663.7283545840955</v>
      </c>
      <c r="X80" s="5">
        <f t="shared" si="8"/>
        <v>3.67</v>
      </c>
    </row>
    <row r="81" spans="2:24" x14ac:dyDescent="0.2">
      <c r="B81" s="64"/>
      <c r="C81" s="64"/>
      <c r="D81" s="64"/>
      <c r="E81" s="64">
        <v>59</v>
      </c>
      <c r="F81" s="67">
        <v>3.66</v>
      </c>
      <c r="M81" s="1"/>
      <c r="Q81" s="5">
        <f t="shared" si="11"/>
        <v>3.657142857142857</v>
      </c>
      <c r="S81" s="5">
        <f t="shared" si="6"/>
        <v>150</v>
      </c>
      <c r="T81" s="5">
        <f t="shared" si="7"/>
        <v>549</v>
      </c>
      <c r="U81" s="5"/>
      <c r="V81" s="5">
        <f t="shared" si="9"/>
        <v>1668.7006678809933</v>
      </c>
      <c r="W81" s="5">
        <f t="shared" si="10"/>
        <v>5573.7721311475443</v>
      </c>
      <c r="X81" s="5">
        <f t="shared" si="8"/>
        <v>3.66</v>
      </c>
    </row>
    <row r="82" spans="2:24" x14ac:dyDescent="0.2">
      <c r="B82" s="64"/>
      <c r="C82" s="64"/>
      <c r="D82" s="64"/>
      <c r="E82" s="64">
        <v>60</v>
      </c>
      <c r="F82" s="67">
        <v>3.65</v>
      </c>
      <c r="M82" s="1"/>
      <c r="Q82" s="5">
        <f t="shared" si="11"/>
        <v>3.65</v>
      </c>
      <c r="S82" s="5">
        <f t="shared" si="6"/>
        <v>149.59016393442624</v>
      </c>
      <c r="T82" s="5">
        <f t="shared" si="7"/>
        <v>546.0040983606558</v>
      </c>
      <c r="U82" s="5"/>
      <c r="V82" s="5">
        <f t="shared" si="9"/>
        <v>1644.2562234365489</v>
      </c>
      <c r="W82" s="5">
        <f t="shared" si="10"/>
        <v>5484.3054644808781</v>
      </c>
      <c r="X82" s="5">
        <f t="shared" si="8"/>
        <v>3.65</v>
      </c>
    </row>
    <row r="83" spans="2:24" x14ac:dyDescent="0.2">
      <c r="B83" s="64"/>
      <c r="C83" s="64"/>
      <c r="D83" s="64"/>
      <c r="E83" s="64">
        <v>61</v>
      </c>
      <c r="F83" s="67">
        <v>3.64</v>
      </c>
      <c r="M83" s="1"/>
      <c r="Q83" s="5">
        <f t="shared" si="11"/>
        <v>3.6428571428571428</v>
      </c>
      <c r="S83" s="5">
        <f t="shared" si="6"/>
        <v>149.18032786885246</v>
      </c>
      <c r="T83" s="5">
        <f t="shared" si="7"/>
        <v>543.01639344262298</v>
      </c>
      <c r="U83" s="5"/>
      <c r="V83" s="5">
        <f t="shared" si="9"/>
        <v>1619.8785670916795</v>
      </c>
      <c r="W83" s="5">
        <f t="shared" si="10"/>
        <v>5395.3270188221049</v>
      </c>
      <c r="X83" s="5">
        <f t="shared" si="8"/>
        <v>3.64</v>
      </c>
    </row>
    <row r="84" spans="2:24" x14ac:dyDescent="0.2">
      <c r="B84" s="64"/>
      <c r="C84" s="64"/>
      <c r="D84" s="64"/>
      <c r="E84" s="64">
        <v>62</v>
      </c>
      <c r="F84" s="67">
        <v>3.64</v>
      </c>
      <c r="M84" s="1"/>
      <c r="Q84" s="5">
        <f t="shared" si="11"/>
        <v>3.6342857142857148</v>
      </c>
      <c r="S84" s="5">
        <f t="shared" si="6"/>
        <v>149.18032786885246</v>
      </c>
      <c r="T84" s="5">
        <f t="shared" si="7"/>
        <v>543.01639344262298</v>
      </c>
      <c r="U84" s="5"/>
      <c r="V84" s="5">
        <f t="shared" si="9"/>
        <v>1595.5676988463852</v>
      </c>
      <c r="W84" s="5">
        <f t="shared" si="10"/>
        <v>5306.8354584092331</v>
      </c>
      <c r="X84" s="5">
        <f t="shared" si="8"/>
        <v>3.64</v>
      </c>
    </row>
    <row r="85" spans="2:24" x14ac:dyDescent="0.2">
      <c r="B85" s="64"/>
      <c r="C85" s="64"/>
      <c r="D85" s="64"/>
      <c r="E85" s="64">
        <v>63</v>
      </c>
      <c r="F85" s="67">
        <v>3.63</v>
      </c>
      <c r="M85" s="1"/>
      <c r="Q85" s="5">
        <f t="shared" si="11"/>
        <v>3.6257142857142854</v>
      </c>
      <c r="S85" s="5">
        <f t="shared" si="6"/>
        <v>148.7704918032787</v>
      </c>
      <c r="T85" s="5">
        <f t="shared" si="7"/>
        <v>540.03688524590166</v>
      </c>
      <c r="U85" s="5"/>
      <c r="V85" s="5">
        <f t="shared" si="9"/>
        <v>1571.2568306010908</v>
      </c>
      <c r="W85" s="5">
        <f t="shared" si="10"/>
        <v>5218.3438979963612</v>
      </c>
      <c r="X85" s="5">
        <f t="shared" si="8"/>
        <v>3.63</v>
      </c>
    </row>
    <row r="86" spans="2:24" x14ac:dyDescent="0.2">
      <c r="B86" s="64"/>
      <c r="C86" s="64"/>
      <c r="D86" s="64"/>
      <c r="E86" s="64">
        <v>64</v>
      </c>
      <c r="F86" s="67">
        <v>3.62</v>
      </c>
      <c r="M86" s="1"/>
      <c r="Q86" s="5">
        <f t="shared" si="11"/>
        <v>3.608571428571429</v>
      </c>
      <c r="S86" s="5">
        <f t="shared" si="6"/>
        <v>148.36065573770492</v>
      </c>
      <c r="T86" s="5">
        <f t="shared" si="7"/>
        <v>537.06557377049182</v>
      </c>
      <c r="U86" s="5"/>
      <c r="V86" s="5">
        <f t="shared" si="9"/>
        <v>1547.0127504553714</v>
      </c>
      <c r="W86" s="5">
        <f t="shared" si="10"/>
        <v>5130.3378870673996</v>
      </c>
      <c r="X86" s="5">
        <f t="shared" si="8"/>
        <v>3.62</v>
      </c>
    </row>
    <row r="87" spans="2:24" x14ac:dyDescent="0.2">
      <c r="B87" s="64"/>
      <c r="C87" s="64"/>
      <c r="D87" s="64"/>
      <c r="E87" s="64">
        <v>65</v>
      </c>
      <c r="F87" s="67">
        <v>3.61</v>
      </c>
      <c r="M87" s="1"/>
      <c r="Q87" s="5">
        <f t="shared" si="11"/>
        <v>3.5914285714285716</v>
      </c>
      <c r="S87" s="5">
        <f t="shared" ref="S87:S118" si="12">1000*F87/$D$14</f>
        <v>147.95081967213116</v>
      </c>
      <c r="T87" s="5">
        <f t="shared" ref="T87:T118" si="13">F87*S87</f>
        <v>534.10245901639348</v>
      </c>
      <c r="U87" s="5"/>
      <c r="V87" s="5">
        <f t="shared" si="9"/>
        <v>1522.8354584092269</v>
      </c>
      <c r="W87" s="5">
        <f t="shared" si="10"/>
        <v>5042.8160898603564</v>
      </c>
      <c r="X87" s="5">
        <f t="shared" ref="X87:X118" si="14">F87</f>
        <v>3.61</v>
      </c>
    </row>
    <row r="88" spans="2:24" x14ac:dyDescent="0.2">
      <c r="B88" s="64"/>
      <c r="C88" s="64"/>
      <c r="D88" s="64"/>
      <c r="E88" s="64">
        <v>66</v>
      </c>
      <c r="F88" s="67">
        <v>3.6</v>
      </c>
      <c r="M88" s="1"/>
      <c r="Q88" s="5">
        <f t="shared" si="11"/>
        <v>3.5757142857142852</v>
      </c>
      <c r="S88" s="5">
        <f t="shared" si="12"/>
        <v>147.54098360655738</v>
      </c>
      <c r="T88" s="5">
        <f t="shared" si="13"/>
        <v>531.14754098360652</v>
      </c>
      <c r="U88" s="5"/>
      <c r="V88" s="5">
        <f t="shared" ref="V88:V119" si="15">V87-($D$18/60 * S87)</f>
        <v>1498.7249544626575</v>
      </c>
      <c r="W88" s="5">
        <f t="shared" ref="W88:W119" si="16">W87-($D$18/60 * T87)</f>
        <v>4955.7771706132407</v>
      </c>
      <c r="X88" s="5">
        <f t="shared" si="14"/>
        <v>3.6</v>
      </c>
    </row>
    <row r="89" spans="2:24" x14ac:dyDescent="0.2">
      <c r="B89" s="68" t="s">
        <v>51</v>
      </c>
      <c r="C89" s="68"/>
      <c r="D89" s="68"/>
      <c r="E89" s="68">
        <v>67</v>
      </c>
      <c r="F89" s="69">
        <v>3.59</v>
      </c>
      <c r="M89" s="1"/>
      <c r="Q89" s="45">
        <f t="shared" si="11"/>
        <v>3.5500000000000003</v>
      </c>
      <c r="R89" s="45"/>
      <c r="S89" s="45">
        <f t="shared" si="12"/>
        <v>147.13114754098362</v>
      </c>
      <c r="T89" s="45">
        <f t="shared" si="13"/>
        <v>528.20081967213116</v>
      </c>
      <c r="U89" s="45"/>
      <c r="V89" s="45">
        <f t="shared" si="15"/>
        <v>1474.681238615663</v>
      </c>
      <c r="W89" s="45">
        <f t="shared" si="16"/>
        <v>4869.2197935640606</v>
      </c>
      <c r="X89" s="45">
        <f t="shared" si="14"/>
        <v>3.59</v>
      </c>
    </row>
    <row r="90" spans="2:24" x14ac:dyDescent="0.2">
      <c r="B90" s="68" t="s">
        <v>63</v>
      </c>
      <c r="C90" s="68"/>
      <c r="D90" s="68"/>
      <c r="E90" s="68">
        <v>68</v>
      </c>
      <c r="F90" s="69">
        <v>3.52</v>
      </c>
      <c r="M90" s="1"/>
      <c r="Q90" s="45">
        <f t="shared" ref="Q90:Q121" si="17">(F87+F88+F89+F90+F91+F92+F94)/7</f>
        <v>3.5242857142857145</v>
      </c>
      <c r="R90" s="45"/>
      <c r="S90" s="45">
        <f t="shared" si="12"/>
        <v>144.26229508196721</v>
      </c>
      <c r="T90" s="45">
        <f t="shared" si="13"/>
        <v>507.80327868852459</v>
      </c>
      <c r="U90" s="45"/>
      <c r="V90" s="45">
        <f t="shared" si="15"/>
        <v>1450.7043108682435</v>
      </c>
      <c r="W90" s="45">
        <f t="shared" si="16"/>
        <v>4783.1426229508243</v>
      </c>
      <c r="X90" s="45">
        <f t="shared" si="14"/>
        <v>3.52</v>
      </c>
    </row>
    <row r="91" spans="2:24" x14ac:dyDescent="0.2">
      <c r="B91" s="68"/>
      <c r="C91" s="68"/>
      <c r="D91" s="68"/>
      <c r="E91" s="68">
        <v>69</v>
      </c>
      <c r="F91" s="69">
        <v>3.45</v>
      </c>
      <c r="M91" s="1"/>
      <c r="Q91" s="45">
        <f t="shared" si="17"/>
        <v>3.5028571428571431</v>
      </c>
      <c r="R91" s="45"/>
      <c r="S91" s="45">
        <f t="shared" si="12"/>
        <v>141.39344262295083</v>
      </c>
      <c r="T91" s="45">
        <f t="shared" si="13"/>
        <v>487.80737704918039</v>
      </c>
      <c r="U91" s="45"/>
      <c r="V91" s="45">
        <f t="shared" si="15"/>
        <v>1427.1948998178489</v>
      </c>
      <c r="W91" s="45">
        <f t="shared" si="16"/>
        <v>4700.3894960534353</v>
      </c>
      <c r="X91" s="45">
        <f t="shared" si="14"/>
        <v>3.45</v>
      </c>
    </row>
    <row r="92" spans="2:24" x14ac:dyDescent="0.2">
      <c r="B92" s="68"/>
      <c r="C92" s="68"/>
      <c r="D92" s="68"/>
      <c r="E92" s="68">
        <v>70</v>
      </c>
      <c r="F92" s="69">
        <v>3.46</v>
      </c>
      <c r="M92" s="1"/>
      <c r="Q92" s="45">
        <f t="shared" si="17"/>
        <v>3.4785714285714286</v>
      </c>
      <c r="R92" s="45"/>
      <c r="S92" s="45">
        <f t="shared" si="12"/>
        <v>141.80327868852459</v>
      </c>
      <c r="T92" s="45">
        <f t="shared" si="13"/>
        <v>490.63934426229508</v>
      </c>
      <c r="U92" s="45"/>
      <c r="V92" s="45">
        <f t="shared" si="15"/>
        <v>1404.1530054644791</v>
      </c>
      <c r="W92" s="45">
        <f t="shared" si="16"/>
        <v>4620.8949605343096</v>
      </c>
      <c r="X92" s="45">
        <f t="shared" si="14"/>
        <v>3.46</v>
      </c>
    </row>
    <row r="93" spans="2:24" x14ac:dyDescent="0.2">
      <c r="B93" s="68"/>
      <c r="C93" s="68"/>
      <c r="D93" s="68"/>
      <c r="E93" s="68">
        <v>71</v>
      </c>
      <c r="F93" s="69">
        <v>3.46</v>
      </c>
      <c r="M93" s="1"/>
      <c r="Q93" s="45">
        <f t="shared" si="17"/>
        <v>3.4571428571428577</v>
      </c>
      <c r="R93" s="45"/>
      <c r="S93" s="45">
        <f t="shared" si="12"/>
        <v>141.80327868852459</v>
      </c>
      <c r="T93" s="45">
        <f t="shared" si="13"/>
        <v>490.63934426229508</v>
      </c>
      <c r="U93" s="45"/>
      <c r="V93" s="45">
        <f t="shared" si="15"/>
        <v>1381.0443230115343</v>
      </c>
      <c r="W93" s="45">
        <f t="shared" si="16"/>
        <v>4540.9389192471208</v>
      </c>
      <c r="X93" s="45">
        <f t="shared" si="14"/>
        <v>3.46</v>
      </c>
    </row>
    <row r="94" spans="2:24" x14ac:dyDescent="0.2">
      <c r="B94" s="68"/>
      <c r="C94" s="68"/>
      <c r="D94" s="68"/>
      <c r="E94" s="68">
        <v>72</v>
      </c>
      <c r="F94" s="69">
        <v>3.44</v>
      </c>
      <c r="M94" s="1"/>
      <c r="Q94" s="45">
        <f t="shared" si="17"/>
        <v>3.4428571428571431</v>
      </c>
      <c r="R94" s="45"/>
      <c r="S94" s="45">
        <f t="shared" si="12"/>
        <v>140.98360655737704</v>
      </c>
      <c r="T94" s="45">
        <f t="shared" si="13"/>
        <v>484.98360655737702</v>
      </c>
      <c r="U94" s="45"/>
      <c r="V94" s="45">
        <f t="shared" si="15"/>
        <v>1357.9356405585895</v>
      </c>
      <c r="W94" s="45">
        <f t="shared" si="16"/>
        <v>4460.982877959932</v>
      </c>
      <c r="X94" s="45">
        <f t="shared" si="14"/>
        <v>3.44</v>
      </c>
    </row>
    <row r="95" spans="2:24" x14ac:dyDescent="0.2">
      <c r="B95" s="68"/>
      <c r="C95" s="68"/>
      <c r="D95" s="68"/>
      <c r="E95" s="68">
        <v>73</v>
      </c>
      <c r="F95" s="69">
        <v>3.44</v>
      </c>
      <c r="M95" s="1"/>
      <c r="Q95" s="45">
        <f t="shared" si="17"/>
        <v>3.44</v>
      </c>
      <c r="R95" s="45"/>
      <c r="S95" s="45">
        <f t="shared" si="12"/>
        <v>140.98360655737704</v>
      </c>
      <c r="T95" s="45">
        <f t="shared" si="13"/>
        <v>484.98360655737702</v>
      </c>
      <c r="U95" s="45"/>
      <c r="V95" s="45">
        <f t="shared" si="15"/>
        <v>1334.9605343047947</v>
      </c>
      <c r="W95" s="45">
        <f t="shared" si="16"/>
        <v>4381.9485124468783</v>
      </c>
      <c r="X95" s="45">
        <f t="shared" si="14"/>
        <v>3.44</v>
      </c>
    </row>
    <row r="96" spans="2:24" x14ac:dyDescent="0.2">
      <c r="B96" s="68"/>
      <c r="C96" s="68"/>
      <c r="D96" s="68"/>
      <c r="E96" s="68">
        <v>74</v>
      </c>
      <c r="F96" s="69">
        <v>3.43</v>
      </c>
      <c r="M96" s="1"/>
      <c r="Q96" s="45">
        <f t="shared" si="17"/>
        <v>3.4328571428571424</v>
      </c>
      <c r="R96" s="45"/>
      <c r="S96" s="45">
        <f t="shared" si="12"/>
        <v>140.57377049180329</v>
      </c>
      <c r="T96" s="45">
        <f t="shared" si="13"/>
        <v>482.16803278688531</v>
      </c>
      <c r="U96" s="45"/>
      <c r="V96" s="45">
        <f t="shared" si="15"/>
        <v>1311.9854280509999</v>
      </c>
      <c r="W96" s="45">
        <f t="shared" si="16"/>
        <v>4302.9141469338247</v>
      </c>
      <c r="X96" s="45">
        <f t="shared" si="14"/>
        <v>3.43</v>
      </c>
    </row>
    <row r="97" spans="2:24" x14ac:dyDescent="0.2">
      <c r="B97" s="68"/>
      <c r="C97" s="68"/>
      <c r="D97" s="68"/>
      <c r="E97" s="68">
        <v>75</v>
      </c>
      <c r="F97" s="69">
        <v>3.43</v>
      </c>
      <c r="M97" s="1"/>
      <c r="Q97" s="45">
        <f t="shared" si="17"/>
        <v>3.427142857142857</v>
      </c>
      <c r="R97" s="45"/>
      <c r="S97" s="45">
        <f t="shared" si="12"/>
        <v>140.57377049180329</v>
      </c>
      <c r="T97" s="45">
        <f t="shared" si="13"/>
        <v>482.16803278688531</v>
      </c>
      <c r="U97" s="45"/>
      <c r="V97" s="45">
        <f t="shared" si="15"/>
        <v>1289.07710989678</v>
      </c>
      <c r="W97" s="45">
        <f t="shared" si="16"/>
        <v>4224.3386156648512</v>
      </c>
      <c r="X97" s="45">
        <f t="shared" si="14"/>
        <v>3.43</v>
      </c>
    </row>
    <row r="98" spans="2:24" x14ac:dyDescent="0.2">
      <c r="B98" s="64"/>
      <c r="C98" s="64"/>
      <c r="D98" s="64"/>
      <c r="E98" s="64">
        <v>76</v>
      </c>
      <c r="F98" s="67">
        <v>3.42</v>
      </c>
      <c r="M98" s="1"/>
      <c r="Q98" s="5">
        <f t="shared" si="17"/>
        <v>3.4242857142857139</v>
      </c>
      <c r="S98" s="5">
        <f t="shared" si="12"/>
        <v>140.1639344262295</v>
      </c>
      <c r="T98" s="5">
        <f t="shared" si="13"/>
        <v>479.36065573770492</v>
      </c>
      <c r="U98" s="5"/>
      <c r="V98" s="5">
        <f t="shared" si="15"/>
        <v>1266.1687917425602</v>
      </c>
      <c r="W98" s="5">
        <f t="shared" si="16"/>
        <v>4145.7630843958777</v>
      </c>
      <c r="X98" s="5">
        <f t="shared" si="14"/>
        <v>3.42</v>
      </c>
    </row>
    <row r="99" spans="2:24" x14ac:dyDescent="0.2">
      <c r="B99" s="64"/>
      <c r="C99" s="64"/>
      <c r="D99" s="64"/>
      <c r="E99" s="64">
        <v>77</v>
      </c>
      <c r="F99" s="67">
        <v>3.42</v>
      </c>
      <c r="M99" s="1"/>
      <c r="Q99" s="5">
        <f t="shared" si="17"/>
        <v>3.4185714285714286</v>
      </c>
      <c r="S99" s="5">
        <f t="shared" si="12"/>
        <v>140.1639344262295</v>
      </c>
      <c r="T99" s="5">
        <f t="shared" si="13"/>
        <v>479.36065573770492</v>
      </c>
      <c r="U99" s="5"/>
      <c r="V99" s="5">
        <f t="shared" si="15"/>
        <v>1243.3272616879153</v>
      </c>
      <c r="W99" s="5">
        <f t="shared" si="16"/>
        <v>4067.6450516089926</v>
      </c>
      <c r="X99" s="5">
        <f t="shared" si="14"/>
        <v>3.42</v>
      </c>
    </row>
    <row r="100" spans="2:24" x14ac:dyDescent="0.2">
      <c r="B100" s="64"/>
      <c r="C100" s="64"/>
      <c r="D100" s="64"/>
      <c r="E100" s="64">
        <v>78</v>
      </c>
      <c r="F100" s="67">
        <v>3.41</v>
      </c>
      <c r="M100" s="1"/>
      <c r="Q100" s="5">
        <f t="shared" si="17"/>
        <v>3.4171428571428568</v>
      </c>
      <c r="S100" s="5">
        <f t="shared" si="12"/>
        <v>139.75409836065575</v>
      </c>
      <c r="T100" s="5">
        <f t="shared" si="13"/>
        <v>476.56147540983613</v>
      </c>
      <c r="U100" s="5"/>
      <c r="V100" s="5">
        <f t="shared" si="15"/>
        <v>1220.4857316332705</v>
      </c>
      <c r="W100" s="5">
        <f t="shared" si="16"/>
        <v>3989.5270188221075</v>
      </c>
      <c r="X100" s="5">
        <f t="shared" si="14"/>
        <v>3.41</v>
      </c>
    </row>
    <row r="101" spans="2:24" x14ac:dyDescent="0.2">
      <c r="B101" s="64"/>
      <c r="C101" s="64"/>
      <c r="D101" s="64"/>
      <c r="E101" s="64">
        <v>79</v>
      </c>
      <c r="F101" s="67">
        <v>3.41</v>
      </c>
      <c r="M101" s="1"/>
      <c r="Q101" s="5">
        <f t="shared" si="17"/>
        <v>3.4142857142857141</v>
      </c>
      <c r="S101" s="5">
        <f t="shared" si="12"/>
        <v>139.75409836065575</v>
      </c>
      <c r="T101" s="5">
        <f t="shared" si="13"/>
        <v>476.56147540983613</v>
      </c>
      <c r="U101" s="5"/>
      <c r="V101" s="5">
        <f t="shared" si="15"/>
        <v>1197.7109896782006</v>
      </c>
      <c r="W101" s="5">
        <f t="shared" si="16"/>
        <v>3911.8651487553193</v>
      </c>
      <c r="X101" s="5">
        <f t="shared" si="14"/>
        <v>3.41</v>
      </c>
    </row>
    <row r="102" spans="2:24" x14ac:dyDescent="0.2">
      <c r="B102" s="64"/>
      <c r="C102" s="64"/>
      <c r="D102" s="64"/>
      <c r="E102" s="64">
        <v>80</v>
      </c>
      <c r="F102" s="67">
        <v>3.42</v>
      </c>
      <c r="M102" s="1"/>
      <c r="Q102" s="5">
        <f t="shared" si="17"/>
        <v>3.4114285714285715</v>
      </c>
      <c r="S102" s="5">
        <f t="shared" si="12"/>
        <v>140.1639344262295</v>
      </c>
      <c r="T102" s="5">
        <f t="shared" si="13"/>
        <v>479.36065573770492</v>
      </c>
      <c r="U102" s="5"/>
      <c r="V102" s="5">
        <f t="shared" si="15"/>
        <v>1174.9362477231307</v>
      </c>
      <c r="W102" s="5">
        <f t="shared" si="16"/>
        <v>3834.2032786885311</v>
      </c>
      <c r="X102" s="5">
        <f t="shared" si="14"/>
        <v>3.42</v>
      </c>
    </row>
    <row r="103" spans="2:24" x14ac:dyDescent="0.2">
      <c r="B103" s="64"/>
      <c r="C103" s="64"/>
      <c r="D103" s="64"/>
      <c r="E103" s="64">
        <v>81</v>
      </c>
      <c r="F103" s="67">
        <v>3.41</v>
      </c>
      <c r="M103" s="1"/>
      <c r="Q103" s="5">
        <f t="shared" si="17"/>
        <v>3.41</v>
      </c>
      <c r="S103" s="5">
        <f t="shared" si="12"/>
        <v>139.75409836065575</v>
      </c>
      <c r="T103" s="5">
        <f t="shared" si="13"/>
        <v>476.56147540983613</v>
      </c>
      <c r="U103" s="5"/>
      <c r="V103" s="5">
        <f t="shared" si="15"/>
        <v>1152.0947176684858</v>
      </c>
      <c r="W103" s="5">
        <f t="shared" si="16"/>
        <v>3756.085245901646</v>
      </c>
      <c r="X103" s="5">
        <f t="shared" si="14"/>
        <v>3.41</v>
      </c>
    </row>
    <row r="104" spans="2:24" x14ac:dyDescent="0.2">
      <c r="B104" s="64"/>
      <c r="C104" s="64"/>
      <c r="D104" s="64"/>
      <c r="E104" s="64">
        <v>82</v>
      </c>
      <c r="F104" s="67">
        <v>3.41</v>
      </c>
      <c r="M104" s="1"/>
      <c r="Q104" s="5">
        <f t="shared" si="17"/>
        <v>3.4085714285714284</v>
      </c>
      <c r="S104" s="5">
        <f t="shared" si="12"/>
        <v>139.75409836065575</v>
      </c>
      <c r="T104" s="5">
        <f t="shared" si="13"/>
        <v>476.56147540983613</v>
      </c>
      <c r="U104" s="5"/>
      <c r="V104" s="5">
        <f t="shared" si="15"/>
        <v>1129.3199757134159</v>
      </c>
      <c r="W104" s="5">
        <f t="shared" si="16"/>
        <v>3678.4233758348578</v>
      </c>
      <c r="X104" s="5">
        <f t="shared" si="14"/>
        <v>3.41</v>
      </c>
    </row>
    <row r="105" spans="2:24" x14ac:dyDescent="0.2">
      <c r="B105" s="64"/>
      <c r="C105" s="64"/>
      <c r="D105" s="64"/>
      <c r="E105" s="64">
        <v>83</v>
      </c>
      <c r="F105" s="67">
        <v>3.41</v>
      </c>
      <c r="M105" s="1"/>
      <c r="Q105" s="5">
        <f t="shared" si="17"/>
        <v>3.4057142857142857</v>
      </c>
      <c r="S105" s="5">
        <f t="shared" si="12"/>
        <v>139.75409836065575</v>
      </c>
      <c r="T105" s="5">
        <f t="shared" si="13"/>
        <v>476.56147540983613</v>
      </c>
      <c r="U105" s="5"/>
      <c r="V105" s="5">
        <f t="shared" si="15"/>
        <v>1106.5452337583461</v>
      </c>
      <c r="W105" s="5">
        <f t="shared" si="16"/>
        <v>3600.7615057680696</v>
      </c>
      <c r="X105" s="5">
        <f t="shared" si="14"/>
        <v>3.41</v>
      </c>
    </row>
    <row r="106" spans="2:24" x14ac:dyDescent="0.2">
      <c r="B106" s="64"/>
      <c r="C106" s="64"/>
      <c r="D106" s="64"/>
      <c r="E106" s="64">
        <v>84</v>
      </c>
      <c r="F106" s="67">
        <v>3.4</v>
      </c>
      <c r="M106" s="1"/>
      <c r="Q106" s="5">
        <f t="shared" si="17"/>
        <v>3.402857142857143</v>
      </c>
      <c r="S106" s="5">
        <f t="shared" si="12"/>
        <v>139.34426229508196</v>
      </c>
      <c r="T106" s="5">
        <f t="shared" si="13"/>
        <v>473.77049180327867</v>
      </c>
      <c r="U106" s="5"/>
      <c r="V106" s="5">
        <f t="shared" si="15"/>
        <v>1083.7704918032762</v>
      </c>
      <c r="W106" s="5">
        <f t="shared" si="16"/>
        <v>3523.0996357012814</v>
      </c>
      <c r="X106" s="5">
        <f t="shared" si="14"/>
        <v>3.4</v>
      </c>
    </row>
    <row r="107" spans="2:24" x14ac:dyDescent="0.2">
      <c r="B107" s="64"/>
      <c r="C107" s="64"/>
      <c r="D107" s="64"/>
      <c r="E107" s="64">
        <v>85</v>
      </c>
      <c r="F107" s="67">
        <v>3.4</v>
      </c>
      <c r="M107" s="1"/>
      <c r="Q107" s="5">
        <f t="shared" si="17"/>
        <v>3.4</v>
      </c>
      <c r="S107" s="5">
        <f t="shared" si="12"/>
        <v>139.34426229508196</v>
      </c>
      <c r="T107" s="5">
        <f t="shared" si="13"/>
        <v>473.77049180327867</v>
      </c>
      <c r="U107" s="5"/>
      <c r="V107" s="5">
        <f t="shared" si="15"/>
        <v>1061.0625379477813</v>
      </c>
      <c r="W107" s="5">
        <f t="shared" si="16"/>
        <v>3445.8925925925987</v>
      </c>
      <c r="X107" s="5">
        <f t="shared" si="14"/>
        <v>3.4</v>
      </c>
    </row>
    <row r="108" spans="2:24" x14ac:dyDescent="0.2">
      <c r="B108" s="64"/>
      <c r="C108" s="64"/>
      <c r="D108" s="64"/>
      <c r="E108" s="64">
        <v>86</v>
      </c>
      <c r="F108" s="67">
        <v>3.4</v>
      </c>
      <c r="M108" s="1"/>
      <c r="Q108" s="5">
        <f t="shared" si="17"/>
        <v>3.3957142857142855</v>
      </c>
      <c r="S108" s="5">
        <f t="shared" si="12"/>
        <v>139.34426229508196</v>
      </c>
      <c r="T108" s="5">
        <f t="shared" si="13"/>
        <v>473.77049180327867</v>
      </c>
      <c r="U108" s="5"/>
      <c r="V108" s="5">
        <f t="shared" si="15"/>
        <v>1038.3545840922864</v>
      </c>
      <c r="W108" s="5">
        <f t="shared" si="16"/>
        <v>3368.6855494839165</v>
      </c>
      <c r="X108" s="5">
        <f t="shared" si="14"/>
        <v>3.4</v>
      </c>
    </row>
    <row r="109" spans="2:24" x14ac:dyDescent="0.2">
      <c r="B109" s="64"/>
      <c r="C109" s="64"/>
      <c r="D109" s="64"/>
      <c r="E109" s="64">
        <v>87</v>
      </c>
      <c r="F109" s="67">
        <v>3.39</v>
      </c>
      <c r="M109" s="1"/>
      <c r="Q109" s="5">
        <f t="shared" si="17"/>
        <v>3.3928571428571428</v>
      </c>
      <c r="S109" s="5">
        <f t="shared" si="12"/>
        <v>138.9344262295082</v>
      </c>
      <c r="T109" s="5">
        <f t="shared" si="13"/>
        <v>470.98770491803282</v>
      </c>
      <c r="U109" s="5"/>
      <c r="V109" s="5">
        <f t="shared" si="15"/>
        <v>1015.6466302367916</v>
      </c>
      <c r="W109" s="5">
        <f t="shared" si="16"/>
        <v>3291.4785063752342</v>
      </c>
      <c r="X109" s="5">
        <f t="shared" si="14"/>
        <v>3.39</v>
      </c>
    </row>
    <row r="110" spans="2:24" x14ac:dyDescent="0.2">
      <c r="B110" s="64"/>
      <c r="C110" s="64"/>
      <c r="D110" s="64"/>
      <c r="E110" s="64">
        <v>88</v>
      </c>
      <c r="F110" s="67">
        <v>3.39</v>
      </c>
      <c r="M110" s="1"/>
      <c r="Q110" s="5">
        <f t="shared" si="17"/>
        <v>3.3899999999999997</v>
      </c>
      <c r="S110" s="5">
        <f t="shared" si="12"/>
        <v>138.9344262295082</v>
      </c>
      <c r="T110" s="5">
        <f t="shared" si="13"/>
        <v>470.98770491803282</v>
      </c>
      <c r="U110" s="5"/>
      <c r="V110" s="5">
        <f t="shared" si="15"/>
        <v>993.00546448087175</v>
      </c>
      <c r="W110" s="5">
        <f t="shared" si="16"/>
        <v>3214.7249544626661</v>
      </c>
      <c r="X110" s="5">
        <f t="shared" si="14"/>
        <v>3.39</v>
      </c>
    </row>
    <row r="111" spans="2:24" x14ac:dyDescent="0.2">
      <c r="B111" s="64"/>
      <c r="C111" s="64"/>
      <c r="D111" s="64"/>
      <c r="E111" s="64">
        <v>89</v>
      </c>
      <c r="F111" s="67">
        <v>3.39</v>
      </c>
      <c r="M111" s="1"/>
      <c r="Q111" s="5">
        <f t="shared" si="17"/>
        <v>3.3871428571428566</v>
      </c>
      <c r="S111" s="5">
        <f t="shared" si="12"/>
        <v>138.9344262295082</v>
      </c>
      <c r="T111" s="5">
        <f t="shared" si="13"/>
        <v>470.98770491803282</v>
      </c>
      <c r="U111" s="5"/>
      <c r="V111" s="5">
        <f t="shared" si="15"/>
        <v>970.36429872495194</v>
      </c>
      <c r="W111" s="5">
        <f t="shared" si="16"/>
        <v>3137.971402550098</v>
      </c>
      <c r="X111" s="5">
        <f t="shared" si="14"/>
        <v>3.39</v>
      </c>
    </row>
    <row r="112" spans="2:24" x14ac:dyDescent="0.2">
      <c r="B112" s="64"/>
      <c r="C112" s="64"/>
      <c r="D112" s="64"/>
      <c r="E112" s="64">
        <v>90</v>
      </c>
      <c r="F112" s="67">
        <v>3.38</v>
      </c>
      <c r="M112" s="1"/>
      <c r="Q112" s="5">
        <f t="shared" si="17"/>
        <v>3.382857142857143</v>
      </c>
      <c r="S112" s="5">
        <f t="shared" si="12"/>
        <v>138.52459016393445</v>
      </c>
      <c r="T112" s="5">
        <f t="shared" si="13"/>
        <v>468.2131147540984</v>
      </c>
      <c r="U112" s="5"/>
      <c r="V112" s="5">
        <f t="shared" si="15"/>
        <v>947.72313296903212</v>
      </c>
      <c r="W112" s="5">
        <f t="shared" si="16"/>
        <v>3061.2178506375299</v>
      </c>
      <c r="X112" s="5">
        <f t="shared" si="14"/>
        <v>3.38</v>
      </c>
    </row>
    <row r="113" spans="2:24" x14ac:dyDescent="0.2">
      <c r="B113" s="64"/>
      <c r="C113" s="64"/>
      <c r="D113" s="64"/>
      <c r="E113" s="64">
        <v>91</v>
      </c>
      <c r="F113" s="67">
        <v>3.38</v>
      </c>
      <c r="M113" s="1"/>
      <c r="Q113" s="5">
        <f t="shared" si="17"/>
        <v>3.3814285714285712</v>
      </c>
      <c r="S113" s="5">
        <f t="shared" si="12"/>
        <v>138.52459016393445</v>
      </c>
      <c r="T113" s="5">
        <f t="shared" si="13"/>
        <v>468.2131147540984</v>
      </c>
      <c r="U113" s="5"/>
      <c r="V113" s="5">
        <f t="shared" si="15"/>
        <v>925.14875531268729</v>
      </c>
      <c r="W113" s="5">
        <f t="shared" si="16"/>
        <v>2984.9164541590844</v>
      </c>
      <c r="X113" s="5">
        <f t="shared" si="14"/>
        <v>3.38</v>
      </c>
    </row>
    <row r="114" spans="2:24" x14ac:dyDescent="0.2">
      <c r="B114" s="64"/>
      <c r="C114" s="64"/>
      <c r="D114" s="64"/>
      <c r="E114" s="64">
        <v>92</v>
      </c>
      <c r="F114" s="67">
        <v>3.38</v>
      </c>
      <c r="M114" s="1"/>
      <c r="Q114" s="5">
        <f t="shared" si="17"/>
        <v>3.3785714285714286</v>
      </c>
      <c r="S114" s="5">
        <f t="shared" si="12"/>
        <v>138.52459016393445</v>
      </c>
      <c r="T114" s="5">
        <f t="shared" si="13"/>
        <v>468.2131147540984</v>
      </c>
      <c r="U114" s="5"/>
      <c r="V114" s="5">
        <f t="shared" si="15"/>
        <v>902.57437765634245</v>
      </c>
      <c r="W114" s="5">
        <f t="shared" si="16"/>
        <v>2908.6150576806385</v>
      </c>
      <c r="X114" s="5">
        <f t="shared" si="14"/>
        <v>3.38</v>
      </c>
    </row>
    <row r="115" spans="2:24" x14ac:dyDescent="0.2">
      <c r="B115" s="64"/>
      <c r="C115" s="64"/>
      <c r="D115" s="64"/>
      <c r="E115" s="64">
        <v>93</v>
      </c>
      <c r="F115" s="67">
        <v>3.38</v>
      </c>
      <c r="M115" s="1"/>
      <c r="Q115" s="5">
        <f t="shared" si="17"/>
        <v>3.3742857142857146</v>
      </c>
      <c r="S115" s="5">
        <f t="shared" si="12"/>
        <v>138.52459016393445</v>
      </c>
      <c r="T115" s="5">
        <f t="shared" si="13"/>
        <v>468.2131147540984</v>
      </c>
      <c r="U115" s="5"/>
      <c r="V115" s="5">
        <f t="shared" si="15"/>
        <v>879.99999999999761</v>
      </c>
      <c r="W115" s="5">
        <f t="shared" si="16"/>
        <v>2832.3136612021926</v>
      </c>
      <c r="X115" s="5">
        <f t="shared" si="14"/>
        <v>3.38</v>
      </c>
    </row>
    <row r="116" spans="2:24" x14ac:dyDescent="0.2">
      <c r="B116" s="64"/>
      <c r="C116" s="64"/>
      <c r="D116" s="64"/>
      <c r="E116" s="64">
        <v>94</v>
      </c>
      <c r="F116" s="67">
        <v>3.37</v>
      </c>
      <c r="M116" s="1"/>
      <c r="Q116" s="5">
        <f t="shared" si="17"/>
        <v>3.3728571428571432</v>
      </c>
      <c r="S116" s="5">
        <f t="shared" si="12"/>
        <v>138.11475409836066</v>
      </c>
      <c r="T116" s="5">
        <f t="shared" si="13"/>
        <v>465.44672131147547</v>
      </c>
      <c r="U116" s="5"/>
      <c r="V116" s="5">
        <f t="shared" si="15"/>
        <v>857.42562234365278</v>
      </c>
      <c r="W116" s="5">
        <f t="shared" si="16"/>
        <v>2756.0122647237467</v>
      </c>
      <c r="X116" s="5">
        <f t="shared" si="14"/>
        <v>3.37</v>
      </c>
    </row>
    <row r="117" spans="2:24" x14ac:dyDescent="0.2">
      <c r="B117" s="64"/>
      <c r="C117" s="64"/>
      <c r="D117" s="64"/>
      <c r="E117" s="64">
        <v>95</v>
      </c>
      <c r="F117" s="67">
        <v>3.37</v>
      </c>
      <c r="M117" s="1"/>
      <c r="Q117" s="5">
        <f t="shared" si="17"/>
        <v>3.3685714285714288</v>
      </c>
      <c r="S117" s="5">
        <f t="shared" si="12"/>
        <v>138.11475409836066</v>
      </c>
      <c r="T117" s="5">
        <f t="shared" si="13"/>
        <v>465.44672131147547</v>
      </c>
      <c r="U117" s="5"/>
      <c r="V117" s="5">
        <f t="shared" si="15"/>
        <v>834.91803278688292</v>
      </c>
      <c r="W117" s="5">
        <f t="shared" si="16"/>
        <v>2680.1616879174321</v>
      </c>
      <c r="X117" s="5">
        <f t="shared" si="14"/>
        <v>3.37</v>
      </c>
    </row>
    <row r="118" spans="2:24" x14ac:dyDescent="0.2">
      <c r="B118" s="64"/>
      <c r="C118" s="64"/>
      <c r="D118" s="64"/>
      <c r="E118" s="64">
        <v>96</v>
      </c>
      <c r="F118" s="67">
        <v>3.37</v>
      </c>
      <c r="M118" s="1"/>
      <c r="Q118" s="5">
        <f t="shared" si="17"/>
        <v>3.3657142857142861</v>
      </c>
      <c r="S118" s="5">
        <f t="shared" si="12"/>
        <v>138.11475409836066</v>
      </c>
      <c r="T118" s="5">
        <f t="shared" si="13"/>
        <v>465.44672131147547</v>
      </c>
      <c r="U118" s="5"/>
      <c r="V118" s="5">
        <f t="shared" si="15"/>
        <v>812.41044323011306</v>
      </c>
      <c r="W118" s="5">
        <f t="shared" si="16"/>
        <v>2604.3111111111175</v>
      </c>
      <c r="X118" s="5">
        <f t="shared" si="14"/>
        <v>3.37</v>
      </c>
    </row>
    <row r="119" spans="2:24" x14ac:dyDescent="0.2">
      <c r="B119" s="64"/>
      <c r="C119" s="64"/>
      <c r="D119" s="64"/>
      <c r="E119" s="64">
        <v>97</v>
      </c>
      <c r="F119" s="67">
        <v>3.36</v>
      </c>
      <c r="M119" s="1"/>
      <c r="Q119" s="5">
        <f t="shared" si="17"/>
        <v>3.36</v>
      </c>
      <c r="S119" s="5">
        <f t="shared" ref="S119:S150" si="18">1000*F119/$D$14</f>
        <v>137.70491803278691</v>
      </c>
      <c r="T119" s="5">
        <f t="shared" ref="T119:T150" si="19">F119*S119</f>
        <v>462.68852459016398</v>
      </c>
      <c r="U119" s="5"/>
      <c r="V119" s="5">
        <f t="shared" si="15"/>
        <v>789.9028536733432</v>
      </c>
      <c r="W119" s="5">
        <f t="shared" si="16"/>
        <v>2528.4605343048029</v>
      </c>
      <c r="X119" s="5">
        <f t="shared" ref="X119:X150" si="20">F119</f>
        <v>3.36</v>
      </c>
    </row>
    <row r="120" spans="2:24" x14ac:dyDescent="0.2">
      <c r="B120" s="64"/>
      <c r="C120" s="64"/>
      <c r="D120" s="64"/>
      <c r="E120" s="64">
        <v>98</v>
      </c>
      <c r="F120" s="67">
        <v>3.36</v>
      </c>
      <c r="M120" s="1"/>
      <c r="Q120" s="5">
        <f t="shared" si="17"/>
        <v>3.3571428571428572</v>
      </c>
      <c r="S120" s="5">
        <f t="shared" si="18"/>
        <v>137.70491803278691</v>
      </c>
      <c r="T120" s="5">
        <f t="shared" si="19"/>
        <v>462.68852459016398</v>
      </c>
      <c r="U120" s="5"/>
      <c r="V120" s="5">
        <f t="shared" ref="V120:V151" si="21">V119-($D$18/60 * S119)</f>
        <v>767.46205221614832</v>
      </c>
      <c r="W120" s="5">
        <f t="shared" ref="W120:W151" si="22">W119-($D$18/60 * T119)</f>
        <v>2453.0594414086281</v>
      </c>
      <c r="X120" s="5">
        <f t="shared" si="20"/>
        <v>3.36</v>
      </c>
    </row>
    <row r="121" spans="2:24" x14ac:dyDescent="0.2">
      <c r="B121" s="64"/>
      <c r="C121" s="64"/>
      <c r="D121" s="64"/>
      <c r="E121" s="64">
        <v>99</v>
      </c>
      <c r="F121" s="67">
        <v>3.35</v>
      </c>
      <c r="M121" s="1"/>
      <c r="Q121" s="5">
        <f t="shared" si="17"/>
        <v>3.3514285714285714</v>
      </c>
      <c r="S121" s="5">
        <f t="shared" si="18"/>
        <v>137.29508196721312</v>
      </c>
      <c r="T121" s="5">
        <f t="shared" si="19"/>
        <v>459.93852459016398</v>
      </c>
      <c r="U121" s="5"/>
      <c r="V121" s="5">
        <f t="shared" si="21"/>
        <v>745.02125075895344</v>
      </c>
      <c r="W121" s="5">
        <f t="shared" si="22"/>
        <v>2377.6583485124534</v>
      </c>
      <c r="X121" s="5">
        <f t="shared" si="20"/>
        <v>3.35</v>
      </c>
    </row>
    <row r="122" spans="2:24" x14ac:dyDescent="0.2">
      <c r="B122" s="64"/>
      <c r="C122" s="64"/>
      <c r="D122" s="64"/>
      <c r="E122" s="64">
        <v>100</v>
      </c>
      <c r="F122" s="67">
        <v>3.35</v>
      </c>
      <c r="M122" s="1"/>
      <c r="Q122" s="5">
        <f t="shared" ref="Q122:Q153" si="23">(F119+F120+F121+F122+F123+F124+F126)/7</f>
        <v>3.3328571428571427</v>
      </c>
      <c r="S122" s="5">
        <f t="shared" si="18"/>
        <v>137.29508196721312</v>
      </c>
      <c r="T122" s="5">
        <f t="shared" si="19"/>
        <v>459.93852459016398</v>
      </c>
      <c r="U122" s="5"/>
      <c r="V122" s="5">
        <f t="shared" si="21"/>
        <v>722.64723740133354</v>
      </c>
      <c r="W122" s="5">
        <f t="shared" si="22"/>
        <v>2302.7054037644266</v>
      </c>
      <c r="X122" s="5">
        <f t="shared" si="20"/>
        <v>3.35</v>
      </c>
    </row>
    <row r="123" spans="2:24" x14ac:dyDescent="0.2">
      <c r="B123" s="64"/>
      <c r="C123" s="64"/>
      <c r="D123" s="64"/>
      <c r="E123" s="64">
        <v>101</v>
      </c>
      <c r="F123" s="67">
        <v>3.34</v>
      </c>
      <c r="M123" s="1"/>
      <c r="Q123" s="5">
        <f t="shared" si="23"/>
        <v>3.3300000000000005</v>
      </c>
      <c r="S123" s="5">
        <f t="shared" si="18"/>
        <v>136.88524590163937</v>
      </c>
      <c r="T123" s="5">
        <f t="shared" si="19"/>
        <v>457.19672131147547</v>
      </c>
      <c r="U123" s="5"/>
      <c r="V123" s="5">
        <f t="shared" si="21"/>
        <v>700.27322404371364</v>
      </c>
      <c r="W123" s="5">
        <f t="shared" si="22"/>
        <v>2227.7524590163998</v>
      </c>
      <c r="X123" s="5">
        <f t="shared" si="20"/>
        <v>3.34</v>
      </c>
    </row>
    <row r="124" spans="2:24" x14ac:dyDescent="0.2">
      <c r="B124" s="64"/>
      <c r="C124" s="64"/>
      <c r="D124" s="64"/>
      <c r="E124" s="64">
        <v>102</v>
      </c>
      <c r="F124" s="67">
        <v>3.34</v>
      </c>
      <c r="M124" s="1"/>
      <c r="Q124" s="5">
        <f t="shared" si="23"/>
        <v>3.3114285714285714</v>
      </c>
      <c r="S124" s="5">
        <f t="shared" si="18"/>
        <v>136.88524590163937</v>
      </c>
      <c r="T124" s="5">
        <f t="shared" si="19"/>
        <v>457.19672131147547</v>
      </c>
      <c r="U124" s="5"/>
      <c r="V124" s="5">
        <f t="shared" si="21"/>
        <v>677.96599878566872</v>
      </c>
      <c r="W124" s="5">
        <f t="shared" si="22"/>
        <v>2153.2463266545296</v>
      </c>
      <c r="X124" s="5">
        <f t="shared" si="20"/>
        <v>3.34</v>
      </c>
    </row>
    <row r="125" spans="2:24" x14ac:dyDescent="0.2">
      <c r="B125" s="68" t="s">
        <v>52</v>
      </c>
      <c r="C125" s="68"/>
      <c r="D125" s="68"/>
      <c r="E125" s="68">
        <v>103</v>
      </c>
      <c r="F125" s="69">
        <v>3.33</v>
      </c>
      <c r="M125" s="1"/>
      <c r="Q125" s="45">
        <f t="shared" si="23"/>
        <v>3.3028571428571425</v>
      </c>
      <c r="R125" s="45"/>
      <c r="S125" s="45">
        <f t="shared" si="18"/>
        <v>136.47540983606558</v>
      </c>
      <c r="T125" s="45">
        <f t="shared" si="19"/>
        <v>454.4631147540984</v>
      </c>
      <c r="U125" s="45"/>
      <c r="V125" s="45">
        <f t="shared" si="21"/>
        <v>655.65877352762379</v>
      </c>
      <c r="W125" s="45">
        <f t="shared" si="22"/>
        <v>2078.7401942926595</v>
      </c>
      <c r="X125" s="45">
        <f t="shared" si="20"/>
        <v>3.33</v>
      </c>
    </row>
    <row r="126" spans="2:24" x14ac:dyDescent="0.2">
      <c r="B126" s="68"/>
      <c r="C126" s="68"/>
      <c r="D126" s="68"/>
      <c r="E126" s="68">
        <v>104</v>
      </c>
      <c r="F126" s="69">
        <v>3.23</v>
      </c>
      <c r="M126" s="1"/>
      <c r="Q126" s="45">
        <f t="shared" si="23"/>
        <v>3.2857142857142856</v>
      </c>
      <c r="R126" s="45"/>
      <c r="S126" s="45">
        <f t="shared" si="18"/>
        <v>132.37704918032787</v>
      </c>
      <c r="T126" s="45">
        <f t="shared" si="19"/>
        <v>427.57786885245901</v>
      </c>
      <c r="U126" s="45"/>
      <c r="V126" s="45">
        <f t="shared" si="21"/>
        <v>633.41833636915385</v>
      </c>
      <c r="W126" s="45">
        <f t="shared" si="22"/>
        <v>2004.6795385549544</v>
      </c>
      <c r="X126" s="45">
        <f t="shared" si="20"/>
        <v>3.23</v>
      </c>
    </row>
    <row r="127" spans="2:24" x14ac:dyDescent="0.2">
      <c r="B127" s="68"/>
      <c r="C127" s="68"/>
      <c r="D127" s="68"/>
      <c r="E127" s="68">
        <v>105</v>
      </c>
      <c r="F127" s="69">
        <v>3.24</v>
      </c>
      <c r="M127" s="1"/>
      <c r="Q127" s="45">
        <f t="shared" si="23"/>
        <v>3.2757142857142858</v>
      </c>
      <c r="R127" s="45"/>
      <c r="S127" s="45">
        <f t="shared" si="18"/>
        <v>132.78688524590166</v>
      </c>
      <c r="T127" s="45">
        <f t="shared" si="19"/>
        <v>430.22950819672138</v>
      </c>
      <c r="U127" s="45"/>
      <c r="V127" s="45">
        <f t="shared" si="21"/>
        <v>611.8457802064338</v>
      </c>
      <c r="W127" s="45">
        <f t="shared" si="22"/>
        <v>1935.0001821493686</v>
      </c>
      <c r="X127" s="45">
        <f t="shared" si="20"/>
        <v>3.24</v>
      </c>
    </row>
    <row r="128" spans="2:24" x14ac:dyDescent="0.2">
      <c r="B128" s="68"/>
      <c r="C128" s="68"/>
      <c r="D128" s="68"/>
      <c r="E128" s="68">
        <v>106</v>
      </c>
      <c r="F128" s="69">
        <v>3.24</v>
      </c>
      <c r="M128" s="1"/>
      <c r="Q128" s="45">
        <f t="shared" si="23"/>
        <v>3.2671428571428578</v>
      </c>
      <c r="R128" s="45"/>
      <c r="S128" s="45">
        <f t="shared" si="18"/>
        <v>132.78688524590166</v>
      </c>
      <c r="T128" s="45">
        <f t="shared" si="19"/>
        <v>430.22950819672138</v>
      </c>
      <c r="U128" s="45"/>
      <c r="V128" s="45">
        <f t="shared" si="21"/>
        <v>590.20643594413866</v>
      </c>
      <c r="W128" s="45">
        <f t="shared" si="22"/>
        <v>1864.8887067395326</v>
      </c>
      <c r="X128" s="45">
        <f t="shared" si="20"/>
        <v>3.24</v>
      </c>
    </row>
    <row r="129" spans="2:24" x14ac:dyDescent="0.2">
      <c r="B129" s="64"/>
      <c r="C129" s="64"/>
      <c r="D129" s="64"/>
      <c r="E129" s="64">
        <v>107</v>
      </c>
      <c r="F129" s="67">
        <v>3.29</v>
      </c>
      <c r="M129" s="1"/>
      <c r="Q129" s="5">
        <f t="shared" si="23"/>
        <v>3.2542857142857144</v>
      </c>
      <c r="S129" s="5">
        <f t="shared" si="18"/>
        <v>134.8360655737705</v>
      </c>
      <c r="T129" s="5">
        <f t="shared" si="19"/>
        <v>443.61065573770492</v>
      </c>
      <c r="U129" s="5"/>
      <c r="V129" s="5">
        <f t="shared" si="21"/>
        <v>568.56709168184352</v>
      </c>
      <c r="W129" s="5">
        <f t="shared" si="22"/>
        <v>1794.7772313296964</v>
      </c>
      <c r="X129" s="5">
        <f t="shared" si="20"/>
        <v>3.29</v>
      </c>
    </row>
    <row r="130" spans="2:24" x14ac:dyDescent="0.2">
      <c r="B130" s="64"/>
      <c r="C130" s="64"/>
      <c r="D130" s="64"/>
      <c r="E130" s="64">
        <v>108</v>
      </c>
      <c r="F130" s="67">
        <v>3.28</v>
      </c>
      <c r="M130" s="1"/>
      <c r="Q130" s="5">
        <f t="shared" si="23"/>
        <v>3.2571428571428571</v>
      </c>
      <c r="S130" s="5">
        <f t="shared" si="18"/>
        <v>134.42622950819674</v>
      </c>
      <c r="T130" s="5">
        <f t="shared" si="19"/>
        <v>440.91803278688531</v>
      </c>
      <c r="U130" s="5"/>
      <c r="V130" s="5">
        <f t="shared" si="21"/>
        <v>546.59380692167349</v>
      </c>
      <c r="W130" s="5">
        <f t="shared" si="22"/>
        <v>1722.485124468737</v>
      </c>
      <c r="X130" s="5">
        <f t="shared" si="20"/>
        <v>3.28</v>
      </c>
    </row>
    <row r="131" spans="2:24" x14ac:dyDescent="0.2">
      <c r="B131" s="64"/>
      <c r="C131" s="64"/>
      <c r="D131" s="64"/>
      <c r="E131" s="64">
        <v>109</v>
      </c>
      <c r="F131" s="67">
        <v>3.26</v>
      </c>
      <c r="M131" s="1"/>
      <c r="Q131" s="5">
        <f t="shared" si="23"/>
        <v>3.2557142857142858</v>
      </c>
      <c r="S131" s="5">
        <f t="shared" si="18"/>
        <v>133.6065573770492</v>
      </c>
      <c r="T131" s="5">
        <f t="shared" si="19"/>
        <v>435.55737704918039</v>
      </c>
      <c r="U131" s="5"/>
      <c r="V131" s="5">
        <f t="shared" si="21"/>
        <v>524.68731026107844</v>
      </c>
      <c r="W131" s="5">
        <f t="shared" si="22"/>
        <v>1650.6318154219853</v>
      </c>
      <c r="X131" s="5">
        <f t="shared" si="20"/>
        <v>3.26</v>
      </c>
    </row>
    <row r="132" spans="2:24" x14ac:dyDescent="0.2">
      <c r="B132" s="64"/>
      <c r="C132" s="64"/>
      <c r="D132" s="64"/>
      <c r="E132" s="64">
        <v>110</v>
      </c>
      <c r="F132" s="67">
        <v>3.26</v>
      </c>
      <c r="M132" s="1"/>
      <c r="Q132" s="5">
        <f t="shared" si="23"/>
        <v>3.2528571428571427</v>
      </c>
      <c r="S132" s="5">
        <f t="shared" si="18"/>
        <v>133.6065573770492</v>
      </c>
      <c r="T132" s="5">
        <f t="shared" si="19"/>
        <v>435.55737704918039</v>
      </c>
      <c r="U132" s="5"/>
      <c r="V132" s="5">
        <f t="shared" si="21"/>
        <v>502.9143897996334</v>
      </c>
      <c r="W132" s="5">
        <f t="shared" si="22"/>
        <v>1579.6520947176743</v>
      </c>
      <c r="X132" s="5">
        <f t="shared" si="20"/>
        <v>3.26</v>
      </c>
    </row>
    <row r="133" spans="2:24" x14ac:dyDescent="0.2">
      <c r="B133" s="64"/>
      <c r="C133" s="64"/>
      <c r="D133" s="64"/>
      <c r="E133" s="64">
        <v>111</v>
      </c>
      <c r="F133" s="67">
        <v>3.24</v>
      </c>
      <c r="M133" s="1"/>
      <c r="Q133" s="5">
        <f t="shared" si="23"/>
        <v>3.2428571428571429</v>
      </c>
      <c r="S133" s="5">
        <f t="shared" si="18"/>
        <v>132.78688524590166</v>
      </c>
      <c r="T133" s="5">
        <f t="shared" si="19"/>
        <v>430.22950819672138</v>
      </c>
      <c r="U133" s="5"/>
      <c r="V133" s="5">
        <f t="shared" si="21"/>
        <v>481.14146933818836</v>
      </c>
      <c r="W133" s="5">
        <f t="shared" si="22"/>
        <v>1508.6723740133634</v>
      </c>
      <c r="X133" s="5">
        <f t="shared" si="20"/>
        <v>3.24</v>
      </c>
    </row>
    <row r="134" spans="2:24" x14ac:dyDescent="0.2">
      <c r="B134" s="64"/>
      <c r="C134" s="64"/>
      <c r="D134" s="64"/>
      <c r="E134" s="64">
        <v>112</v>
      </c>
      <c r="F134" s="67">
        <v>3.23</v>
      </c>
      <c r="M134" s="1"/>
      <c r="Q134" s="5">
        <f t="shared" si="23"/>
        <v>3.2314285714285718</v>
      </c>
      <c r="S134" s="5">
        <f t="shared" si="18"/>
        <v>132.37704918032787</v>
      </c>
      <c r="T134" s="5">
        <f t="shared" si="19"/>
        <v>427.57786885245901</v>
      </c>
      <c r="U134" s="5"/>
      <c r="V134" s="5">
        <f t="shared" si="21"/>
        <v>459.50212507589328</v>
      </c>
      <c r="W134" s="5">
        <f t="shared" si="22"/>
        <v>1438.5608986035272</v>
      </c>
      <c r="X134" s="5">
        <f t="shared" si="20"/>
        <v>3.23</v>
      </c>
    </row>
    <row r="135" spans="2:24" x14ac:dyDescent="0.2">
      <c r="B135" s="64"/>
      <c r="C135" s="64"/>
      <c r="D135" s="64"/>
      <c r="E135" s="64">
        <v>113</v>
      </c>
      <c r="F135" s="67">
        <v>3.22</v>
      </c>
      <c r="M135" s="1"/>
      <c r="Q135" s="5">
        <f t="shared" si="23"/>
        <v>3.2242857142857142</v>
      </c>
      <c r="S135" s="5">
        <f t="shared" si="18"/>
        <v>131.96721311475412</v>
      </c>
      <c r="T135" s="5">
        <f t="shared" si="19"/>
        <v>424.93442622950829</v>
      </c>
      <c r="U135" s="5"/>
      <c r="V135" s="5">
        <f t="shared" si="21"/>
        <v>437.92956891317317</v>
      </c>
      <c r="W135" s="5">
        <f t="shared" si="22"/>
        <v>1368.8815421979414</v>
      </c>
      <c r="X135" s="5">
        <f t="shared" si="20"/>
        <v>3.22</v>
      </c>
    </row>
    <row r="136" spans="2:24" x14ac:dyDescent="0.2">
      <c r="B136" s="64"/>
      <c r="C136" s="64"/>
      <c r="D136" s="64"/>
      <c r="E136" s="64">
        <v>114</v>
      </c>
      <c r="F136" s="67">
        <v>3.21</v>
      </c>
      <c r="M136" s="1"/>
      <c r="Q136" s="5">
        <f t="shared" si="23"/>
        <v>3.2142857142857149</v>
      </c>
      <c r="S136" s="5">
        <f t="shared" si="18"/>
        <v>131.55737704918033</v>
      </c>
      <c r="T136" s="5">
        <f t="shared" si="19"/>
        <v>422.29918032786884</v>
      </c>
      <c r="U136" s="5"/>
      <c r="V136" s="5">
        <f t="shared" si="21"/>
        <v>416.42380085002804</v>
      </c>
      <c r="W136" s="5">
        <f t="shared" si="22"/>
        <v>1299.632969034614</v>
      </c>
      <c r="X136" s="5">
        <f t="shared" si="20"/>
        <v>3.21</v>
      </c>
    </row>
    <row r="137" spans="2:24" x14ac:dyDescent="0.2">
      <c r="B137" s="64"/>
      <c r="C137" s="64"/>
      <c r="D137" s="64"/>
      <c r="E137" s="64">
        <v>115</v>
      </c>
      <c r="F137" s="67">
        <v>3.21</v>
      </c>
      <c r="M137" s="1"/>
      <c r="Q137" s="5">
        <f t="shared" si="23"/>
        <v>3.2085714285714286</v>
      </c>
      <c r="S137" s="5">
        <f t="shared" si="18"/>
        <v>131.55737704918033</v>
      </c>
      <c r="T137" s="5">
        <f t="shared" si="19"/>
        <v>422.29918032786884</v>
      </c>
      <c r="U137" s="5"/>
      <c r="V137" s="5">
        <f t="shared" si="21"/>
        <v>394.9848208864579</v>
      </c>
      <c r="W137" s="5">
        <f t="shared" si="22"/>
        <v>1230.8138433515539</v>
      </c>
      <c r="X137" s="5">
        <f t="shared" si="20"/>
        <v>3.21</v>
      </c>
    </row>
    <row r="138" spans="2:24" x14ac:dyDescent="0.2">
      <c r="B138" s="64"/>
      <c r="C138" s="64"/>
      <c r="D138" s="64"/>
      <c r="E138" s="64">
        <v>116</v>
      </c>
      <c r="F138" s="67">
        <v>3.2</v>
      </c>
      <c r="M138" s="1"/>
      <c r="Q138" s="5">
        <f t="shared" si="23"/>
        <v>3.2014285714285715</v>
      </c>
      <c r="S138" s="5">
        <f t="shared" si="18"/>
        <v>131.14754098360658</v>
      </c>
      <c r="T138" s="5">
        <f t="shared" si="19"/>
        <v>419.67213114754105</v>
      </c>
      <c r="U138" s="5"/>
      <c r="V138" s="5">
        <f t="shared" si="21"/>
        <v>373.54584092288775</v>
      </c>
      <c r="W138" s="5">
        <f t="shared" si="22"/>
        <v>1161.9947176684939</v>
      </c>
      <c r="X138" s="5">
        <f t="shared" si="20"/>
        <v>3.2</v>
      </c>
    </row>
    <row r="139" spans="2:24" x14ac:dyDescent="0.2">
      <c r="B139" s="64"/>
      <c r="C139" s="64"/>
      <c r="D139" s="64"/>
      <c r="E139" s="64">
        <v>117</v>
      </c>
      <c r="F139" s="67">
        <v>3.2</v>
      </c>
      <c r="M139" s="1"/>
      <c r="Q139" s="5">
        <f t="shared" si="23"/>
        <v>3.1971428571428575</v>
      </c>
      <c r="S139" s="5">
        <f t="shared" si="18"/>
        <v>131.14754098360658</v>
      </c>
      <c r="T139" s="5">
        <f t="shared" si="19"/>
        <v>419.67213114754105</v>
      </c>
      <c r="U139" s="5"/>
      <c r="V139" s="5">
        <f t="shared" si="21"/>
        <v>352.17364905889258</v>
      </c>
      <c r="W139" s="5">
        <f t="shared" si="22"/>
        <v>1093.6037037037095</v>
      </c>
      <c r="X139" s="5">
        <f t="shared" si="20"/>
        <v>3.2</v>
      </c>
    </row>
    <row r="140" spans="2:24" x14ac:dyDescent="0.2">
      <c r="B140" s="64"/>
      <c r="C140" s="64"/>
      <c r="D140" s="64"/>
      <c r="E140" s="64">
        <v>118</v>
      </c>
      <c r="F140" s="67">
        <v>3.19</v>
      </c>
      <c r="M140" s="1"/>
      <c r="Q140" s="5">
        <f t="shared" si="23"/>
        <v>3.1914285714285708</v>
      </c>
      <c r="S140" s="5">
        <f t="shared" si="18"/>
        <v>130.73770491803279</v>
      </c>
      <c r="T140" s="5">
        <f t="shared" si="19"/>
        <v>417.05327868852459</v>
      </c>
      <c r="U140" s="5"/>
      <c r="V140" s="5">
        <f t="shared" si="21"/>
        <v>330.80145719489741</v>
      </c>
      <c r="W140" s="5">
        <f t="shared" si="22"/>
        <v>1025.2126897389251</v>
      </c>
      <c r="X140" s="5">
        <f t="shared" si="20"/>
        <v>3.19</v>
      </c>
    </row>
    <row r="141" spans="2:24" x14ac:dyDescent="0.2">
      <c r="B141" s="64"/>
      <c r="C141" s="64"/>
      <c r="D141" s="64"/>
      <c r="E141" s="64">
        <v>119</v>
      </c>
      <c r="F141" s="67">
        <v>3.19</v>
      </c>
      <c r="M141" s="1"/>
      <c r="Q141" s="5">
        <f t="shared" si="23"/>
        <v>3.1857142857142859</v>
      </c>
      <c r="S141" s="5">
        <f t="shared" si="18"/>
        <v>130.73770491803279</v>
      </c>
      <c r="T141" s="5">
        <f t="shared" si="19"/>
        <v>417.05327868852459</v>
      </c>
      <c r="U141" s="5"/>
      <c r="V141" s="5">
        <f t="shared" si="21"/>
        <v>309.49605343047728</v>
      </c>
      <c r="W141" s="5">
        <f t="shared" si="22"/>
        <v>957.24845173042479</v>
      </c>
      <c r="X141" s="5">
        <f t="shared" si="20"/>
        <v>3.19</v>
      </c>
    </row>
    <row r="142" spans="2:24" x14ac:dyDescent="0.2">
      <c r="B142" s="64"/>
      <c r="C142" s="64"/>
      <c r="D142" s="64"/>
      <c r="E142" s="64">
        <v>120</v>
      </c>
      <c r="F142" s="67">
        <v>3.18</v>
      </c>
      <c r="M142" s="1"/>
      <c r="Q142" s="5">
        <f t="shared" si="23"/>
        <v>3.1814285714285715</v>
      </c>
      <c r="S142" s="5">
        <f t="shared" si="18"/>
        <v>130.32786885245903</v>
      </c>
      <c r="T142" s="5">
        <f t="shared" si="19"/>
        <v>414.44262295081973</v>
      </c>
      <c r="U142" s="5"/>
      <c r="V142" s="5">
        <f t="shared" si="21"/>
        <v>288.19064966605714</v>
      </c>
      <c r="W142" s="5">
        <f t="shared" si="22"/>
        <v>889.28421372192452</v>
      </c>
      <c r="X142" s="5">
        <f t="shared" si="20"/>
        <v>3.18</v>
      </c>
    </row>
    <row r="143" spans="2:24" x14ac:dyDescent="0.2">
      <c r="B143" s="64"/>
      <c r="C143" s="64"/>
      <c r="D143" s="64"/>
      <c r="E143" s="64">
        <v>121</v>
      </c>
      <c r="F143" s="67">
        <v>3.18</v>
      </c>
      <c r="M143" s="1"/>
      <c r="Q143" s="5">
        <f t="shared" si="23"/>
        <v>3.1742857142857139</v>
      </c>
      <c r="S143" s="5">
        <f t="shared" si="18"/>
        <v>130.32786885245903</v>
      </c>
      <c r="T143" s="5">
        <f t="shared" si="19"/>
        <v>414.44262295081973</v>
      </c>
      <c r="U143" s="5"/>
      <c r="V143" s="5">
        <f t="shared" si="21"/>
        <v>266.95203400121198</v>
      </c>
      <c r="W143" s="5">
        <f t="shared" si="22"/>
        <v>821.74541590771685</v>
      </c>
      <c r="X143" s="5">
        <f t="shared" si="20"/>
        <v>3.18</v>
      </c>
    </row>
    <row r="144" spans="2:24" x14ac:dyDescent="0.2">
      <c r="B144" s="64"/>
      <c r="C144" s="64"/>
      <c r="D144" s="64"/>
      <c r="E144" s="64">
        <v>122</v>
      </c>
      <c r="F144" s="67">
        <v>3.17</v>
      </c>
      <c r="M144" s="1"/>
      <c r="Q144" s="5">
        <f t="shared" si="23"/>
        <v>3.1671428571428568</v>
      </c>
      <c r="S144" s="5">
        <f t="shared" si="18"/>
        <v>129.91803278688525</v>
      </c>
      <c r="T144" s="5">
        <f t="shared" si="19"/>
        <v>411.84016393442624</v>
      </c>
      <c r="U144" s="5"/>
      <c r="V144" s="5">
        <f t="shared" si="21"/>
        <v>245.7134183363668</v>
      </c>
      <c r="W144" s="5">
        <f t="shared" si="22"/>
        <v>754.20661809350918</v>
      </c>
      <c r="X144" s="5">
        <f t="shared" si="20"/>
        <v>3.17</v>
      </c>
    </row>
    <row r="145" spans="2:24" x14ac:dyDescent="0.2">
      <c r="B145" s="64"/>
      <c r="C145" s="64"/>
      <c r="D145" s="64"/>
      <c r="E145" s="64">
        <v>123</v>
      </c>
      <c r="F145" s="67">
        <v>3.16</v>
      </c>
      <c r="M145" s="1"/>
      <c r="Q145" s="5">
        <f t="shared" si="23"/>
        <v>3.16</v>
      </c>
      <c r="S145" s="5">
        <f t="shared" si="18"/>
        <v>129.50819672131149</v>
      </c>
      <c r="T145" s="5">
        <f t="shared" si="19"/>
        <v>409.24590163934431</v>
      </c>
      <c r="U145" s="5"/>
      <c r="V145" s="5">
        <f t="shared" si="21"/>
        <v>224.54159077109659</v>
      </c>
      <c r="W145" s="5">
        <f t="shared" si="22"/>
        <v>687.0919247116027</v>
      </c>
      <c r="X145" s="5">
        <f t="shared" si="20"/>
        <v>3.16</v>
      </c>
    </row>
    <row r="146" spans="2:24" x14ac:dyDescent="0.2">
      <c r="B146" s="64"/>
      <c r="C146" s="64"/>
      <c r="D146" s="64"/>
      <c r="E146" s="64">
        <v>124</v>
      </c>
      <c r="F146" s="67">
        <v>3.16</v>
      </c>
      <c r="M146" s="1"/>
      <c r="Q146" s="5">
        <f t="shared" si="23"/>
        <v>3.15</v>
      </c>
      <c r="S146" s="5">
        <f t="shared" si="18"/>
        <v>129.50819672131149</v>
      </c>
      <c r="T146" s="5">
        <f t="shared" si="19"/>
        <v>409.24590163934431</v>
      </c>
      <c r="U146" s="5"/>
      <c r="V146" s="5">
        <f t="shared" si="21"/>
        <v>203.43655130540139</v>
      </c>
      <c r="W146" s="5">
        <f t="shared" si="22"/>
        <v>620.40000000000589</v>
      </c>
      <c r="X146" s="5">
        <f t="shared" si="20"/>
        <v>3.16</v>
      </c>
    </row>
    <row r="147" spans="2:24" x14ac:dyDescent="0.2">
      <c r="B147" s="64"/>
      <c r="C147" s="64"/>
      <c r="D147" s="64"/>
      <c r="E147" s="64">
        <v>125</v>
      </c>
      <c r="F147" s="67">
        <v>3.15</v>
      </c>
      <c r="M147" s="1"/>
      <c r="Q147" s="5">
        <f t="shared" si="23"/>
        <v>3.1357142857142857</v>
      </c>
      <c r="S147" s="5">
        <f t="shared" si="18"/>
        <v>129.09836065573771</v>
      </c>
      <c r="T147" s="5">
        <f t="shared" si="19"/>
        <v>406.65983606557376</v>
      </c>
      <c r="U147" s="5"/>
      <c r="V147" s="5">
        <f t="shared" si="21"/>
        <v>182.3315118397062</v>
      </c>
      <c r="W147" s="5">
        <f t="shared" si="22"/>
        <v>553.70807528840908</v>
      </c>
      <c r="X147" s="5">
        <f t="shared" si="20"/>
        <v>3.15</v>
      </c>
    </row>
    <row r="148" spans="2:24" x14ac:dyDescent="0.2">
      <c r="B148" s="64"/>
      <c r="C148" s="64"/>
      <c r="D148" s="64"/>
      <c r="E148" s="64">
        <v>126</v>
      </c>
      <c r="F148" s="67">
        <v>3.13</v>
      </c>
      <c r="M148" s="1"/>
      <c r="Q148" s="5">
        <f t="shared" si="23"/>
        <v>3.1200000000000006</v>
      </c>
      <c r="S148" s="5">
        <f t="shared" si="18"/>
        <v>128.27868852459017</v>
      </c>
      <c r="T148" s="5">
        <f t="shared" si="19"/>
        <v>401.51229508196718</v>
      </c>
      <c r="U148" s="5"/>
      <c r="V148" s="5">
        <f t="shared" si="21"/>
        <v>161.29326047358597</v>
      </c>
      <c r="W148" s="5">
        <f t="shared" si="22"/>
        <v>487.4375834851304</v>
      </c>
      <c r="X148" s="5">
        <f t="shared" si="20"/>
        <v>3.13</v>
      </c>
    </row>
    <row r="149" spans="2:24" x14ac:dyDescent="0.2">
      <c r="B149" s="64"/>
      <c r="C149" s="64"/>
      <c r="D149" s="64"/>
      <c r="E149" s="64">
        <v>127</v>
      </c>
      <c r="F149" s="67">
        <v>3.12</v>
      </c>
      <c r="M149" s="1"/>
      <c r="Q149" s="5">
        <f t="shared" si="23"/>
        <v>3.1000000000000005</v>
      </c>
      <c r="S149" s="5">
        <f t="shared" si="18"/>
        <v>127.8688524590164</v>
      </c>
      <c r="T149" s="5">
        <f t="shared" si="19"/>
        <v>398.95081967213116</v>
      </c>
      <c r="U149" s="5"/>
      <c r="V149" s="5">
        <f t="shared" si="21"/>
        <v>140.38858530661571</v>
      </c>
      <c r="W149" s="5">
        <f t="shared" si="22"/>
        <v>422.00595021251354</v>
      </c>
      <c r="X149" s="5">
        <f t="shared" si="20"/>
        <v>3.12</v>
      </c>
    </row>
    <row r="150" spans="2:24" x14ac:dyDescent="0.2">
      <c r="B150" s="64"/>
      <c r="C150" s="64"/>
      <c r="D150" s="64"/>
      <c r="E150" s="64">
        <v>128</v>
      </c>
      <c r="F150" s="67">
        <v>3.1</v>
      </c>
      <c r="M150" s="1"/>
      <c r="Q150" s="5">
        <f t="shared" si="23"/>
        <v>3.07</v>
      </c>
      <c r="S150" s="5">
        <f t="shared" si="18"/>
        <v>127.04918032786885</v>
      </c>
      <c r="T150" s="5">
        <f t="shared" si="19"/>
        <v>393.85245901639348</v>
      </c>
      <c r="U150" s="5"/>
      <c r="V150" s="5">
        <f t="shared" si="21"/>
        <v>119.55069823922045</v>
      </c>
      <c r="W150" s="5">
        <f t="shared" si="22"/>
        <v>356.99174256224029</v>
      </c>
      <c r="X150" s="5">
        <f t="shared" si="20"/>
        <v>3.1</v>
      </c>
    </row>
    <row r="151" spans="2:24" x14ac:dyDescent="0.2">
      <c r="B151" s="64"/>
      <c r="C151" s="64"/>
      <c r="D151" s="64"/>
      <c r="E151" s="64">
        <v>129</v>
      </c>
      <c r="F151" s="67">
        <v>3.06</v>
      </c>
      <c r="M151" s="1"/>
      <c r="Q151" s="5">
        <f t="shared" si="23"/>
        <v>3.0342857142857147</v>
      </c>
      <c r="S151" s="5">
        <f t="shared" ref="S151:S157" si="24">1000*F151/$D$14</f>
        <v>125.40983606557377</v>
      </c>
      <c r="T151" s="5">
        <f t="shared" ref="T151:T157" si="25">F151*S151</f>
        <v>383.75409836065575</v>
      </c>
      <c r="U151" s="5"/>
      <c r="V151" s="5">
        <f t="shared" si="21"/>
        <v>98.846387370975151</v>
      </c>
      <c r="W151" s="5">
        <f t="shared" si="22"/>
        <v>292.80837887067986</v>
      </c>
      <c r="X151" s="5">
        <f t="shared" ref="X151:X157" si="26">F151</f>
        <v>3.06</v>
      </c>
    </row>
    <row r="152" spans="2:24" x14ac:dyDescent="0.2">
      <c r="B152" s="64"/>
      <c r="C152" s="64"/>
      <c r="D152" s="64"/>
      <c r="E152" s="64">
        <v>130</v>
      </c>
      <c r="F152" s="67">
        <v>3.02</v>
      </c>
      <c r="M152" s="1"/>
      <c r="Q152" s="5">
        <f t="shared" si="23"/>
        <v>2.5985714285714288</v>
      </c>
      <c r="S152" s="5">
        <f t="shared" si="24"/>
        <v>123.7704918032787</v>
      </c>
      <c r="T152" s="5">
        <f t="shared" si="25"/>
        <v>373.78688524590166</v>
      </c>
      <c r="U152" s="5"/>
      <c r="V152" s="5">
        <f t="shared" ref="V152:V157" si="27">V151-($D$18/60 * S151)</f>
        <v>78.409228901029792</v>
      </c>
      <c r="W152" s="5">
        <f t="shared" ref="W152:W157" si="28">W151-($D$18/60 * T151)</f>
        <v>230.27067395264706</v>
      </c>
      <c r="X152" s="5">
        <f t="shared" si="26"/>
        <v>3.02</v>
      </c>
    </row>
    <row r="153" spans="2:24" x14ac:dyDescent="0.2">
      <c r="B153" s="64"/>
      <c r="C153" s="64"/>
      <c r="D153" s="64"/>
      <c r="E153" s="64">
        <v>131</v>
      </c>
      <c r="F153" s="67">
        <v>2.98</v>
      </c>
      <c r="M153" s="1"/>
      <c r="Q153" s="5">
        <f t="shared" si="23"/>
        <v>2.5571428571428569</v>
      </c>
      <c r="S153" s="5">
        <f t="shared" si="24"/>
        <v>122.13114754098362</v>
      </c>
      <c r="T153" s="5">
        <f t="shared" si="25"/>
        <v>363.95081967213116</v>
      </c>
      <c r="U153" s="5"/>
      <c r="V153" s="5">
        <f t="shared" si="27"/>
        <v>58.239222829384374</v>
      </c>
      <c r="W153" s="5">
        <f t="shared" si="28"/>
        <v>169.35725561627788</v>
      </c>
      <c r="X153" s="5">
        <f t="shared" si="26"/>
        <v>2.98</v>
      </c>
    </row>
    <row r="154" spans="2:24" x14ac:dyDescent="0.2">
      <c r="B154" s="64"/>
      <c r="C154" s="64"/>
      <c r="D154" s="64"/>
      <c r="E154" s="64">
        <v>132</v>
      </c>
      <c r="F154" s="67">
        <v>2.91</v>
      </c>
      <c r="M154" s="1"/>
      <c r="Q154" s="5">
        <f>(F151+F152+F153+F154+F155+F156+M158)/7</f>
        <v>2.1142857142857143</v>
      </c>
      <c r="S154" s="5">
        <f t="shared" si="24"/>
        <v>119.26229508196722</v>
      </c>
      <c r="T154" s="5">
        <f t="shared" si="25"/>
        <v>347.05327868852464</v>
      </c>
      <c r="U154" s="5"/>
      <c r="V154" s="5">
        <f t="shared" si="27"/>
        <v>38.336369156038899</v>
      </c>
      <c r="W154" s="5">
        <f t="shared" si="28"/>
        <v>110.04675166970836</v>
      </c>
      <c r="X154" s="5">
        <f t="shared" si="26"/>
        <v>2.91</v>
      </c>
    </row>
    <row r="155" spans="2:24" x14ac:dyDescent="0.2">
      <c r="B155" s="64"/>
      <c r="C155" s="64"/>
      <c r="D155" s="64"/>
      <c r="E155" s="64">
        <v>133</v>
      </c>
      <c r="F155" s="67">
        <v>2.83</v>
      </c>
      <c r="M155" s="1"/>
      <c r="Q155" s="5">
        <f>(F152+F153+F154+F155+F156+F157+M159)/7</f>
        <v>1.6771428571428573</v>
      </c>
      <c r="S155" s="5">
        <f t="shared" si="24"/>
        <v>115.98360655737706</v>
      </c>
      <c r="T155" s="5">
        <f t="shared" si="25"/>
        <v>328.23360655737707</v>
      </c>
      <c r="U155" s="5"/>
      <c r="V155" s="5">
        <f t="shared" si="27"/>
        <v>18.901032179718314</v>
      </c>
      <c r="W155" s="5">
        <f t="shared" si="28"/>
        <v>53.489921068615445</v>
      </c>
      <c r="X155" s="5">
        <f t="shared" si="26"/>
        <v>2.83</v>
      </c>
    </row>
    <row r="156" spans="2:24" x14ac:dyDescent="0.2">
      <c r="B156" s="64"/>
      <c r="C156" s="64" t="s">
        <v>65</v>
      </c>
      <c r="D156" s="64"/>
      <c r="E156" s="64">
        <v>134</v>
      </c>
      <c r="F156" s="67">
        <v>0</v>
      </c>
      <c r="M156" s="1"/>
      <c r="Q156" s="5">
        <f>(F153+F154+F155+F156+F157+M158+M160)/7</f>
        <v>1.2457142857142858</v>
      </c>
      <c r="S156" s="5">
        <f t="shared" si="24"/>
        <v>0</v>
      </c>
      <c r="T156" s="5">
        <f t="shared" si="25"/>
        <v>0</v>
      </c>
      <c r="U156" s="5"/>
      <c r="V156" s="5">
        <f t="shared" si="27"/>
        <v>-2.3945290195115376E-12</v>
      </c>
      <c r="W156" s="5">
        <f t="shared" si="28"/>
        <v>5.8406612879480235E-12</v>
      </c>
      <c r="X156" s="5">
        <f t="shared" si="26"/>
        <v>0</v>
      </c>
    </row>
    <row r="157" spans="2:24" x14ac:dyDescent="0.2">
      <c r="B157" s="64" t="s">
        <v>64</v>
      </c>
      <c r="C157" s="65">
        <v>44343</v>
      </c>
      <c r="D157" s="66">
        <v>0.30902777777777779</v>
      </c>
      <c r="E157" s="64">
        <v>135</v>
      </c>
      <c r="F157" s="67">
        <v>0</v>
      </c>
      <c r="M157" s="1"/>
      <c r="Q157" s="5">
        <f>(F154+F155+F156+F157+M158+M159+M161)/7</f>
        <v>0.82000000000000006</v>
      </c>
      <c r="S157" s="5">
        <f t="shared" si="24"/>
        <v>0</v>
      </c>
      <c r="T157" s="5">
        <f t="shared" si="25"/>
        <v>0</v>
      </c>
      <c r="U157" s="5"/>
      <c r="V157" s="5">
        <f t="shared" si="27"/>
        <v>-2.3945290195115376E-12</v>
      </c>
      <c r="W157" s="5">
        <f t="shared" si="28"/>
        <v>5.8406612879480235E-12</v>
      </c>
      <c r="X157" s="5">
        <f t="shared" si="26"/>
        <v>0</v>
      </c>
    </row>
    <row r="158" spans="2:24" x14ac:dyDescent="0.2">
      <c r="B158" s="64"/>
      <c r="C158" s="70"/>
      <c r="D158" s="64" t="s">
        <v>69</v>
      </c>
      <c r="E158" s="71"/>
      <c r="F158" s="71"/>
    </row>
  </sheetData>
  <sheetProtection sheet="1" objects="1" scenarios="1"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F633D-73D4-8540-8DF7-692F21876E3E}">
  <dimension ref="B4:K149"/>
  <sheetViews>
    <sheetView zoomScale="130" zoomScaleNormal="130" workbookViewId="0">
      <selection activeCell="O30" sqref="O30"/>
    </sheetView>
  </sheetViews>
  <sheetFormatPr baseColWidth="10" defaultRowHeight="16" x14ac:dyDescent="0.2"/>
  <cols>
    <col min="1" max="1" width="10.83203125" style="95"/>
    <col min="2" max="2" width="14.6640625" style="95" bestFit="1" customWidth="1"/>
    <col min="3" max="3" width="9" style="95" bestFit="1" customWidth="1"/>
    <col min="4" max="4" width="9.1640625" style="95" bestFit="1" customWidth="1"/>
    <col min="5" max="5" width="8.1640625" style="95" bestFit="1" customWidth="1"/>
    <col min="6" max="6" width="9.5" style="95" bestFit="1" customWidth="1"/>
    <col min="7" max="7" width="8.33203125" style="95" bestFit="1" customWidth="1"/>
    <col min="8" max="8" width="9.1640625" style="95" bestFit="1" customWidth="1"/>
    <col min="9" max="9" width="8.5" style="95" bestFit="1" customWidth="1"/>
    <col min="10" max="10" width="6.6640625" style="95" bestFit="1" customWidth="1"/>
    <col min="11" max="11" width="1.6640625" style="95" bestFit="1" customWidth="1"/>
    <col min="12" max="16384" width="10.83203125" style="95"/>
  </cols>
  <sheetData>
    <row r="4" spans="2:11" s="94" customFormat="1" ht="24" x14ac:dyDescent="0.3">
      <c r="B4" s="94" t="s">
        <v>72</v>
      </c>
    </row>
    <row r="8" spans="2:11" x14ac:dyDescent="0.2">
      <c r="B8" s="95" t="s">
        <v>24</v>
      </c>
    </row>
    <row r="9" spans="2:11" x14ac:dyDescent="0.2">
      <c r="B9" s="95" t="s">
        <v>25</v>
      </c>
    </row>
    <row r="10" spans="2:11" x14ac:dyDescent="0.2">
      <c r="B10" s="95" t="s">
        <v>26</v>
      </c>
      <c r="C10" s="95" t="s">
        <v>27</v>
      </c>
      <c r="D10" s="95" t="s">
        <v>28</v>
      </c>
      <c r="E10" s="95" t="s">
        <v>29</v>
      </c>
      <c r="F10" s="95" t="s">
        <v>30</v>
      </c>
      <c r="G10" s="95" t="s">
        <v>25</v>
      </c>
    </row>
    <row r="11" spans="2:11" x14ac:dyDescent="0.2">
      <c r="B11" s="95" t="s">
        <v>31</v>
      </c>
      <c r="C11" s="95" t="s">
        <v>32</v>
      </c>
      <c r="D11" s="95" t="s">
        <v>33</v>
      </c>
      <c r="E11" s="95" t="s">
        <v>34</v>
      </c>
      <c r="F11" s="95" t="s">
        <v>35</v>
      </c>
      <c r="G11" s="95" t="s">
        <v>36</v>
      </c>
      <c r="H11" s="95" t="s">
        <v>37</v>
      </c>
      <c r="I11" s="95" t="s">
        <v>38</v>
      </c>
      <c r="J11" s="95" t="s">
        <v>39</v>
      </c>
      <c r="K11" s="95" t="s">
        <v>25</v>
      </c>
    </row>
    <row r="12" spans="2:11" x14ac:dyDescent="0.2">
      <c r="B12" s="95" t="s">
        <v>40</v>
      </c>
      <c r="C12" s="95" t="s">
        <v>25</v>
      </c>
    </row>
    <row r="14" spans="2:11" x14ac:dyDescent="0.2">
      <c r="B14" s="95" t="s">
        <v>41</v>
      </c>
      <c r="C14" s="95" t="s">
        <v>42</v>
      </c>
      <c r="D14" s="95" t="s">
        <v>43</v>
      </c>
      <c r="E14" s="95" t="s">
        <v>44</v>
      </c>
      <c r="F14" s="95" t="s">
        <v>45</v>
      </c>
      <c r="G14" s="95" t="s">
        <v>46</v>
      </c>
      <c r="H14" s="95" t="s">
        <v>47</v>
      </c>
      <c r="I14" s="95" t="s">
        <v>48</v>
      </c>
      <c r="J14" s="95" t="s">
        <v>49</v>
      </c>
      <c r="K14" s="95" t="s">
        <v>25</v>
      </c>
    </row>
    <row r="15" spans="2:11" x14ac:dyDescent="0.2">
      <c r="B15" s="95">
        <v>1</v>
      </c>
      <c r="C15" s="95">
        <v>600</v>
      </c>
      <c r="D15" s="95">
        <v>1.29</v>
      </c>
      <c r="E15" s="95">
        <v>0.13</v>
      </c>
      <c r="F15" s="95">
        <v>4.07</v>
      </c>
      <c r="G15" s="95">
        <v>-29.67</v>
      </c>
      <c r="H15" s="95">
        <v>-32.32</v>
      </c>
      <c r="I15" s="95">
        <v>-27.15</v>
      </c>
      <c r="J15" s="95">
        <v>100</v>
      </c>
      <c r="K15" s="95" t="s">
        <v>25</v>
      </c>
    </row>
    <row r="16" spans="2:11" x14ac:dyDescent="0.2">
      <c r="B16" s="95">
        <v>2</v>
      </c>
      <c r="C16" s="95">
        <v>1200</v>
      </c>
      <c r="D16" s="95">
        <v>1.32</v>
      </c>
      <c r="E16" s="95">
        <v>0.16</v>
      </c>
      <c r="F16" s="95">
        <v>4.05</v>
      </c>
      <c r="G16" s="95">
        <v>-31.03</v>
      </c>
      <c r="H16" s="95">
        <v>-33.58</v>
      </c>
      <c r="I16" s="95">
        <v>-26.17</v>
      </c>
      <c r="J16" s="95">
        <v>100</v>
      </c>
      <c r="K16" s="95" t="s">
        <v>25</v>
      </c>
    </row>
    <row r="17" spans="2:11" x14ac:dyDescent="0.2">
      <c r="B17" s="95">
        <v>3</v>
      </c>
      <c r="C17" s="95">
        <v>1800</v>
      </c>
      <c r="D17" s="95">
        <v>1.3</v>
      </c>
      <c r="E17" s="95">
        <v>0.14000000000000001</v>
      </c>
      <c r="F17" s="95">
        <v>4.04</v>
      </c>
      <c r="G17" s="95">
        <v>-30.26</v>
      </c>
      <c r="H17" s="95">
        <v>-33.090000000000003</v>
      </c>
      <c r="I17" s="95">
        <v>-26.37</v>
      </c>
      <c r="J17" s="95">
        <v>100</v>
      </c>
      <c r="K17" s="95" t="s">
        <v>25</v>
      </c>
    </row>
    <row r="18" spans="2:11" x14ac:dyDescent="0.2">
      <c r="B18" s="95">
        <v>4</v>
      </c>
      <c r="C18" s="95">
        <v>2400</v>
      </c>
      <c r="D18" s="95">
        <v>1.37</v>
      </c>
      <c r="E18" s="95">
        <v>0.15</v>
      </c>
      <c r="F18" s="95">
        <v>4.03</v>
      </c>
      <c r="G18" s="95">
        <v>-33.17</v>
      </c>
      <c r="H18" s="95">
        <v>-33.04</v>
      </c>
      <c r="I18" s="95">
        <v>-29.67</v>
      </c>
      <c r="J18" s="95">
        <v>100</v>
      </c>
      <c r="K18" s="95" t="s">
        <v>25</v>
      </c>
    </row>
    <row r="19" spans="2:11" x14ac:dyDescent="0.2">
      <c r="B19" s="95">
        <v>5</v>
      </c>
      <c r="C19" s="95">
        <v>3000</v>
      </c>
      <c r="D19" s="95">
        <v>1.25</v>
      </c>
      <c r="E19" s="95">
        <v>0.12</v>
      </c>
      <c r="F19" s="95">
        <v>4.0199999999999996</v>
      </c>
      <c r="G19" s="95">
        <v>-28.12</v>
      </c>
      <c r="H19" s="95">
        <v>-32.630000000000003</v>
      </c>
      <c r="I19" s="95">
        <v>-25.59</v>
      </c>
      <c r="J19" s="95">
        <v>100</v>
      </c>
      <c r="K19" s="95" t="s">
        <v>25</v>
      </c>
    </row>
    <row r="20" spans="2:11" x14ac:dyDescent="0.2">
      <c r="B20" s="95">
        <v>6</v>
      </c>
      <c r="C20" s="95">
        <v>3600</v>
      </c>
      <c r="D20" s="95">
        <v>1.38</v>
      </c>
      <c r="E20" s="95">
        <v>0.13</v>
      </c>
      <c r="F20" s="95">
        <v>4.01</v>
      </c>
      <c r="G20" s="95">
        <v>-33.56</v>
      </c>
      <c r="H20" s="95">
        <v>-34.29</v>
      </c>
      <c r="I20" s="95">
        <v>-25.59</v>
      </c>
      <c r="J20" s="95">
        <v>100</v>
      </c>
      <c r="K20" s="95" t="s">
        <v>25</v>
      </c>
    </row>
    <row r="21" spans="2:11" x14ac:dyDescent="0.2">
      <c r="B21" s="95">
        <v>7</v>
      </c>
      <c r="C21" s="95">
        <v>4200</v>
      </c>
      <c r="D21" s="95">
        <v>1.44</v>
      </c>
      <c r="E21" s="95">
        <v>0.15</v>
      </c>
      <c r="F21" s="95">
        <v>4</v>
      </c>
      <c r="G21" s="95">
        <v>-36.090000000000003</v>
      </c>
      <c r="H21" s="95">
        <v>-32.840000000000003</v>
      </c>
      <c r="I21" s="95">
        <v>-25.4</v>
      </c>
      <c r="J21" s="95">
        <v>100</v>
      </c>
      <c r="K21" s="95" t="s">
        <v>25</v>
      </c>
    </row>
    <row r="22" spans="2:11" x14ac:dyDescent="0.2">
      <c r="B22" s="95">
        <v>8</v>
      </c>
      <c r="C22" s="95">
        <v>4800</v>
      </c>
      <c r="D22" s="95">
        <v>1.33</v>
      </c>
      <c r="E22" s="95">
        <v>0.13</v>
      </c>
      <c r="F22" s="95">
        <v>3.99</v>
      </c>
      <c r="G22" s="95">
        <v>-31.62</v>
      </c>
      <c r="H22" s="95">
        <v>-32.950000000000003</v>
      </c>
      <c r="I22" s="95">
        <v>-25.4</v>
      </c>
      <c r="J22" s="95">
        <v>100</v>
      </c>
      <c r="K22" s="95" t="s">
        <v>25</v>
      </c>
    </row>
    <row r="23" spans="2:11" x14ac:dyDescent="0.2">
      <c r="B23" s="95">
        <v>9</v>
      </c>
      <c r="C23" s="95">
        <v>5400</v>
      </c>
      <c r="D23" s="95">
        <v>1.36</v>
      </c>
      <c r="E23" s="95">
        <v>0.14000000000000001</v>
      </c>
      <c r="F23" s="95">
        <v>3.98</v>
      </c>
      <c r="G23" s="95">
        <v>-32.590000000000003</v>
      </c>
      <c r="H23" s="95">
        <v>-33.39</v>
      </c>
      <c r="I23" s="95">
        <v>-24.42</v>
      </c>
      <c r="J23" s="95">
        <v>100</v>
      </c>
      <c r="K23" s="95" t="s">
        <v>25</v>
      </c>
    </row>
    <row r="24" spans="2:11" x14ac:dyDescent="0.2">
      <c r="B24" s="95">
        <v>10</v>
      </c>
      <c r="C24" s="95">
        <v>6000</v>
      </c>
      <c r="D24" s="95">
        <v>1.48</v>
      </c>
      <c r="E24" s="95">
        <v>0.16</v>
      </c>
      <c r="F24" s="95">
        <v>3.97</v>
      </c>
      <c r="G24" s="95">
        <v>-37.840000000000003</v>
      </c>
      <c r="H24" s="95">
        <v>-33.01</v>
      </c>
      <c r="I24" s="95">
        <v>-25.01</v>
      </c>
      <c r="J24" s="95">
        <v>100</v>
      </c>
      <c r="K24" s="95" t="s">
        <v>25</v>
      </c>
    </row>
    <row r="25" spans="2:11" x14ac:dyDescent="0.2">
      <c r="B25" s="95">
        <v>11</v>
      </c>
      <c r="C25" s="95">
        <v>6600</v>
      </c>
      <c r="D25" s="95">
        <v>1.39</v>
      </c>
      <c r="E25" s="95">
        <v>0.16</v>
      </c>
      <c r="F25" s="95">
        <v>3.96</v>
      </c>
      <c r="G25" s="95">
        <v>-34.14</v>
      </c>
      <c r="H25" s="95">
        <v>-33.299999999999997</v>
      </c>
      <c r="I25" s="95">
        <v>-24.81</v>
      </c>
      <c r="J25" s="95">
        <v>100</v>
      </c>
      <c r="K25" s="95" t="s">
        <v>25</v>
      </c>
    </row>
    <row r="26" spans="2:11" x14ac:dyDescent="0.2">
      <c r="B26" s="95">
        <v>12</v>
      </c>
      <c r="C26" s="95">
        <v>7200</v>
      </c>
      <c r="D26" s="95">
        <v>1.46</v>
      </c>
      <c r="E26" s="95">
        <v>0.17</v>
      </c>
      <c r="F26" s="95">
        <v>3.96</v>
      </c>
      <c r="G26" s="95">
        <v>-36.86</v>
      </c>
      <c r="H26" s="95">
        <v>-33.46</v>
      </c>
      <c r="I26" s="95">
        <v>-24.23</v>
      </c>
      <c r="J26" s="95">
        <v>100</v>
      </c>
      <c r="K26" s="95" t="s">
        <v>25</v>
      </c>
    </row>
    <row r="27" spans="2:11" x14ac:dyDescent="0.2">
      <c r="B27" s="95">
        <v>13</v>
      </c>
      <c r="C27" s="95">
        <v>7800</v>
      </c>
      <c r="D27" s="95">
        <v>1.43</v>
      </c>
      <c r="E27" s="95">
        <v>0.17</v>
      </c>
      <c r="F27" s="95">
        <v>3.96</v>
      </c>
      <c r="G27" s="95">
        <v>-35.5</v>
      </c>
      <c r="H27" s="95">
        <v>-33.19</v>
      </c>
      <c r="I27" s="95">
        <v>-24.04</v>
      </c>
      <c r="J27" s="95">
        <v>100</v>
      </c>
      <c r="K27" s="95" t="s">
        <v>25</v>
      </c>
    </row>
    <row r="28" spans="2:11" x14ac:dyDescent="0.2">
      <c r="B28" s="95">
        <v>14</v>
      </c>
      <c r="C28" s="95">
        <v>8400</v>
      </c>
      <c r="D28" s="95">
        <v>1.39</v>
      </c>
      <c r="E28" s="95">
        <v>0.14000000000000001</v>
      </c>
      <c r="F28" s="95">
        <v>3.96</v>
      </c>
      <c r="G28" s="95">
        <v>-33.75</v>
      </c>
      <c r="H28" s="95">
        <v>-34.29</v>
      </c>
      <c r="I28" s="95">
        <v>-24.04</v>
      </c>
      <c r="J28" s="95">
        <v>100</v>
      </c>
      <c r="K28" s="95" t="s">
        <v>25</v>
      </c>
    </row>
    <row r="29" spans="2:11" x14ac:dyDescent="0.2">
      <c r="B29" s="95">
        <v>15</v>
      </c>
      <c r="C29" s="95">
        <v>9000</v>
      </c>
      <c r="D29" s="95">
        <v>1.17</v>
      </c>
      <c r="E29" s="95">
        <v>0.12</v>
      </c>
      <c r="F29" s="95">
        <v>3.95</v>
      </c>
      <c r="G29" s="95">
        <v>-24.81</v>
      </c>
      <c r="H29" s="95">
        <v>-31.43</v>
      </c>
      <c r="I29" s="95">
        <v>-24.23</v>
      </c>
      <c r="J29" s="95">
        <v>100</v>
      </c>
      <c r="K29" s="95" t="s">
        <v>25</v>
      </c>
    </row>
    <row r="30" spans="2:11" x14ac:dyDescent="0.2">
      <c r="B30" s="95">
        <v>16</v>
      </c>
      <c r="C30" s="95">
        <v>9600</v>
      </c>
      <c r="D30" s="95">
        <v>1.45</v>
      </c>
      <c r="E30" s="95">
        <v>0.15</v>
      </c>
      <c r="F30" s="95">
        <v>3.95</v>
      </c>
      <c r="G30" s="95">
        <v>-36.479999999999997</v>
      </c>
      <c r="H30" s="95">
        <v>-33.29</v>
      </c>
      <c r="I30" s="95">
        <v>-24.04</v>
      </c>
      <c r="J30" s="95">
        <v>100</v>
      </c>
      <c r="K30" s="95" t="s">
        <v>25</v>
      </c>
    </row>
    <row r="31" spans="2:11" x14ac:dyDescent="0.2">
      <c r="B31" s="95">
        <v>17</v>
      </c>
      <c r="C31" s="95">
        <v>10200</v>
      </c>
      <c r="D31" s="95">
        <v>1.29</v>
      </c>
      <c r="E31" s="95">
        <v>0.13</v>
      </c>
      <c r="F31" s="95">
        <v>3.94</v>
      </c>
      <c r="G31" s="95">
        <v>-29.67</v>
      </c>
      <c r="H31" s="95">
        <v>-33.159999999999997</v>
      </c>
      <c r="I31" s="95">
        <v>-25.79</v>
      </c>
      <c r="J31" s="95">
        <v>100</v>
      </c>
      <c r="K31" s="95" t="s">
        <v>25</v>
      </c>
    </row>
    <row r="32" spans="2:11" x14ac:dyDescent="0.2">
      <c r="B32" s="95">
        <v>18</v>
      </c>
      <c r="C32" s="95">
        <v>10800</v>
      </c>
      <c r="D32" s="95">
        <v>1.21</v>
      </c>
      <c r="E32" s="95">
        <v>0.13</v>
      </c>
      <c r="F32" s="95">
        <v>3.94</v>
      </c>
      <c r="G32" s="95">
        <v>-26.37</v>
      </c>
      <c r="H32" s="95">
        <v>-30.16</v>
      </c>
      <c r="I32" s="95">
        <v>-23.65</v>
      </c>
      <c r="J32" s="95">
        <v>100</v>
      </c>
      <c r="K32" s="95" t="s">
        <v>25</v>
      </c>
    </row>
    <row r="33" spans="2:11" x14ac:dyDescent="0.2">
      <c r="B33" s="95">
        <v>19</v>
      </c>
      <c r="C33" s="95">
        <v>11400</v>
      </c>
      <c r="D33" s="95">
        <v>1.22</v>
      </c>
      <c r="E33" s="95">
        <v>0.13</v>
      </c>
      <c r="F33" s="95">
        <v>3.93</v>
      </c>
      <c r="G33" s="95">
        <v>-26.76</v>
      </c>
      <c r="H33" s="95">
        <v>-30.38</v>
      </c>
      <c r="I33" s="95">
        <v>-25.4</v>
      </c>
      <c r="J33" s="95">
        <v>100</v>
      </c>
      <c r="K33" s="95" t="s">
        <v>25</v>
      </c>
    </row>
    <row r="34" spans="2:11" x14ac:dyDescent="0.2">
      <c r="B34" s="95">
        <v>20</v>
      </c>
      <c r="C34" s="95">
        <v>12000</v>
      </c>
      <c r="D34" s="95">
        <v>1.4</v>
      </c>
      <c r="E34" s="95">
        <v>0.15</v>
      </c>
      <c r="F34" s="95">
        <v>3.92</v>
      </c>
      <c r="G34" s="95">
        <v>-34.53</v>
      </c>
      <c r="H34" s="95">
        <v>-31.46</v>
      </c>
      <c r="I34" s="95">
        <v>-28.31</v>
      </c>
      <c r="J34" s="95">
        <v>100</v>
      </c>
      <c r="K34" s="95" t="s">
        <v>25</v>
      </c>
    </row>
    <row r="35" spans="2:11" x14ac:dyDescent="0.2">
      <c r="B35" s="95">
        <v>21</v>
      </c>
      <c r="C35" s="95">
        <v>12600</v>
      </c>
      <c r="D35" s="95">
        <v>1.41</v>
      </c>
      <c r="E35" s="95">
        <v>0.16</v>
      </c>
      <c r="F35" s="95">
        <v>3.92</v>
      </c>
      <c r="G35" s="95">
        <v>-34.729999999999997</v>
      </c>
      <c r="H35" s="95">
        <v>-30.79</v>
      </c>
      <c r="I35" s="95">
        <v>-27.53</v>
      </c>
      <c r="J35" s="95">
        <v>100</v>
      </c>
      <c r="K35" s="95" t="s">
        <v>25</v>
      </c>
    </row>
    <row r="36" spans="2:11" x14ac:dyDescent="0.2">
      <c r="B36" s="95">
        <v>22</v>
      </c>
      <c r="C36" s="95">
        <v>13200</v>
      </c>
      <c r="D36" s="95">
        <v>1.39</v>
      </c>
      <c r="E36" s="95">
        <v>0.16</v>
      </c>
      <c r="F36" s="95">
        <v>3.91</v>
      </c>
      <c r="G36" s="95">
        <v>-34.14</v>
      </c>
      <c r="H36" s="95">
        <v>-31.04</v>
      </c>
      <c r="I36" s="95">
        <v>-23.65</v>
      </c>
      <c r="J36" s="95">
        <v>100</v>
      </c>
      <c r="K36" s="95" t="s">
        <v>25</v>
      </c>
    </row>
    <row r="37" spans="2:11" x14ac:dyDescent="0.2">
      <c r="B37" s="95">
        <v>23</v>
      </c>
      <c r="C37" s="95">
        <v>13800</v>
      </c>
      <c r="D37" s="95">
        <v>1.39</v>
      </c>
      <c r="E37" s="95">
        <v>0.15</v>
      </c>
      <c r="F37" s="95">
        <v>3.91</v>
      </c>
      <c r="G37" s="95">
        <v>-33.950000000000003</v>
      </c>
      <c r="H37" s="95">
        <v>-30.65</v>
      </c>
      <c r="I37" s="95">
        <v>-24.23</v>
      </c>
      <c r="J37" s="95">
        <v>100</v>
      </c>
      <c r="K37" s="95" t="s">
        <v>25</v>
      </c>
    </row>
    <row r="38" spans="2:11" x14ac:dyDescent="0.2">
      <c r="B38" s="95">
        <v>24</v>
      </c>
      <c r="C38" s="95">
        <v>14400</v>
      </c>
      <c r="D38" s="95">
        <v>1.33</v>
      </c>
      <c r="E38" s="95">
        <v>0.13</v>
      </c>
      <c r="F38" s="95">
        <v>3.91</v>
      </c>
      <c r="G38" s="95">
        <v>-31.42</v>
      </c>
      <c r="H38" s="95">
        <v>-29.96</v>
      </c>
      <c r="I38" s="95">
        <v>-24.04</v>
      </c>
      <c r="J38" s="95">
        <v>100</v>
      </c>
      <c r="K38" s="95" t="s">
        <v>25</v>
      </c>
    </row>
    <row r="39" spans="2:11" x14ac:dyDescent="0.2">
      <c r="B39" s="95">
        <v>25</v>
      </c>
      <c r="C39" s="95">
        <v>15000</v>
      </c>
      <c r="D39" s="95">
        <v>1.1599999999999999</v>
      </c>
      <c r="E39" s="95">
        <v>0.12</v>
      </c>
      <c r="F39" s="95">
        <v>3.9</v>
      </c>
      <c r="G39" s="95">
        <v>-24.62</v>
      </c>
      <c r="H39" s="95">
        <v>-30.46</v>
      </c>
      <c r="I39" s="95">
        <v>-23.45</v>
      </c>
      <c r="J39" s="95">
        <v>100</v>
      </c>
      <c r="K39" s="95" t="s">
        <v>25</v>
      </c>
    </row>
    <row r="40" spans="2:11" x14ac:dyDescent="0.2">
      <c r="B40" s="95">
        <v>26</v>
      </c>
      <c r="C40" s="95">
        <v>15600</v>
      </c>
      <c r="D40" s="95">
        <v>1.24</v>
      </c>
      <c r="E40" s="95">
        <v>0.13</v>
      </c>
      <c r="F40" s="95">
        <v>3.89</v>
      </c>
      <c r="G40" s="95">
        <v>-27.92</v>
      </c>
      <c r="H40" s="95">
        <v>-30.17</v>
      </c>
      <c r="I40" s="95">
        <v>-23.84</v>
      </c>
      <c r="J40" s="95">
        <v>100</v>
      </c>
      <c r="K40" s="95" t="s">
        <v>25</v>
      </c>
    </row>
    <row r="41" spans="2:11" x14ac:dyDescent="0.2">
      <c r="B41" s="95">
        <v>27</v>
      </c>
      <c r="C41" s="95">
        <v>16200</v>
      </c>
      <c r="D41" s="95">
        <v>1.2</v>
      </c>
      <c r="E41" s="95">
        <v>0.13</v>
      </c>
      <c r="F41" s="95">
        <v>3.88</v>
      </c>
      <c r="G41" s="95">
        <v>-25.98</v>
      </c>
      <c r="H41" s="95">
        <v>-29.3</v>
      </c>
      <c r="I41" s="95">
        <v>-24.23</v>
      </c>
      <c r="J41" s="95">
        <v>100</v>
      </c>
      <c r="K41" s="95" t="s">
        <v>25</v>
      </c>
    </row>
    <row r="42" spans="2:11" x14ac:dyDescent="0.2">
      <c r="B42" s="95">
        <v>28</v>
      </c>
      <c r="C42" s="95">
        <v>16800</v>
      </c>
      <c r="D42" s="95">
        <v>1.31</v>
      </c>
      <c r="E42" s="95">
        <v>0.13</v>
      </c>
      <c r="F42" s="95">
        <v>3.88</v>
      </c>
      <c r="G42" s="95">
        <v>-30.84</v>
      </c>
      <c r="H42" s="95">
        <v>-30.7</v>
      </c>
      <c r="I42" s="95">
        <v>-23.45</v>
      </c>
      <c r="J42" s="95">
        <v>100</v>
      </c>
      <c r="K42" s="95" t="s">
        <v>25</v>
      </c>
    </row>
    <row r="43" spans="2:11" x14ac:dyDescent="0.2">
      <c r="B43" s="95">
        <v>29</v>
      </c>
      <c r="C43" s="95">
        <v>17400</v>
      </c>
      <c r="D43" s="95">
        <v>1.1599999999999999</v>
      </c>
      <c r="E43" s="95">
        <v>0.12</v>
      </c>
      <c r="F43" s="95">
        <v>3.87</v>
      </c>
      <c r="G43" s="95">
        <v>-24.62</v>
      </c>
      <c r="H43" s="95">
        <v>-29.05</v>
      </c>
      <c r="I43" s="95">
        <v>-23.45</v>
      </c>
      <c r="J43" s="95">
        <v>100</v>
      </c>
      <c r="K43" s="95" t="s">
        <v>25</v>
      </c>
    </row>
    <row r="44" spans="2:11" x14ac:dyDescent="0.2">
      <c r="B44" s="95">
        <v>30</v>
      </c>
      <c r="C44" s="95">
        <v>18000</v>
      </c>
      <c r="D44" s="95">
        <v>1.22</v>
      </c>
      <c r="E44" s="95">
        <v>0.13</v>
      </c>
      <c r="F44" s="95">
        <v>3.86</v>
      </c>
      <c r="G44" s="95">
        <v>-26.95</v>
      </c>
      <c r="H44" s="95">
        <v>-29.32</v>
      </c>
      <c r="I44" s="95">
        <v>-23.45</v>
      </c>
      <c r="J44" s="95">
        <v>100</v>
      </c>
      <c r="K44" s="95" t="s">
        <v>25</v>
      </c>
    </row>
    <row r="45" spans="2:11" x14ac:dyDescent="0.2">
      <c r="B45" s="95">
        <v>31</v>
      </c>
      <c r="C45" s="95">
        <v>18600</v>
      </c>
      <c r="D45" s="95">
        <v>1.1399999999999999</v>
      </c>
      <c r="E45" s="95">
        <v>0.12</v>
      </c>
      <c r="F45" s="95">
        <v>3.86</v>
      </c>
      <c r="G45" s="95">
        <v>-23.65</v>
      </c>
      <c r="H45" s="95">
        <v>-29.07</v>
      </c>
      <c r="I45" s="95">
        <v>-23.65</v>
      </c>
      <c r="J45" s="95">
        <v>100</v>
      </c>
      <c r="K45" s="95" t="s">
        <v>25</v>
      </c>
    </row>
    <row r="46" spans="2:11" x14ac:dyDescent="0.2">
      <c r="B46" s="95">
        <v>32</v>
      </c>
      <c r="C46" s="95">
        <v>19200</v>
      </c>
      <c r="D46" s="95">
        <v>1.2</v>
      </c>
      <c r="E46" s="95">
        <v>0.13</v>
      </c>
      <c r="F46" s="95">
        <v>3.86</v>
      </c>
      <c r="G46" s="95">
        <v>-26.17</v>
      </c>
      <c r="H46" s="95">
        <v>-29.45</v>
      </c>
      <c r="I46" s="95">
        <v>-23.06</v>
      </c>
      <c r="J46" s="95">
        <v>100</v>
      </c>
      <c r="K46" s="95" t="s">
        <v>25</v>
      </c>
    </row>
    <row r="47" spans="2:11" x14ac:dyDescent="0.2">
      <c r="B47" s="95">
        <v>33</v>
      </c>
      <c r="C47" s="95">
        <v>19800</v>
      </c>
      <c r="D47" s="95">
        <v>1.21</v>
      </c>
      <c r="E47" s="95">
        <v>0.13</v>
      </c>
      <c r="F47" s="95">
        <v>3.85</v>
      </c>
      <c r="G47" s="95">
        <v>-26.37</v>
      </c>
      <c r="H47" s="95">
        <v>-29.35</v>
      </c>
      <c r="I47" s="95">
        <v>-22.87</v>
      </c>
      <c r="J47" s="95">
        <v>100</v>
      </c>
      <c r="K47" s="95" t="s">
        <v>25</v>
      </c>
    </row>
    <row r="48" spans="2:11" x14ac:dyDescent="0.2">
      <c r="B48" s="95">
        <v>34</v>
      </c>
      <c r="C48" s="95">
        <v>20400</v>
      </c>
      <c r="D48" s="95">
        <v>1.28</v>
      </c>
      <c r="E48" s="95">
        <v>0.13</v>
      </c>
      <c r="F48" s="95">
        <v>3.83</v>
      </c>
      <c r="G48" s="95">
        <v>-29.28</v>
      </c>
      <c r="H48" s="95">
        <v>-30.31</v>
      </c>
      <c r="I48" s="95">
        <v>-22.68</v>
      </c>
      <c r="J48" s="95">
        <v>100</v>
      </c>
      <c r="K48" s="95" t="s">
        <v>25</v>
      </c>
    </row>
    <row r="49" spans="2:11" x14ac:dyDescent="0.2">
      <c r="B49" s="95">
        <v>35</v>
      </c>
      <c r="C49" s="95">
        <v>21000</v>
      </c>
      <c r="D49" s="95">
        <v>1.31</v>
      </c>
      <c r="E49" s="95">
        <v>0.14000000000000001</v>
      </c>
      <c r="F49" s="95">
        <v>3.83</v>
      </c>
      <c r="G49" s="95">
        <v>-30.84</v>
      </c>
      <c r="H49" s="95">
        <v>-29.63</v>
      </c>
      <c r="I49" s="95">
        <v>-22.68</v>
      </c>
      <c r="J49" s="95">
        <v>100</v>
      </c>
      <c r="K49" s="95" t="s">
        <v>25</v>
      </c>
    </row>
    <row r="50" spans="2:11" x14ac:dyDescent="0.2">
      <c r="B50" s="95">
        <v>36</v>
      </c>
      <c r="C50" s="95">
        <v>21600</v>
      </c>
      <c r="D50" s="95">
        <v>1.42</v>
      </c>
      <c r="E50" s="95">
        <v>0.14000000000000001</v>
      </c>
      <c r="F50" s="95">
        <v>3.82</v>
      </c>
      <c r="G50" s="95">
        <v>-35.11</v>
      </c>
      <c r="H50" s="95">
        <v>-28.51</v>
      </c>
      <c r="I50" s="95">
        <v>-22.48</v>
      </c>
      <c r="J50" s="95">
        <v>100</v>
      </c>
      <c r="K50" s="95" t="s">
        <v>25</v>
      </c>
    </row>
    <row r="51" spans="2:11" x14ac:dyDescent="0.2">
      <c r="B51" s="95">
        <v>37</v>
      </c>
      <c r="C51" s="95">
        <v>22200</v>
      </c>
      <c r="D51" s="95">
        <v>1.27</v>
      </c>
      <c r="E51" s="95">
        <v>0.14000000000000001</v>
      </c>
      <c r="F51" s="95">
        <v>3.82</v>
      </c>
      <c r="G51" s="95">
        <v>-29.09</v>
      </c>
      <c r="H51" s="95">
        <v>-29.67</v>
      </c>
      <c r="I51" s="95">
        <v>-24.04</v>
      </c>
      <c r="J51" s="95">
        <v>100</v>
      </c>
      <c r="K51" s="95" t="s">
        <v>25</v>
      </c>
    </row>
    <row r="52" spans="2:11" x14ac:dyDescent="0.2">
      <c r="B52" s="95">
        <v>38</v>
      </c>
      <c r="C52" s="95">
        <v>22800</v>
      </c>
      <c r="D52" s="95">
        <v>1.22</v>
      </c>
      <c r="E52" s="95">
        <v>0.13</v>
      </c>
      <c r="F52" s="95">
        <v>3.82</v>
      </c>
      <c r="G52" s="95">
        <v>-26.76</v>
      </c>
      <c r="H52" s="95">
        <v>-28.44</v>
      </c>
      <c r="I52" s="95">
        <v>-23.26</v>
      </c>
      <c r="J52" s="95">
        <v>100</v>
      </c>
      <c r="K52" s="95" t="s">
        <v>25</v>
      </c>
    </row>
    <row r="53" spans="2:11" x14ac:dyDescent="0.2">
      <c r="B53" s="95">
        <v>39</v>
      </c>
      <c r="C53" s="95">
        <v>23400</v>
      </c>
      <c r="D53" s="95">
        <v>1.3</v>
      </c>
      <c r="E53" s="95">
        <v>0.12</v>
      </c>
      <c r="F53" s="95">
        <v>3.81</v>
      </c>
      <c r="G53" s="95">
        <v>-30.45</v>
      </c>
      <c r="H53" s="95">
        <v>-30.08</v>
      </c>
      <c r="I53" s="95">
        <v>-23.06</v>
      </c>
      <c r="J53" s="95">
        <v>100</v>
      </c>
      <c r="K53" s="95" t="s">
        <v>25</v>
      </c>
    </row>
    <row r="54" spans="2:11" x14ac:dyDescent="0.2">
      <c r="B54" s="95">
        <v>40</v>
      </c>
      <c r="C54" s="95">
        <v>24000</v>
      </c>
      <c r="D54" s="95">
        <v>1.41</v>
      </c>
      <c r="E54" s="95">
        <v>0.14000000000000001</v>
      </c>
      <c r="F54" s="95">
        <v>3.8</v>
      </c>
      <c r="G54" s="95">
        <v>-34.729999999999997</v>
      </c>
      <c r="H54" s="95">
        <v>-30.83</v>
      </c>
      <c r="I54" s="95">
        <v>-24.62</v>
      </c>
      <c r="J54" s="95">
        <v>100</v>
      </c>
      <c r="K54" s="95" t="s">
        <v>25</v>
      </c>
    </row>
    <row r="55" spans="2:11" x14ac:dyDescent="0.2">
      <c r="B55" s="95">
        <v>41</v>
      </c>
      <c r="C55" s="95">
        <v>24600</v>
      </c>
      <c r="D55" s="95">
        <v>1.18</v>
      </c>
      <c r="E55" s="95">
        <v>0.12</v>
      </c>
      <c r="F55" s="95">
        <v>3.79</v>
      </c>
      <c r="G55" s="95">
        <v>-25.4</v>
      </c>
      <c r="H55" s="95">
        <v>-29.95</v>
      </c>
      <c r="I55" s="95">
        <v>-23.45</v>
      </c>
      <c r="J55" s="95">
        <v>100</v>
      </c>
      <c r="K55" s="95" t="s">
        <v>25</v>
      </c>
    </row>
    <row r="56" spans="2:11" x14ac:dyDescent="0.2">
      <c r="B56" s="95">
        <v>42</v>
      </c>
      <c r="C56" s="95">
        <v>25200</v>
      </c>
      <c r="D56" s="95">
        <v>1.21</v>
      </c>
      <c r="E56" s="95">
        <v>0.13</v>
      </c>
      <c r="F56" s="95">
        <v>3.79</v>
      </c>
      <c r="G56" s="95">
        <v>-26.56</v>
      </c>
      <c r="H56" s="95">
        <v>-28.33</v>
      </c>
      <c r="I56" s="95">
        <v>-21.9</v>
      </c>
      <c r="J56" s="95">
        <v>100</v>
      </c>
      <c r="K56" s="95" t="s">
        <v>25</v>
      </c>
    </row>
    <row r="57" spans="2:11" x14ac:dyDescent="0.2">
      <c r="B57" s="95">
        <v>43</v>
      </c>
      <c r="C57" s="95">
        <v>25800</v>
      </c>
      <c r="D57" s="95">
        <v>1.37</v>
      </c>
      <c r="E57" s="95">
        <v>0.13</v>
      </c>
      <c r="F57" s="95">
        <v>3.78</v>
      </c>
      <c r="G57" s="95">
        <v>-32.979999999999997</v>
      </c>
      <c r="H57" s="95">
        <v>-29.77</v>
      </c>
      <c r="I57" s="95">
        <v>-21.9</v>
      </c>
      <c r="J57" s="95">
        <v>100</v>
      </c>
      <c r="K57" s="95" t="s">
        <v>25</v>
      </c>
    </row>
    <row r="58" spans="2:11" x14ac:dyDescent="0.2">
      <c r="B58" s="95">
        <v>44</v>
      </c>
      <c r="C58" s="95">
        <v>26400</v>
      </c>
      <c r="D58" s="95">
        <v>1.1499999999999999</v>
      </c>
      <c r="E58" s="95">
        <v>0.12</v>
      </c>
      <c r="F58" s="95">
        <v>3.78</v>
      </c>
      <c r="G58" s="95">
        <v>-24.23</v>
      </c>
      <c r="H58" s="95">
        <v>-29.61</v>
      </c>
      <c r="I58" s="95">
        <v>-21.7</v>
      </c>
      <c r="J58" s="95">
        <v>100</v>
      </c>
      <c r="K58" s="95" t="s">
        <v>25</v>
      </c>
    </row>
    <row r="59" spans="2:11" x14ac:dyDescent="0.2">
      <c r="B59" s="95">
        <v>45</v>
      </c>
      <c r="C59" s="95">
        <v>27000</v>
      </c>
      <c r="D59" s="95">
        <v>1.36</v>
      </c>
      <c r="E59" s="95">
        <v>0.13</v>
      </c>
      <c r="F59" s="95">
        <v>3.77</v>
      </c>
      <c r="G59" s="95">
        <v>-32.590000000000003</v>
      </c>
      <c r="H59" s="95">
        <v>-30.32</v>
      </c>
      <c r="I59" s="95">
        <v>-22.29</v>
      </c>
      <c r="J59" s="95">
        <v>100</v>
      </c>
      <c r="K59" s="95" t="s">
        <v>25</v>
      </c>
    </row>
    <row r="60" spans="2:11" x14ac:dyDescent="0.2">
      <c r="B60" s="95">
        <v>46</v>
      </c>
      <c r="C60" s="95">
        <v>27600</v>
      </c>
      <c r="D60" s="95">
        <v>1.32</v>
      </c>
      <c r="E60" s="95">
        <v>0.14000000000000001</v>
      </c>
      <c r="F60" s="95">
        <v>3.76</v>
      </c>
      <c r="G60" s="95">
        <v>-31.23</v>
      </c>
      <c r="H60" s="95">
        <v>-28.74</v>
      </c>
      <c r="I60" s="95">
        <v>-21.51</v>
      </c>
      <c r="J60" s="95">
        <v>100</v>
      </c>
      <c r="K60" s="95" t="s">
        <v>25</v>
      </c>
    </row>
    <row r="61" spans="2:11" x14ac:dyDescent="0.2">
      <c r="B61" s="95">
        <v>47</v>
      </c>
      <c r="C61" s="95">
        <v>28200</v>
      </c>
      <c r="D61" s="95">
        <v>1.41</v>
      </c>
      <c r="E61" s="95">
        <v>0.15</v>
      </c>
      <c r="F61" s="95">
        <v>3.75</v>
      </c>
      <c r="G61" s="95">
        <v>-34.729999999999997</v>
      </c>
      <c r="H61" s="95">
        <v>-27.15</v>
      </c>
      <c r="I61" s="95">
        <v>-21.7</v>
      </c>
      <c r="J61" s="95">
        <v>100</v>
      </c>
      <c r="K61" s="95" t="s">
        <v>25</v>
      </c>
    </row>
    <row r="62" spans="2:11" x14ac:dyDescent="0.2">
      <c r="B62" s="95">
        <v>48</v>
      </c>
      <c r="C62" s="95">
        <v>28800</v>
      </c>
      <c r="D62" s="95">
        <v>1.1200000000000001</v>
      </c>
      <c r="E62" s="95">
        <v>0.12</v>
      </c>
      <c r="F62" s="95">
        <v>3.75</v>
      </c>
      <c r="G62" s="95">
        <v>-22.68</v>
      </c>
      <c r="H62" s="95">
        <v>-28.33</v>
      </c>
      <c r="I62" s="95">
        <v>-21.7</v>
      </c>
      <c r="J62" s="95">
        <v>100</v>
      </c>
      <c r="K62" s="95" t="s">
        <v>25</v>
      </c>
    </row>
    <row r="63" spans="2:11" x14ac:dyDescent="0.2">
      <c r="B63" s="95">
        <v>49</v>
      </c>
      <c r="C63" s="95">
        <v>29400</v>
      </c>
      <c r="D63" s="95">
        <v>1.1100000000000001</v>
      </c>
      <c r="E63" s="95">
        <v>0.12</v>
      </c>
      <c r="F63" s="95">
        <v>3.74</v>
      </c>
      <c r="G63" s="95">
        <v>-22.29</v>
      </c>
      <c r="H63" s="95">
        <v>-26.62</v>
      </c>
      <c r="I63" s="95">
        <v>-21.31</v>
      </c>
      <c r="J63" s="95">
        <v>100</v>
      </c>
      <c r="K63" s="95" t="s">
        <v>25</v>
      </c>
    </row>
    <row r="64" spans="2:11" x14ac:dyDescent="0.2">
      <c r="B64" s="95">
        <v>50</v>
      </c>
      <c r="C64" s="95">
        <v>30000</v>
      </c>
      <c r="D64" s="95">
        <v>1.08</v>
      </c>
      <c r="E64" s="95">
        <v>0.1</v>
      </c>
      <c r="F64" s="95">
        <v>3.73</v>
      </c>
      <c r="G64" s="95">
        <v>-21.31</v>
      </c>
      <c r="H64" s="95">
        <v>-28.29</v>
      </c>
      <c r="I64" s="95">
        <v>-21.31</v>
      </c>
      <c r="J64" s="95">
        <v>100</v>
      </c>
      <c r="K64" s="95" t="s">
        <v>25</v>
      </c>
    </row>
    <row r="65" spans="2:11" x14ac:dyDescent="0.2">
      <c r="B65" s="95">
        <v>51</v>
      </c>
      <c r="C65" s="95">
        <v>30600</v>
      </c>
      <c r="D65" s="95">
        <v>1.1100000000000001</v>
      </c>
      <c r="E65" s="95">
        <v>0.11</v>
      </c>
      <c r="F65" s="95">
        <v>3.72</v>
      </c>
      <c r="G65" s="95">
        <v>-22.29</v>
      </c>
      <c r="H65" s="95">
        <v>-27.62</v>
      </c>
      <c r="I65" s="95">
        <v>-21.12</v>
      </c>
      <c r="J65" s="95">
        <v>100</v>
      </c>
      <c r="K65" s="95" t="s">
        <v>25</v>
      </c>
    </row>
    <row r="66" spans="2:11" x14ac:dyDescent="0.2">
      <c r="B66" s="95">
        <v>52</v>
      </c>
      <c r="C66" s="95">
        <v>31200</v>
      </c>
      <c r="D66" s="95">
        <v>1.37</v>
      </c>
      <c r="E66" s="95">
        <v>0.13</v>
      </c>
      <c r="F66" s="95">
        <v>3.72</v>
      </c>
      <c r="G66" s="95">
        <v>-33.17</v>
      </c>
      <c r="H66" s="95">
        <v>-27.48</v>
      </c>
      <c r="I66" s="95">
        <v>-23.06</v>
      </c>
      <c r="J66" s="95">
        <v>100</v>
      </c>
      <c r="K66" s="95" t="s">
        <v>25</v>
      </c>
    </row>
    <row r="67" spans="2:11" x14ac:dyDescent="0.2">
      <c r="B67" s="95">
        <v>53</v>
      </c>
      <c r="C67" s="95">
        <v>31800</v>
      </c>
      <c r="D67" s="95">
        <v>1.36</v>
      </c>
      <c r="E67" s="95">
        <v>0.16</v>
      </c>
      <c r="F67" s="95">
        <v>3.7</v>
      </c>
      <c r="G67" s="95">
        <v>-32.78</v>
      </c>
      <c r="H67" s="95">
        <v>-28.25</v>
      </c>
      <c r="I67" s="95">
        <v>-20.93</v>
      </c>
      <c r="J67" s="95">
        <v>100</v>
      </c>
      <c r="K67" s="95" t="s">
        <v>25</v>
      </c>
    </row>
    <row r="68" spans="2:11" x14ac:dyDescent="0.2">
      <c r="B68" s="95">
        <v>54</v>
      </c>
      <c r="C68" s="95">
        <v>32400</v>
      </c>
      <c r="D68" s="95">
        <v>1.29</v>
      </c>
      <c r="E68" s="95">
        <v>0.13</v>
      </c>
      <c r="F68" s="95">
        <v>3.7</v>
      </c>
      <c r="G68" s="95">
        <v>-29.87</v>
      </c>
      <c r="H68" s="95">
        <v>-27.52</v>
      </c>
      <c r="I68" s="95">
        <v>-20.73</v>
      </c>
      <c r="J68" s="95">
        <v>100</v>
      </c>
      <c r="K68" s="95" t="s">
        <v>25</v>
      </c>
    </row>
    <row r="69" spans="2:11" x14ac:dyDescent="0.2">
      <c r="B69" s="95">
        <v>55</v>
      </c>
      <c r="C69" s="95">
        <v>33000</v>
      </c>
      <c r="D69" s="95">
        <v>1.18</v>
      </c>
      <c r="E69" s="95">
        <v>0.12</v>
      </c>
      <c r="F69" s="95">
        <v>3.69</v>
      </c>
      <c r="G69" s="95">
        <v>-25.4</v>
      </c>
      <c r="H69" s="95">
        <v>-26.76</v>
      </c>
      <c r="I69" s="95">
        <v>-23.65</v>
      </c>
      <c r="J69" s="95">
        <v>100</v>
      </c>
      <c r="K69" s="95" t="s">
        <v>25</v>
      </c>
    </row>
    <row r="70" spans="2:11" x14ac:dyDescent="0.2">
      <c r="B70" s="95">
        <v>56</v>
      </c>
      <c r="C70" s="95">
        <v>33600</v>
      </c>
      <c r="D70" s="95">
        <v>1.1100000000000001</v>
      </c>
      <c r="E70" s="95">
        <v>0.11</v>
      </c>
      <c r="F70" s="95">
        <v>3.68</v>
      </c>
      <c r="G70" s="95">
        <v>-22.29</v>
      </c>
      <c r="H70" s="95">
        <v>-27.67</v>
      </c>
      <c r="I70" s="95">
        <v>-21.12</v>
      </c>
      <c r="J70" s="95">
        <v>100</v>
      </c>
      <c r="K70" s="95" t="s">
        <v>25</v>
      </c>
    </row>
    <row r="71" spans="2:11" x14ac:dyDescent="0.2">
      <c r="B71" s="95">
        <v>57</v>
      </c>
      <c r="C71" s="95">
        <v>34200</v>
      </c>
      <c r="D71" s="95">
        <v>1.28</v>
      </c>
      <c r="E71" s="95">
        <v>0.14000000000000001</v>
      </c>
      <c r="F71" s="95">
        <v>3.67</v>
      </c>
      <c r="G71" s="95">
        <v>-29.48</v>
      </c>
      <c r="H71" s="95">
        <v>-27.07</v>
      </c>
      <c r="I71" s="95">
        <v>-20.54</v>
      </c>
      <c r="J71" s="95">
        <v>100</v>
      </c>
      <c r="K71" s="95" t="s">
        <v>25</v>
      </c>
    </row>
    <row r="72" spans="2:11" x14ac:dyDescent="0.2">
      <c r="B72" s="95">
        <v>58</v>
      </c>
      <c r="C72" s="95">
        <v>34800</v>
      </c>
      <c r="D72" s="95">
        <v>1.26</v>
      </c>
      <c r="E72" s="95">
        <v>0.12</v>
      </c>
      <c r="F72" s="95">
        <v>3.67</v>
      </c>
      <c r="G72" s="95">
        <v>-28.7</v>
      </c>
      <c r="H72" s="95">
        <v>-27.08</v>
      </c>
      <c r="I72" s="95">
        <v>-27</v>
      </c>
      <c r="J72" s="95">
        <v>100</v>
      </c>
      <c r="K72" s="95" t="s">
        <v>25</v>
      </c>
    </row>
    <row r="73" spans="2:11" x14ac:dyDescent="0.2">
      <c r="B73" s="95">
        <v>59</v>
      </c>
      <c r="C73" s="95">
        <v>35400</v>
      </c>
      <c r="D73" s="95">
        <v>1.36</v>
      </c>
      <c r="E73" s="95">
        <v>0.13</v>
      </c>
      <c r="F73" s="95">
        <v>3.66</v>
      </c>
      <c r="G73" s="95">
        <v>-32.590000000000003</v>
      </c>
      <c r="H73" s="95">
        <v>-26.89</v>
      </c>
      <c r="I73" s="95">
        <v>-25.83</v>
      </c>
      <c r="J73" s="95">
        <v>100</v>
      </c>
      <c r="K73" s="95" t="s">
        <v>25</v>
      </c>
    </row>
    <row r="74" spans="2:11" x14ac:dyDescent="0.2">
      <c r="B74" s="95">
        <v>60</v>
      </c>
      <c r="C74" s="95">
        <v>36000</v>
      </c>
      <c r="D74" s="95">
        <v>1.1499999999999999</v>
      </c>
      <c r="E74" s="95">
        <v>0.11</v>
      </c>
      <c r="F74" s="95">
        <v>3.65</v>
      </c>
      <c r="G74" s="95">
        <v>-24.23</v>
      </c>
      <c r="H74" s="95">
        <v>-27.09</v>
      </c>
      <c r="I74" s="95">
        <v>-20.93</v>
      </c>
      <c r="J74" s="95">
        <v>100</v>
      </c>
      <c r="K74" s="95" t="s">
        <v>25</v>
      </c>
    </row>
    <row r="75" spans="2:11" x14ac:dyDescent="0.2">
      <c r="B75" s="95">
        <v>61</v>
      </c>
      <c r="C75" s="95">
        <v>36600</v>
      </c>
      <c r="D75" s="95">
        <v>1.08</v>
      </c>
      <c r="E75" s="95">
        <v>0.09</v>
      </c>
      <c r="F75" s="95">
        <v>3.64</v>
      </c>
      <c r="G75" s="95">
        <v>-21.12</v>
      </c>
      <c r="H75" s="95">
        <v>-27.75</v>
      </c>
      <c r="I75" s="95">
        <v>-21.12</v>
      </c>
      <c r="J75" s="95">
        <v>100</v>
      </c>
      <c r="K75" s="95" t="s">
        <v>25</v>
      </c>
    </row>
    <row r="76" spans="2:11" x14ac:dyDescent="0.2">
      <c r="B76" s="95">
        <v>62</v>
      </c>
      <c r="C76" s="95">
        <v>37200</v>
      </c>
      <c r="D76" s="95">
        <v>1.1000000000000001</v>
      </c>
      <c r="E76" s="95">
        <v>0.13</v>
      </c>
      <c r="F76" s="95">
        <v>3.64</v>
      </c>
      <c r="G76" s="95">
        <v>-21.9</v>
      </c>
      <c r="H76" s="95">
        <v>-27.88</v>
      </c>
      <c r="I76" s="95">
        <v>-20.93</v>
      </c>
      <c r="J76" s="95">
        <v>100</v>
      </c>
      <c r="K76" s="95" t="s">
        <v>25</v>
      </c>
    </row>
    <row r="77" spans="2:11" x14ac:dyDescent="0.2">
      <c r="B77" s="95">
        <v>63</v>
      </c>
      <c r="C77" s="95">
        <v>37800</v>
      </c>
      <c r="D77" s="95">
        <v>1.31</v>
      </c>
      <c r="E77" s="95">
        <v>0.14000000000000001</v>
      </c>
      <c r="F77" s="95">
        <v>3.63</v>
      </c>
      <c r="G77" s="95">
        <v>-30.64</v>
      </c>
      <c r="H77" s="95">
        <v>-27.65</v>
      </c>
      <c r="I77" s="95">
        <v>-20.73</v>
      </c>
      <c r="J77" s="95">
        <v>100</v>
      </c>
      <c r="K77" s="95" t="s">
        <v>25</v>
      </c>
    </row>
    <row r="78" spans="2:11" x14ac:dyDescent="0.2">
      <c r="B78" s="95">
        <v>64</v>
      </c>
      <c r="C78" s="95">
        <v>38400</v>
      </c>
      <c r="D78" s="95">
        <v>1.1399999999999999</v>
      </c>
      <c r="E78" s="95">
        <v>0.12</v>
      </c>
      <c r="F78" s="95">
        <v>3.62</v>
      </c>
      <c r="G78" s="95">
        <v>-23.84</v>
      </c>
      <c r="H78" s="95">
        <v>-27.77</v>
      </c>
      <c r="I78" s="95">
        <v>-19.95</v>
      </c>
      <c r="J78" s="95">
        <v>100</v>
      </c>
      <c r="K78" s="95" t="s">
        <v>25</v>
      </c>
    </row>
    <row r="79" spans="2:11" x14ac:dyDescent="0.2">
      <c r="B79" s="95">
        <v>65</v>
      </c>
      <c r="C79" s="95">
        <v>39000</v>
      </c>
      <c r="D79" s="95">
        <v>1.1599999999999999</v>
      </c>
      <c r="E79" s="95">
        <v>0.11</v>
      </c>
      <c r="F79" s="95">
        <v>3.61</v>
      </c>
      <c r="G79" s="95">
        <v>-24.42</v>
      </c>
      <c r="H79" s="95">
        <v>-27.5</v>
      </c>
      <c r="I79" s="95">
        <v>-19.95</v>
      </c>
      <c r="J79" s="95">
        <v>100</v>
      </c>
      <c r="K79" s="95" t="s">
        <v>25</v>
      </c>
    </row>
    <row r="80" spans="2:11" x14ac:dyDescent="0.2">
      <c r="B80" s="95">
        <v>66</v>
      </c>
      <c r="C80" s="95">
        <v>39600</v>
      </c>
      <c r="D80" s="95">
        <v>1.22</v>
      </c>
      <c r="E80" s="95">
        <v>0.13</v>
      </c>
      <c r="F80" s="95">
        <v>3.6</v>
      </c>
      <c r="G80" s="95">
        <v>-27.15</v>
      </c>
      <c r="H80" s="95">
        <v>-26.26</v>
      </c>
      <c r="I80" s="95">
        <v>-19.760000000000002</v>
      </c>
      <c r="J80" s="95">
        <v>100</v>
      </c>
      <c r="K80" s="95" t="s">
        <v>25</v>
      </c>
    </row>
    <row r="81" spans="2:11" x14ac:dyDescent="0.2">
      <c r="B81" s="95">
        <v>67</v>
      </c>
      <c r="C81" s="95">
        <v>40200</v>
      </c>
      <c r="D81" s="95">
        <v>1.1000000000000001</v>
      </c>
      <c r="E81" s="95">
        <v>0.11</v>
      </c>
      <c r="F81" s="95">
        <v>3.59</v>
      </c>
      <c r="G81" s="95">
        <v>-21.9</v>
      </c>
      <c r="H81" s="95">
        <v>-26.12</v>
      </c>
      <c r="I81" s="95">
        <v>-19.760000000000002</v>
      </c>
      <c r="J81" s="95">
        <v>100</v>
      </c>
      <c r="K81" s="95" t="s">
        <v>25</v>
      </c>
    </row>
    <row r="82" spans="2:11" x14ac:dyDescent="0.2">
      <c r="B82" s="95">
        <v>68</v>
      </c>
      <c r="C82" s="95">
        <v>40800</v>
      </c>
      <c r="D82" s="95">
        <v>1.3</v>
      </c>
      <c r="E82" s="95">
        <v>0.14000000000000001</v>
      </c>
      <c r="F82" s="95">
        <v>3.52</v>
      </c>
      <c r="G82" s="95">
        <v>-30.26</v>
      </c>
      <c r="H82" s="95">
        <v>-26.31</v>
      </c>
      <c r="I82" s="95">
        <v>-19.760000000000002</v>
      </c>
      <c r="J82" s="95">
        <v>100</v>
      </c>
      <c r="K82" s="95" t="s">
        <v>25</v>
      </c>
    </row>
    <row r="83" spans="2:11" x14ac:dyDescent="0.2">
      <c r="B83" s="95">
        <v>69</v>
      </c>
      <c r="C83" s="95">
        <v>41400</v>
      </c>
      <c r="D83" s="95">
        <v>1.01</v>
      </c>
      <c r="E83" s="95">
        <v>0.1</v>
      </c>
      <c r="F83" s="95">
        <v>3.45</v>
      </c>
      <c r="G83" s="95">
        <v>-18.21</v>
      </c>
      <c r="H83" s="95">
        <v>-24</v>
      </c>
      <c r="I83" s="95">
        <v>-18.010000000000002</v>
      </c>
      <c r="J83" s="95">
        <v>100</v>
      </c>
      <c r="K83" s="95" t="s">
        <v>25</v>
      </c>
    </row>
    <row r="84" spans="2:11" x14ac:dyDescent="0.2">
      <c r="B84" s="95">
        <v>70</v>
      </c>
      <c r="C84" s="95">
        <v>42000</v>
      </c>
      <c r="D84" s="95">
        <v>1.1100000000000001</v>
      </c>
      <c r="E84" s="95">
        <v>0.12</v>
      </c>
      <c r="F84" s="95">
        <v>3.46</v>
      </c>
      <c r="G84" s="95">
        <v>-22.48</v>
      </c>
      <c r="H84" s="95">
        <v>-24.52</v>
      </c>
      <c r="I84" s="95">
        <v>-18.010000000000002</v>
      </c>
      <c r="J84" s="95">
        <v>100</v>
      </c>
      <c r="K84" s="95" t="s">
        <v>25</v>
      </c>
    </row>
    <row r="85" spans="2:11" x14ac:dyDescent="0.2">
      <c r="B85" s="95">
        <v>71</v>
      </c>
      <c r="C85" s="95">
        <v>42600</v>
      </c>
      <c r="D85" s="95">
        <v>1.01</v>
      </c>
      <c r="E85" s="95">
        <v>0.09</v>
      </c>
      <c r="F85" s="95">
        <v>3.46</v>
      </c>
      <c r="G85" s="95">
        <v>-18.21</v>
      </c>
      <c r="H85" s="95">
        <v>-24.4</v>
      </c>
      <c r="I85" s="95">
        <v>-18.010000000000002</v>
      </c>
      <c r="J85" s="95">
        <v>100</v>
      </c>
      <c r="K85" s="95" t="s">
        <v>25</v>
      </c>
    </row>
    <row r="86" spans="2:11" x14ac:dyDescent="0.2">
      <c r="B86" s="95">
        <v>72</v>
      </c>
      <c r="C86" s="95">
        <v>43200</v>
      </c>
      <c r="D86" s="95">
        <v>1.31</v>
      </c>
      <c r="E86" s="95">
        <v>0.14000000000000001</v>
      </c>
      <c r="F86" s="95">
        <v>3.44</v>
      </c>
      <c r="G86" s="95">
        <v>-30.84</v>
      </c>
      <c r="H86" s="95">
        <v>-25.26</v>
      </c>
      <c r="I86" s="95">
        <v>-18.399999999999999</v>
      </c>
      <c r="J86" s="95">
        <v>100</v>
      </c>
      <c r="K86" s="95" t="s">
        <v>25</v>
      </c>
    </row>
    <row r="87" spans="2:11" x14ac:dyDescent="0.2">
      <c r="B87" s="95">
        <v>73</v>
      </c>
      <c r="C87" s="95">
        <v>43800</v>
      </c>
      <c r="D87" s="95">
        <v>1.29</v>
      </c>
      <c r="E87" s="95">
        <v>0.14000000000000001</v>
      </c>
      <c r="F87" s="95">
        <v>3.44</v>
      </c>
      <c r="G87" s="95">
        <v>-29.67</v>
      </c>
      <c r="H87" s="95">
        <v>-25.47</v>
      </c>
      <c r="I87" s="95">
        <v>-18.399999999999999</v>
      </c>
      <c r="J87" s="95">
        <v>100</v>
      </c>
      <c r="K87" s="95" t="s">
        <v>25</v>
      </c>
    </row>
    <row r="88" spans="2:11" x14ac:dyDescent="0.2">
      <c r="B88" s="95">
        <v>74</v>
      </c>
      <c r="C88" s="95">
        <v>44400</v>
      </c>
      <c r="D88" s="95">
        <v>1.1000000000000001</v>
      </c>
      <c r="E88" s="95">
        <v>0.13</v>
      </c>
      <c r="F88" s="95">
        <v>3.43</v>
      </c>
      <c r="G88" s="95">
        <v>-21.9</v>
      </c>
      <c r="H88" s="95">
        <v>-24.42</v>
      </c>
      <c r="I88" s="95">
        <v>-17.82</v>
      </c>
      <c r="J88" s="95">
        <v>100</v>
      </c>
      <c r="K88" s="95" t="s">
        <v>25</v>
      </c>
    </row>
    <row r="89" spans="2:11" x14ac:dyDescent="0.2">
      <c r="B89" s="95">
        <v>75</v>
      </c>
      <c r="C89" s="95">
        <v>45000</v>
      </c>
      <c r="D89" s="95">
        <v>1.02</v>
      </c>
      <c r="E89" s="95">
        <v>0.09</v>
      </c>
      <c r="F89" s="95">
        <v>3.43</v>
      </c>
      <c r="G89" s="95">
        <v>-18.79</v>
      </c>
      <c r="H89" s="95">
        <v>-23.22</v>
      </c>
      <c r="I89" s="95">
        <v>-18.399999999999999</v>
      </c>
      <c r="J89" s="95">
        <v>100</v>
      </c>
      <c r="K89" s="95" t="s">
        <v>25</v>
      </c>
    </row>
    <row r="90" spans="2:11" x14ac:dyDescent="0.2">
      <c r="B90" s="95">
        <v>76</v>
      </c>
      <c r="C90" s="95">
        <v>45600</v>
      </c>
      <c r="D90" s="95">
        <v>1.03</v>
      </c>
      <c r="E90" s="95">
        <v>0.11</v>
      </c>
      <c r="F90" s="95">
        <v>3.42</v>
      </c>
      <c r="G90" s="95">
        <v>-18.98</v>
      </c>
      <c r="H90" s="95">
        <v>-24.38</v>
      </c>
      <c r="I90" s="95">
        <v>-18.21</v>
      </c>
      <c r="J90" s="95">
        <v>100</v>
      </c>
      <c r="K90" s="95" t="s">
        <v>25</v>
      </c>
    </row>
    <row r="91" spans="2:11" x14ac:dyDescent="0.2">
      <c r="B91" s="95">
        <v>77</v>
      </c>
      <c r="C91" s="95">
        <v>46200</v>
      </c>
      <c r="D91" s="95">
        <v>1.01</v>
      </c>
      <c r="E91" s="95">
        <v>0.11</v>
      </c>
      <c r="F91" s="95">
        <v>3.42</v>
      </c>
      <c r="G91" s="95">
        <v>-18.399999999999999</v>
      </c>
      <c r="H91" s="95">
        <v>-23.91</v>
      </c>
      <c r="I91" s="95">
        <v>-18.010000000000002</v>
      </c>
      <c r="J91" s="95">
        <v>100</v>
      </c>
      <c r="K91" s="95" t="s">
        <v>25</v>
      </c>
    </row>
    <row r="92" spans="2:11" x14ac:dyDescent="0.2">
      <c r="B92" s="95">
        <v>78</v>
      </c>
      <c r="C92" s="95">
        <v>46800</v>
      </c>
      <c r="D92" s="95">
        <v>1.06</v>
      </c>
      <c r="E92" s="95">
        <v>0.11</v>
      </c>
      <c r="F92" s="95">
        <v>3.41</v>
      </c>
      <c r="G92" s="95">
        <v>-20.54</v>
      </c>
      <c r="H92" s="95">
        <v>-24.83</v>
      </c>
      <c r="I92" s="95">
        <v>-17.82</v>
      </c>
      <c r="J92" s="95">
        <v>100</v>
      </c>
      <c r="K92" s="95" t="s">
        <v>25</v>
      </c>
    </row>
    <row r="93" spans="2:11" x14ac:dyDescent="0.2">
      <c r="B93" s="95">
        <v>79</v>
      </c>
      <c r="C93" s="95">
        <v>47400</v>
      </c>
      <c r="D93" s="95">
        <v>1.29</v>
      </c>
      <c r="E93" s="95">
        <v>0.15</v>
      </c>
      <c r="F93" s="95">
        <v>3.41</v>
      </c>
      <c r="G93" s="95">
        <v>-29.87</v>
      </c>
      <c r="H93" s="95">
        <v>-25.08</v>
      </c>
      <c r="I93" s="95">
        <v>-17.82</v>
      </c>
      <c r="J93" s="95">
        <v>100</v>
      </c>
      <c r="K93" s="95" t="s">
        <v>25</v>
      </c>
    </row>
    <row r="94" spans="2:11" x14ac:dyDescent="0.2">
      <c r="B94" s="95">
        <v>80</v>
      </c>
      <c r="C94" s="95">
        <v>48000</v>
      </c>
      <c r="D94" s="95">
        <v>1.28</v>
      </c>
      <c r="E94" s="95">
        <v>0.13</v>
      </c>
      <c r="F94" s="95">
        <v>3.42</v>
      </c>
      <c r="G94" s="95">
        <v>-29.48</v>
      </c>
      <c r="H94" s="95">
        <v>-24.86</v>
      </c>
      <c r="I94" s="95">
        <v>-18.010000000000002</v>
      </c>
      <c r="J94" s="95">
        <v>100</v>
      </c>
      <c r="K94" s="95" t="s">
        <v>25</v>
      </c>
    </row>
    <row r="95" spans="2:11" x14ac:dyDescent="0.2">
      <c r="B95" s="95">
        <v>81</v>
      </c>
      <c r="C95" s="95">
        <v>48600</v>
      </c>
      <c r="D95" s="95">
        <v>1.07</v>
      </c>
      <c r="E95" s="95">
        <v>0.12</v>
      </c>
      <c r="F95" s="95">
        <v>3.41</v>
      </c>
      <c r="G95" s="95">
        <v>-20.93</v>
      </c>
      <c r="H95" s="95">
        <v>-24.23</v>
      </c>
      <c r="I95" s="95">
        <v>-17.82</v>
      </c>
      <c r="J95" s="95">
        <v>100</v>
      </c>
      <c r="K95" s="95" t="s">
        <v>25</v>
      </c>
    </row>
    <row r="96" spans="2:11" x14ac:dyDescent="0.2">
      <c r="B96" s="95">
        <v>82</v>
      </c>
      <c r="C96" s="95">
        <v>49200</v>
      </c>
      <c r="D96" s="95">
        <v>1.27</v>
      </c>
      <c r="E96" s="95">
        <v>0.12</v>
      </c>
      <c r="F96" s="95">
        <v>3.41</v>
      </c>
      <c r="G96" s="95">
        <v>-29.09</v>
      </c>
      <c r="H96" s="95">
        <v>-24.1</v>
      </c>
      <c r="I96" s="95">
        <v>-17.62</v>
      </c>
      <c r="J96" s="95">
        <v>100</v>
      </c>
      <c r="K96" s="95" t="s">
        <v>25</v>
      </c>
    </row>
    <row r="97" spans="2:11" x14ac:dyDescent="0.2">
      <c r="B97" s="95">
        <v>83</v>
      </c>
      <c r="C97" s="95">
        <v>49800</v>
      </c>
      <c r="D97" s="95">
        <v>1.26</v>
      </c>
      <c r="E97" s="95">
        <v>0.13</v>
      </c>
      <c r="F97" s="95">
        <v>3.41</v>
      </c>
      <c r="G97" s="95">
        <v>-28.51</v>
      </c>
      <c r="H97" s="95">
        <v>-24.52</v>
      </c>
      <c r="I97" s="95">
        <v>-17.82</v>
      </c>
      <c r="J97" s="95">
        <v>100</v>
      </c>
      <c r="K97" s="95" t="s">
        <v>25</v>
      </c>
    </row>
    <row r="98" spans="2:11" x14ac:dyDescent="0.2">
      <c r="B98" s="95">
        <v>84</v>
      </c>
      <c r="C98" s="95">
        <v>50400</v>
      </c>
      <c r="D98" s="95">
        <v>1.24</v>
      </c>
      <c r="E98" s="95">
        <v>0.12</v>
      </c>
      <c r="F98" s="95">
        <v>3.4</v>
      </c>
      <c r="G98" s="95">
        <v>-27.92</v>
      </c>
      <c r="H98" s="95">
        <v>-23.93</v>
      </c>
      <c r="I98" s="95">
        <v>-17.82</v>
      </c>
      <c r="J98" s="95">
        <v>100</v>
      </c>
      <c r="K98" s="95" t="s">
        <v>25</v>
      </c>
    </row>
    <row r="99" spans="2:11" x14ac:dyDescent="0.2">
      <c r="B99" s="95">
        <v>85</v>
      </c>
      <c r="C99" s="95">
        <v>51000</v>
      </c>
      <c r="D99" s="95">
        <v>1.24</v>
      </c>
      <c r="E99" s="95">
        <v>0.14000000000000001</v>
      </c>
      <c r="F99" s="95">
        <v>3.4</v>
      </c>
      <c r="G99" s="95">
        <v>-27.73</v>
      </c>
      <c r="H99" s="95">
        <v>-22.96</v>
      </c>
      <c r="I99" s="95">
        <v>-21.72</v>
      </c>
      <c r="J99" s="95">
        <v>100</v>
      </c>
      <c r="K99" s="95" t="s">
        <v>25</v>
      </c>
    </row>
    <row r="100" spans="2:11" x14ac:dyDescent="0.2">
      <c r="B100" s="95">
        <v>86</v>
      </c>
      <c r="C100" s="95">
        <v>51600</v>
      </c>
      <c r="D100" s="95">
        <v>1.28</v>
      </c>
      <c r="E100" s="95">
        <v>0.13</v>
      </c>
      <c r="F100" s="95">
        <v>3.4</v>
      </c>
      <c r="G100" s="95">
        <v>-29.28</v>
      </c>
      <c r="H100" s="95">
        <v>-23.65</v>
      </c>
      <c r="I100" s="95">
        <v>-17.62</v>
      </c>
      <c r="J100" s="95">
        <v>100</v>
      </c>
      <c r="K100" s="95" t="s">
        <v>25</v>
      </c>
    </row>
    <row r="101" spans="2:11" x14ac:dyDescent="0.2">
      <c r="B101" s="95">
        <v>87</v>
      </c>
      <c r="C101" s="95">
        <v>52200</v>
      </c>
      <c r="D101" s="95">
        <v>1.1100000000000001</v>
      </c>
      <c r="E101" s="95">
        <v>0.11</v>
      </c>
      <c r="F101" s="95">
        <v>3.39</v>
      </c>
      <c r="G101" s="95">
        <v>-22.29</v>
      </c>
      <c r="H101" s="95">
        <v>-24.02</v>
      </c>
      <c r="I101" s="95">
        <v>-17.43</v>
      </c>
      <c r="J101" s="95">
        <v>100</v>
      </c>
      <c r="K101" s="95" t="s">
        <v>25</v>
      </c>
    </row>
    <row r="102" spans="2:11" x14ac:dyDescent="0.2">
      <c r="B102" s="95">
        <v>88</v>
      </c>
      <c r="C102" s="95">
        <v>52800</v>
      </c>
      <c r="D102" s="95">
        <v>1.26</v>
      </c>
      <c r="E102" s="95">
        <v>0.14000000000000001</v>
      </c>
      <c r="F102" s="95">
        <v>3.39</v>
      </c>
      <c r="G102" s="95">
        <v>-28.51</v>
      </c>
      <c r="H102" s="95">
        <v>-23.8</v>
      </c>
      <c r="I102" s="95">
        <v>-17.43</v>
      </c>
      <c r="J102" s="95">
        <v>100</v>
      </c>
      <c r="K102" s="95" t="s">
        <v>25</v>
      </c>
    </row>
    <row r="103" spans="2:11" x14ac:dyDescent="0.2">
      <c r="B103" s="95">
        <v>89</v>
      </c>
      <c r="C103" s="95">
        <v>53400</v>
      </c>
      <c r="D103" s="95">
        <v>1.01</v>
      </c>
      <c r="E103" s="95">
        <v>0.1</v>
      </c>
      <c r="F103" s="95">
        <v>3.39</v>
      </c>
      <c r="G103" s="95">
        <v>-18.399999999999999</v>
      </c>
      <c r="H103" s="95">
        <v>-22.06</v>
      </c>
      <c r="I103" s="95">
        <v>-17.23</v>
      </c>
      <c r="J103" s="95">
        <v>100</v>
      </c>
      <c r="K103" s="95" t="s">
        <v>25</v>
      </c>
    </row>
    <row r="104" spans="2:11" x14ac:dyDescent="0.2">
      <c r="B104" s="95">
        <v>90</v>
      </c>
      <c r="C104" s="95">
        <v>54000</v>
      </c>
      <c r="D104" s="95">
        <v>1.26</v>
      </c>
      <c r="E104" s="95">
        <v>0.13</v>
      </c>
      <c r="F104" s="95">
        <v>3.38</v>
      </c>
      <c r="G104" s="95">
        <v>-28.7</v>
      </c>
      <c r="H104" s="95">
        <v>-23.9</v>
      </c>
      <c r="I104" s="95">
        <v>-18.010000000000002</v>
      </c>
      <c r="J104" s="95">
        <v>100</v>
      </c>
      <c r="K104" s="95" t="s">
        <v>25</v>
      </c>
    </row>
    <row r="105" spans="2:11" x14ac:dyDescent="0.2">
      <c r="B105" s="95">
        <v>91</v>
      </c>
      <c r="C105" s="95">
        <v>54600</v>
      </c>
      <c r="D105" s="95">
        <v>1.08</v>
      </c>
      <c r="E105" s="95">
        <v>0.12</v>
      </c>
      <c r="F105" s="95">
        <v>3.38</v>
      </c>
      <c r="G105" s="95">
        <v>-21.12</v>
      </c>
      <c r="H105" s="95">
        <v>-22.96</v>
      </c>
      <c r="I105" s="95">
        <v>-18.98</v>
      </c>
      <c r="J105" s="95">
        <v>100</v>
      </c>
      <c r="K105" s="95" t="s">
        <v>25</v>
      </c>
    </row>
    <row r="106" spans="2:11" x14ac:dyDescent="0.2">
      <c r="B106" s="95">
        <v>92</v>
      </c>
      <c r="C106" s="95">
        <v>55200</v>
      </c>
      <c r="D106" s="95">
        <v>1.08</v>
      </c>
      <c r="E106" s="95">
        <v>0.1</v>
      </c>
      <c r="F106" s="95">
        <v>3.38</v>
      </c>
      <c r="G106" s="95">
        <v>-21.12</v>
      </c>
      <c r="H106" s="95">
        <v>-23.78</v>
      </c>
      <c r="I106" s="95">
        <v>-18.79</v>
      </c>
      <c r="J106" s="95">
        <v>100</v>
      </c>
      <c r="K106" s="95" t="s">
        <v>25</v>
      </c>
    </row>
    <row r="107" spans="2:11" x14ac:dyDescent="0.2">
      <c r="B107" s="95">
        <v>93</v>
      </c>
      <c r="C107" s="95">
        <v>55800</v>
      </c>
      <c r="D107" s="95">
        <v>0.99</v>
      </c>
      <c r="E107" s="95">
        <v>0.1</v>
      </c>
      <c r="F107" s="95">
        <v>3.38</v>
      </c>
      <c r="G107" s="95">
        <v>-17.43</v>
      </c>
      <c r="H107" s="95">
        <v>-23.38</v>
      </c>
      <c r="I107" s="95">
        <v>-17.43</v>
      </c>
      <c r="J107" s="95">
        <v>100</v>
      </c>
      <c r="K107" s="95" t="s">
        <v>25</v>
      </c>
    </row>
    <row r="108" spans="2:11" x14ac:dyDescent="0.2">
      <c r="B108" s="95">
        <v>94</v>
      </c>
      <c r="C108" s="95">
        <v>56400</v>
      </c>
      <c r="D108" s="95">
        <v>1.1200000000000001</v>
      </c>
      <c r="E108" s="95">
        <v>0.11</v>
      </c>
      <c r="F108" s="95">
        <v>3.37</v>
      </c>
      <c r="G108" s="95">
        <v>-22.68</v>
      </c>
      <c r="H108" s="95">
        <v>-23.14</v>
      </c>
      <c r="I108" s="95">
        <v>-17.23</v>
      </c>
      <c r="J108" s="95">
        <v>100</v>
      </c>
      <c r="K108" s="95" t="s">
        <v>25</v>
      </c>
    </row>
    <row r="109" spans="2:11" x14ac:dyDescent="0.2">
      <c r="B109" s="95">
        <v>95</v>
      </c>
      <c r="C109" s="95">
        <v>57000</v>
      </c>
      <c r="D109" s="95">
        <v>1.19</v>
      </c>
      <c r="E109" s="95">
        <v>0.12</v>
      </c>
      <c r="F109" s="95">
        <v>3.37</v>
      </c>
      <c r="G109" s="95">
        <v>-25.59</v>
      </c>
      <c r="H109" s="95">
        <v>-22.37</v>
      </c>
      <c r="I109" s="95">
        <v>-17.43</v>
      </c>
      <c r="J109" s="95">
        <v>100</v>
      </c>
      <c r="K109" s="95" t="s">
        <v>25</v>
      </c>
    </row>
    <row r="110" spans="2:11" x14ac:dyDescent="0.2">
      <c r="B110" s="95">
        <v>96</v>
      </c>
      <c r="C110" s="95">
        <v>57600</v>
      </c>
      <c r="D110" s="95">
        <v>1.1299999999999999</v>
      </c>
      <c r="E110" s="95">
        <v>0.13</v>
      </c>
      <c r="F110" s="95">
        <v>3.37</v>
      </c>
      <c r="G110" s="95">
        <v>-23.45</v>
      </c>
      <c r="H110" s="95">
        <v>-23.7</v>
      </c>
      <c r="I110" s="95">
        <v>-19.37</v>
      </c>
      <c r="J110" s="95">
        <v>100</v>
      </c>
      <c r="K110" s="95" t="s">
        <v>25</v>
      </c>
    </row>
    <row r="111" spans="2:11" x14ac:dyDescent="0.2">
      <c r="B111" s="95">
        <v>97</v>
      </c>
      <c r="C111" s="95">
        <v>58200</v>
      </c>
      <c r="D111" s="95">
        <v>1.07</v>
      </c>
      <c r="E111" s="95">
        <v>0.1</v>
      </c>
      <c r="F111" s="95">
        <v>3.36</v>
      </c>
      <c r="G111" s="95">
        <v>-20.73</v>
      </c>
      <c r="H111" s="95">
        <v>-23.31</v>
      </c>
      <c r="I111" s="95">
        <v>-17.43</v>
      </c>
      <c r="J111" s="95">
        <v>100</v>
      </c>
      <c r="K111" s="95" t="s">
        <v>25</v>
      </c>
    </row>
    <row r="112" spans="2:11" x14ac:dyDescent="0.2">
      <c r="B112" s="95">
        <v>98</v>
      </c>
      <c r="C112" s="95">
        <v>58800</v>
      </c>
      <c r="D112" s="95">
        <v>1.08</v>
      </c>
      <c r="E112" s="95">
        <v>0.11</v>
      </c>
      <c r="F112" s="95">
        <v>3.36</v>
      </c>
      <c r="G112" s="95">
        <v>-21.31</v>
      </c>
      <c r="H112" s="95">
        <v>-22.29</v>
      </c>
      <c r="I112" s="95">
        <v>-19.18</v>
      </c>
      <c r="J112" s="95">
        <v>100</v>
      </c>
      <c r="K112" s="95" t="s">
        <v>25</v>
      </c>
    </row>
    <row r="113" spans="2:11" x14ac:dyDescent="0.2">
      <c r="B113" s="95">
        <v>99</v>
      </c>
      <c r="C113" s="95">
        <v>59400</v>
      </c>
      <c r="D113" s="95">
        <v>1.27</v>
      </c>
      <c r="E113" s="95">
        <v>0.13</v>
      </c>
      <c r="F113" s="95">
        <v>3.35</v>
      </c>
      <c r="G113" s="95">
        <v>-29.09</v>
      </c>
      <c r="H113" s="95">
        <v>-22.93</v>
      </c>
      <c r="I113" s="95">
        <v>-17.04</v>
      </c>
      <c r="J113" s="95">
        <v>100</v>
      </c>
      <c r="K113" s="95" t="s">
        <v>25</v>
      </c>
    </row>
    <row r="114" spans="2:11" x14ac:dyDescent="0.2">
      <c r="B114" s="95">
        <v>100</v>
      </c>
      <c r="C114" s="95">
        <v>60000</v>
      </c>
      <c r="D114" s="95">
        <v>1.22</v>
      </c>
      <c r="E114" s="95">
        <v>0.13</v>
      </c>
      <c r="F114" s="95">
        <v>3.35</v>
      </c>
      <c r="G114" s="95">
        <v>-26.76</v>
      </c>
      <c r="H114" s="95">
        <v>-22.59</v>
      </c>
      <c r="I114" s="95">
        <v>-16.84</v>
      </c>
      <c r="J114" s="95">
        <v>100</v>
      </c>
      <c r="K114" s="95" t="s">
        <v>25</v>
      </c>
    </row>
    <row r="115" spans="2:11" x14ac:dyDescent="0.2">
      <c r="B115" s="95">
        <v>101</v>
      </c>
      <c r="C115" s="95">
        <v>60600</v>
      </c>
      <c r="D115" s="95">
        <v>1.07</v>
      </c>
      <c r="E115" s="95">
        <v>0.1</v>
      </c>
      <c r="F115" s="95">
        <v>3.34</v>
      </c>
      <c r="G115" s="95">
        <v>-20.93</v>
      </c>
      <c r="H115" s="95">
        <v>-22.65</v>
      </c>
      <c r="I115" s="95">
        <v>-16.649999999999999</v>
      </c>
      <c r="J115" s="95">
        <v>100</v>
      </c>
      <c r="K115" s="95" t="s">
        <v>25</v>
      </c>
    </row>
    <row r="116" spans="2:11" x14ac:dyDescent="0.2">
      <c r="B116" s="95">
        <v>102</v>
      </c>
      <c r="C116" s="95">
        <v>61200</v>
      </c>
      <c r="D116" s="95">
        <v>1.1599999999999999</v>
      </c>
      <c r="E116" s="95">
        <v>0.13</v>
      </c>
      <c r="F116" s="95">
        <v>3.34</v>
      </c>
      <c r="G116" s="95">
        <v>-24.62</v>
      </c>
      <c r="H116" s="95">
        <v>-23.61</v>
      </c>
      <c r="I116" s="95">
        <v>-17.04</v>
      </c>
      <c r="J116" s="95">
        <v>100</v>
      </c>
      <c r="K116" s="95" t="s">
        <v>25</v>
      </c>
    </row>
    <row r="117" spans="2:11" x14ac:dyDescent="0.2">
      <c r="B117" s="95">
        <v>103</v>
      </c>
      <c r="C117" s="95">
        <v>61800</v>
      </c>
      <c r="D117" s="95">
        <v>1.07</v>
      </c>
      <c r="E117" s="95">
        <v>0.12</v>
      </c>
      <c r="F117" s="95">
        <v>3.33</v>
      </c>
      <c r="G117" s="95">
        <v>-20.73</v>
      </c>
      <c r="H117" s="95">
        <v>-22.81</v>
      </c>
      <c r="I117" s="95">
        <v>-16.649999999999999</v>
      </c>
      <c r="J117" s="95">
        <v>100</v>
      </c>
      <c r="K117" s="95" t="s">
        <v>25</v>
      </c>
    </row>
    <row r="118" spans="2:11" x14ac:dyDescent="0.2">
      <c r="B118" s="95">
        <v>104</v>
      </c>
      <c r="C118" s="95">
        <v>62400</v>
      </c>
      <c r="D118" s="95">
        <v>0.94</v>
      </c>
      <c r="E118" s="95">
        <v>0.1</v>
      </c>
      <c r="F118" s="95">
        <v>3.23</v>
      </c>
      <c r="G118" s="95">
        <v>-15.48</v>
      </c>
      <c r="H118" s="95">
        <v>-21.17</v>
      </c>
      <c r="I118" s="95">
        <v>-15.48</v>
      </c>
      <c r="J118" s="95">
        <v>100</v>
      </c>
      <c r="K118" s="95" t="s">
        <v>25</v>
      </c>
    </row>
    <row r="119" spans="2:11" x14ac:dyDescent="0.2">
      <c r="B119" s="95">
        <v>105</v>
      </c>
      <c r="C119" s="95">
        <v>63000</v>
      </c>
      <c r="D119" s="95">
        <v>1.03</v>
      </c>
      <c r="E119" s="95">
        <v>0.1</v>
      </c>
      <c r="F119" s="95">
        <v>3.24</v>
      </c>
      <c r="G119" s="95">
        <v>-18.98</v>
      </c>
      <c r="H119" s="95">
        <v>-20.96</v>
      </c>
      <c r="I119" s="95">
        <v>-15.48</v>
      </c>
      <c r="J119" s="95">
        <v>100</v>
      </c>
      <c r="K119" s="95" t="s">
        <v>25</v>
      </c>
    </row>
    <row r="120" spans="2:11" x14ac:dyDescent="0.2">
      <c r="B120" s="95">
        <v>106</v>
      </c>
      <c r="C120" s="95">
        <v>63600</v>
      </c>
      <c r="D120" s="95">
        <v>0.98</v>
      </c>
      <c r="E120" s="95">
        <v>0.1</v>
      </c>
      <c r="F120" s="95">
        <v>3.24</v>
      </c>
      <c r="G120" s="95">
        <v>-17.04</v>
      </c>
      <c r="H120" s="95">
        <v>-19.91</v>
      </c>
      <c r="I120" s="95">
        <v>-15.48</v>
      </c>
      <c r="J120" s="95">
        <v>100</v>
      </c>
      <c r="K120" s="95" t="s">
        <v>25</v>
      </c>
    </row>
    <row r="121" spans="2:11" x14ac:dyDescent="0.2">
      <c r="B121" s="95">
        <v>107</v>
      </c>
      <c r="C121" s="95">
        <v>64200</v>
      </c>
      <c r="D121" s="95">
        <v>1</v>
      </c>
      <c r="E121" s="95">
        <v>0.11</v>
      </c>
      <c r="F121" s="95">
        <v>3.29</v>
      </c>
      <c r="G121" s="95">
        <v>-18.010000000000002</v>
      </c>
      <c r="H121" s="95">
        <v>-22.25</v>
      </c>
      <c r="I121" s="95">
        <v>-16.260000000000002</v>
      </c>
      <c r="J121" s="95">
        <v>100</v>
      </c>
      <c r="K121" s="95" t="s">
        <v>25</v>
      </c>
    </row>
    <row r="122" spans="2:11" x14ac:dyDescent="0.2">
      <c r="B122" s="95">
        <v>108</v>
      </c>
      <c r="C122" s="95">
        <v>64800</v>
      </c>
      <c r="D122" s="95">
        <v>1.01</v>
      </c>
      <c r="E122" s="95">
        <v>0.1</v>
      </c>
      <c r="F122" s="95">
        <v>3.28</v>
      </c>
      <c r="G122" s="95">
        <v>-18.21</v>
      </c>
      <c r="H122" s="95">
        <v>-22.15</v>
      </c>
      <c r="I122" s="95">
        <v>-15.87</v>
      </c>
      <c r="J122" s="95">
        <v>100</v>
      </c>
      <c r="K122" s="95" t="s">
        <v>25</v>
      </c>
    </row>
    <row r="123" spans="2:11" x14ac:dyDescent="0.2">
      <c r="B123" s="95">
        <v>109</v>
      </c>
      <c r="C123" s="95">
        <v>65400</v>
      </c>
      <c r="D123" s="95">
        <v>1.18</v>
      </c>
      <c r="E123" s="95">
        <v>0.12</v>
      </c>
      <c r="F123" s="95">
        <v>3.26</v>
      </c>
      <c r="G123" s="95">
        <v>-25.4</v>
      </c>
      <c r="H123" s="95">
        <v>-21.82</v>
      </c>
      <c r="I123" s="95">
        <v>-16.07</v>
      </c>
      <c r="J123" s="95">
        <v>100</v>
      </c>
      <c r="K123" s="95" t="s">
        <v>25</v>
      </c>
    </row>
    <row r="124" spans="2:11" x14ac:dyDescent="0.2">
      <c r="B124" s="95">
        <v>110</v>
      </c>
      <c r="C124" s="95">
        <v>66000</v>
      </c>
      <c r="D124" s="95">
        <v>1.0900000000000001</v>
      </c>
      <c r="E124" s="95">
        <v>0.11</v>
      </c>
      <c r="F124" s="95">
        <v>3.26</v>
      </c>
      <c r="G124" s="95">
        <v>-21.51</v>
      </c>
      <c r="H124" s="95">
        <v>-21.42</v>
      </c>
      <c r="I124" s="95">
        <v>-16.07</v>
      </c>
      <c r="J124" s="95">
        <v>100</v>
      </c>
      <c r="K124" s="95" t="s">
        <v>25</v>
      </c>
    </row>
    <row r="125" spans="2:11" x14ac:dyDescent="0.2">
      <c r="B125" s="95">
        <v>111</v>
      </c>
      <c r="C125" s="95">
        <v>66600</v>
      </c>
      <c r="D125" s="95">
        <v>0.97</v>
      </c>
      <c r="E125" s="95">
        <v>0.1</v>
      </c>
      <c r="F125" s="95">
        <v>3.24</v>
      </c>
      <c r="G125" s="95">
        <v>-16.649999999999999</v>
      </c>
      <c r="H125" s="95">
        <v>-20.6</v>
      </c>
      <c r="I125" s="95">
        <v>-15.87</v>
      </c>
      <c r="J125" s="95">
        <v>100</v>
      </c>
      <c r="K125" s="95" t="s">
        <v>25</v>
      </c>
    </row>
    <row r="126" spans="2:11" x14ac:dyDescent="0.2">
      <c r="B126" s="95">
        <v>112</v>
      </c>
      <c r="C126" s="95">
        <v>67200</v>
      </c>
      <c r="D126" s="95">
        <v>1.04</v>
      </c>
      <c r="E126" s="95">
        <v>0.11</v>
      </c>
      <c r="F126" s="95">
        <v>3.23</v>
      </c>
      <c r="G126" s="95">
        <v>-19.57</v>
      </c>
      <c r="H126" s="95">
        <v>-20.67</v>
      </c>
      <c r="I126" s="95">
        <v>-15.29</v>
      </c>
      <c r="J126" s="95">
        <v>100</v>
      </c>
      <c r="K126" s="95" t="s">
        <v>25</v>
      </c>
    </row>
    <row r="127" spans="2:11" x14ac:dyDescent="0.2">
      <c r="B127" s="95">
        <v>113</v>
      </c>
      <c r="C127" s="95">
        <v>67800</v>
      </c>
      <c r="D127" s="95">
        <v>0.95</v>
      </c>
      <c r="E127" s="95">
        <v>0.1</v>
      </c>
      <c r="F127" s="95">
        <v>3.22</v>
      </c>
      <c r="G127" s="95">
        <v>-16.07</v>
      </c>
      <c r="H127" s="95">
        <v>-20.2</v>
      </c>
      <c r="I127" s="95">
        <v>-14.9</v>
      </c>
      <c r="J127" s="95">
        <v>100</v>
      </c>
      <c r="K127" s="95" t="s">
        <v>25</v>
      </c>
    </row>
    <row r="128" spans="2:11" x14ac:dyDescent="0.2">
      <c r="B128" s="95">
        <v>114</v>
      </c>
      <c r="C128" s="95">
        <v>68400</v>
      </c>
      <c r="D128" s="95">
        <v>0.94</v>
      </c>
      <c r="E128" s="95">
        <v>0.09</v>
      </c>
      <c r="F128" s="95">
        <v>3.21</v>
      </c>
      <c r="G128" s="95">
        <v>-15.48</v>
      </c>
      <c r="H128" s="95">
        <v>-20.99</v>
      </c>
      <c r="I128" s="95">
        <v>-15.29</v>
      </c>
      <c r="J128" s="95">
        <v>100</v>
      </c>
      <c r="K128" s="95" t="s">
        <v>25</v>
      </c>
    </row>
    <row r="129" spans="2:11" x14ac:dyDescent="0.2">
      <c r="B129" s="95">
        <v>115</v>
      </c>
      <c r="C129" s="95">
        <v>69000</v>
      </c>
      <c r="D129" s="95">
        <v>0.94</v>
      </c>
      <c r="E129" s="95">
        <v>0.09</v>
      </c>
      <c r="F129" s="95">
        <v>3.21</v>
      </c>
      <c r="G129" s="95">
        <v>-15.48</v>
      </c>
      <c r="H129" s="95">
        <v>-21.42</v>
      </c>
      <c r="I129" s="95">
        <v>-15.29</v>
      </c>
      <c r="J129" s="95">
        <v>100</v>
      </c>
      <c r="K129" s="95" t="s">
        <v>25</v>
      </c>
    </row>
    <row r="130" spans="2:11" x14ac:dyDescent="0.2">
      <c r="B130" s="95">
        <v>116</v>
      </c>
      <c r="C130" s="95">
        <v>69600</v>
      </c>
      <c r="D130" s="95">
        <v>0.94</v>
      </c>
      <c r="E130" s="95">
        <v>0.09</v>
      </c>
      <c r="F130" s="95">
        <v>3.2</v>
      </c>
      <c r="G130" s="95">
        <v>-15.48</v>
      </c>
      <c r="H130" s="95">
        <v>-20.37</v>
      </c>
      <c r="I130" s="95">
        <v>-14.9</v>
      </c>
      <c r="J130" s="95">
        <v>100</v>
      </c>
      <c r="K130" s="95" t="s">
        <v>25</v>
      </c>
    </row>
    <row r="131" spans="2:11" x14ac:dyDescent="0.2">
      <c r="B131" s="95">
        <v>117</v>
      </c>
      <c r="C131" s="95">
        <v>70200</v>
      </c>
      <c r="D131" s="95">
        <v>0.97</v>
      </c>
      <c r="E131" s="95">
        <v>0.1</v>
      </c>
      <c r="F131" s="95">
        <v>3.2</v>
      </c>
      <c r="G131" s="95">
        <v>-16.84</v>
      </c>
      <c r="H131" s="95">
        <v>-20.23</v>
      </c>
      <c r="I131" s="95">
        <v>-15.1</v>
      </c>
      <c r="J131" s="95">
        <v>100</v>
      </c>
      <c r="K131" s="95" t="s">
        <v>25</v>
      </c>
    </row>
    <row r="132" spans="2:11" x14ac:dyDescent="0.2">
      <c r="B132" s="95">
        <v>118</v>
      </c>
      <c r="C132" s="95">
        <v>70800</v>
      </c>
      <c r="D132" s="95">
        <v>1.21</v>
      </c>
      <c r="E132" s="95">
        <v>0.13</v>
      </c>
      <c r="F132" s="95">
        <v>3.19</v>
      </c>
      <c r="G132" s="95">
        <v>-26.37</v>
      </c>
      <c r="H132" s="95">
        <v>-20.46</v>
      </c>
      <c r="I132" s="95">
        <v>-14.9</v>
      </c>
      <c r="J132" s="95">
        <v>100</v>
      </c>
      <c r="K132" s="95" t="s">
        <v>25</v>
      </c>
    </row>
    <row r="133" spans="2:11" x14ac:dyDescent="0.2">
      <c r="B133" s="95">
        <v>119</v>
      </c>
      <c r="C133" s="95">
        <v>71400</v>
      </c>
      <c r="D133" s="95">
        <v>0.96</v>
      </c>
      <c r="E133" s="95">
        <v>0.09</v>
      </c>
      <c r="F133" s="95">
        <v>3.19</v>
      </c>
      <c r="G133" s="95">
        <v>-16.260000000000002</v>
      </c>
      <c r="H133" s="95">
        <v>-20.2</v>
      </c>
      <c r="I133" s="95">
        <v>-14.9</v>
      </c>
      <c r="J133" s="95">
        <v>100</v>
      </c>
      <c r="K133" s="95" t="s">
        <v>25</v>
      </c>
    </row>
    <row r="134" spans="2:11" x14ac:dyDescent="0.2">
      <c r="B134" s="95">
        <v>120</v>
      </c>
      <c r="C134" s="95">
        <v>72000</v>
      </c>
      <c r="D134" s="95">
        <v>1.1100000000000001</v>
      </c>
      <c r="E134" s="95">
        <v>0.11</v>
      </c>
      <c r="F134" s="95">
        <v>3.18</v>
      </c>
      <c r="G134" s="95">
        <v>-22.29</v>
      </c>
      <c r="H134" s="95">
        <v>-20.54</v>
      </c>
      <c r="I134" s="95">
        <v>-14.71</v>
      </c>
      <c r="J134" s="95">
        <v>100</v>
      </c>
      <c r="K134" s="95" t="s">
        <v>25</v>
      </c>
    </row>
    <row r="135" spans="2:11" x14ac:dyDescent="0.2">
      <c r="B135" s="95">
        <v>121</v>
      </c>
      <c r="C135" s="95">
        <v>72600</v>
      </c>
      <c r="D135" s="95">
        <v>1.1399999999999999</v>
      </c>
      <c r="E135" s="95">
        <v>0.11</v>
      </c>
      <c r="F135" s="95">
        <v>3.18</v>
      </c>
      <c r="G135" s="95">
        <v>-23.84</v>
      </c>
      <c r="H135" s="95">
        <v>-20.71</v>
      </c>
      <c r="I135" s="95">
        <v>-14.71</v>
      </c>
      <c r="J135" s="95">
        <v>100</v>
      </c>
      <c r="K135" s="95" t="s">
        <v>25</v>
      </c>
    </row>
    <row r="136" spans="2:11" x14ac:dyDescent="0.2">
      <c r="B136" s="95">
        <v>122</v>
      </c>
      <c r="C136" s="95">
        <v>73200</v>
      </c>
      <c r="D136" s="95">
        <v>0.96</v>
      </c>
      <c r="E136" s="95">
        <v>0.1</v>
      </c>
      <c r="F136" s="95">
        <v>3.17</v>
      </c>
      <c r="G136" s="95">
        <v>-16.46</v>
      </c>
      <c r="H136" s="95">
        <v>-19.809999999999999</v>
      </c>
      <c r="I136" s="95">
        <v>-14.51</v>
      </c>
      <c r="J136" s="95">
        <v>100</v>
      </c>
      <c r="K136" s="95" t="s">
        <v>25</v>
      </c>
    </row>
    <row r="137" spans="2:11" x14ac:dyDescent="0.2">
      <c r="B137" s="95">
        <v>123</v>
      </c>
      <c r="C137" s="95">
        <v>73800</v>
      </c>
      <c r="D137" s="95">
        <v>0.93</v>
      </c>
      <c r="E137" s="95">
        <v>0.09</v>
      </c>
      <c r="F137" s="95">
        <v>3.16</v>
      </c>
      <c r="G137" s="95">
        <v>-14.9</v>
      </c>
      <c r="H137" s="95">
        <v>-19.63</v>
      </c>
      <c r="I137" s="95">
        <v>-14.51</v>
      </c>
      <c r="J137" s="95">
        <v>100</v>
      </c>
      <c r="K137" s="95" t="s">
        <v>25</v>
      </c>
    </row>
    <row r="138" spans="2:11" x14ac:dyDescent="0.2">
      <c r="B138" s="95">
        <v>124</v>
      </c>
      <c r="C138" s="95">
        <v>74400</v>
      </c>
      <c r="D138" s="95">
        <v>0.96</v>
      </c>
      <c r="E138" s="95">
        <v>0.1</v>
      </c>
      <c r="F138" s="95">
        <v>3.16</v>
      </c>
      <c r="G138" s="95">
        <v>-16.46</v>
      </c>
      <c r="H138" s="95">
        <v>-18.739999999999998</v>
      </c>
      <c r="I138" s="95">
        <v>-18.739999999999998</v>
      </c>
      <c r="J138" s="95">
        <v>100</v>
      </c>
      <c r="K138" s="95" t="s">
        <v>25</v>
      </c>
    </row>
    <row r="139" spans="2:11" x14ac:dyDescent="0.2">
      <c r="B139" s="95">
        <v>125</v>
      </c>
      <c r="C139" s="95">
        <v>75000</v>
      </c>
      <c r="D139" s="95">
        <v>1.1200000000000001</v>
      </c>
      <c r="E139" s="95">
        <v>0.12</v>
      </c>
      <c r="F139" s="95">
        <v>3.15</v>
      </c>
      <c r="G139" s="95">
        <v>-22.68</v>
      </c>
      <c r="H139" s="95">
        <v>-19.38</v>
      </c>
      <c r="I139" s="95">
        <v>-19.21</v>
      </c>
      <c r="J139" s="95">
        <v>100</v>
      </c>
      <c r="K139" s="95" t="s">
        <v>25</v>
      </c>
    </row>
    <row r="140" spans="2:11" x14ac:dyDescent="0.2">
      <c r="B140" s="95">
        <v>126</v>
      </c>
      <c r="C140" s="95">
        <v>75600</v>
      </c>
      <c r="D140" s="95">
        <v>1.1200000000000001</v>
      </c>
      <c r="E140" s="95">
        <v>0.09</v>
      </c>
      <c r="F140" s="95">
        <v>3.13</v>
      </c>
      <c r="G140" s="95">
        <v>-22.87</v>
      </c>
      <c r="H140" s="95">
        <v>-21.25</v>
      </c>
      <c r="I140" s="95">
        <v>-14.71</v>
      </c>
      <c r="J140" s="95">
        <v>100</v>
      </c>
      <c r="K140" s="95" t="s">
        <v>25</v>
      </c>
    </row>
    <row r="141" spans="2:11" x14ac:dyDescent="0.2">
      <c r="B141" s="95">
        <v>127</v>
      </c>
      <c r="C141" s="95">
        <v>76200</v>
      </c>
      <c r="D141" s="95">
        <v>0.96</v>
      </c>
      <c r="E141" s="95">
        <v>0.1</v>
      </c>
      <c r="F141" s="95">
        <v>3.12</v>
      </c>
      <c r="G141" s="95">
        <v>-16.46</v>
      </c>
      <c r="H141" s="95">
        <v>-19.32</v>
      </c>
      <c r="I141" s="95">
        <v>-14.32</v>
      </c>
      <c r="J141" s="95">
        <v>100</v>
      </c>
      <c r="K141" s="95" t="s">
        <v>25</v>
      </c>
    </row>
    <row r="142" spans="2:11" x14ac:dyDescent="0.2">
      <c r="B142" s="95">
        <v>128</v>
      </c>
      <c r="C142" s="95">
        <v>76800</v>
      </c>
      <c r="D142" s="95">
        <v>0.97</v>
      </c>
      <c r="E142" s="95">
        <v>0.1</v>
      </c>
      <c r="F142" s="95">
        <v>3.1</v>
      </c>
      <c r="G142" s="95">
        <v>-16.84</v>
      </c>
      <c r="H142" s="95">
        <v>-18.23</v>
      </c>
      <c r="I142" s="95">
        <v>-16.84</v>
      </c>
      <c r="J142" s="95">
        <v>100</v>
      </c>
      <c r="K142" s="95" t="s">
        <v>25</v>
      </c>
    </row>
    <row r="143" spans="2:11" x14ac:dyDescent="0.2">
      <c r="B143" s="95">
        <v>129</v>
      </c>
      <c r="C143" s="95">
        <v>77400</v>
      </c>
      <c r="D143" s="95">
        <v>1.1200000000000001</v>
      </c>
      <c r="E143" s="95">
        <v>0.12</v>
      </c>
      <c r="F143" s="95">
        <v>3.06</v>
      </c>
      <c r="G143" s="95">
        <v>-22.87</v>
      </c>
      <c r="H143" s="95">
        <v>-19.399999999999999</v>
      </c>
      <c r="I143" s="95">
        <v>-13.54</v>
      </c>
      <c r="J143" s="95">
        <v>100</v>
      </c>
      <c r="K143" s="95" t="s">
        <v>25</v>
      </c>
    </row>
    <row r="144" spans="2:11" x14ac:dyDescent="0.2">
      <c r="B144" s="95">
        <v>130</v>
      </c>
      <c r="C144" s="95">
        <v>78000</v>
      </c>
      <c r="D144" s="95">
        <v>0.97</v>
      </c>
      <c r="E144" s="95">
        <v>0.09</v>
      </c>
      <c r="F144" s="95">
        <v>3.02</v>
      </c>
      <c r="G144" s="95">
        <v>-16.649999999999999</v>
      </c>
      <c r="H144" s="95">
        <v>-17.98</v>
      </c>
      <c r="I144" s="95">
        <v>-12.96</v>
      </c>
      <c r="J144" s="95">
        <v>100</v>
      </c>
      <c r="K144" s="95" t="s">
        <v>25</v>
      </c>
    </row>
    <row r="145" spans="2:11" x14ac:dyDescent="0.2">
      <c r="B145" s="95">
        <v>131</v>
      </c>
      <c r="C145" s="95">
        <v>78600</v>
      </c>
      <c r="D145" s="95">
        <v>0.86</v>
      </c>
      <c r="E145" s="95">
        <v>0.09</v>
      </c>
      <c r="F145" s="95">
        <v>2.98</v>
      </c>
      <c r="G145" s="95">
        <v>-12.37</v>
      </c>
      <c r="H145" s="95">
        <v>-17.97</v>
      </c>
      <c r="I145" s="95">
        <v>-12.37</v>
      </c>
      <c r="J145" s="95">
        <v>100</v>
      </c>
      <c r="K145" s="95" t="s">
        <v>25</v>
      </c>
    </row>
    <row r="146" spans="2:11" x14ac:dyDescent="0.2">
      <c r="B146" s="95">
        <v>132</v>
      </c>
      <c r="C146" s="95">
        <v>79200</v>
      </c>
      <c r="D146" s="95">
        <v>0.97</v>
      </c>
      <c r="E146" s="95">
        <v>0.1</v>
      </c>
      <c r="F146" s="95">
        <v>2.91</v>
      </c>
      <c r="G146" s="95">
        <v>-16.649999999999999</v>
      </c>
      <c r="H146" s="95">
        <v>-17.22</v>
      </c>
      <c r="I146" s="95">
        <v>-12.18</v>
      </c>
      <c r="J146" s="95">
        <v>100</v>
      </c>
      <c r="K146" s="95" t="s">
        <v>25</v>
      </c>
    </row>
    <row r="147" spans="2:11" x14ac:dyDescent="0.2">
      <c r="B147" s="95">
        <v>133</v>
      </c>
      <c r="C147" s="95">
        <v>79800</v>
      </c>
      <c r="D147" s="95">
        <v>0.84</v>
      </c>
      <c r="E147" s="95">
        <v>0.09</v>
      </c>
      <c r="F147" s="95">
        <v>2.83</v>
      </c>
      <c r="G147" s="95">
        <v>-11.21</v>
      </c>
      <c r="H147" s="95">
        <v>-15.09</v>
      </c>
      <c r="I147" s="95">
        <v>-10.24</v>
      </c>
      <c r="J147" s="95">
        <v>100</v>
      </c>
      <c r="K147" s="95" t="s">
        <v>25</v>
      </c>
    </row>
    <row r="148" spans="2:11" x14ac:dyDescent="0.2">
      <c r="B148" s="95">
        <v>134</v>
      </c>
      <c r="C148" s="95">
        <v>80400</v>
      </c>
      <c r="D148" s="95">
        <v>0.08</v>
      </c>
      <c r="E148" s="95">
        <v>0</v>
      </c>
      <c r="F148" s="95">
        <v>0</v>
      </c>
      <c r="G148" s="95">
        <v>19.89</v>
      </c>
      <c r="H148" s="95">
        <v>19.82</v>
      </c>
      <c r="I148" s="95">
        <v>20.47</v>
      </c>
      <c r="J148" s="95">
        <v>100</v>
      </c>
      <c r="K148" s="95" t="s">
        <v>25</v>
      </c>
    </row>
    <row r="149" spans="2:11" x14ac:dyDescent="0.2">
      <c r="B149" s="95">
        <v>135</v>
      </c>
      <c r="C149" s="95">
        <v>81000</v>
      </c>
      <c r="D149" s="95">
        <v>0.08</v>
      </c>
      <c r="E149" s="95">
        <v>0</v>
      </c>
      <c r="F149" s="95">
        <v>0</v>
      </c>
      <c r="G149" s="95">
        <v>19.7</v>
      </c>
      <c r="H149" s="95">
        <v>19.760000000000002</v>
      </c>
      <c r="I149" s="95">
        <v>20.28</v>
      </c>
      <c r="J149" s="95">
        <v>100</v>
      </c>
      <c r="K149" s="95" t="s">
        <v>25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0C100-CC6B-A14D-BE73-CCADE1C3C59C}">
  <dimension ref="B3:C144"/>
  <sheetViews>
    <sheetView zoomScale="150" zoomScaleNormal="150" workbookViewId="0">
      <selection activeCell="B10" sqref="B10:C38"/>
    </sheetView>
  </sheetViews>
  <sheetFormatPr baseColWidth="10" defaultRowHeight="16" x14ac:dyDescent="0.2"/>
  <cols>
    <col min="2" max="2" width="14.6640625" style="75" bestFit="1" customWidth="1"/>
    <col min="3" max="3" width="9.5" style="74" bestFit="1" customWidth="1"/>
  </cols>
  <sheetData>
    <row r="3" spans="2:3" x14ac:dyDescent="0.2">
      <c r="B3" s="75" t="s">
        <v>24</v>
      </c>
    </row>
    <row r="4" spans="2:3" x14ac:dyDescent="0.2">
      <c r="B4" s="75" t="s">
        <v>25</v>
      </c>
    </row>
    <row r="5" spans="2:3" x14ac:dyDescent="0.2">
      <c r="B5" s="75" t="s">
        <v>26</v>
      </c>
      <c r="C5" s="74" t="s">
        <v>30</v>
      </c>
    </row>
    <row r="6" spans="2:3" x14ac:dyDescent="0.2">
      <c r="B6" s="75" t="s">
        <v>31</v>
      </c>
      <c r="C6" s="74" t="s">
        <v>35</v>
      </c>
    </row>
    <row r="7" spans="2:3" x14ac:dyDescent="0.2">
      <c r="B7" s="75" t="s">
        <v>40</v>
      </c>
    </row>
    <row r="9" spans="2:3" x14ac:dyDescent="0.2">
      <c r="B9" s="75" t="s">
        <v>41</v>
      </c>
      <c r="C9" s="74" t="s">
        <v>45</v>
      </c>
    </row>
    <row r="10" spans="2:3" x14ac:dyDescent="0.2">
      <c r="B10" s="75">
        <v>1</v>
      </c>
      <c r="C10" s="74">
        <v>4.07</v>
      </c>
    </row>
    <row r="11" spans="2:3" x14ac:dyDescent="0.2">
      <c r="B11" s="75">
        <v>2</v>
      </c>
      <c r="C11" s="74">
        <v>4.05</v>
      </c>
    </row>
    <row r="12" spans="2:3" x14ac:dyDescent="0.2">
      <c r="B12" s="75">
        <v>3</v>
      </c>
      <c r="C12" s="74">
        <v>4.04</v>
      </c>
    </row>
    <row r="13" spans="2:3" x14ac:dyDescent="0.2">
      <c r="B13" s="75">
        <v>4</v>
      </c>
      <c r="C13" s="74">
        <v>4.03</v>
      </c>
    </row>
    <row r="14" spans="2:3" x14ac:dyDescent="0.2">
      <c r="B14" s="75">
        <v>5</v>
      </c>
      <c r="C14" s="74">
        <v>4.0199999999999996</v>
      </c>
    </row>
    <row r="15" spans="2:3" x14ac:dyDescent="0.2">
      <c r="B15" s="75">
        <v>6</v>
      </c>
      <c r="C15" s="74">
        <v>4.01</v>
      </c>
    </row>
    <row r="16" spans="2:3" x14ac:dyDescent="0.2">
      <c r="B16" s="75">
        <v>7</v>
      </c>
      <c r="C16" s="74">
        <v>4</v>
      </c>
    </row>
    <row r="17" spans="2:3" x14ac:dyDescent="0.2">
      <c r="B17" s="75">
        <v>8</v>
      </c>
      <c r="C17" s="74">
        <v>3.99</v>
      </c>
    </row>
    <row r="18" spans="2:3" x14ac:dyDescent="0.2">
      <c r="B18" s="75">
        <v>9</v>
      </c>
      <c r="C18" s="74">
        <v>3.98</v>
      </c>
    </row>
    <row r="19" spans="2:3" x14ac:dyDescent="0.2">
      <c r="B19" s="75">
        <v>10</v>
      </c>
      <c r="C19" s="74">
        <v>3.97</v>
      </c>
    </row>
    <row r="20" spans="2:3" x14ac:dyDescent="0.2">
      <c r="B20" s="75">
        <v>11</v>
      </c>
      <c r="C20" s="74">
        <v>3.96</v>
      </c>
    </row>
    <row r="21" spans="2:3" x14ac:dyDescent="0.2">
      <c r="B21" s="75">
        <v>12</v>
      </c>
      <c r="C21" s="74">
        <v>3.96</v>
      </c>
    </row>
    <row r="22" spans="2:3" x14ac:dyDescent="0.2">
      <c r="B22" s="75">
        <v>13</v>
      </c>
      <c r="C22" s="74">
        <v>3.96</v>
      </c>
    </row>
    <row r="23" spans="2:3" x14ac:dyDescent="0.2">
      <c r="B23" s="75">
        <v>14</v>
      </c>
      <c r="C23" s="74">
        <v>3.96</v>
      </c>
    </row>
    <row r="24" spans="2:3" x14ac:dyDescent="0.2">
      <c r="B24" s="75">
        <v>15</v>
      </c>
      <c r="C24" s="74">
        <v>3.95</v>
      </c>
    </row>
    <row r="25" spans="2:3" x14ac:dyDescent="0.2">
      <c r="B25" s="75">
        <v>16</v>
      </c>
      <c r="C25" s="74">
        <v>3.95</v>
      </c>
    </row>
    <row r="26" spans="2:3" x14ac:dyDescent="0.2">
      <c r="B26" s="75">
        <v>17</v>
      </c>
      <c r="C26" s="74">
        <v>3.94</v>
      </c>
    </row>
    <row r="27" spans="2:3" x14ac:dyDescent="0.2">
      <c r="B27" s="75">
        <v>18</v>
      </c>
      <c r="C27" s="74">
        <v>3.94</v>
      </c>
    </row>
    <row r="28" spans="2:3" x14ac:dyDescent="0.2">
      <c r="B28" s="75">
        <v>19</v>
      </c>
      <c r="C28" s="74">
        <v>3.93</v>
      </c>
    </row>
    <row r="29" spans="2:3" x14ac:dyDescent="0.2">
      <c r="B29" s="75">
        <v>20</v>
      </c>
      <c r="C29" s="74">
        <v>3.92</v>
      </c>
    </row>
    <row r="30" spans="2:3" x14ac:dyDescent="0.2">
      <c r="B30" s="75">
        <v>21</v>
      </c>
      <c r="C30" s="74">
        <v>3.92</v>
      </c>
    </row>
    <row r="31" spans="2:3" x14ac:dyDescent="0.2">
      <c r="B31" s="75">
        <v>22</v>
      </c>
      <c r="C31" s="74">
        <v>3.91</v>
      </c>
    </row>
    <row r="32" spans="2:3" x14ac:dyDescent="0.2">
      <c r="B32" s="75">
        <v>23</v>
      </c>
      <c r="C32" s="74">
        <v>3.91</v>
      </c>
    </row>
    <row r="33" spans="2:3" x14ac:dyDescent="0.2">
      <c r="B33" s="75">
        <v>24</v>
      </c>
      <c r="C33" s="74">
        <v>3.91</v>
      </c>
    </row>
    <row r="34" spans="2:3" x14ac:dyDescent="0.2">
      <c r="B34" s="75">
        <v>25</v>
      </c>
      <c r="C34" s="74">
        <v>3.9</v>
      </c>
    </row>
    <row r="35" spans="2:3" x14ac:dyDescent="0.2">
      <c r="B35" s="75">
        <v>26</v>
      </c>
      <c r="C35" s="74">
        <v>3.89</v>
      </c>
    </row>
    <row r="36" spans="2:3" x14ac:dyDescent="0.2">
      <c r="B36" s="75">
        <v>27</v>
      </c>
      <c r="C36" s="74">
        <v>3.88</v>
      </c>
    </row>
    <row r="37" spans="2:3" x14ac:dyDescent="0.2">
      <c r="B37" s="75">
        <v>28</v>
      </c>
      <c r="C37" s="74">
        <v>3.88</v>
      </c>
    </row>
    <row r="38" spans="2:3" x14ac:dyDescent="0.2">
      <c r="B38" s="75">
        <v>29</v>
      </c>
      <c r="C38" s="74">
        <v>3.87</v>
      </c>
    </row>
    <row r="39" spans="2:3" x14ac:dyDescent="0.2">
      <c r="B39" s="75">
        <v>30</v>
      </c>
      <c r="C39" s="74">
        <v>3.86</v>
      </c>
    </row>
    <row r="40" spans="2:3" x14ac:dyDescent="0.2">
      <c r="B40" s="75">
        <v>31</v>
      </c>
      <c r="C40" s="74">
        <v>3.86</v>
      </c>
    </row>
    <row r="41" spans="2:3" x14ac:dyDescent="0.2">
      <c r="B41" s="75">
        <v>32</v>
      </c>
      <c r="C41" s="74">
        <v>3.86</v>
      </c>
    </row>
    <row r="42" spans="2:3" x14ac:dyDescent="0.2">
      <c r="B42" s="75">
        <v>33</v>
      </c>
      <c r="C42" s="74">
        <v>3.85</v>
      </c>
    </row>
    <row r="43" spans="2:3" x14ac:dyDescent="0.2">
      <c r="B43" s="75">
        <v>34</v>
      </c>
      <c r="C43" s="74">
        <v>3.83</v>
      </c>
    </row>
    <row r="44" spans="2:3" x14ac:dyDescent="0.2">
      <c r="B44" s="75">
        <v>35</v>
      </c>
      <c r="C44" s="74">
        <v>3.83</v>
      </c>
    </row>
    <row r="45" spans="2:3" x14ac:dyDescent="0.2">
      <c r="B45" s="75">
        <v>36</v>
      </c>
      <c r="C45" s="74">
        <v>3.82</v>
      </c>
    </row>
    <row r="46" spans="2:3" x14ac:dyDescent="0.2">
      <c r="B46" s="75">
        <v>37</v>
      </c>
      <c r="C46" s="74">
        <v>3.82</v>
      </c>
    </row>
    <row r="47" spans="2:3" x14ac:dyDescent="0.2">
      <c r="B47" s="75">
        <v>38</v>
      </c>
      <c r="C47" s="74">
        <v>3.82</v>
      </c>
    </row>
    <row r="48" spans="2:3" x14ac:dyDescent="0.2">
      <c r="B48" s="75">
        <v>39</v>
      </c>
      <c r="C48" s="74">
        <v>3.81</v>
      </c>
    </row>
    <row r="49" spans="2:3" x14ac:dyDescent="0.2">
      <c r="B49" s="75">
        <v>40</v>
      </c>
      <c r="C49" s="74">
        <v>3.8</v>
      </c>
    </row>
    <row r="50" spans="2:3" x14ac:dyDescent="0.2">
      <c r="B50" s="75">
        <v>41</v>
      </c>
      <c r="C50" s="74">
        <v>3.79</v>
      </c>
    </row>
    <row r="51" spans="2:3" x14ac:dyDescent="0.2">
      <c r="B51" s="75">
        <v>42</v>
      </c>
      <c r="C51" s="74">
        <v>3.79</v>
      </c>
    </row>
    <row r="52" spans="2:3" x14ac:dyDescent="0.2">
      <c r="B52" s="75">
        <v>43</v>
      </c>
      <c r="C52" s="74">
        <v>3.78</v>
      </c>
    </row>
    <row r="53" spans="2:3" x14ac:dyDescent="0.2">
      <c r="B53" s="75">
        <v>44</v>
      </c>
      <c r="C53" s="74">
        <v>3.78</v>
      </c>
    </row>
    <row r="54" spans="2:3" x14ac:dyDescent="0.2">
      <c r="B54" s="75">
        <v>45</v>
      </c>
      <c r="C54" s="74">
        <v>3.77</v>
      </c>
    </row>
    <row r="55" spans="2:3" x14ac:dyDescent="0.2">
      <c r="B55" s="75">
        <v>46</v>
      </c>
      <c r="C55" s="74">
        <v>3.76</v>
      </c>
    </row>
    <row r="56" spans="2:3" x14ac:dyDescent="0.2">
      <c r="B56" s="75">
        <v>47</v>
      </c>
      <c r="C56" s="74">
        <v>3.75</v>
      </c>
    </row>
    <row r="57" spans="2:3" x14ac:dyDescent="0.2">
      <c r="B57" s="75">
        <v>48</v>
      </c>
      <c r="C57" s="74">
        <v>3.75</v>
      </c>
    </row>
    <row r="58" spans="2:3" x14ac:dyDescent="0.2">
      <c r="B58" s="75">
        <v>49</v>
      </c>
      <c r="C58" s="74">
        <v>3.74</v>
      </c>
    </row>
    <row r="59" spans="2:3" x14ac:dyDescent="0.2">
      <c r="B59" s="75">
        <v>50</v>
      </c>
      <c r="C59" s="74">
        <v>3.73</v>
      </c>
    </row>
    <row r="60" spans="2:3" x14ac:dyDescent="0.2">
      <c r="B60" s="75">
        <v>51</v>
      </c>
      <c r="C60" s="74">
        <v>3.72</v>
      </c>
    </row>
    <row r="61" spans="2:3" x14ac:dyDescent="0.2">
      <c r="B61" s="75">
        <v>52</v>
      </c>
      <c r="C61" s="74">
        <v>3.72</v>
      </c>
    </row>
    <row r="62" spans="2:3" x14ac:dyDescent="0.2">
      <c r="B62" s="75">
        <v>53</v>
      </c>
      <c r="C62" s="74">
        <v>3.7</v>
      </c>
    </row>
    <row r="63" spans="2:3" x14ac:dyDescent="0.2">
      <c r="B63" s="75">
        <v>54</v>
      </c>
      <c r="C63" s="74">
        <v>3.7</v>
      </c>
    </row>
    <row r="64" spans="2:3" x14ac:dyDescent="0.2">
      <c r="B64" s="75">
        <v>55</v>
      </c>
      <c r="C64" s="74">
        <v>3.69</v>
      </c>
    </row>
    <row r="65" spans="2:3" x14ac:dyDescent="0.2">
      <c r="B65" s="75">
        <v>56</v>
      </c>
      <c r="C65" s="74">
        <v>3.68</v>
      </c>
    </row>
    <row r="66" spans="2:3" x14ac:dyDescent="0.2">
      <c r="B66" s="75">
        <v>57</v>
      </c>
      <c r="C66" s="74">
        <v>3.67</v>
      </c>
    </row>
    <row r="67" spans="2:3" x14ac:dyDescent="0.2">
      <c r="B67" s="75">
        <v>58</v>
      </c>
      <c r="C67" s="74">
        <v>3.67</v>
      </c>
    </row>
    <row r="68" spans="2:3" x14ac:dyDescent="0.2">
      <c r="B68" s="75">
        <v>59</v>
      </c>
      <c r="C68" s="74">
        <v>3.66</v>
      </c>
    </row>
    <row r="69" spans="2:3" x14ac:dyDescent="0.2">
      <c r="B69" s="75">
        <v>60</v>
      </c>
      <c r="C69" s="74">
        <v>3.65</v>
      </c>
    </row>
    <row r="70" spans="2:3" x14ac:dyDescent="0.2">
      <c r="B70" s="75">
        <v>61</v>
      </c>
      <c r="C70" s="74">
        <v>3.64</v>
      </c>
    </row>
    <row r="71" spans="2:3" x14ac:dyDescent="0.2">
      <c r="B71" s="75">
        <v>62</v>
      </c>
      <c r="C71" s="74">
        <v>3.64</v>
      </c>
    </row>
    <row r="72" spans="2:3" x14ac:dyDescent="0.2">
      <c r="B72" s="75">
        <v>63</v>
      </c>
      <c r="C72" s="74">
        <v>3.63</v>
      </c>
    </row>
    <row r="73" spans="2:3" x14ac:dyDescent="0.2">
      <c r="B73" s="75">
        <v>64</v>
      </c>
      <c r="C73" s="74">
        <v>3.62</v>
      </c>
    </row>
    <row r="74" spans="2:3" x14ac:dyDescent="0.2">
      <c r="B74" s="75">
        <v>65</v>
      </c>
      <c r="C74" s="74">
        <v>3.61</v>
      </c>
    </row>
    <row r="75" spans="2:3" x14ac:dyDescent="0.2">
      <c r="B75" s="75">
        <v>66</v>
      </c>
      <c r="C75" s="74">
        <v>3.6</v>
      </c>
    </row>
    <row r="76" spans="2:3" x14ac:dyDescent="0.2">
      <c r="B76" s="75">
        <v>67</v>
      </c>
      <c r="C76" s="74">
        <v>3.59</v>
      </c>
    </row>
    <row r="77" spans="2:3" x14ac:dyDescent="0.2">
      <c r="B77" s="75">
        <v>68</v>
      </c>
      <c r="C77" s="74">
        <v>3.52</v>
      </c>
    </row>
    <row r="78" spans="2:3" x14ac:dyDescent="0.2">
      <c r="B78" s="75">
        <v>69</v>
      </c>
      <c r="C78" s="74">
        <v>3.45</v>
      </c>
    </row>
    <row r="79" spans="2:3" x14ac:dyDescent="0.2">
      <c r="B79" s="75">
        <v>70</v>
      </c>
      <c r="C79" s="74">
        <v>3.46</v>
      </c>
    </row>
    <row r="80" spans="2:3" x14ac:dyDescent="0.2">
      <c r="B80" s="75">
        <v>71</v>
      </c>
      <c r="C80" s="74">
        <v>3.46</v>
      </c>
    </row>
    <row r="81" spans="2:3" x14ac:dyDescent="0.2">
      <c r="B81" s="75">
        <v>72</v>
      </c>
      <c r="C81" s="74">
        <v>3.44</v>
      </c>
    </row>
    <row r="82" spans="2:3" x14ac:dyDescent="0.2">
      <c r="B82" s="75">
        <v>73</v>
      </c>
      <c r="C82" s="74">
        <v>3.44</v>
      </c>
    </row>
    <row r="83" spans="2:3" x14ac:dyDescent="0.2">
      <c r="B83" s="75">
        <v>74</v>
      </c>
      <c r="C83" s="74">
        <v>3.43</v>
      </c>
    </row>
    <row r="84" spans="2:3" x14ac:dyDescent="0.2">
      <c r="B84" s="75">
        <v>75</v>
      </c>
      <c r="C84" s="74">
        <v>3.43</v>
      </c>
    </row>
    <row r="85" spans="2:3" x14ac:dyDescent="0.2">
      <c r="B85" s="75">
        <v>76</v>
      </c>
      <c r="C85" s="74">
        <v>3.42</v>
      </c>
    </row>
    <row r="86" spans="2:3" x14ac:dyDescent="0.2">
      <c r="B86" s="75">
        <v>77</v>
      </c>
      <c r="C86" s="74">
        <v>3.42</v>
      </c>
    </row>
    <row r="87" spans="2:3" x14ac:dyDescent="0.2">
      <c r="B87" s="75">
        <v>78</v>
      </c>
      <c r="C87" s="74">
        <v>3.41</v>
      </c>
    </row>
    <row r="88" spans="2:3" x14ac:dyDescent="0.2">
      <c r="B88" s="75">
        <v>79</v>
      </c>
      <c r="C88" s="74">
        <v>3.41</v>
      </c>
    </row>
    <row r="89" spans="2:3" x14ac:dyDescent="0.2">
      <c r="B89" s="75">
        <v>80</v>
      </c>
      <c r="C89" s="74">
        <v>3.42</v>
      </c>
    </row>
    <row r="90" spans="2:3" x14ac:dyDescent="0.2">
      <c r="B90" s="75">
        <v>81</v>
      </c>
      <c r="C90" s="74">
        <v>3.41</v>
      </c>
    </row>
    <row r="91" spans="2:3" x14ac:dyDescent="0.2">
      <c r="B91" s="75">
        <v>82</v>
      </c>
      <c r="C91" s="74">
        <v>3.41</v>
      </c>
    </row>
    <row r="92" spans="2:3" x14ac:dyDescent="0.2">
      <c r="B92" s="75">
        <v>83</v>
      </c>
      <c r="C92" s="74">
        <v>3.41</v>
      </c>
    </row>
    <row r="93" spans="2:3" x14ac:dyDescent="0.2">
      <c r="B93" s="75">
        <v>84</v>
      </c>
      <c r="C93" s="74">
        <v>3.4</v>
      </c>
    </row>
    <row r="94" spans="2:3" x14ac:dyDescent="0.2">
      <c r="B94" s="75">
        <v>85</v>
      </c>
      <c r="C94" s="74">
        <v>3.4</v>
      </c>
    </row>
    <row r="95" spans="2:3" x14ac:dyDescent="0.2">
      <c r="B95" s="75">
        <v>86</v>
      </c>
      <c r="C95" s="74">
        <v>3.4</v>
      </c>
    </row>
    <row r="96" spans="2:3" x14ac:dyDescent="0.2">
      <c r="B96" s="75">
        <v>87</v>
      </c>
      <c r="C96" s="74">
        <v>3.39</v>
      </c>
    </row>
    <row r="97" spans="2:3" x14ac:dyDescent="0.2">
      <c r="B97" s="75">
        <v>88</v>
      </c>
      <c r="C97" s="74">
        <v>3.39</v>
      </c>
    </row>
    <row r="98" spans="2:3" x14ac:dyDescent="0.2">
      <c r="B98" s="75">
        <v>89</v>
      </c>
      <c r="C98" s="74">
        <v>3.39</v>
      </c>
    </row>
    <row r="99" spans="2:3" x14ac:dyDescent="0.2">
      <c r="B99" s="75">
        <v>90</v>
      </c>
      <c r="C99" s="74">
        <v>3.38</v>
      </c>
    </row>
    <row r="100" spans="2:3" x14ac:dyDescent="0.2">
      <c r="B100" s="75">
        <v>91</v>
      </c>
      <c r="C100" s="74">
        <v>3.38</v>
      </c>
    </row>
    <row r="101" spans="2:3" x14ac:dyDescent="0.2">
      <c r="B101" s="75">
        <v>92</v>
      </c>
      <c r="C101" s="74">
        <v>3.38</v>
      </c>
    </row>
    <row r="102" spans="2:3" x14ac:dyDescent="0.2">
      <c r="B102" s="75">
        <v>93</v>
      </c>
      <c r="C102" s="74">
        <v>3.38</v>
      </c>
    </row>
    <row r="103" spans="2:3" x14ac:dyDescent="0.2">
      <c r="B103" s="75">
        <v>94</v>
      </c>
      <c r="C103" s="74">
        <v>3.37</v>
      </c>
    </row>
    <row r="104" spans="2:3" x14ac:dyDescent="0.2">
      <c r="B104" s="75">
        <v>95</v>
      </c>
      <c r="C104" s="74">
        <v>3.37</v>
      </c>
    </row>
    <row r="105" spans="2:3" x14ac:dyDescent="0.2">
      <c r="B105" s="75">
        <v>96</v>
      </c>
      <c r="C105" s="74">
        <v>3.37</v>
      </c>
    </row>
    <row r="106" spans="2:3" x14ac:dyDescent="0.2">
      <c r="B106" s="75">
        <v>97</v>
      </c>
      <c r="C106" s="74">
        <v>3.36</v>
      </c>
    </row>
    <row r="107" spans="2:3" x14ac:dyDescent="0.2">
      <c r="B107" s="75">
        <v>98</v>
      </c>
      <c r="C107" s="74">
        <v>3.36</v>
      </c>
    </row>
    <row r="108" spans="2:3" x14ac:dyDescent="0.2">
      <c r="B108" s="75">
        <v>99</v>
      </c>
      <c r="C108" s="74">
        <v>3.35</v>
      </c>
    </row>
    <row r="109" spans="2:3" x14ac:dyDescent="0.2">
      <c r="B109" s="75">
        <v>100</v>
      </c>
      <c r="C109" s="74">
        <v>3.35</v>
      </c>
    </row>
    <row r="110" spans="2:3" x14ac:dyDescent="0.2">
      <c r="B110" s="75">
        <v>101</v>
      </c>
      <c r="C110" s="74">
        <v>3.34</v>
      </c>
    </row>
    <row r="111" spans="2:3" x14ac:dyDescent="0.2">
      <c r="B111" s="75">
        <v>102</v>
      </c>
      <c r="C111" s="74">
        <v>3.34</v>
      </c>
    </row>
    <row r="112" spans="2:3" x14ac:dyDescent="0.2">
      <c r="B112" s="75">
        <v>103</v>
      </c>
      <c r="C112" s="74">
        <v>3.33</v>
      </c>
    </row>
    <row r="113" spans="2:3" x14ac:dyDescent="0.2">
      <c r="B113" s="75">
        <v>104</v>
      </c>
      <c r="C113" s="74">
        <v>3.23</v>
      </c>
    </row>
    <row r="114" spans="2:3" x14ac:dyDescent="0.2">
      <c r="B114" s="75">
        <v>105</v>
      </c>
      <c r="C114" s="74">
        <v>3.24</v>
      </c>
    </row>
    <row r="115" spans="2:3" x14ac:dyDescent="0.2">
      <c r="B115" s="75">
        <v>106</v>
      </c>
      <c r="C115" s="74">
        <v>3.24</v>
      </c>
    </row>
    <row r="116" spans="2:3" x14ac:dyDescent="0.2">
      <c r="B116" s="75">
        <v>107</v>
      </c>
      <c r="C116" s="74">
        <v>3.29</v>
      </c>
    </row>
    <row r="117" spans="2:3" x14ac:dyDescent="0.2">
      <c r="B117" s="75">
        <v>108</v>
      </c>
      <c r="C117" s="74">
        <v>3.28</v>
      </c>
    </row>
    <row r="118" spans="2:3" x14ac:dyDescent="0.2">
      <c r="B118" s="75">
        <v>109</v>
      </c>
      <c r="C118" s="74">
        <v>3.26</v>
      </c>
    </row>
    <row r="119" spans="2:3" x14ac:dyDescent="0.2">
      <c r="B119" s="75">
        <v>110</v>
      </c>
      <c r="C119" s="74">
        <v>3.26</v>
      </c>
    </row>
    <row r="120" spans="2:3" x14ac:dyDescent="0.2">
      <c r="B120" s="75">
        <v>111</v>
      </c>
      <c r="C120" s="74">
        <v>3.24</v>
      </c>
    </row>
    <row r="121" spans="2:3" x14ac:dyDescent="0.2">
      <c r="B121" s="75">
        <v>112</v>
      </c>
      <c r="C121" s="74">
        <v>3.23</v>
      </c>
    </row>
    <row r="122" spans="2:3" x14ac:dyDescent="0.2">
      <c r="B122" s="75">
        <v>113</v>
      </c>
      <c r="C122" s="74">
        <v>3.22</v>
      </c>
    </row>
    <row r="123" spans="2:3" x14ac:dyDescent="0.2">
      <c r="B123" s="75">
        <v>114</v>
      </c>
      <c r="C123" s="74">
        <v>3.21</v>
      </c>
    </row>
    <row r="124" spans="2:3" x14ac:dyDescent="0.2">
      <c r="B124" s="75">
        <v>115</v>
      </c>
      <c r="C124" s="74">
        <v>3.21</v>
      </c>
    </row>
    <row r="125" spans="2:3" x14ac:dyDescent="0.2">
      <c r="B125" s="75">
        <v>116</v>
      </c>
      <c r="C125" s="74">
        <v>3.2</v>
      </c>
    </row>
    <row r="126" spans="2:3" x14ac:dyDescent="0.2">
      <c r="B126" s="75">
        <v>117</v>
      </c>
      <c r="C126" s="74">
        <v>3.2</v>
      </c>
    </row>
    <row r="127" spans="2:3" x14ac:dyDescent="0.2">
      <c r="B127" s="75">
        <v>118</v>
      </c>
      <c r="C127" s="74">
        <v>3.19</v>
      </c>
    </row>
    <row r="128" spans="2:3" x14ac:dyDescent="0.2">
      <c r="B128" s="75">
        <v>119</v>
      </c>
      <c r="C128" s="74">
        <v>3.19</v>
      </c>
    </row>
    <row r="129" spans="2:3" x14ac:dyDescent="0.2">
      <c r="B129" s="75">
        <v>120</v>
      </c>
      <c r="C129" s="74">
        <v>3.18</v>
      </c>
    </row>
    <row r="130" spans="2:3" x14ac:dyDescent="0.2">
      <c r="B130" s="75">
        <v>121</v>
      </c>
      <c r="C130" s="74">
        <v>3.18</v>
      </c>
    </row>
    <row r="131" spans="2:3" x14ac:dyDescent="0.2">
      <c r="B131" s="75">
        <v>122</v>
      </c>
      <c r="C131" s="74">
        <v>3.17</v>
      </c>
    </row>
    <row r="132" spans="2:3" x14ac:dyDescent="0.2">
      <c r="B132" s="75">
        <v>123</v>
      </c>
      <c r="C132" s="74">
        <v>3.16</v>
      </c>
    </row>
    <row r="133" spans="2:3" x14ac:dyDescent="0.2">
      <c r="B133" s="75">
        <v>124</v>
      </c>
      <c r="C133" s="74">
        <v>3.16</v>
      </c>
    </row>
    <row r="134" spans="2:3" x14ac:dyDescent="0.2">
      <c r="B134" s="75">
        <v>125</v>
      </c>
      <c r="C134" s="74">
        <v>3.15</v>
      </c>
    </row>
    <row r="135" spans="2:3" x14ac:dyDescent="0.2">
      <c r="B135" s="75">
        <v>126</v>
      </c>
      <c r="C135" s="74">
        <v>3.13</v>
      </c>
    </row>
    <row r="136" spans="2:3" x14ac:dyDescent="0.2">
      <c r="B136" s="75">
        <v>127</v>
      </c>
      <c r="C136" s="74">
        <v>3.12</v>
      </c>
    </row>
    <row r="137" spans="2:3" x14ac:dyDescent="0.2">
      <c r="B137" s="75">
        <v>128</v>
      </c>
      <c r="C137" s="74">
        <v>3.1</v>
      </c>
    </row>
    <row r="138" spans="2:3" x14ac:dyDescent="0.2">
      <c r="B138" s="75">
        <v>129</v>
      </c>
      <c r="C138" s="74">
        <v>3.06</v>
      </c>
    </row>
    <row r="139" spans="2:3" x14ac:dyDescent="0.2">
      <c r="B139" s="75">
        <v>130</v>
      </c>
      <c r="C139" s="74">
        <v>3.02</v>
      </c>
    </row>
    <row r="140" spans="2:3" x14ac:dyDescent="0.2">
      <c r="B140" s="75">
        <v>131</v>
      </c>
      <c r="C140" s="74">
        <v>2.98</v>
      </c>
    </row>
    <row r="141" spans="2:3" x14ac:dyDescent="0.2">
      <c r="B141" s="75">
        <v>132</v>
      </c>
      <c r="C141" s="74">
        <v>2.91</v>
      </c>
    </row>
    <row r="142" spans="2:3" x14ac:dyDescent="0.2">
      <c r="B142" s="75">
        <v>133</v>
      </c>
      <c r="C142" s="74">
        <v>2.83</v>
      </c>
    </row>
    <row r="143" spans="2:3" x14ac:dyDescent="0.2">
      <c r="B143" s="75">
        <v>134</v>
      </c>
      <c r="C143" s="74">
        <v>0</v>
      </c>
    </row>
    <row r="144" spans="2:3" x14ac:dyDescent="0.2">
      <c r="B144" s="75">
        <v>135</v>
      </c>
      <c r="C144" s="74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Cover</vt:lpstr>
      <vt:lpstr>Capacity Computation</vt:lpstr>
      <vt:lpstr>raw Data Import</vt:lpstr>
      <vt:lpstr>Data Import adapted</vt:lpstr>
      <vt:lpstr>'Data Import adapted'!CoolTerm_Capture_2021_05_26_09_24_50</vt:lpstr>
      <vt:lpstr>'raw Data Import'!CoolTerm_Capture_2021_05_26_09_24_50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2021-05-24T07:48:18Z</dcterms:created>
  <dcterms:modified xsi:type="dcterms:W3CDTF">2022-05-07T16:09:42Z</dcterms:modified>
  <cp:category/>
</cp:coreProperties>
</file>