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15 Part 1 The Magic of Wave Propagation/50 Downloads GitHub/Spreadsheet Tools/"/>
    </mc:Choice>
  </mc:AlternateContent>
  <xr:revisionPtr revIDLastSave="0" documentId="13_ncr:1_{8966B805-013B-804B-834A-7A70006AF755}" xr6:coauthVersionLast="47" xr6:coauthVersionMax="47" xr10:uidLastSave="{00000000-0000-0000-0000-000000000000}"/>
  <bookViews>
    <workbookView xWindow="0" yWindow="500" windowWidth="40960" windowHeight="20720" xr2:uid="{0600C1B3-C6AB-4845-A394-5F09529F05FF}"/>
  </bookViews>
  <sheets>
    <sheet name="Cover" sheetId="1" r:id="rId1"/>
    <sheet name="Free Space Propag." sheetId="2" r:id="rId2"/>
    <sheet name="Hata Formula" sheetId="3" r:id="rId3"/>
    <sheet name="Signal Statistics" sheetId="5" r:id="rId4"/>
    <sheet name="Penetration Loss" sheetId="4" r:id="rId5"/>
    <sheet name="Application Range" sheetId="6" r:id="rId6"/>
  </sheets>
  <definedNames>
    <definedName name="solver_adj" localSheetId="1" hidden="1">'Free Space Propag.'!$D$9</definedName>
    <definedName name="solver_lin" localSheetId="1" hidden="1">0</definedName>
    <definedName name="solver_num" localSheetId="1" hidden="1">0</definedName>
    <definedName name="solver_opt" localSheetId="1" hidden="1">'Free Space Propag.'!$D$20</definedName>
    <definedName name="solver_typ" localSheetId="1" hidden="1">3</definedName>
    <definedName name="solver_val" localSheetId="1" hidden="1">-70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4" l="1"/>
  <c r="M19" i="4"/>
  <c r="K20" i="4"/>
  <c r="M20" i="4"/>
  <c r="K21" i="4"/>
  <c r="M21" i="4"/>
  <c r="K22" i="4"/>
  <c r="M22" i="4"/>
  <c r="K23" i="4"/>
  <c r="M23" i="4"/>
  <c r="K24" i="4"/>
  <c r="M24" i="4"/>
  <c r="K25" i="4"/>
  <c r="M25" i="4"/>
  <c r="K26" i="4"/>
  <c r="M26" i="4"/>
  <c r="I26" i="4"/>
  <c r="I25" i="4"/>
  <c r="I24" i="4"/>
  <c r="I23" i="4"/>
  <c r="I22" i="4"/>
  <c r="I21" i="4"/>
  <c r="I20" i="4"/>
  <c r="I19" i="4"/>
  <c r="G20" i="4"/>
  <c r="G21" i="4"/>
  <c r="G22" i="4"/>
  <c r="G23" i="4"/>
  <c r="G24" i="4"/>
  <c r="G25" i="4"/>
  <c r="G26" i="4"/>
  <c r="G19" i="4"/>
  <c r="D19" i="2"/>
  <c r="D20" i="2" s="1"/>
  <c r="D22" i="2" s="1"/>
  <c r="D23" i="2" s="1"/>
  <c r="G16" i="5"/>
  <c r="J16" i="5" s="1"/>
  <c r="G32" i="5"/>
  <c r="J32" i="5" s="1"/>
  <c r="D30" i="5"/>
  <c r="D14" i="5"/>
  <c r="K24" i="3"/>
  <c r="D31" i="3" s="1"/>
  <c r="D33" i="3" s="1"/>
  <c r="D32" i="3" s="1"/>
  <c r="K10" i="3"/>
  <c r="D17" i="3" s="1"/>
  <c r="D19" i="3" s="1"/>
  <c r="D18" i="3" s="1"/>
  <c r="G17" i="5" l="1"/>
  <c r="J17" i="5" s="1"/>
  <c r="G15" i="5"/>
  <c r="J15" i="5" s="1"/>
  <c r="G18" i="5"/>
  <c r="G33" i="5"/>
  <c r="G31" i="5"/>
  <c r="D25" i="2"/>
  <c r="D26" i="2" s="1"/>
  <c r="G14" i="5" l="1"/>
  <c r="J14" i="5" s="1"/>
  <c r="J18" i="5"/>
  <c r="G19" i="5"/>
  <c r="J33" i="5"/>
  <c r="G34" i="5"/>
  <c r="G30" i="5"/>
  <c r="J31" i="5"/>
  <c r="G13" i="5" l="1"/>
  <c r="J13" i="5" s="1"/>
  <c r="G12" i="5"/>
  <c r="J12" i="5" s="1"/>
  <c r="G20" i="5"/>
  <c r="J19" i="5"/>
  <c r="G35" i="5"/>
  <c r="J34" i="5"/>
  <c r="G29" i="5"/>
  <c r="J30" i="5"/>
  <c r="G11" i="5" l="1"/>
  <c r="J11" i="5" s="1"/>
  <c r="G21" i="5"/>
  <c r="J21" i="5" s="1"/>
  <c r="J20" i="5"/>
  <c r="J35" i="5"/>
  <c r="G36" i="5"/>
  <c r="J29" i="5"/>
  <c r="G28" i="5"/>
  <c r="J36" i="5" l="1"/>
  <c r="G37" i="5"/>
  <c r="J37" i="5" s="1"/>
  <c r="J28" i="5"/>
  <c r="G27" i="5"/>
  <c r="J27" i="5" s="1"/>
</calcChain>
</file>

<file path=xl/sharedStrings.xml><?xml version="1.0" encoding="utf-8"?>
<sst xmlns="http://schemas.openxmlformats.org/spreadsheetml/2006/main" count="292" uniqueCount="135">
  <si>
    <t>future professionals</t>
  </si>
  <si>
    <t xml:space="preserve">Cool experiments and tools for hobbyists and </t>
  </si>
  <si>
    <t>Cool Tool:</t>
  </si>
  <si>
    <t>Further distribution without changes is permitted</t>
  </si>
  <si>
    <t>Tutorial on YouTube!</t>
  </si>
  <si>
    <t>Free Space Wave Propagation</t>
  </si>
  <si>
    <t>Input:</t>
  </si>
  <si>
    <t>Distance</t>
  </si>
  <si>
    <t>km</t>
  </si>
  <si>
    <t>Frequency</t>
  </si>
  <si>
    <t>MHz</t>
  </si>
  <si>
    <t>dBm</t>
  </si>
  <si>
    <t>Output:</t>
  </si>
  <si>
    <t>dB</t>
  </si>
  <si>
    <t>dBuV/m</t>
  </si>
  <si>
    <t xml:space="preserve">Electric field E </t>
  </si>
  <si>
    <t>V/m</t>
  </si>
  <si>
    <t xml:space="preserve">Magnetic field H </t>
  </si>
  <si>
    <t>A/m</t>
  </si>
  <si>
    <t xml:space="preserve">Power flow S </t>
  </si>
  <si>
    <r>
      <t>W/m</t>
    </r>
    <r>
      <rPr>
        <vertAlign val="superscript"/>
        <sz val="12"/>
        <rFont val="Times New Roman"/>
        <family val="1"/>
      </rPr>
      <t>2</t>
    </r>
  </si>
  <si>
    <t>Hata Formula</t>
  </si>
  <si>
    <t>Input</t>
  </si>
  <si>
    <t>Ant. Height BS</t>
  </si>
  <si>
    <t>m</t>
  </si>
  <si>
    <t>(30 .. 200m)</t>
  </si>
  <si>
    <t>a(h_mobile) =</t>
  </si>
  <si>
    <t>Ant. Height MS</t>
  </si>
  <si>
    <t>(1 .. 10m)</t>
  </si>
  <si>
    <t>(1 .. 20km)</t>
  </si>
  <si>
    <t>(150 .. 1000MHz)</t>
  </si>
  <si>
    <t>Correction Factor</t>
  </si>
  <si>
    <t>(-30dB .. +3dB)</t>
  </si>
  <si>
    <t>Output</t>
  </si>
  <si>
    <t>Propag. Loss</t>
  </si>
  <si>
    <t>Field strength</t>
  </si>
  <si>
    <t>Isotrop. Rec. Power</t>
  </si>
  <si>
    <t>COST 231 Extension</t>
  </si>
  <si>
    <t>(30 - 200m)</t>
  </si>
  <si>
    <t>(1 - 10m)</t>
  </si>
  <si>
    <t>(1 - 20km)</t>
  </si>
  <si>
    <t>Dense Urban</t>
  </si>
  <si>
    <t>+3dB</t>
  </si>
  <si>
    <t>Urban</t>
  </si>
  <si>
    <t>0dB</t>
  </si>
  <si>
    <t xml:space="preserve">Suburban </t>
  </si>
  <si>
    <t>-4dB</t>
  </si>
  <si>
    <t>Village</t>
  </si>
  <si>
    <t>-6dB</t>
  </si>
  <si>
    <t>Agriculture</t>
  </si>
  <si>
    <t>-12dB</t>
  </si>
  <si>
    <t>Open Area</t>
  </si>
  <si>
    <t>-20dB</t>
  </si>
  <si>
    <t>Water</t>
  </si>
  <si>
    <t>-25dB</t>
  </si>
  <si>
    <t>Electromagnetic Wave Propagation Prediction</t>
  </si>
  <si>
    <t>Wave Propagation in Urban and Rural Environment</t>
  </si>
  <si>
    <r>
      <t>P</t>
    </r>
    <r>
      <rPr>
        <vertAlign val="subscript"/>
        <sz val="12"/>
        <rFont val="Times New Roman"/>
        <family val="1"/>
      </rPr>
      <t>tr,EIRP</t>
    </r>
  </si>
  <si>
    <r>
      <t>Isotropic rec. power p</t>
    </r>
    <r>
      <rPr>
        <vertAlign val="subscript"/>
        <sz val="12"/>
        <rFont val="Times New Roman"/>
        <family val="1"/>
      </rPr>
      <t>rec</t>
    </r>
  </si>
  <si>
    <r>
      <t>Electric field e</t>
    </r>
    <r>
      <rPr>
        <vertAlign val="subscript"/>
        <sz val="12"/>
        <rFont val="Times New Roman"/>
        <family val="1"/>
      </rPr>
      <t xml:space="preserve">rec  </t>
    </r>
  </si>
  <si>
    <t xml:space="preserve">    Correction Factors (low MS heights):</t>
  </si>
  <si>
    <t>RSSI is Isotropic rec. power + Antenna Gain - Cable Loss.</t>
  </si>
  <si>
    <t>Useful in real world environments for wireless systems.</t>
  </si>
  <si>
    <t>Note the validity withing parameter range given in brackets.</t>
  </si>
  <si>
    <t>(1000 - 2000MHz)</t>
  </si>
  <si>
    <t>Version 12.08.2021</t>
  </si>
  <si>
    <t>Signal Statistics</t>
  </si>
  <si>
    <t>Signal and Interference Statistics</t>
  </si>
  <si>
    <t xml:space="preserve">Coverage: </t>
  </si>
  <si>
    <t>Example:</t>
  </si>
  <si>
    <t>Inputs:</t>
  </si>
  <si>
    <t>Receiver sensitivity</t>
  </si>
  <si>
    <t>Median signalstrength</t>
  </si>
  <si>
    <t>Sigma</t>
  </si>
  <si>
    <t>Coverage probability</t>
  </si>
  <si>
    <t>%</t>
  </si>
  <si>
    <t>Interference:</t>
  </si>
  <si>
    <t>C/I threshold</t>
  </si>
  <si>
    <t>Median C/I</t>
  </si>
  <si>
    <t>Sigma (carrier)</t>
  </si>
  <si>
    <t>Interference probability</t>
  </si>
  <si>
    <t>Wall 1: Penetration Loss</t>
  </si>
  <si>
    <t>Wall 2: Penetration Loss</t>
  </si>
  <si>
    <t>Wall 3: Penetration Loss</t>
  </si>
  <si>
    <t>Propagation Loss Total</t>
  </si>
  <si>
    <t>Signal</t>
  </si>
  <si>
    <t>C/I</t>
  </si>
  <si>
    <t>Coverage</t>
  </si>
  <si>
    <t>Interference</t>
  </si>
  <si>
    <t>p</t>
  </si>
  <si>
    <t>P</t>
  </si>
  <si>
    <t>Penetration Loss through Walls</t>
  </si>
  <si>
    <t>Door (Wood)</t>
  </si>
  <si>
    <t>Brick Wall</t>
  </si>
  <si>
    <t>Concrete Wall 10cm</t>
  </si>
  <si>
    <t>Concrete Wall 15cm</t>
  </si>
  <si>
    <t xml:space="preserve">Window thick </t>
  </si>
  <si>
    <t>Wood Wall</t>
  </si>
  <si>
    <t>Reference</t>
  </si>
  <si>
    <t>see examples in the video!</t>
  </si>
  <si>
    <t>input</t>
  </si>
  <si>
    <t>Simplified calculation for penetration loss through walls.</t>
  </si>
  <si>
    <t>You can change the frequencies under input</t>
  </si>
  <si>
    <t xml:space="preserve">output </t>
  </si>
  <si>
    <t>Penetration Loss in dB</t>
  </si>
  <si>
    <t>Window</t>
  </si>
  <si>
    <t>Wall Type:</t>
  </si>
  <si>
    <t>Receiver: Antenna Gain</t>
  </si>
  <si>
    <t>Receiver: Cable &amp; Connectors Loss</t>
  </si>
  <si>
    <t>Values are estimates. Note that that there are variations!</t>
  </si>
  <si>
    <t>Thin Wall (5cm)</t>
  </si>
  <si>
    <t>Wall Penetration Loss e.g. -15 dB</t>
  </si>
  <si>
    <t>Cable &amp; Connectors Loss e.g. -2 dB</t>
  </si>
  <si>
    <t>Receiver Antenna Gain e.g. 12 dB</t>
  </si>
  <si>
    <t>a =</t>
  </si>
  <si>
    <t>Experts could adjust the table by own reference and own a-factor.</t>
  </si>
  <si>
    <t>The tool is derived from  scientific papers and own experience.</t>
  </si>
  <si>
    <t>Frequency  Range : 200 - 10.000 MHz</t>
  </si>
  <si>
    <t>Wall Penetration Loss Estimation</t>
  </si>
  <si>
    <t>Useful in case of line of sight, walls and obstacles can be considered.</t>
  </si>
  <si>
    <t>More information on the sheet "Penetration Loss".</t>
  </si>
  <si>
    <t>10km</t>
  </si>
  <si>
    <t>1km</t>
  </si>
  <si>
    <t>150MHz</t>
  </si>
  <si>
    <t>1000MHz</t>
  </si>
  <si>
    <t>2000Mhz</t>
  </si>
  <si>
    <t>Hata</t>
  </si>
  <si>
    <t>Cost 231</t>
  </si>
  <si>
    <t>10GHz</t>
  </si>
  <si>
    <t>Free Space</t>
  </si>
  <si>
    <t>&amp; Walls</t>
  </si>
  <si>
    <t>Free Space Model</t>
  </si>
  <si>
    <t>1MHz</t>
  </si>
  <si>
    <t>∞</t>
  </si>
  <si>
    <t>0,01km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</si>
</sst>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4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i/>
      <sz val="14"/>
      <color rgb="FFC00000"/>
      <name val="Times New Roman"/>
      <family val="1"/>
    </font>
    <font>
      <sz val="10"/>
      <name val="Arial"/>
      <family val="2"/>
    </font>
    <font>
      <vertAlign val="superscript"/>
      <sz val="12"/>
      <name val="Times New Roman"/>
      <family val="1"/>
    </font>
    <font>
      <b/>
      <sz val="26"/>
      <name val="Times New Roman"/>
      <family val="1"/>
    </font>
    <font>
      <sz val="12"/>
      <name val="Arial"/>
      <family val="2"/>
    </font>
    <font>
      <b/>
      <i/>
      <sz val="12"/>
      <name val="Times New Roman"/>
      <family val="1"/>
    </font>
    <font>
      <vertAlign val="subscript"/>
      <sz val="12"/>
      <name val="Times New Roman"/>
      <family val="1"/>
    </font>
    <font>
      <b/>
      <sz val="16"/>
      <name val="Times New Roman"/>
      <family val="1"/>
    </font>
    <font>
      <sz val="12"/>
      <color rgb="FF0070C0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7" fillId="0" borderId="0"/>
  </cellStyleXfs>
  <cellXfs count="205">
    <xf numFmtId="0" fontId="0" fillId="0" borderId="0" xfId="0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6" fillId="2" borderId="0" xfId="0" applyFont="1" applyFill="1" applyProtection="1">
      <protection hidden="1"/>
    </xf>
    <xf numFmtId="0" fontId="7" fillId="2" borderId="0" xfId="0" applyFont="1" applyFill="1" applyBorder="1"/>
    <xf numFmtId="0" fontId="6" fillId="3" borderId="0" xfId="1" applyFont="1" applyFill="1" applyProtection="1">
      <protection hidden="1"/>
    </xf>
    <xf numFmtId="0" fontId="10" fillId="2" borderId="0" xfId="0" applyFont="1" applyFill="1" applyBorder="1" applyProtection="1">
      <protection hidden="1"/>
    </xf>
    <xf numFmtId="0" fontId="11" fillId="3" borderId="0" xfId="1" applyFont="1" applyFill="1"/>
    <xf numFmtId="0" fontId="2" fillId="3" borderId="0" xfId="1" applyFont="1" applyFill="1"/>
    <xf numFmtId="0" fontId="6" fillId="3" borderId="0" xfId="1" applyFont="1" applyFill="1"/>
    <xf numFmtId="2" fontId="6" fillId="3" borderId="0" xfId="1" applyNumberFormat="1" applyFont="1" applyFill="1"/>
    <xf numFmtId="0" fontId="12" fillId="3" borderId="9" xfId="1" applyFont="1" applyFill="1" applyBorder="1"/>
    <xf numFmtId="0" fontId="6" fillId="3" borderId="10" xfId="1" quotePrefix="1" applyFont="1" applyFill="1" applyBorder="1" applyAlignment="1">
      <alignment horizontal="left"/>
    </xf>
    <xf numFmtId="2" fontId="6" fillId="3" borderId="10" xfId="1" applyNumberFormat="1" applyFont="1" applyFill="1" applyBorder="1" applyProtection="1">
      <protection locked="0"/>
    </xf>
    <xf numFmtId="0" fontId="6" fillId="3" borderId="10" xfId="1" applyFont="1" applyFill="1" applyBorder="1"/>
    <xf numFmtId="0" fontId="6" fillId="3" borderId="11" xfId="1" quotePrefix="1" applyFont="1" applyFill="1" applyBorder="1" applyAlignment="1">
      <alignment horizontal="left"/>
    </xf>
    <xf numFmtId="0" fontId="6" fillId="3" borderId="12" xfId="1" applyFont="1" applyFill="1" applyBorder="1"/>
    <xf numFmtId="0" fontId="6" fillId="3" borderId="0" xfId="1" quotePrefix="1" applyFont="1" applyFill="1" applyAlignment="1">
      <alignment horizontal="left"/>
    </xf>
    <xf numFmtId="2" fontId="6" fillId="3" borderId="0" xfId="1" applyNumberFormat="1" applyFont="1" applyFill="1" applyProtection="1">
      <protection locked="0"/>
    </xf>
    <xf numFmtId="0" fontId="6" fillId="3" borderId="13" xfId="1" quotePrefix="1" applyFont="1" applyFill="1" applyBorder="1" applyAlignment="1">
      <alignment horizontal="left"/>
    </xf>
    <xf numFmtId="0" fontId="6" fillId="3" borderId="13" xfId="1" applyFont="1" applyFill="1" applyBorder="1"/>
    <xf numFmtId="0" fontId="6" fillId="3" borderId="14" xfId="1" applyFont="1" applyFill="1" applyBorder="1"/>
    <xf numFmtId="0" fontId="6" fillId="3" borderId="15" xfId="1" applyFont="1" applyFill="1" applyBorder="1"/>
    <xf numFmtId="2" fontId="6" fillId="3" borderId="10" xfId="1" applyNumberFormat="1" applyFont="1" applyFill="1" applyBorder="1"/>
    <xf numFmtId="0" fontId="6" fillId="3" borderId="11" xfId="1" applyFont="1" applyFill="1" applyBorder="1"/>
    <xf numFmtId="0" fontId="12" fillId="3" borderId="12" xfId="1" applyFont="1" applyFill="1" applyBorder="1"/>
    <xf numFmtId="2" fontId="6" fillId="3" borderId="15" xfId="1" applyNumberFormat="1" applyFont="1" applyFill="1" applyBorder="1"/>
    <xf numFmtId="0" fontId="6" fillId="3" borderId="16" xfId="1" applyFont="1" applyFill="1" applyBorder="1"/>
    <xf numFmtId="0" fontId="6" fillId="3" borderId="9" xfId="1" applyFont="1" applyFill="1" applyBorder="1"/>
    <xf numFmtId="0" fontId="11" fillId="3" borderId="10" xfId="1" applyFont="1" applyFill="1" applyBorder="1"/>
    <xf numFmtId="0" fontId="14" fillId="3" borderId="0" xfId="1" applyFont="1" applyFill="1"/>
    <xf numFmtId="0" fontId="15" fillId="3" borderId="15" xfId="1" applyFont="1" applyFill="1" applyBorder="1"/>
    <xf numFmtId="2" fontId="15" fillId="3" borderId="15" xfId="1" applyNumberFormat="1" applyFont="1" applyFill="1" applyBorder="1" applyProtection="1">
      <protection locked="0"/>
    </xf>
    <xf numFmtId="0" fontId="15" fillId="3" borderId="16" xfId="1" quotePrefix="1" applyFont="1" applyFill="1" applyBorder="1" applyAlignment="1">
      <alignment horizontal="left"/>
    </xf>
    <xf numFmtId="0" fontId="15" fillId="3" borderId="12" xfId="1" quotePrefix="1" applyFont="1" applyFill="1" applyBorder="1" applyAlignment="1">
      <alignment horizontal="left"/>
    </xf>
    <xf numFmtId="0" fontId="15" fillId="3" borderId="0" xfId="1" applyFont="1" applyFill="1"/>
    <xf numFmtId="0" fontId="15" fillId="3" borderId="12" xfId="1" applyFont="1" applyFill="1" applyBorder="1"/>
    <xf numFmtId="0" fontId="15" fillId="3" borderId="12" xfId="1" applyFont="1" applyFill="1" applyBorder="1" applyAlignment="1">
      <alignment horizontal="right"/>
    </xf>
    <xf numFmtId="0" fontId="15" fillId="3" borderId="0" xfId="1" quotePrefix="1" applyFont="1" applyFill="1" applyAlignment="1">
      <alignment horizontal="left"/>
    </xf>
    <xf numFmtId="0" fontId="15" fillId="3" borderId="12" xfId="1" quotePrefix="1" applyFont="1" applyFill="1" applyBorder="1" applyAlignment="1">
      <alignment horizontal="right"/>
    </xf>
    <xf numFmtId="0" fontId="16" fillId="2" borderId="0" xfId="0" applyFont="1" applyFill="1" applyBorder="1"/>
    <xf numFmtId="0" fontId="11" fillId="3" borderId="0" xfId="1" applyFont="1" applyFill="1" applyProtection="1"/>
    <xf numFmtId="2" fontId="11" fillId="3" borderId="0" xfId="1" applyNumberFormat="1" applyFont="1" applyFill="1" applyAlignment="1" applyProtection="1">
      <alignment horizontal="center"/>
    </xf>
    <xf numFmtId="0" fontId="7" fillId="2" borderId="0" xfId="0" applyFont="1" applyFill="1" applyBorder="1" applyAlignment="1" applyProtection="1">
      <alignment horizontal="right"/>
    </xf>
    <xf numFmtId="0" fontId="14" fillId="3" borderId="0" xfId="1" applyFont="1" applyFill="1" applyProtection="1"/>
    <xf numFmtId="0" fontId="6" fillId="3" borderId="0" xfId="1" applyFont="1" applyFill="1" applyProtection="1"/>
    <xf numFmtId="2" fontId="6" fillId="3" borderId="0" xfId="1" applyNumberFormat="1" applyFont="1" applyFill="1" applyAlignment="1" applyProtection="1">
      <alignment horizontal="center"/>
    </xf>
    <xf numFmtId="0" fontId="12" fillId="3" borderId="9" xfId="1" applyFont="1" applyFill="1" applyBorder="1" applyProtection="1"/>
    <xf numFmtId="0" fontId="6" fillId="3" borderId="10" xfId="1" quotePrefix="1" applyFont="1" applyFill="1" applyBorder="1" applyAlignment="1" applyProtection="1">
      <alignment horizontal="left"/>
    </xf>
    <xf numFmtId="0" fontId="6" fillId="3" borderId="11" xfId="1" applyFont="1" applyFill="1" applyBorder="1" applyAlignment="1" applyProtection="1">
      <alignment horizontal="left"/>
    </xf>
    <xf numFmtId="0" fontId="12" fillId="3" borderId="12" xfId="1" applyFont="1" applyFill="1" applyBorder="1" applyProtection="1"/>
    <xf numFmtId="0" fontId="6" fillId="3" borderId="0" xfId="1" quotePrefix="1" applyFont="1" applyFill="1" applyAlignment="1" applyProtection="1">
      <alignment horizontal="left"/>
    </xf>
    <xf numFmtId="165" fontId="6" fillId="3" borderId="0" xfId="1" applyNumberFormat="1" applyFont="1" applyFill="1" applyAlignment="1" applyProtection="1">
      <alignment horizontal="right"/>
    </xf>
    <xf numFmtId="0" fontId="6" fillId="3" borderId="13" xfId="1" applyFont="1" applyFill="1" applyBorder="1" applyAlignment="1" applyProtection="1">
      <alignment horizontal="left"/>
    </xf>
    <xf numFmtId="0" fontId="12" fillId="3" borderId="14" xfId="1" applyFont="1" applyFill="1" applyBorder="1" applyProtection="1"/>
    <xf numFmtId="0" fontId="6" fillId="3" borderId="15" xfId="1" quotePrefix="1" applyFont="1" applyFill="1" applyBorder="1" applyAlignment="1" applyProtection="1">
      <alignment horizontal="left"/>
    </xf>
    <xf numFmtId="165" fontId="6" fillId="3" borderId="15" xfId="1" applyNumberFormat="1" applyFont="1" applyFill="1" applyBorder="1" applyAlignment="1" applyProtection="1">
      <alignment horizontal="right"/>
    </xf>
    <xf numFmtId="0" fontId="6" fillId="3" borderId="16" xfId="1" applyFont="1" applyFill="1" applyBorder="1" applyAlignment="1" applyProtection="1">
      <alignment horizontal="left"/>
    </xf>
    <xf numFmtId="0" fontId="12" fillId="3" borderId="0" xfId="1" applyFont="1" applyFill="1" applyProtection="1"/>
    <xf numFmtId="164" fontId="6" fillId="3" borderId="0" xfId="1" applyNumberFormat="1" applyFont="1" applyFill="1" applyAlignment="1" applyProtection="1">
      <alignment horizontal="right"/>
    </xf>
    <xf numFmtId="0" fontId="6" fillId="3" borderId="0" xfId="1" applyFont="1" applyFill="1" applyAlignment="1" applyProtection="1">
      <alignment horizontal="left"/>
    </xf>
    <xf numFmtId="164" fontId="6" fillId="3" borderId="10" xfId="1" quotePrefix="1" applyNumberFormat="1" applyFont="1" applyFill="1" applyBorder="1" applyAlignment="1" applyProtection="1">
      <alignment horizontal="right"/>
    </xf>
    <xf numFmtId="164" fontId="6" fillId="3" borderId="0" xfId="1" quotePrefix="1" applyNumberFormat="1" applyFont="1" applyFill="1" applyAlignment="1" applyProtection="1">
      <alignment horizontal="right"/>
    </xf>
    <xf numFmtId="0" fontId="12" fillId="3" borderId="12" xfId="1" quotePrefix="1" applyFont="1" applyFill="1" applyBorder="1" applyAlignment="1" applyProtection="1">
      <alignment horizontal="left"/>
    </xf>
    <xf numFmtId="0" fontId="6" fillId="3" borderId="16" xfId="1" quotePrefix="1" applyFont="1" applyFill="1" applyBorder="1" applyAlignment="1" applyProtection="1">
      <alignment horizontal="left"/>
    </xf>
    <xf numFmtId="0" fontId="6" fillId="3" borderId="0" xfId="1" applyFont="1" applyFill="1" applyAlignment="1" applyProtection="1">
      <alignment horizontal="right"/>
    </xf>
    <xf numFmtId="0" fontId="16" fillId="2" borderId="0" xfId="0" applyFont="1" applyFill="1" applyBorder="1" applyAlignment="1" applyProtection="1">
      <alignment horizontal="right"/>
    </xf>
    <xf numFmtId="165" fontId="6" fillId="3" borderId="10" xfId="1" applyNumberFormat="1" applyFont="1" applyFill="1" applyBorder="1" applyAlignment="1" applyProtection="1">
      <alignment horizontal="right"/>
      <protection locked="0"/>
    </xf>
    <xf numFmtId="165" fontId="6" fillId="3" borderId="0" xfId="1" applyNumberFormat="1" applyFont="1" applyFill="1" applyAlignment="1" applyProtection="1">
      <alignment horizontal="right"/>
      <protection locked="0"/>
    </xf>
    <xf numFmtId="165" fontId="6" fillId="3" borderId="15" xfId="1" applyNumberFormat="1" applyFont="1" applyFill="1" applyBorder="1" applyAlignment="1" applyProtection="1">
      <alignment horizontal="right"/>
      <protection locked="0"/>
    </xf>
    <xf numFmtId="2" fontId="6" fillId="3" borderId="0" xfId="2" applyNumberFormat="1" applyFont="1" applyFill="1" applyAlignment="1" applyProtection="1">
      <alignment horizontal="right"/>
      <protection locked="0"/>
    </xf>
    <xf numFmtId="2" fontId="6" fillId="3" borderId="10" xfId="2" applyNumberFormat="1" applyFont="1" applyFill="1" applyBorder="1" applyAlignment="1" applyProtection="1">
      <alignment horizontal="right"/>
      <protection locked="0"/>
    </xf>
    <xf numFmtId="2" fontId="6" fillId="3" borderId="15" xfId="2" applyNumberFormat="1" applyFont="1" applyFill="1" applyBorder="1" applyAlignment="1" applyProtection="1">
      <alignment horizontal="right"/>
      <protection locked="0"/>
    </xf>
    <xf numFmtId="0" fontId="14" fillId="3" borderId="0" xfId="2" applyFont="1" applyFill="1" applyAlignment="1" applyProtection="1">
      <alignment horizontal="left"/>
    </xf>
    <xf numFmtId="0" fontId="6" fillId="3" borderId="0" xfId="2" applyFont="1" applyFill="1" applyAlignment="1" applyProtection="1">
      <alignment horizontal="left"/>
    </xf>
    <xf numFmtId="0" fontId="7" fillId="2" borderId="0" xfId="0" applyFont="1" applyFill="1" applyBorder="1" applyProtection="1"/>
    <xf numFmtId="0" fontId="6" fillId="3" borderId="0" xfId="2" applyFont="1" applyFill="1" applyProtection="1"/>
    <xf numFmtId="0" fontId="2" fillId="3" borderId="0" xfId="2" quotePrefix="1" applyFont="1" applyFill="1" applyAlignment="1" applyProtection="1">
      <alignment horizontal="left"/>
    </xf>
    <xf numFmtId="2" fontId="6" fillId="3" borderId="0" xfId="2" applyNumberFormat="1" applyFont="1" applyFill="1" applyAlignment="1" applyProtection="1">
      <alignment horizontal="right"/>
    </xf>
    <xf numFmtId="0" fontId="2" fillId="3" borderId="0" xfId="2" applyFont="1" applyFill="1" applyAlignment="1" applyProtection="1">
      <alignment horizontal="left"/>
    </xf>
    <xf numFmtId="0" fontId="12" fillId="3" borderId="9" xfId="2" applyFont="1" applyFill="1" applyBorder="1" applyAlignment="1" applyProtection="1">
      <alignment horizontal="left"/>
    </xf>
    <xf numFmtId="0" fontId="6" fillId="3" borderId="10" xfId="2" applyFont="1" applyFill="1" applyBorder="1" applyAlignment="1" applyProtection="1">
      <alignment horizontal="left"/>
    </xf>
    <xf numFmtId="0" fontId="6" fillId="3" borderId="11" xfId="2" applyFont="1" applyFill="1" applyBorder="1" applyAlignment="1" applyProtection="1">
      <alignment horizontal="left"/>
    </xf>
    <xf numFmtId="0" fontId="6" fillId="3" borderId="12" xfId="2" applyFont="1" applyFill="1" applyBorder="1" applyAlignment="1" applyProtection="1">
      <alignment horizontal="left"/>
    </xf>
    <xf numFmtId="0" fontId="6" fillId="3" borderId="0" xfId="2" quotePrefix="1" applyFont="1" applyFill="1" applyAlignment="1" applyProtection="1">
      <alignment horizontal="left"/>
    </xf>
    <xf numFmtId="0" fontId="6" fillId="3" borderId="13" xfId="2" applyFont="1" applyFill="1" applyBorder="1" applyAlignment="1" applyProtection="1">
      <alignment horizontal="left"/>
    </xf>
    <xf numFmtId="2" fontId="6" fillId="3" borderId="12" xfId="2" applyNumberFormat="1" applyFont="1" applyFill="1" applyBorder="1" applyAlignment="1" applyProtection="1">
      <alignment horizontal="center"/>
    </xf>
    <xf numFmtId="0" fontId="6" fillId="3" borderId="14" xfId="2" applyFont="1" applyFill="1" applyBorder="1" applyAlignment="1" applyProtection="1">
      <alignment horizontal="left"/>
    </xf>
    <xf numFmtId="0" fontId="6" fillId="3" borderId="15" xfId="2" applyFont="1" applyFill="1" applyBorder="1" applyAlignment="1" applyProtection="1">
      <alignment horizontal="left"/>
    </xf>
    <xf numFmtId="0" fontId="6" fillId="3" borderId="16" xfId="2" quotePrefix="1" applyFont="1" applyFill="1" applyBorder="1" applyAlignment="1" applyProtection="1">
      <alignment horizontal="left"/>
    </xf>
    <xf numFmtId="0" fontId="12" fillId="3" borderId="17" xfId="2" applyFont="1" applyFill="1" applyBorder="1" applyAlignment="1" applyProtection="1">
      <alignment horizontal="left"/>
    </xf>
    <xf numFmtId="0" fontId="6" fillId="3" borderId="20" xfId="2" applyFont="1" applyFill="1" applyBorder="1" applyAlignment="1" applyProtection="1">
      <alignment horizontal="left"/>
    </xf>
    <xf numFmtId="2" fontId="6" fillId="3" borderId="20" xfId="2" applyNumberFormat="1" applyFont="1" applyFill="1" applyBorder="1" applyAlignment="1" applyProtection="1">
      <alignment horizontal="right"/>
    </xf>
    <xf numFmtId="0" fontId="6" fillId="3" borderId="21" xfId="2" applyFont="1" applyFill="1" applyBorder="1" applyAlignment="1" applyProtection="1">
      <alignment horizontal="left"/>
    </xf>
    <xf numFmtId="0" fontId="6" fillId="3" borderId="10" xfId="2" quotePrefix="1" applyFont="1" applyFill="1" applyBorder="1" applyAlignment="1" applyProtection="1">
      <alignment horizontal="left"/>
    </xf>
    <xf numFmtId="0" fontId="6" fillId="3" borderId="16" xfId="2" applyFont="1" applyFill="1" applyBorder="1" applyAlignment="1" applyProtection="1">
      <alignment horizontal="left"/>
    </xf>
    <xf numFmtId="0" fontId="12" fillId="3" borderId="0" xfId="1" applyFont="1" applyFill="1" applyBorder="1" applyProtection="1"/>
    <xf numFmtId="0" fontId="6" fillId="3" borderId="0" xfId="1" quotePrefix="1" applyFont="1" applyFill="1" applyBorder="1" applyAlignment="1" applyProtection="1">
      <alignment horizontal="left"/>
    </xf>
    <xf numFmtId="165" fontId="6" fillId="3" borderId="0" xfId="1" applyNumberFormat="1" applyFont="1" applyFill="1" applyBorder="1" applyAlignment="1" applyProtection="1">
      <alignment horizontal="right"/>
      <protection locked="0"/>
    </xf>
    <xf numFmtId="0" fontId="6" fillId="3" borderId="0" xfId="1" applyFont="1" applyFill="1" applyBorder="1" applyAlignment="1" applyProtection="1">
      <alignment horizontal="left"/>
    </xf>
    <xf numFmtId="2" fontId="6" fillId="3" borderId="0" xfId="2" applyNumberFormat="1" applyFont="1" applyFill="1" applyBorder="1" applyAlignment="1" applyProtection="1">
      <alignment horizontal="center"/>
    </xf>
    <xf numFmtId="0" fontId="6" fillId="3" borderId="0" xfId="2" applyFont="1" applyFill="1" applyBorder="1" applyAlignment="1" applyProtection="1">
      <alignment horizontal="center"/>
    </xf>
    <xf numFmtId="0" fontId="2" fillId="3" borderId="0" xfId="2" applyFont="1" applyFill="1" applyBorder="1" applyAlignment="1" applyProtection="1">
      <alignment horizontal="left"/>
    </xf>
    <xf numFmtId="0" fontId="6" fillId="3" borderId="12" xfId="2" quotePrefix="1" applyFont="1" applyFill="1" applyBorder="1" applyAlignment="1" applyProtection="1">
      <alignment horizontal="center"/>
    </xf>
    <xf numFmtId="0" fontId="6" fillId="3" borderId="17" xfId="2" quotePrefix="1" applyFont="1" applyFill="1" applyBorder="1" applyAlignment="1" applyProtection="1">
      <alignment horizontal="left"/>
    </xf>
    <xf numFmtId="2" fontId="6" fillId="3" borderId="12" xfId="2" applyNumberFormat="1" applyFont="1" applyFill="1" applyBorder="1" applyAlignment="1" applyProtection="1">
      <alignment horizontal="left"/>
    </xf>
    <xf numFmtId="2" fontId="6" fillId="3" borderId="14" xfId="2" applyNumberFormat="1" applyFont="1" applyFill="1" applyBorder="1" applyAlignment="1" applyProtection="1">
      <alignment horizontal="left"/>
    </xf>
    <xf numFmtId="2" fontId="6" fillId="3" borderId="0" xfId="2" applyNumberFormat="1" applyFont="1" applyFill="1" applyBorder="1" applyAlignment="1" applyProtection="1">
      <alignment horizontal="left"/>
    </xf>
    <xf numFmtId="0" fontId="6" fillId="3" borderId="0" xfId="2" applyFont="1" applyFill="1" applyAlignment="1" applyProtection="1">
      <alignment horizontal="right"/>
    </xf>
    <xf numFmtId="0" fontId="2" fillId="3" borderId="0" xfId="2" applyFont="1" applyFill="1" applyAlignment="1" applyProtection="1">
      <alignment horizontal="right"/>
    </xf>
    <xf numFmtId="0" fontId="6" fillId="3" borderId="17" xfId="2" quotePrefix="1" applyFont="1" applyFill="1" applyBorder="1" applyAlignment="1" applyProtection="1">
      <alignment horizontal="right"/>
    </xf>
    <xf numFmtId="2" fontId="6" fillId="3" borderId="12" xfId="2" applyNumberFormat="1" applyFont="1" applyFill="1" applyBorder="1" applyAlignment="1" applyProtection="1">
      <alignment horizontal="right"/>
    </xf>
    <xf numFmtId="2" fontId="6" fillId="3" borderId="14" xfId="2" applyNumberFormat="1" applyFont="1" applyFill="1" applyBorder="1" applyAlignment="1" applyProtection="1">
      <alignment horizontal="right"/>
    </xf>
    <xf numFmtId="2" fontId="6" fillId="3" borderId="0" xfId="2" applyNumberFormat="1" applyFont="1" applyFill="1" applyBorder="1" applyAlignment="1" applyProtection="1">
      <alignment horizontal="right"/>
    </xf>
    <xf numFmtId="0" fontId="6" fillId="3" borderId="18" xfId="2" quotePrefix="1" applyFont="1" applyFill="1" applyBorder="1" applyAlignment="1" applyProtection="1">
      <alignment horizontal="right"/>
    </xf>
    <xf numFmtId="2" fontId="6" fillId="3" borderId="19" xfId="2" applyNumberFormat="1" applyFont="1" applyFill="1" applyBorder="1" applyAlignment="1" applyProtection="1">
      <alignment horizontal="right"/>
    </xf>
    <xf numFmtId="2" fontId="6" fillId="3" borderId="22" xfId="2" applyNumberFormat="1" applyFont="1" applyFill="1" applyBorder="1" applyAlignment="1" applyProtection="1">
      <alignment horizontal="right"/>
    </xf>
    <xf numFmtId="0" fontId="6" fillId="3" borderId="18" xfId="2" quotePrefix="1" applyFont="1" applyFill="1" applyBorder="1" applyAlignment="1" applyProtection="1">
      <alignment horizontal="left"/>
    </xf>
    <xf numFmtId="2" fontId="6" fillId="3" borderId="19" xfId="2" applyNumberFormat="1" applyFont="1" applyFill="1" applyBorder="1" applyAlignment="1" applyProtection="1">
      <alignment horizontal="left"/>
    </xf>
    <xf numFmtId="2" fontId="6" fillId="3" borderId="22" xfId="2" applyNumberFormat="1" applyFont="1" applyFill="1" applyBorder="1" applyAlignment="1" applyProtection="1">
      <alignment horizontal="left"/>
    </xf>
    <xf numFmtId="0" fontId="14" fillId="2" borderId="0" xfId="2" applyFont="1" applyFill="1" applyAlignment="1" applyProtection="1">
      <alignment horizontal="left"/>
    </xf>
    <xf numFmtId="0" fontId="3" fillId="2" borderId="0" xfId="0" applyFont="1" applyFill="1" applyProtection="1"/>
    <xf numFmtId="0" fontId="3" fillId="2" borderId="0" xfId="0" applyFont="1" applyFill="1" applyAlignment="1" applyProtection="1">
      <alignment horizontal="right"/>
    </xf>
    <xf numFmtId="0" fontId="18" fillId="2" borderId="0" xfId="0" applyFont="1" applyFill="1" applyProtection="1"/>
    <xf numFmtId="0" fontId="19" fillId="2" borderId="0" xfId="0" applyFont="1" applyFill="1" applyAlignment="1" applyProtection="1">
      <alignment horizontal="left"/>
    </xf>
    <xf numFmtId="2" fontId="3" fillId="2" borderId="0" xfId="0" applyNumberFormat="1" applyFont="1" applyFill="1" applyAlignment="1" applyProtection="1">
      <alignment horizontal="right"/>
    </xf>
    <xf numFmtId="0" fontId="3" fillId="2" borderId="9" xfId="0" applyFont="1" applyFill="1" applyBorder="1" applyProtection="1"/>
    <xf numFmtId="0" fontId="3" fillId="2" borderId="10" xfId="0" applyFont="1" applyFill="1" applyBorder="1" applyProtection="1"/>
    <xf numFmtId="0" fontId="3" fillId="2" borderId="10" xfId="0" applyFont="1" applyFill="1" applyBorder="1" applyAlignment="1" applyProtection="1">
      <alignment horizontal="right"/>
    </xf>
    <xf numFmtId="0" fontId="3" fillId="2" borderId="11" xfId="0" applyFont="1" applyFill="1" applyBorder="1" applyProtection="1"/>
    <xf numFmtId="0" fontId="3" fillId="2" borderId="12" xfId="0" applyFont="1" applyFill="1" applyBorder="1" applyProtection="1"/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9" fillId="2" borderId="9" xfId="0" applyFont="1" applyFill="1" applyBorder="1" applyAlignment="1" applyProtection="1">
      <alignment horizontal="right"/>
    </xf>
    <xf numFmtId="0" fontId="19" fillId="2" borderId="10" xfId="0" applyFont="1" applyFill="1" applyBorder="1" applyAlignment="1" applyProtection="1">
      <alignment horizontal="right"/>
    </xf>
    <xf numFmtId="0" fontId="3" fillId="2" borderId="13" xfId="0" applyFont="1" applyFill="1" applyBorder="1" applyProtection="1"/>
    <xf numFmtId="0" fontId="20" fillId="2" borderId="12" xfId="0" applyFont="1" applyFill="1" applyBorder="1" applyAlignment="1" applyProtection="1">
      <alignment horizontal="right"/>
    </xf>
    <xf numFmtId="0" fontId="20" fillId="2" borderId="0" xfId="0" applyFont="1" applyFill="1" applyBorder="1" applyAlignment="1" applyProtection="1">
      <alignment horizontal="right"/>
    </xf>
    <xf numFmtId="0" fontId="21" fillId="2" borderId="0" xfId="0" applyFont="1" applyFill="1" applyProtection="1"/>
    <xf numFmtId="3" fontId="3" fillId="2" borderId="12" xfId="0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Border="1" applyAlignment="1" applyProtection="1">
      <alignment horizontal="right"/>
      <protection locked="0"/>
    </xf>
    <xf numFmtId="0" fontId="3" fillId="2" borderId="13" xfId="0" applyFont="1" applyFill="1" applyBorder="1" applyAlignment="1" applyProtection="1">
      <alignment horizontal="right"/>
    </xf>
    <xf numFmtId="0" fontId="3" fillId="2" borderId="14" xfId="0" applyFont="1" applyFill="1" applyBorder="1" applyAlignment="1" applyProtection="1">
      <alignment horizontal="right"/>
    </xf>
    <xf numFmtId="0" fontId="3" fillId="2" borderId="15" xfId="0" applyFont="1" applyFill="1" applyBorder="1" applyAlignment="1" applyProtection="1">
      <alignment horizontal="right"/>
    </xf>
    <xf numFmtId="0" fontId="3" fillId="2" borderId="16" xfId="0" applyFont="1" applyFill="1" applyBorder="1" applyAlignment="1" applyProtection="1">
      <alignment horizontal="right"/>
    </xf>
    <xf numFmtId="0" fontId="21" fillId="2" borderId="0" xfId="0" applyFont="1" applyFill="1" applyBorder="1" applyProtection="1"/>
    <xf numFmtId="0" fontId="3" fillId="2" borderId="11" xfId="0" applyFont="1" applyFill="1" applyBorder="1" applyAlignment="1" applyProtection="1">
      <alignment horizontal="right"/>
    </xf>
    <xf numFmtId="0" fontId="3" fillId="2" borderId="12" xfId="0" applyFont="1" applyFill="1" applyBorder="1" applyAlignment="1" applyProtection="1">
      <alignment horizontal="right"/>
    </xf>
    <xf numFmtId="2" fontId="3" fillId="2" borderId="0" xfId="0" applyNumberFormat="1" applyFont="1" applyFill="1" applyBorder="1" applyAlignment="1" applyProtection="1">
      <alignment horizontal="right"/>
    </xf>
    <xf numFmtId="2" fontId="3" fillId="2" borderId="12" xfId="0" applyNumberFormat="1" applyFont="1" applyFill="1" applyBorder="1" applyProtection="1"/>
    <xf numFmtId="2" fontId="3" fillId="2" borderId="0" xfId="0" applyNumberFormat="1" applyFont="1" applyFill="1" applyBorder="1" applyProtection="1"/>
    <xf numFmtId="2" fontId="3" fillId="2" borderId="14" xfId="0" applyNumberFormat="1" applyFont="1" applyFill="1" applyBorder="1" applyProtection="1"/>
    <xf numFmtId="2" fontId="3" fillId="2" borderId="15" xfId="0" applyNumberFormat="1" applyFont="1" applyFill="1" applyBorder="1" applyProtection="1"/>
    <xf numFmtId="0" fontId="3" fillId="2" borderId="14" xfId="0" applyFont="1" applyFill="1" applyBorder="1" applyProtection="1"/>
    <xf numFmtId="0" fontId="3" fillId="2" borderId="15" xfId="0" applyFont="1" applyFill="1" applyBorder="1" applyProtection="1"/>
    <xf numFmtId="0" fontId="3" fillId="2" borderId="16" xfId="0" applyFont="1" applyFill="1" applyBorder="1" applyProtection="1"/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right"/>
      <protection locked="0"/>
    </xf>
    <xf numFmtId="2" fontId="21" fillId="2" borderId="0" xfId="0" applyNumberFormat="1" applyFont="1" applyFill="1" applyAlignment="1" applyProtection="1">
      <alignment horizontal="right"/>
    </xf>
    <xf numFmtId="2" fontId="22" fillId="2" borderId="0" xfId="0" applyNumberFormat="1" applyFont="1" applyFill="1" applyAlignment="1" applyProtection="1">
      <alignment horizontal="left"/>
      <protection locked="0"/>
    </xf>
    <xf numFmtId="3" fontId="3" fillId="2" borderId="0" xfId="0" applyNumberFormat="1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left"/>
    </xf>
    <xf numFmtId="0" fontId="19" fillId="2" borderId="10" xfId="0" applyFont="1" applyFill="1" applyBorder="1" applyAlignment="1" applyProtection="1">
      <alignment horizontal="left"/>
    </xf>
    <xf numFmtId="0" fontId="20" fillId="2" borderId="0" xfId="0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left"/>
      <protection locked="0"/>
    </xf>
    <xf numFmtId="0" fontId="3" fillId="2" borderId="15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2" fontId="3" fillId="2" borderId="0" xfId="0" applyNumberFormat="1" applyFont="1" applyFill="1" applyBorder="1" applyAlignment="1" applyProtection="1">
      <alignment horizontal="left"/>
    </xf>
    <xf numFmtId="2" fontId="3" fillId="2" borderId="15" xfId="0" applyNumberFormat="1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20" fillId="2" borderId="11" xfId="0" applyFont="1" applyFill="1" applyBorder="1" applyAlignment="1" applyProtection="1">
      <alignment horizontal="left"/>
    </xf>
    <xf numFmtId="0" fontId="20" fillId="2" borderId="13" xfId="0" applyFont="1" applyFill="1" applyBorder="1" applyAlignment="1" applyProtection="1">
      <alignment horizontal="left"/>
    </xf>
    <xf numFmtId="0" fontId="3" fillId="2" borderId="13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left"/>
    </xf>
    <xf numFmtId="0" fontId="3" fillId="2" borderId="11" xfId="0" applyFont="1" applyFill="1" applyBorder="1" applyAlignment="1" applyProtection="1">
      <alignment horizontal="left"/>
    </xf>
    <xf numFmtId="2" fontId="3" fillId="2" borderId="13" xfId="0" applyNumberFormat="1" applyFont="1" applyFill="1" applyBorder="1" applyAlignment="1" applyProtection="1">
      <alignment horizontal="left"/>
    </xf>
    <xf numFmtId="2" fontId="3" fillId="2" borderId="16" xfId="0" applyNumberFormat="1" applyFont="1" applyFill="1" applyBorder="1" applyAlignment="1" applyProtection="1">
      <alignment horizontal="left"/>
    </xf>
    <xf numFmtId="2" fontId="3" fillId="2" borderId="0" xfId="0" applyNumberFormat="1" applyFont="1" applyFill="1" applyAlignment="1" applyProtection="1">
      <alignment horizontal="left"/>
    </xf>
    <xf numFmtId="3" fontId="3" fillId="2" borderId="13" xfId="0" applyNumberFormat="1" applyFont="1" applyFill="1" applyBorder="1" applyAlignment="1" applyProtection="1">
      <alignment horizontal="left"/>
    </xf>
    <xf numFmtId="0" fontId="3" fillId="2" borderId="14" xfId="0" applyFont="1" applyFill="1" applyBorder="1" applyAlignment="1" applyProtection="1">
      <alignment horizontal="right"/>
      <protection locked="0"/>
    </xf>
    <xf numFmtId="0" fontId="3" fillId="2" borderId="12" xfId="0" applyFont="1" applyFill="1" applyBorder="1" applyAlignment="1" applyProtection="1">
      <alignment horizontal="right"/>
      <protection locked="0"/>
    </xf>
    <xf numFmtId="2" fontId="3" fillId="2" borderId="12" xfId="0" applyNumberFormat="1" applyFont="1" applyFill="1" applyBorder="1" applyAlignment="1" applyProtection="1">
      <alignment horizontal="right"/>
      <protection locked="0"/>
    </xf>
    <xf numFmtId="2" fontId="3" fillId="2" borderId="14" xfId="0" applyNumberFormat="1" applyFont="1" applyFill="1" applyBorder="1" applyAlignment="1" applyProtection="1">
      <alignment horizontal="right"/>
    </xf>
    <xf numFmtId="2" fontId="3" fillId="2" borderId="16" xfId="0" applyNumberFormat="1" applyFont="1" applyFill="1" applyBorder="1" applyAlignment="1" applyProtection="1">
      <alignment horizontal="right"/>
    </xf>
    <xf numFmtId="0" fontId="20" fillId="2" borderId="9" xfId="0" applyFont="1" applyFill="1" applyBorder="1" applyAlignment="1" applyProtection="1">
      <alignment horizontal="right"/>
      <protection locked="0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3" fillId="0" borderId="0" xfId="0" quotePrefix="1" applyFont="1" applyAlignment="1">
      <alignment horizontal="center"/>
    </xf>
  </cellXfs>
  <cellStyles count="3">
    <cellStyle name="Standard" xfId="0" builtinId="0"/>
    <cellStyle name="Standard 2" xfId="1" xr:uid="{ECE38261-3085-7645-AC15-873EC9A8138F}"/>
    <cellStyle name="Standard 3" xfId="2" xr:uid="{E08C86B6-2704-9D4F-944A-B20B08F94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https://www.youtube.com/channel/UClPnzFiUQ_J0KyaXQarIFhQ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F552A46C-C6C2-B447-8361-89445287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01012" y="598716"/>
          <a:ext cx="4551546" cy="4308927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423334</xdr:colOff>
      <xdr:row>10</xdr:row>
      <xdr:rowOff>56444</xdr:rowOff>
    </xdr:from>
    <xdr:to>
      <xdr:col>5</xdr:col>
      <xdr:colOff>441928</xdr:colOff>
      <xdr:row>23</xdr:row>
      <xdr:rowOff>78216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FB1D3F-78F5-3C44-8A57-06CC28095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3334" y="2215444"/>
          <a:ext cx="2629150" cy="2702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214312</xdr:colOff>
      <xdr:row>27</xdr:row>
      <xdr:rowOff>39687</xdr:rowOff>
    </xdr:from>
    <xdr:to>
      <xdr:col>1</xdr:col>
      <xdr:colOff>722312</xdr:colOff>
      <xdr:row>30</xdr:row>
      <xdr:rowOff>188145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CCF7427-5543-AB49-99C9-0A7FC4EF1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1687" y="3897312"/>
          <a:ext cx="508000" cy="767583"/>
        </a:xfrm>
        <a:prstGeom prst="rect">
          <a:avLst/>
        </a:prstGeom>
      </xdr:spPr>
    </xdr:pic>
    <xdr:clientData/>
  </xdr:twoCellAnchor>
  <xdr:twoCellAnchor editAs="oneCell">
    <xdr:from>
      <xdr:col>4</xdr:col>
      <xdr:colOff>583046</xdr:colOff>
      <xdr:row>0</xdr:row>
      <xdr:rowOff>0</xdr:rowOff>
    </xdr:from>
    <xdr:to>
      <xdr:col>7</xdr:col>
      <xdr:colOff>423969</xdr:colOff>
      <xdr:row>13</xdr:row>
      <xdr:rowOff>15998</xdr:rowOff>
    </xdr:to>
    <xdr:pic>
      <xdr:nvPicPr>
        <xdr:cNvPr id="6" name="Grafik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A7B692-F637-6B46-84C4-716F8A1B4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47773" y="0"/>
          <a:ext cx="2785014" cy="2809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154215</xdr:colOff>
      <xdr:row>47</xdr:row>
      <xdr:rowOff>99785</xdr:rowOff>
    </xdr:from>
    <xdr:to>
      <xdr:col>1</xdr:col>
      <xdr:colOff>662215</xdr:colOff>
      <xdr:row>51</xdr:row>
      <xdr:rowOff>69082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B5958E-6893-8448-BBF9-54895D683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8286" y="9053285"/>
          <a:ext cx="508000" cy="767583"/>
        </a:xfrm>
        <a:prstGeom prst="rect">
          <a:avLst/>
        </a:prstGeom>
      </xdr:spPr>
    </xdr:pic>
    <xdr:clientData/>
  </xdr:twoCellAnchor>
  <xdr:twoCellAnchor editAs="oneCell">
    <xdr:from>
      <xdr:col>5</xdr:col>
      <xdr:colOff>1033318</xdr:colOff>
      <xdr:row>0</xdr:row>
      <xdr:rowOff>0</xdr:rowOff>
    </xdr:from>
    <xdr:to>
      <xdr:col>10</xdr:col>
      <xdr:colOff>389332</xdr:colOff>
      <xdr:row>12</xdr:row>
      <xdr:rowOff>189180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083D51-68D4-D541-9E40-728893808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90773" y="0"/>
          <a:ext cx="2785014" cy="27580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508000</xdr:colOff>
      <xdr:row>19</xdr:row>
      <xdr:rowOff>124645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D5F8C95-DF4C-3741-9558-389B23A26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4375" y="3349625"/>
          <a:ext cx="508000" cy="767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508000</xdr:colOff>
      <xdr:row>36</xdr:row>
      <xdr:rowOff>124646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7C169D5-9DE2-934D-BC8A-0E047A21D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4375" y="6858000"/>
          <a:ext cx="508000" cy="767583"/>
        </a:xfrm>
        <a:prstGeom prst="rect">
          <a:avLst/>
        </a:prstGeom>
      </xdr:spPr>
    </xdr:pic>
    <xdr:clientData/>
  </xdr:twoCellAnchor>
  <xdr:twoCellAnchor editAs="oneCell">
    <xdr:from>
      <xdr:col>9</xdr:col>
      <xdr:colOff>323273</xdr:colOff>
      <xdr:row>0</xdr:row>
      <xdr:rowOff>0</xdr:rowOff>
    </xdr:from>
    <xdr:to>
      <xdr:col>13</xdr:col>
      <xdr:colOff>146876</xdr:colOff>
      <xdr:row>12</xdr:row>
      <xdr:rowOff>160316</xdr:rowOff>
    </xdr:to>
    <xdr:pic>
      <xdr:nvPicPr>
        <xdr:cNvPr id="7" name="Grafik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FF9F97-6CE2-5F40-86F5-4D5F5C7F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6318" y="0"/>
          <a:ext cx="2785013" cy="26368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29</xdr:row>
      <xdr:rowOff>39688</xdr:rowOff>
    </xdr:from>
    <xdr:to>
      <xdr:col>2</xdr:col>
      <xdr:colOff>920750</xdr:colOff>
      <xdr:row>32</xdr:row>
      <xdr:rowOff>188146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EF418F1-49DE-B142-BB8E-A0CA49DF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2250" y="5889626"/>
          <a:ext cx="508000" cy="767583"/>
        </a:xfrm>
        <a:prstGeom prst="rect">
          <a:avLst/>
        </a:prstGeom>
      </xdr:spPr>
    </xdr:pic>
    <xdr:clientData/>
  </xdr:twoCellAnchor>
  <xdr:twoCellAnchor editAs="oneCell">
    <xdr:from>
      <xdr:col>14</xdr:col>
      <xdr:colOff>51956</xdr:colOff>
      <xdr:row>0</xdr:row>
      <xdr:rowOff>0</xdr:rowOff>
    </xdr:from>
    <xdr:to>
      <xdr:col>18</xdr:col>
      <xdr:colOff>369455</xdr:colOff>
      <xdr:row>11</xdr:row>
      <xdr:rowOff>148771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BF1C40-AD80-CE4D-9DB6-003AB299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4183" y="0"/>
          <a:ext cx="2389908" cy="24059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238760</xdr:colOff>
      <xdr:row>0</xdr:row>
      <xdr:rowOff>35560</xdr:rowOff>
    </xdr:from>
    <xdr:to>
      <xdr:col>27</xdr:col>
      <xdr:colOff>304800</xdr:colOff>
      <xdr:row>12</xdr:row>
      <xdr:rowOff>197031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6090-229B-5F45-AA00-E05126430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64760" y="35560"/>
          <a:ext cx="2672080" cy="2650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2537-BB96-0047-9A18-3B02962DD7EA}">
  <dimension ref="B1:L38"/>
  <sheetViews>
    <sheetView tabSelected="1" zoomScale="180" zoomScaleNormal="180" workbookViewId="0">
      <selection activeCell="E15" sqref="E15"/>
    </sheetView>
  </sheetViews>
  <sheetFormatPr baseColWidth="10" defaultRowHeight="16" x14ac:dyDescent="0.2"/>
  <cols>
    <col min="1" max="1" width="7.1640625" style="3" customWidth="1"/>
    <col min="2" max="2" width="4.1640625" style="3" customWidth="1"/>
    <col min="3" max="3" width="12.5" style="3" customWidth="1"/>
    <col min="4" max="4" width="5.6640625" style="3" customWidth="1"/>
    <col min="5" max="5" width="4.83203125" style="3" customWidth="1"/>
    <col min="6" max="6" width="31.83203125" style="3" customWidth="1"/>
    <col min="7" max="11" width="10.83203125" style="3"/>
    <col min="12" max="12" width="4.3320312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ht="23" x14ac:dyDescent="0.25">
      <c r="B4" s="7"/>
      <c r="C4" s="1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7"/>
      <c r="C5" s="8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7"/>
      <c r="C6" s="2" t="s">
        <v>1</v>
      </c>
      <c r="D6" s="8"/>
      <c r="E6" s="8"/>
      <c r="F6" s="8"/>
      <c r="G6" s="8"/>
      <c r="H6" s="8"/>
      <c r="I6" s="8"/>
      <c r="J6" s="8"/>
      <c r="K6" s="8"/>
      <c r="L6" s="9"/>
    </row>
    <row r="7" spans="2:12" x14ac:dyDescent="0.2">
      <c r="B7" s="7"/>
      <c r="C7" s="2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2:12" x14ac:dyDescent="0.2">
      <c r="B8" s="7"/>
      <c r="C8" s="8"/>
      <c r="D8" s="8"/>
      <c r="E8" s="8"/>
      <c r="F8" s="8"/>
      <c r="G8" s="8"/>
      <c r="H8" s="8"/>
      <c r="I8" s="8"/>
      <c r="J8" s="8"/>
      <c r="K8" s="8"/>
      <c r="L8" s="9"/>
    </row>
    <row r="9" spans="2:12" x14ac:dyDescent="0.2"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 spans="2:12" x14ac:dyDescent="0.2">
      <c r="B10" s="7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2:12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2:12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2:12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2:12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2:12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 x14ac:dyDescent="0.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2:12" ht="18" x14ac:dyDescent="0.2">
      <c r="B22" s="7"/>
      <c r="C22" s="17" t="s">
        <v>4</v>
      </c>
      <c r="D22" s="8"/>
      <c r="E22" s="8"/>
      <c r="F22" s="8"/>
      <c r="G22" s="8"/>
      <c r="H22" s="8"/>
      <c r="I22" s="8"/>
      <c r="J22" s="8"/>
      <c r="K22" s="8"/>
      <c r="L22" s="9"/>
    </row>
    <row r="23" spans="2:12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x14ac:dyDescent="0.2">
      <c r="B25" s="7"/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2:12" x14ac:dyDescent="0.2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2:12" ht="33" x14ac:dyDescent="0.35">
      <c r="B27" s="7"/>
      <c r="C27" s="1" t="s">
        <v>2</v>
      </c>
      <c r="E27" s="19" t="s">
        <v>55</v>
      </c>
      <c r="F27" s="13"/>
      <c r="G27" s="8"/>
      <c r="H27" s="8"/>
      <c r="I27" s="8"/>
      <c r="J27" s="8"/>
      <c r="K27" s="8"/>
      <c r="L27" s="9"/>
    </row>
    <row r="28" spans="2:12" ht="25" x14ac:dyDescent="0.25">
      <c r="B28" s="7"/>
      <c r="C28" s="8"/>
      <c r="D28" s="8"/>
      <c r="E28" s="13"/>
      <c r="F28" s="13"/>
      <c r="G28" s="8"/>
      <c r="H28" s="8"/>
      <c r="I28" s="8"/>
      <c r="J28" s="8"/>
      <c r="K28" s="8"/>
      <c r="L28" s="9"/>
    </row>
    <row r="29" spans="2:12" ht="19" customHeight="1" x14ac:dyDescent="0.2">
      <c r="B29" s="7"/>
      <c r="C29" s="8"/>
      <c r="D29" s="8"/>
      <c r="F29" s="14" t="s">
        <v>5</v>
      </c>
      <c r="I29" s="8"/>
      <c r="J29" s="8"/>
      <c r="K29" s="8"/>
      <c r="L29" s="9"/>
    </row>
    <row r="30" spans="2:12" ht="19" customHeight="1" x14ac:dyDescent="0.2">
      <c r="B30" s="7"/>
      <c r="C30" s="8"/>
      <c r="D30" s="8"/>
      <c r="F30" s="14" t="s">
        <v>56</v>
      </c>
      <c r="I30" s="8"/>
      <c r="J30" s="8"/>
      <c r="K30" s="8"/>
      <c r="L30" s="9"/>
    </row>
    <row r="31" spans="2:12" ht="19" customHeight="1" x14ac:dyDescent="0.2">
      <c r="B31" s="7"/>
      <c r="C31" s="8"/>
      <c r="D31" s="8"/>
      <c r="F31" s="14" t="s">
        <v>67</v>
      </c>
      <c r="I31" s="8"/>
      <c r="J31" s="8"/>
      <c r="K31" s="8"/>
      <c r="L31" s="9"/>
    </row>
    <row r="32" spans="2:12" ht="19" customHeight="1" x14ac:dyDescent="0.2">
      <c r="B32" s="7"/>
      <c r="C32" s="8"/>
      <c r="D32" s="8"/>
      <c r="F32" s="14" t="s">
        <v>118</v>
      </c>
      <c r="I32" s="8"/>
      <c r="J32" s="8"/>
      <c r="K32" s="8"/>
      <c r="L32" s="9"/>
    </row>
    <row r="33" spans="2:12" ht="18" customHeight="1" x14ac:dyDescent="0.2">
      <c r="B33" s="7"/>
      <c r="C33" s="8"/>
      <c r="D33" s="8"/>
      <c r="F33" s="14"/>
      <c r="I33" s="8"/>
      <c r="J33" s="8"/>
      <c r="K33" s="8"/>
      <c r="L33" s="9"/>
    </row>
    <row r="34" spans="2:12" x14ac:dyDescent="0.2">
      <c r="B34" s="7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 x14ac:dyDescent="0.2">
      <c r="B35" s="7"/>
      <c r="C35" s="15" t="s">
        <v>65</v>
      </c>
      <c r="D35" s="8"/>
      <c r="E35" s="8"/>
      <c r="F35" s="8"/>
      <c r="G35" s="8"/>
      <c r="H35" s="8"/>
      <c r="J35" s="8"/>
      <c r="K35" s="8"/>
      <c r="L35" s="9"/>
    </row>
    <row r="36" spans="2:12" x14ac:dyDescent="0.2">
      <c r="B36" s="7"/>
      <c r="C36" s="16" t="s">
        <v>3</v>
      </c>
      <c r="D36" s="8"/>
      <c r="E36" s="8"/>
      <c r="F36" s="8"/>
      <c r="G36" s="8"/>
      <c r="H36" s="8"/>
      <c r="I36" s="8"/>
      <c r="J36" s="8"/>
      <c r="K36" s="8"/>
      <c r="L36" s="9"/>
    </row>
    <row r="37" spans="2:12" ht="17" thickBo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024E-B189-084C-815A-88845EA4675D}">
  <dimension ref="A3:H38"/>
  <sheetViews>
    <sheetView zoomScale="220" zoomScaleNormal="220" workbookViewId="0">
      <selection activeCell="D3" sqref="D3"/>
    </sheetView>
  </sheetViews>
  <sheetFormatPr baseColWidth="10" defaultColWidth="11.5" defaultRowHeight="16" x14ac:dyDescent="0.2"/>
  <cols>
    <col min="1" max="1" width="7.6640625" style="54" customWidth="1"/>
    <col min="2" max="2" width="17.5" style="55" customWidth="1"/>
    <col min="3" max="3" width="31.1640625" style="54" customWidth="1"/>
    <col min="4" max="4" width="12.83203125" style="54" customWidth="1"/>
    <col min="5" max="5" width="11" style="54" customWidth="1"/>
    <col min="6" max="6" width="16.1640625" style="54" customWidth="1"/>
    <col min="7" max="256" width="11.5" style="54"/>
    <col min="257" max="257" width="7.6640625" style="54" customWidth="1"/>
    <col min="258" max="258" width="7.33203125" style="54" customWidth="1"/>
    <col min="259" max="259" width="19.1640625" style="54" customWidth="1"/>
    <col min="260" max="260" width="7.5" style="54" customWidth="1"/>
    <col min="261" max="261" width="7.1640625" style="54" customWidth="1"/>
    <col min="262" max="262" width="16.1640625" style="54" customWidth="1"/>
    <col min="263" max="512" width="11.5" style="54"/>
    <col min="513" max="513" width="7.6640625" style="54" customWidth="1"/>
    <col min="514" max="514" width="7.33203125" style="54" customWidth="1"/>
    <col min="515" max="515" width="19.1640625" style="54" customWidth="1"/>
    <col min="516" max="516" width="7.5" style="54" customWidth="1"/>
    <col min="517" max="517" width="7.1640625" style="54" customWidth="1"/>
    <col min="518" max="518" width="16.1640625" style="54" customWidth="1"/>
    <col min="519" max="768" width="11.5" style="54"/>
    <col min="769" max="769" width="7.6640625" style="54" customWidth="1"/>
    <col min="770" max="770" width="7.33203125" style="54" customWidth="1"/>
    <col min="771" max="771" width="19.1640625" style="54" customWidth="1"/>
    <col min="772" max="772" width="7.5" style="54" customWidth="1"/>
    <col min="773" max="773" width="7.1640625" style="54" customWidth="1"/>
    <col min="774" max="774" width="16.1640625" style="54" customWidth="1"/>
    <col min="775" max="1024" width="11.5" style="54"/>
    <col min="1025" max="1025" width="7.6640625" style="54" customWidth="1"/>
    <col min="1026" max="1026" width="7.33203125" style="54" customWidth="1"/>
    <col min="1027" max="1027" width="19.1640625" style="54" customWidth="1"/>
    <col min="1028" max="1028" width="7.5" style="54" customWidth="1"/>
    <col min="1029" max="1029" width="7.1640625" style="54" customWidth="1"/>
    <col min="1030" max="1030" width="16.1640625" style="54" customWidth="1"/>
    <col min="1031" max="1280" width="11.5" style="54"/>
    <col min="1281" max="1281" width="7.6640625" style="54" customWidth="1"/>
    <col min="1282" max="1282" width="7.33203125" style="54" customWidth="1"/>
    <col min="1283" max="1283" width="19.1640625" style="54" customWidth="1"/>
    <col min="1284" max="1284" width="7.5" style="54" customWidth="1"/>
    <col min="1285" max="1285" width="7.1640625" style="54" customWidth="1"/>
    <col min="1286" max="1286" width="16.1640625" style="54" customWidth="1"/>
    <col min="1287" max="1536" width="11.5" style="54"/>
    <col min="1537" max="1537" width="7.6640625" style="54" customWidth="1"/>
    <col min="1538" max="1538" width="7.33203125" style="54" customWidth="1"/>
    <col min="1539" max="1539" width="19.1640625" style="54" customWidth="1"/>
    <col min="1540" max="1540" width="7.5" style="54" customWidth="1"/>
    <col min="1541" max="1541" width="7.1640625" style="54" customWidth="1"/>
    <col min="1542" max="1542" width="16.1640625" style="54" customWidth="1"/>
    <col min="1543" max="1792" width="11.5" style="54"/>
    <col min="1793" max="1793" width="7.6640625" style="54" customWidth="1"/>
    <col min="1794" max="1794" width="7.33203125" style="54" customWidth="1"/>
    <col min="1795" max="1795" width="19.1640625" style="54" customWidth="1"/>
    <col min="1796" max="1796" width="7.5" style="54" customWidth="1"/>
    <col min="1797" max="1797" width="7.1640625" style="54" customWidth="1"/>
    <col min="1798" max="1798" width="16.1640625" style="54" customWidth="1"/>
    <col min="1799" max="2048" width="11.5" style="54"/>
    <col min="2049" max="2049" width="7.6640625" style="54" customWidth="1"/>
    <col min="2050" max="2050" width="7.33203125" style="54" customWidth="1"/>
    <col min="2051" max="2051" width="19.1640625" style="54" customWidth="1"/>
    <col min="2052" max="2052" width="7.5" style="54" customWidth="1"/>
    <col min="2053" max="2053" width="7.1640625" style="54" customWidth="1"/>
    <col min="2054" max="2054" width="16.1640625" style="54" customWidth="1"/>
    <col min="2055" max="2304" width="11.5" style="54"/>
    <col min="2305" max="2305" width="7.6640625" style="54" customWidth="1"/>
    <col min="2306" max="2306" width="7.33203125" style="54" customWidth="1"/>
    <col min="2307" max="2307" width="19.1640625" style="54" customWidth="1"/>
    <col min="2308" max="2308" width="7.5" style="54" customWidth="1"/>
    <col min="2309" max="2309" width="7.1640625" style="54" customWidth="1"/>
    <col min="2310" max="2310" width="16.1640625" style="54" customWidth="1"/>
    <col min="2311" max="2560" width="11.5" style="54"/>
    <col min="2561" max="2561" width="7.6640625" style="54" customWidth="1"/>
    <col min="2562" max="2562" width="7.33203125" style="54" customWidth="1"/>
    <col min="2563" max="2563" width="19.1640625" style="54" customWidth="1"/>
    <col min="2564" max="2564" width="7.5" style="54" customWidth="1"/>
    <col min="2565" max="2565" width="7.1640625" style="54" customWidth="1"/>
    <col min="2566" max="2566" width="16.1640625" style="54" customWidth="1"/>
    <col min="2567" max="2816" width="11.5" style="54"/>
    <col min="2817" max="2817" width="7.6640625" style="54" customWidth="1"/>
    <col min="2818" max="2818" width="7.33203125" style="54" customWidth="1"/>
    <col min="2819" max="2819" width="19.1640625" style="54" customWidth="1"/>
    <col min="2820" max="2820" width="7.5" style="54" customWidth="1"/>
    <col min="2821" max="2821" width="7.1640625" style="54" customWidth="1"/>
    <col min="2822" max="2822" width="16.1640625" style="54" customWidth="1"/>
    <col min="2823" max="3072" width="11.5" style="54"/>
    <col min="3073" max="3073" width="7.6640625" style="54" customWidth="1"/>
    <col min="3074" max="3074" width="7.33203125" style="54" customWidth="1"/>
    <col min="3075" max="3075" width="19.1640625" style="54" customWidth="1"/>
    <col min="3076" max="3076" width="7.5" style="54" customWidth="1"/>
    <col min="3077" max="3077" width="7.1640625" style="54" customWidth="1"/>
    <col min="3078" max="3078" width="16.1640625" style="54" customWidth="1"/>
    <col min="3079" max="3328" width="11.5" style="54"/>
    <col min="3329" max="3329" width="7.6640625" style="54" customWidth="1"/>
    <col min="3330" max="3330" width="7.33203125" style="54" customWidth="1"/>
    <col min="3331" max="3331" width="19.1640625" style="54" customWidth="1"/>
    <col min="3332" max="3332" width="7.5" style="54" customWidth="1"/>
    <col min="3333" max="3333" width="7.1640625" style="54" customWidth="1"/>
    <col min="3334" max="3334" width="16.1640625" style="54" customWidth="1"/>
    <col min="3335" max="3584" width="11.5" style="54"/>
    <col min="3585" max="3585" width="7.6640625" style="54" customWidth="1"/>
    <col min="3586" max="3586" width="7.33203125" style="54" customWidth="1"/>
    <col min="3587" max="3587" width="19.1640625" style="54" customWidth="1"/>
    <col min="3588" max="3588" width="7.5" style="54" customWidth="1"/>
    <col min="3589" max="3589" width="7.1640625" style="54" customWidth="1"/>
    <col min="3590" max="3590" width="16.1640625" style="54" customWidth="1"/>
    <col min="3591" max="3840" width="11.5" style="54"/>
    <col min="3841" max="3841" width="7.6640625" style="54" customWidth="1"/>
    <col min="3842" max="3842" width="7.33203125" style="54" customWidth="1"/>
    <col min="3843" max="3843" width="19.1640625" style="54" customWidth="1"/>
    <col min="3844" max="3844" width="7.5" style="54" customWidth="1"/>
    <col min="3845" max="3845" width="7.1640625" style="54" customWidth="1"/>
    <col min="3846" max="3846" width="16.1640625" style="54" customWidth="1"/>
    <col min="3847" max="4096" width="11.5" style="54"/>
    <col min="4097" max="4097" width="7.6640625" style="54" customWidth="1"/>
    <col min="4098" max="4098" width="7.33203125" style="54" customWidth="1"/>
    <col min="4099" max="4099" width="19.1640625" style="54" customWidth="1"/>
    <col min="4100" max="4100" width="7.5" style="54" customWidth="1"/>
    <col min="4101" max="4101" width="7.1640625" style="54" customWidth="1"/>
    <col min="4102" max="4102" width="16.1640625" style="54" customWidth="1"/>
    <col min="4103" max="4352" width="11.5" style="54"/>
    <col min="4353" max="4353" width="7.6640625" style="54" customWidth="1"/>
    <col min="4354" max="4354" width="7.33203125" style="54" customWidth="1"/>
    <col min="4355" max="4355" width="19.1640625" style="54" customWidth="1"/>
    <col min="4356" max="4356" width="7.5" style="54" customWidth="1"/>
    <col min="4357" max="4357" width="7.1640625" style="54" customWidth="1"/>
    <col min="4358" max="4358" width="16.1640625" style="54" customWidth="1"/>
    <col min="4359" max="4608" width="11.5" style="54"/>
    <col min="4609" max="4609" width="7.6640625" style="54" customWidth="1"/>
    <col min="4610" max="4610" width="7.33203125" style="54" customWidth="1"/>
    <col min="4611" max="4611" width="19.1640625" style="54" customWidth="1"/>
    <col min="4612" max="4612" width="7.5" style="54" customWidth="1"/>
    <col min="4613" max="4613" width="7.1640625" style="54" customWidth="1"/>
    <col min="4614" max="4614" width="16.1640625" style="54" customWidth="1"/>
    <col min="4615" max="4864" width="11.5" style="54"/>
    <col min="4865" max="4865" width="7.6640625" style="54" customWidth="1"/>
    <col min="4866" max="4866" width="7.33203125" style="54" customWidth="1"/>
    <col min="4867" max="4867" width="19.1640625" style="54" customWidth="1"/>
    <col min="4868" max="4868" width="7.5" style="54" customWidth="1"/>
    <col min="4869" max="4869" width="7.1640625" style="54" customWidth="1"/>
    <col min="4870" max="4870" width="16.1640625" style="54" customWidth="1"/>
    <col min="4871" max="5120" width="11.5" style="54"/>
    <col min="5121" max="5121" width="7.6640625" style="54" customWidth="1"/>
    <col min="5122" max="5122" width="7.33203125" style="54" customWidth="1"/>
    <col min="5123" max="5123" width="19.1640625" style="54" customWidth="1"/>
    <col min="5124" max="5124" width="7.5" style="54" customWidth="1"/>
    <col min="5125" max="5125" width="7.1640625" style="54" customWidth="1"/>
    <col min="5126" max="5126" width="16.1640625" style="54" customWidth="1"/>
    <col min="5127" max="5376" width="11.5" style="54"/>
    <col min="5377" max="5377" width="7.6640625" style="54" customWidth="1"/>
    <col min="5378" max="5378" width="7.33203125" style="54" customWidth="1"/>
    <col min="5379" max="5379" width="19.1640625" style="54" customWidth="1"/>
    <col min="5380" max="5380" width="7.5" style="54" customWidth="1"/>
    <col min="5381" max="5381" width="7.1640625" style="54" customWidth="1"/>
    <col min="5382" max="5382" width="16.1640625" style="54" customWidth="1"/>
    <col min="5383" max="5632" width="11.5" style="54"/>
    <col min="5633" max="5633" width="7.6640625" style="54" customWidth="1"/>
    <col min="5634" max="5634" width="7.33203125" style="54" customWidth="1"/>
    <col min="5635" max="5635" width="19.1640625" style="54" customWidth="1"/>
    <col min="5636" max="5636" width="7.5" style="54" customWidth="1"/>
    <col min="5637" max="5637" width="7.1640625" style="54" customWidth="1"/>
    <col min="5638" max="5638" width="16.1640625" style="54" customWidth="1"/>
    <col min="5639" max="5888" width="11.5" style="54"/>
    <col min="5889" max="5889" width="7.6640625" style="54" customWidth="1"/>
    <col min="5890" max="5890" width="7.33203125" style="54" customWidth="1"/>
    <col min="5891" max="5891" width="19.1640625" style="54" customWidth="1"/>
    <col min="5892" max="5892" width="7.5" style="54" customWidth="1"/>
    <col min="5893" max="5893" width="7.1640625" style="54" customWidth="1"/>
    <col min="5894" max="5894" width="16.1640625" style="54" customWidth="1"/>
    <col min="5895" max="6144" width="11.5" style="54"/>
    <col min="6145" max="6145" width="7.6640625" style="54" customWidth="1"/>
    <col min="6146" max="6146" width="7.33203125" style="54" customWidth="1"/>
    <col min="6147" max="6147" width="19.1640625" style="54" customWidth="1"/>
    <col min="6148" max="6148" width="7.5" style="54" customWidth="1"/>
    <col min="6149" max="6149" width="7.1640625" style="54" customWidth="1"/>
    <col min="6150" max="6150" width="16.1640625" style="54" customWidth="1"/>
    <col min="6151" max="6400" width="11.5" style="54"/>
    <col min="6401" max="6401" width="7.6640625" style="54" customWidth="1"/>
    <col min="6402" max="6402" width="7.33203125" style="54" customWidth="1"/>
    <col min="6403" max="6403" width="19.1640625" style="54" customWidth="1"/>
    <col min="6404" max="6404" width="7.5" style="54" customWidth="1"/>
    <col min="6405" max="6405" width="7.1640625" style="54" customWidth="1"/>
    <col min="6406" max="6406" width="16.1640625" style="54" customWidth="1"/>
    <col min="6407" max="6656" width="11.5" style="54"/>
    <col min="6657" max="6657" width="7.6640625" style="54" customWidth="1"/>
    <col min="6658" max="6658" width="7.33203125" style="54" customWidth="1"/>
    <col min="6659" max="6659" width="19.1640625" style="54" customWidth="1"/>
    <col min="6660" max="6660" width="7.5" style="54" customWidth="1"/>
    <col min="6661" max="6661" width="7.1640625" style="54" customWidth="1"/>
    <col min="6662" max="6662" width="16.1640625" style="54" customWidth="1"/>
    <col min="6663" max="6912" width="11.5" style="54"/>
    <col min="6913" max="6913" width="7.6640625" style="54" customWidth="1"/>
    <col min="6914" max="6914" width="7.33203125" style="54" customWidth="1"/>
    <col min="6915" max="6915" width="19.1640625" style="54" customWidth="1"/>
    <col min="6916" max="6916" width="7.5" style="54" customWidth="1"/>
    <col min="6917" max="6917" width="7.1640625" style="54" customWidth="1"/>
    <col min="6918" max="6918" width="16.1640625" style="54" customWidth="1"/>
    <col min="6919" max="7168" width="11.5" style="54"/>
    <col min="7169" max="7169" width="7.6640625" style="54" customWidth="1"/>
    <col min="7170" max="7170" width="7.33203125" style="54" customWidth="1"/>
    <col min="7171" max="7171" width="19.1640625" style="54" customWidth="1"/>
    <col min="7172" max="7172" width="7.5" style="54" customWidth="1"/>
    <col min="7173" max="7173" width="7.1640625" style="54" customWidth="1"/>
    <col min="7174" max="7174" width="16.1640625" style="54" customWidth="1"/>
    <col min="7175" max="7424" width="11.5" style="54"/>
    <col min="7425" max="7425" width="7.6640625" style="54" customWidth="1"/>
    <col min="7426" max="7426" width="7.33203125" style="54" customWidth="1"/>
    <col min="7427" max="7427" width="19.1640625" style="54" customWidth="1"/>
    <col min="7428" max="7428" width="7.5" style="54" customWidth="1"/>
    <col min="7429" max="7429" width="7.1640625" style="54" customWidth="1"/>
    <col min="7430" max="7430" width="16.1640625" style="54" customWidth="1"/>
    <col min="7431" max="7680" width="11.5" style="54"/>
    <col min="7681" max="7681" width="7.6640625" style="54" customWidth="1"/>
    <col min="7682" max="7682" width="7.33203125" style="54" customWidth="1"/>
    <col min="7683" max="7683" width="19.1640625" style="54" customWidth="1"/>
    <col min="7684" max="7684" width="7.5" style="54" customWidth="1"/>
    <col min="7685" max="7685" width="7.1640625" style="54" customWidth="1"/>
    <col min="7686" max="7686" width="16.1640625" style="54" customWidth="1"/>
    <col min="7687" max="7936" width="11.5" style="54"/>
    <col min="7937" max="7937" width="7.6640625" style="54" customWidth="1"/>
    <col min="7938" max="7938" width="7.33203125" style="54" customWidth="1"/>
    <col min="7939" max="7939" width="19.1640625" style="54" customWidth="1"/>
    <col min="7940" max="7940" width="7.5" style="54" customWidth="1"/>
    <col min="7941" max="7941" width="7.1640625" style="54" customWidth="1"/>
    <col min="7942" max="7942" width="16.1640625" style="54" customWidth="1"/>
    <col min="7943" max="8192" width="11.5" style="54"/>
    <col min="8193" max="8193" width="7.6640625" style="54" customWidth="1"/>
    <col min="8194" max="8194" width="7.33203125" style="54" customWidth="1"/>
    <col min="8195" max="8195" width="19.1640625" style="54" customWidth="1"/>
    <col min="8196" max="8196" width="7.5" style="54" customWidth="1"/>
    <col min="8197" max="8197" width="7.1640625" style="54" customWidth="1"/>
    <col min="8198" max="8198" width="16.1640625" style="54" customWidth="1"/>
    <col min="8199" max="8448" width="11.5" style="54"/>
    <col min="8449" max="8449" width="7.6640625" style="54" customWidth="1"/>
    <col min="8450" max="8450" width="7.33203125" style="54" customWidth="1"/>
    <col min="8451" max="8451" width="19.1640625" style="54" customWidth="1"/>
    <col min="8452" max="8452" width="7.5" style="54" customWidth="1"/>
    <col min="8453" max="8453" width="7.1640625" style="54" customWidth="1"/>
    <col min="8454" max="8454" width="16.1640625" style="54" customWidth="1"/>
    <col min="8455" max="8704" width="11.5" style="54"/>
    <col min="8705" max="8705" width="7.6640625" style="54" customWidth="1"/>
    <col min="8706" max="8706" width="7.33203125" style="54" customWidth="1"/>
    <col min="8707" max="8707" width="19.1640625" style="54" customWidth="1"/>
    <col min="8708" max="8708" width="7.5" style="54" customWidth="1"/>
    <col min="8709" max="8709" width="7.1640625" style="54" customWidth="1"/>
    <col min="8710" max="8710" width="16.1640625" style="54" customWidth="1"/>
    <col min="8711" max="8960" width="11.5" style="54"/>
    <col min="8961" max="8961" width="7.6640625" style="54" customWidth="1"/>
    <col min="8962" max="8962" width="7.33203125" style="54" customWidth="1"/>
    <col min="8963" max="8963" width="19.1640625" style="54" customWidth="1"/>
    <col min="8964" max="8964" width="7.5" style="54" customWidth="1"/>
    <col min="8965" max="8965" width="7.1640625" style="54" customWidth="1"/>
    <col min="8966" max="8966" width="16.1640625" style="54" customWidth="1"/>
    <col min="8967" max="9216" width="11.5" style="54"/>
    <col min="9217" max="9217" width="7.6640625" style="54" customWidth="1"/>
    <col min="9218" max="9218" width="7.33203125" style="54" customWidth="1"/>
    <col min="9219" max="9219" width="19.1640625" style="54" customWidth="1"/>
    <col min="9220" max="9220" width="7.5" style="54" customWidth="1"/>
    <col min="9221" max="9221" width="7.1640625" style="54" customWidth="1"/>
    <col min="9222" max="9222" width="16.1640625" style="54" customWidth="1"/>
    <col min="9223" max="9472" width="11.5" style="54"/>
    <col min="9473" max="9473" width="7.6640625" style="54" customWidth="1"/>
    <col min="9474" max="9474" width="7.33203125" style="54" customWidth="1"/>
    <col min="9475" max="9475" width="19.1640625" style="54" customWidth="1"/>
    <col min="9476" max="9476" width="7.5" style="54" customWidth="1"/>
    <col min="9477" max="9477" width="7.1640625" style="54" customWidth="1"/>
    <col min="9478" max="9478" width="16.1640625" style="54" customWidth="1"/>
    <col min="9479" max="9728" width="11.5" style="54"/>
    <col min="9729" max="9729" width="7.6640625" style="54" customWidth="1"/>
    <col min="9730" max="9730" width="7.33203125" style="54" customWidth="1"/>
    <col min="9731" max="9731" width="19.1640625" style="54" customWidth="1"/>
    <col min="9732" max="9732" width="7.5" style="54" customWidth="1"/>
    <col min="9733" max="9733" width="7.1640625" style="54" customWidth="1"/>
    <col min="9734" max="9734" width="16.1640625" style="54" customWidth="1"/>
    <col min="9735" max="9984" width="11.5" style="54"/>
    <col min="9985" max="9985" width="7.6640625" style="54" customWidth="1"/>
    <col min="9986" max="9986" width="7.33203125" style="54" customWidth="1"/>
    <col min="9987" max="9987" width="19.1640625" style="54" customWidth="1"/>
    <col min="9988" max="9988" width="7.5" style="54" customWidth="1"/>
    <col min="9989" max="9989" width="7.1640625" style="54" customWidth="1"/>
    <col min="9990" max="9990" width="16.1640625" style="54" customWidth="1"/>
    <col min="9991" max="10240" width="11.5" style="54"/>
    <col min="10241" max="10241" width="7.6640625" style="54" customWidth="1"/>
    <col min="10242" max="10242" width="7.33203125" style="54" customWidth="1"/>
    <col min="10243" max="10243" width="19.1640625" style="54" customWidth="1"/>
    <col min="10244" max="10244" width="7.5" style="54" customWidth="1"/>
    <col min="10245" max="10245" width="7.1640625" style="54" customWidth="1"/>
    <col min="10246" max="10246" width="16.1640625" style="54" customWidth="1"/>
    <col min="10247" max="10496" width="11.5" style="54"/>
    <col min="10497" max="10497" width="7.6640625" style="54" customWidth="1"/>
    <col min="10498" max="10498" width="7.33203125" style="54" customWidth="1"/>
    <col min="10499" max="10499" width="19.1640625" style="54" customWidth="1"/>
    <col min="10500" max="10500" width="7.5" style="54" customWidth="1"/>
    <col min="10501" max="10501" width="7.1640625" style="54" customWidth="1"/>
    <col min="10502" max="10502" width="16.1640625" style="54" customWidth="1"/>
    <col min="10503" max="10752" width="11.5" style="54"/>
    <col min="10753" max="10753" width="7.6640625" style="54" customWidth="1"/>
    <col min="10754" max="10754" width="7.33203125" style="54" customWidth="1"/>
    <col min="10755" max="10755" width="19.1640625" style="54" customWidth="1"/>
    <col min="10756" max="10756" width="7.5" style="54" customWidth="1"/>
    <col min="10757" max="10757" width="7.1640625" style="54" customWidth="1"/>
    <col min="10758" max="10758" width="16.1640625" style="54" customWidth="1"/>
    <col min="10759" max="11008" width="11.5" style="54"/>
    <col min="11009" max="11009" width="7.6640625" style="54" customWidth="1"/>
    <col min="11010" max="11010" width="7.33203125" style="54" customWidth="1"/>
    <col min="11011" max="11011" width="19.1640625" style="54" customWidth="1"/>
    <col min="11012" max="11012" width="7.5" style="54" customWidth="1"/>
    <col min="11013" max="11013" width="7.1640625" style="54" customWidth="1"/>
    <col min="11014" max="11014" width="16.1640625" style="54" customWidth="1"/>
    <col min="11015" max="11264" width="11.5" style="54"/>
    <col min="11265" max="11265" width="7.6640625" style="54" customWidth="1"/>
    <col min="11266" max="11266" width="7.33203125" style="54" customWidth="1"/>
    <col min="11267" max="11267" width="19.1640625" style="54" customWidth="1"/>
    <col min="11268" max="11268" width="7.5" style="54" customWidth="1"/>
    <col min="11269" max="11269" width="7.1640625" style="54" customWidth="1"/>
    <col min="11270" max="11270" width="16.1640625" style="54" customWidth="1"/>
    <col min="11271" max="11520" width="11.5" style="54"/>
    <col min="11521" max="11521" width="7.6640625" style="54" customWidth="1"/>
    <col min="11522" max="11522" width="7.33203125" style="54" customWidth="1"/>
    <col min="11523" max="11523" width="19.1640625" style="54" customWidth="1"/>
    <col min="11524" max="11524" width="7.5" style="54" customWidth="1"/>
    <col min="11525" max="11525" width="7.1640625" style="54" customWidth="1"/>
    <col min="11526" max="11526" width="16.1640625" style="54" customWidth="1"/>
    <col min="11527" max="11776" width="11.5" style="54"/>
    <col min="11777" max="11777" width="7.6640625" style="54" customWidth="1"/>
    <col min="11778" max="11778" width="7.33203125" style="54" customWidth="1"/>
    <col min="11779" max="11779" width="19.1640625" style="54" customWidth="1"/>
    <col min="11780" max="11780" width="7.5" style="54" customWidth="1"/>
    <col min="11781" max="11781" width="7.1640625" style="54" customWidth="1"/>
    <col min="11782" max="11782" width="16.1640625" style="54" customWidth="1"/>
    <col min="11783" max="12032" width="11.5" style="54"/>
    <col min="12033" max="12033" width="7.6640625" style="54" customWidth="1"/>
    <col min="12034" max="12034" width="7.33203125" style="54" customWidth="1"/>
    <col min="12035" max="12035" width="19.1640625" style="54" customWidth="1"/>
    <col min="12036" max="12036" width="7.5" style="54" customWidth="1"/>
    <col min="12037" max="12037" width="7.1640625" style="54" customWidth="1"/>
    <col min="12038" max="12038" width="16.1640625" style="54" customWidth="1"/>
    <col min="12039" max="12288" width="11.5" style="54"/>
    <col min="12289" max="12289" width="7.6640625" style="54" customWidth="1"/>
    <col min="12290" max="12290" width="7.33203125" style="54" customWidth="1"/>
    <col min="12291" max="12291" width="19.1640625" style="54" customWidth="1"/>
    <col min="12292" max="12292" width="7.5" style="54" customWidth="1"/>
    <col min="12293" max="12293" width="7.1640625" style="54" customWidth="1"/>
    <col min="12294" max="12294" width="16.1640625" style="54" customWidth="1"/>
    <col min="12295" max="12544" width="11.5" style="54"/>
    <col min="12545" max="12545" width="7.6640625" style="54" customWidth="1"/>
    <col min="12546" max="12546" width="7.33203125" style="54" customWidth="1"/>
    <col min="12547" max="12547" width="19.1640625" style="54" customWidth="1"/>
    <col min="12548" max="12548" width="7.5" style="54" customWidth="1"/>
    <col min="12549" max="12549" width="7.1640625" style="54" customWidth="1"/>
    <col min="12550" max="12550" width="16.1640625" style="54" customWidth="1"/>
    <col min="12551" max="12800" width="11.5" style="54"/>
    <col min="12801" max="12801" width="7.6640625" style="54" customWidth="1"/>
    <col min="12802" max="12802" width="7.33203125" style="54" customWidth="1"/>
    <col min="12803" max="12803" width="19.1640625" style="54" customWidth="1"/>
    <col min="12804" max="12804" width="7.5" style="54" customWidth="1"/>
    <col min="12805" max="12805" width="7.1640625" style="54" customWidth="1"/>
    <col min="12806" max="12806" width="16.1640625" style="54" customWidth="1"/>
    <col min="12807" max="13056" width="11.5" style="54"/>
    <col min="13057" max="13057" width="7.6640625" style="54" customWidth="1"/>
    <col min="13058" max="13058" width="7.33203125" style="54" customWidth="1"/>
    <col min="13059" max="13059" width="19.1640625" style="54" customWidth="1"/>
    <col min="13060" max="13060" width="7.5" style="54" customWidth="1"/>
    <col min="13061" max="13061" width="7.1640625" style="54" customWidth="1"/>
    <col min="13062" max="13062" width="16.1640625" style="54" customWidth="1"/>
    <col min="13063" max="13312" width="11.5" style="54"/>
    <col min="13313" max="13313" width="7.6640625" style="54" customWidth="1"/>
    <col min="13314" max="13314" width="7.33203125" style="54" customWidth="1"/>
    <col min="13315" max="13315" width="19.1640625" style="54" customWidth="1"/>
    <col min="13316" max="13316" width="7.5" style="54" customWidth="1"/>
    <col min="13317" max="13317" width="7.1640625" style="54" customWidth="1"/>
    <col min="13318" max="13318" width="16.1640625" style="54" customWidth="1"/>
    <col min="13319" max="13568" width="11.5" style="54"/>
    <col min="13569" max="13569" width="7.6640625" style="54" customWidth="1"/>
    <col min="13570" max="13570" width="7.33203125" style="54" customWidth="1"/>
    <col min="13571" max="13571" width="19.1640625" style="54" customWidth="1"/>
    <col min="13572" max="13572" width="7.5" style="54" customWidth="1"/>
    <col min="13573" max="13573" width="7.1640625" style="54" customWidth="1"/>
    <col min="13574" max="13574" width="16.1640625" style="54" customWidth="1"/>
    <col min="13575" max="13824" width="11.5" style="54"/>
    <col min="13825" max="13825" width="7.6640625" style="54" customWidth="1"/>
    <col min="13826" max="13826" width="7.33203125" style="54" customWidth="1"/>
    <col min="13827" max="13827" width="19.1640625" style="54" customWidth="1"/>
    <col min="13828" max="13828" width="7.5" style="54" customWidth="1"/>
    <col min="13829" max="13829" width="7.1640625" style="54" customWidth="1"/>
    <col min="13830" max="13830" width="16.1640625" style="54" customWidth="1"/>
    <col min="13831" max="14080" width="11.5" style="54"/>
    <col min="14081" max="14081" width="7.6640625" style="54" customWidth="1"/>
    <col min="14082" max="14082" width="7.33203125" style="54" customWidth="1"/>
    <col min="14083" max="14083" width="19.1640625" style="54" customWidth="1"/>
    <col min="14084" max="14084" width="7.5" style="54" customWidth="1"/>
    <col min="14085" max="14085" width="7.1640625" style="54" customWidth="1"/>
    <col min="14086" max="14086" width="16.1640625" style="54" customWidth="1"/>
    <col min="14087" max="14336" width="11.5" style="54"/>
    <col min="14337" max="14337" width="7.6640625" style="54" customWidth="1"/>
    <col min="14338" max="14338" width="7.33203125" style="54" customWidth="1"/>
    <col min="14339" max="14339" width="19.1640625" style="54" customWidth="1"/>
    <col min="14340" max="14340" width="7.5" style="54" customWidth="1"/>
    <col min="14341" max="14341" width="7.1640625" style="54" customWidth="1"/>
    <col min="14342" max="14342" width="16.1640625" style="54" customWidth="1"/>
    <col min="14343" max="14592" width="11.5" style="54"/>
    <col min="14593" max="14593" width="7.6640625" style="54" customWidth="1"/>
    <col min="14594" max="14594" width="7.33203125" style="54" customWidth="1"/>
    <col min="14595" max="14595" width="19.1640625" style="54" customWidth="1"/>
    <col min="14596" max="14596" width="7.5" style="54" customWidth="1"/>
    <col min="14597" max="14597" width="7.1640625" style="54" customWidth="1"/>
    <col min="14598" max="14598" width="16.1640625" style="54" customWidth="1"/>
    <col min="14599" max="14848" width="11.5" style="54"/>
    <col min="14849" max="14849" width="7.6640625" style="54" customWidth="1"/>
    <col min="14850" max="14850" width="7.33203125" style="54" customWidth="1"/>
    <col min="14851" max="14851" width="19.1640625" style="54" customWidth="1"/>
    <col min="14852" max="14852" width="7.5" style="54" customWidth="1"/>
    <col min="14853" max="14853" width="7.1640625" style="54" customWidth="1"/>
    <col min="14854" max="14854" width="16.1640625" style="54" customWidth="1"/>
    <col min="14855" max="15104" width="11.5" style="54"/>
    <col min="15105" max="15105" width="7.6640625" style="54" customWidth="1"/>
    <col min="15106" max="15106" width="7.33203125" style="54" customWidth="1"/>
    <col min="15107" max="15107" width="19.1640625" style="54" customWidth="1"/>
    <col min="15108" max="15108" width="7.5" style="54" customWidth="1"/>
    <col min="15109" max="15109" width="7.1640625" style="54" customWidth="1"/>
    <col min="15110" max="15110" width="16.1640625" style="54" customWidth="1"/>
    <col min="15111" max="15360" width="11.5" style="54"/>
    <col min="15361" max="15361" width="7.6640625" style="54" customWidth="1"/>
    <col min="15362" max="15362" width="7.33203125" style="54" customWidth="1"/>
    <col min="15363" max="15363" width="19.1640625" style="54" customWidth="1"/>
    <col min="15364" max="15364" width="7.5" style="54" customWidth="1"/>
    <col min="15365" max="15365" width="7.1640625" style="54" customWidth="1"/>
    <col min="15366" max="15366" width="16.1640625" style="54" customWidth="1"/>
    <col min="15367" max="15616" width="11.5" style="54"/>
    <col min="15617" max="15617" width="7.6640625" style="54" customWidth="1"/>
    <col min="15618" max="15618" width="7.33203125" style="54" customWidth="1"/>
    <col min="15619" max="15619" width="19.1640625" style="54" customWidth="1"/>
    <col min="15620" max="15620" width="7.5" style="54" customWidth="1"/>
    <col min="15621" max="15621" width="7.1640625" style="54" customWidth="1"/>
    <col min="15622" max="15622" width="16.1640625" style="54" customWidth="1"/>
    <col min="15623" max="15872" width="11.5" style="54"/>
    <col min="15873" max="15873" width="7.6640625" style="54" customWidth="1"/>
    <col min="15874" max="15874" width="7.33203125" style="54" customWidth="1"/>
    <col min="15875" max="15875" width="19.1640625" style="54" customWidth="1"/>
    <col min="15876" max="15876" width="7.5" style="54" customWidth="1"/>
    <col min="15877" max="15877" width="7.1640625" style="54" customWidth="1"/>
    <col min="15878" max="15878" width="16.1640625" style="54" customWidth="1"/>
    <col min="15879" max="16128" width="11.5" style="54"/>
    <col min="16129" max="16129" width="7.6640625" style="54" customWidth="1"/>
    <col min="16130" max="16130" width="7.33203125" style="54" customWidth="1"/>
    <col min="16131" max="16131" width="19.1640625" style="54" customWidth="1"/>
    <col min="16132" max="16132" width="7.5" style="54" customWidth="1"/>
    <col min="16133" max="16133" width="7.1640625" style="54" customWidth="1"/>
    <col min="16134" max="16134" width="16.1640625" style="54" customWidth="1"/>
    <col min="16135" max="16384" width="11.5" style="54"/>
  </cols>
  <sheetData>
    <row r="3" spans="1:8" ht="18" x14ac:dyDescent="0.2">
      <c r="F3" s="56" t="s">
        <v>4</v>
      </c>
    </row>
    <row r="5" spans="1:8" x14ac:dyDescent="0.2">
      <c r="B5" s="54"/>
    </row>
    <row r="6" spans="1:8" ht="20" x14ac:dyDescent="0.2">
      <c r="B6" s="57" t="s">
        <v>5</v>
      </c>
    </row>
    <row r="7" spans="1:8" x14ac:dyDescent="0.2">
      <c r="B7" s="54"/>
    </row>
    <row r="8" spans="1:8" x14ac:dyDescent="0.2">
      <c r="A8" s="58"/>
      <c r="B8" s="59"/>
      <c r="C8" s="58"/>
      <c r="D8" s="58"/>
      <c r="E8" s="58"/>
      <c r="F8" s="58"/>
    </row>
    <row r="9" spans="1:8" x14ac:dyDescent="0.2">
      <c r="A9" s="58"/>
      <c r="B9" s="60" t="s">
        <v>6</v>
      </c>
      <c r="C9" s="61" t="s">
        <v>7</v>
      </c>
      <c r="D9" s="80">
        <v>1.9</v>
      </c>
      <c r="E9" s="62" t="s">
        <v>8</v>
      </c>
      <c r="F9" s="58"/>
      <c r="G9" s="58"/>
      <c r="H9" s="58"/>
    </row>
    <row r="10" spans="1:8" x14ac:dyDescent="0.2">
      <c r="A10" s="58"/>
      <c r="B10" s="63"/>
      <c r="C10" s="64" t="s">
        <v>9</v>
      </c>
      <c r="D10" s="81">
        <v>866</v>
      </c>
      <c r="E10" s="66" t="s">
        <v>10</v>
      </c>
      <c r="F10" s="58"/>
      <c r="G10" s="58"/>
      <c r="H10" s="58"/>
    </row>
    <row r="11" spans="1:8" ht="18" x14ac:dyDescent="0.25">
      <c r="A11" s="58"/>
      <c r="B11" s="67"/>
      <c r="C11" s="68" t="s">
        <v>57</v>
      </c>
      <c r="D11" s="82">
        <v>0</v>
      </c>
      <c r="E11" s="70" t="s">
        <v>11</v>
      </c>
      <c r="F11" s="58"/>
      <c r="G11" s="58"/>
      <c r="H11" s="58"/>
    </row>
    <row r="12" spans="1:8" ht="18" x14ac:dyDescent="0.25">
      <c r="A12" s="58"/>
      <c r="B12" s="109"/>
      <c r="C12" s="110"/>
      <c r="D12" s="111"/>
      <c r="E12" s="112"/>
      <c r="F12" s="58"/>
      <c r="G12" s="58"/>
      <c r="H12" s="58"/>
    </row>
    <row r="13" spans="1:8" ht="18" x14ac:dyDescent="0.25">
      <c r="A13" s="58"/>
      <c r="B13" s="60" t="s">
        <v>6</v>
      </c>
      <c r="C13" s="61" t="s">
        <v>81</v>
      </c>
      <c r="D13" s="80">
        <v>-13</v>
      </c>
      <c r="E13" s="62" t="s">
        <v>13</v>
      </c>
      <c r="F13" s="58"/>
      <c r="G13" s="58"/>
      <c r="H13" s="58"/>
    </row>
    <row r="14" spans="1:8" ht="18" x14ac:dyDescent="0.25">
      <c r="A14" s="58"/>
      <c r="B14" s="63"/>
      <c r="C14" s="64" t="s">
        <v>82</v>
      </c>
      <c r="D14" s="81">
        <v>0</v>
      </c>
      <c r="E14" s="66" t="s">
        <v>13</v>
      </c>
      <c r="F14" s="58"/>
      <c r="G14" s="58"/>
      <c r="H14" s="58"/>
    </row>
    <row r="15" spans="1:8" ht="18" x14ac:dyDescent="0.25">
      <c r="A15" s="58"/>
      <c r="B15" s="63"/>
      <c r="C15" s="64" t="s">
        <v>83</v>
      </c>
      <c r="D15" s="81">
        <v>0</v>
      </c>
      <c r="E15" s="66" t="s">
        <v>13</v>
      </c>
      <c r="F15" s="58"/>
      <c r="G15" s="58"/>
      <c r="H15" s="58"/>
    </row>
    <row r="16" spans="1:8" ht="18" x14ac:dyDescent="0.25">
      <c r="A16" s="58"/>
      <c r="B16" s="63"/>
      <c r="C16" s="64" t="s">
        <v>108</v>
      </c>
      <c r="D16" s="81">
        <v>0</v>
      </c>
      <c r="E16" s="66" t="s">
        <v>13</v>
      </c>
      <c r="F16" s="58"/>
      <c r="G16" s="58"/>
      <c r="H16" s="58"/>
    </row>
    <row r="17" spans="1:8" ht="18" x14ac:dyDescent="0.25">
      <c r="A17" s="58"/>
      <c r="B17" s="67"/>
      <c r="C17" s="68" t="s">
        <v>107</v>
      </c>
      <c r="D17" s="82">
        <v>0</v>
      </c>
      <c r="E17" s="70" t="s">
        <v>13</v>
      </c>
      <c r="F17" s="58"/>
      <c r="G17" s="58"/>
      <c r="H17" s="58"/>
    </row>
    <row r="18" spans="1:8" x14ac:dyDescent="0.2">
      <c r="A18" s="58"/>
      <c r="B18" s="71"/>
      <c r="C18" s="64"/>
      <c r="D18" s="72"/>
      <c r="E18" s="73"/>
      <c r="F18" s="58"/>
      <c r="G18" s="58"/>
      <c r="H18" s="58"/>
    </row>
    <row r="19" spans="1:8" x14ac:dyDescent="0.2">
      <c r="A19" s="58"/>
      <c r="B19" s="60" t="s">
        <v>12</v>
      </c>
      <c r="C19" s="61" t="s">
        <v>84</v>
      </c>
      <c r="D19" s="74">
        <f xml:space="preserve"> 20*LOG10(D9) + 20*LOG10(D10) + 32.5 - D13 -D14 - D17 -D15 -D16</f>
        <v>109.82542985940351</v>
      </c>
      <c r="E19" s="62" t="s">
        <v>13</v>
      </c>
      <c r="F19" s="58"/>
      <c r="G19" s="58"/>
      <c r="H19" s="58"/>
    </row>
    <row r="20" spans="1:8" ht="18" x14ac:dyDescent="0.25">
      <c r="A20" s="58"/>
      <c r="B20" s="63"/>
      <c r="C20" s="64" t="s">
        <v>58</v>
      </c>
      <c r="D20" s="75">
        <f xml:space="preserve"> D11 - D19</f>
        <v>-109.82542985940351</v>
      </c>
      <c r="E20" s="66" t="s">
        <v>11</v>
      </c>
      <c r="F20" s="58"/>
      <c r="G20" s="58"/>
      <c r="H20" s="58"/>
    </row>
    <row r="21" spans="1:8" x14ac:dyDescent="0.2">
      <c r="A21" s="58"/>
      <c r="B21" s="63"/>
      <c r="C21" s="58"/>
      <c r="D21" s="72"/>
      <c r="E21" s="66"/>
      <c r="F21" s="58"/>
      <c r="G21" s="58"/>
      <c r="H21" s="58"/>
    </row>
    <row r="22" spans="1:8" ht="18" x14ac:dyDescent="0.25">
      <c r="A22" s="58"/>
      <c r="B22" s="76"/>
      <c r="C22" s="64" t="s">
        <v>59</v>
      </c>
      <c r="D22" s="72">
        <f xml:space="preserve"> D20 + 20*LOG10(D10) + 77.21</f>
        <v>26.134927980943417</v>
      </c>
      <c r="E22" s="66" t="s">
        <v>14</v>
      </c>
      <c r="F22" s="58"/>
      <c r="G22" s="58"/>
      <c r="H22" s="58"/>
    </row>
    <row r="23" spans="1:8" x14ac:dyDescent="0.2">
      <c r="A23" s="58"/>
      <c r="B23" s="63"/>
      <c r="C23" s="64" t="s">
        <v>15</v>
      </c>
      <c r="D23" s="72">
        <f>EXP(D22*LN(10)/20) / 1000000</f>
        <v>2.0264990246242889E-5</v>
      </c>
      <c r="E23" s="66" t="s">
        <v>16</v>
      </c>
      <c r="F23" s="58"/>
      <c r="G23" s="58"/>
      <c r="H23" s="58"/>
    </row>
    <row r="24" spans="1:8" x14ac:dyDescent="0.2">
      <c r="A24" s="58"/>
      <c r="B24" s="63"/>
      <c r="C24" s="58"/>
      <c r="D24" s="72"/>
      <c r="E24" s="66"/>
      <c r="F24" s="58"/>
      <c r="G24" s="58"/>
      <c r="H24" s="58"/>
    </row>
    <row r="25" spans="1:8" x14ac:dyDescent="0.2">
      <c r="A25" s="58"/>
      <c r="B25" s="76"/>
      <c r="C25" s="64" t="s">
        <v>17</v>
      </c>
      <c r="D25" s="65">
        <f xml:space="preserve"> D23 / 377</f>
        <v>5.3753289777832593E-8</v>
      </c>
      <c r="E25" s="66" t="s">
        <v>18</v>
      </c>
      <c r="F25" s="58"/>
    </row>
    <row r="26" spans="1:8" ht="18" x14ac:dyDescent="0.2">
      <c r="A26" s="58"/>
      <c r="B26" s="67"/>
      <c r="C26" s="68" t="s">
        <v>19</v>
      </c>
      <c r="D26" s="69">
        <f xml:space="preserve"> D23 * D25</f>
        <v>1.0893098930512451E-12</v>
      </c>
      <c r="E26" s="77" t="s">
        <v>20</v>
      </c>
      <c r="F26" s="58"/>
    </row>
    <row r="27" spans="1:8" x14ac:dyDescent="0.2">
      <c r="A27" s="58"/>
      <c r="B27" s="59"/>
      <c r="C27" s="58"/>
      <c r="D27" s="78"/>
      <c r="E27" s="58"/>
      <c r="F27" s="58"/>
    </row>
    <row r="28" spans="1:8" s="58" customFormat="1" x14ac:dyDescent="0.2">
      <c r="B28" s="59"/>
    </row>
    <row r="29" spans="1:8" s="58" customFormat="1" x14ac:dyDescent="0.2">
      <c r="B29" s="59"/>
      <c r="C29" s="58" t="s">
        <v>119</v>
      </c>
    </row>
    <row r="30" spans="1:8" s="58" customFormat="1" x14ac:dyDescent="0.2">
      <c r="B30" s="59"/>
      <c r="C30" s="58" t="s">
        <v>61</v>
      </c>
    </row>
    <row r="31" spans="1:8" s="58" customFormat="1" x14ac:dyDescent="0.2">
      <c r="B31" s="59"/>
      <c r="C31" s="58" t="s">
        <v>111</v>
      </c>
    </row>
    <row r="32" spans="1:8" s="58" customFormat="1" x14ac:dyDescent="0.2">
      <c r="B32" s="59"/>
      <c r="C32" s="58" t="s">
        <v>112</v>
      </c>
    </row>
    <row r="33" spans="3:3" x14ac:dyDescent="0.2">
      <c r="C33" s="58" t="s">
        <v>113</v>
      </c>
    </row>
    <row r="34" spans="3:3" x14ac:dyDescent="0.2">
      <c r="C34" s="54" t="s">
        <v>120</v>
      </c>
    </row>
    <row r="38" spans="3:3" ht="18" x14ac:dyDescent="0.2">
      <c r="C38" s="79"/>
    </row>
  </sheetData>
  <sheetProtection sheet="1" objects="1" scenarios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32F3-0A0E-0743-879B-21250C4DAF31}">
  <dimension ref="B5:K60"/>
  <sheetViews>
    <sheetView zoomScale="220" zoomScaleNormal="220" workbookViewId="0">
      <selection activeCell="F5" sqref="F5"/>
    </sheetView>
  </sheetViews>
  <sheetFormatPr baseColWidth="10" defaultColWidth="11.5" defaultRowHeight="16" x14ac:dyDescent="0.2"/>
  <cols>
    <col min="1" max="1" width="6.5" style="22" customWidth="1"/>
    <col min="2" max="2" width="23" style="22" customWidth="1"/>
    <col min="3" max="3" width="26.83203125" style="22" customWidth="1"/>
    <col min="4" max="4" width="11.5" style="23"/>
    <col min="5" max="5" width="10.33203125" style="22" customWidth="1"/>
    <col min="6" max="6" width="21" style="22" customWidth="1"/>
    <col min="7" max="9" width="4.1640625" style="22" customWidth="1"/>
    <col min="10" max="256" width="11.5" style="22"/>
    <col min="257" max="257" width="8.5" style="22" customWidth="1"/>
    <col min="258" max="258" width="11.5" style="22"/>
    <col min="259" max="259" width="16.33203125" style="22" customWidth="1"/>
    <col min="260" max="260" width="11.5" style="22"/>
    <col min="261" max="261" width="5.6640625" style="22" customWidth="1"/>
    <col min="262" max="262" width="14.5" style="22" customWidth="1"/>
    <col min="263" max="512" width="11.5" style="22"/>
    <col min="513" max="513" width="8.5" style="22" customWidth="1"/>
    <col min="514" max="514" width="11.5" style="22"/>
    <col min="515" max="515" width="16.33203125" style="22" customWidth="1"/>
    <col min="516" max="516" width="11.5" style="22"/>
    <col min="517" max="517" width="5.6640625" style="22" customWidth="1"/>
    <col min="518" max="518" width="14.5" style="22" customWidth="1"/>
    <col min="519" max="768" width="11.5" style="22"/>
    <col min="769" max="769" width="8.5" style="22" customWidth="1"/>
    <col min="770" max="770" width="11.5" style="22"/>
    <col min="771" max="771" width="16.33203125" style="22" customWidth="1"/>
    <col min="772" max="772" width="11.5" style="22"/>
    <col min="773" max="773" width="5.6640625" style="22" customWidth="1"/>
    <col min="774" max="774" width="14.5" style="22" customWidth="1"/>
    <col min="775" max="1024" width="11.5" style="22"/>
    <col min="1025" max="1025" width="8.5" style="22" customWidth="1"/>
    <col min="1026" max="1026" width="11.5" style="22"/>
    <col min="1027" max="1027" width="16.33203125" style="22" customWidth="1"/>
    <col min="1028" max="1028" width="11.5" style="22"/>
    <col min="1029" max="1029" width="5.6640625" style="22" customWidth="1"/>
    <col min="1030" max="1030" width="14.5" style="22" customWidth="1"/>
    <col min="1031" max="1280" width="11.5" style="22"/>
    <col min="1281" max="1281" width="8.5" style="22" customWidth="1"/>
    <col min="1282" max="1282" width="11.5" style="22"/>
    <col min="1283" max="1283" width="16.33203125" style="22" customWidth="1"/>
    <col min="1284" max="1284" width="11.5" style="22"/>
    <col min="1285" max="1285" width="5.6640625" style="22" customWidth="1"/>
    <col min="1286" max="1286" width="14.5" style="22" customWidth="1"/>
    <col min="1287" max="1536" width="11.5" style="22"/>
    <col min="1537" max="1537" width="8.5" style="22" customWidth="1"/>
    <col min="1538" max="1538" width="11.5" style="22"/>
    <col min="1539" max="1539" width="16.33203125" style="22" customWidth="1"/>
    <col min="1540" max="1540" width="11.5" style="22"/>
    <col min="1541" max="1541" width="5.6640625" style="22" customWidth="1"/>
    <col min="1542" max="1542" width="14.5" style="22" customWidth="1"/>
    <col min="1543" max="1792" width="11.5" style="22"/>
    <col min="1793" max="1793" width="8.5" style="22" customWidth="1"/>
    <col min="1794" max="1794" width="11.5" style="22"/>
    <col min="1795" max="1795" width="16.33203125" style="22" customWidth="1"/>
    <col min="1796" max="1796" width="11.5" style="22"/>
    <col min="1797" max="1797" width="5.6640625" style="22" customWidth="1"/>
    <col min="1798" max="1798" width="14.5" style="22" customWidth="1"/>
    <col min="1799" max="2048" width="11.5" style="22"/>
    <col min="2049" max="2049" width="8.5" style="22" customWidth="1"/>
    <col min="2050" max="2050" width="11.5" style="22"/>
    <col min="2051" max="2051" width="16.33203125" style="22" customWidth="1"/>
    <col min="2052" max="2052" width="11.5" style="22"/>
    <col min="2053" max="2053" width="5.6640625" style="22" customWidth="1"/>
    <col min="2054" max="2054" width="14.5" style="22" customWidth="1"/>
    <col min="2055" max="2304" width="11.5" style="22"/>
    <col min="2305" max="2305" width="8.5" style="22" customWidth="1"/>
    <col min="2306" max="2306" width="11.5" style="22"/>
    <col min="2307" max="2307" width="16.33203125" style="22" customWidth="1"/>
    <col min="2308" max="2308" width="11.5" style="22"/>
    <col min="2309" max="2309" width="5.6640625" style="22" customWidth="1"/>
    <col min="2310" max="2310" width="14.5" style="22" customWidth="1"/>
    <col min="2311" max="2560" width="11.5" style="22"/>
    <col min="2561" max="2561" width="8.5" style="22" customWidth="1"/>
    <col min="2562" max="2562" width="11.5" style="22"/>
    <col min="2563" max="2563" width="16.33203125" style="22" customWidth="1"/>
    <col min="2564" max="2564" width="11.5" style="22"/>
    <col min="2565" max="2565" width="5.6640625" style="22" customWidth="1"/>
    <col min="2566" max="2566" width="14.5" style="22" customWidth="1"/>
    <col min="2567" max="2816" width="11.5" style="22"/>
    <col min="2817" max="2817" width="8.5" style="22" customWidth="1"/>
    <col min="2818" max="2818" width="11.5" style="22"/>
    <col min="2819" max="2819" width="16.33203125" style="22" customWidth="1"/>
    <col min="2820" max="2820" width="11.5" style="22"/>
    <col min="2821" max="2821" width="5.6640625" style="22" customWidth="1"/>
    <col min="2822" max="2822" width="14.5" style="22" customWidth="1"/>
    <col min="2823" max="3072" width="11.5" style="22"/>
    <col min="3073" max="3073" width="8.5" style="22" customWidth="1"/>
    <col min="3074" max="3074" width="11.5" style="22"/>
    <col min="3075" max="3075" width="16.33203125" style="22" customWidth="1"/>
    <col min="3076" max="3076" width="11.5" style="22"/>
    <col min="3077" max="3077" width="5.6640625" style="22" customWidth="1"/>
    <col min="3078" max="3078" width="14.5" style="22" customWidth="1"/>
    <col min="3079" max="3328" width="11.5" style="22"/>
    <col min="3329" max="3329" width="8.5" style="22" customWidth="1"/>
    <col min="3330" max="3330" width="11.5" style="22"/>
    <col min="3331" max="3331" width="16.33203125" style="22" customWidth="1"/>
    <col min="3332" max="3332" width="11.5" style="22"/>
    <col min="3333" max="3333" width="5.6640625" style="22" customWidth="1"/>
    <col min="3334" max="3334" width="14.5" style="22" customWidth="1"/>
    <col min="3335" max="3584" width="11.5" style="22"/>
    <col min="3585" max="3585" width="8.5" style="22" customWidth="1"/>
    <col min="3586" max="3586" width="11.5" style="22"/>
    <col min="3587" max="3587" width="16.33203125" style="22" customWidth="1"/>
    <col min="3588" max="3588" width="11.5" style="22"/>
    <col min="3589" max="3589" width="5.6640625" style="22" customWidth="1"/>
    <col min="3590" max="3590" width="14.5" style="22" customWidth="1"/>
    <col min="3591" max="3840" width="11.5" style="22"/>
    <col min="3841" max="3841" width="8.5" style="22" customWidth="1"/>
    <col min="3842" max="3842" width="11.5" style="22"/>
    <col min="3843" max="3843" width="16.33203125" style="22" customWidth="1"/>
    <col min="3844" max="3844" width="11.5" style="22"/>
    <col min="3845" max="3845" width="5.6640625" style="22" customWidth="1"/>
    <col min="3846" max="3846" width="14.5" style="22" customWidth="1"/>
    <col min="3847" max="4096" width="11.5" style="22"/>
    <col min="4097" max="4097" width="8.5" style="22" customWidth="1"/>
    <col min="4098" max="4098" width="11.5" style="22"/>
    <col min="4099" max="4099" width="16.33203125" style="22" customWidth="1"/>
    <col min="4100" max="4100" width="11.5" style="22"/>
    <col min="4101" max="4101" width="5.6640625" style="22" customWidth="1"/>
    <col min="4102" max="4102" width="14.5" style="22" customWidth="1"/>
    <col min="4103" max="4352" width="11.5" style="22"/>
    <col min="4353" max="4353" width="8.5" style="22" customWidth="1"/>
    <col min="4354" max="4354" width="11.5" style="22"/>
    <col min="4355" max="4355" width="16.33203125" style="22" customWidth="1"/>
    <col min="4356" max="4356" width="11.5" style="22"/>
    <col min="4357" max="4357" width="5.6640625" style="22" customWidth="1"/>
    <col min="4358" max="4358" width="14.5" style="22" customWidth="1"/>
    <col min="4359" max="4608" width="11.5" style="22"/>
    <col min="4609" max="4609" width="8.5" style="22" customWidth="1"/>
    <col min="4610" max="4610" width="11.5" style="22"/>
    <col min="4611" max="4611" width="16.33203125" style="22" customWidth="1"/>
    <col min="4612" max="4612" width="11.5" style="22"/>
    <col min="4613" max="4613" width="5.6640625" style="22" customWidth="1"/>
    <col min="4614" max="4614" width="14.5" style="22" customWidth="1"/>
    <col min="4615" max="4864" width="11.5" style="22"/>
    <col min="4865" max="4865" width="8.5" style="22" customWidth="1"/>
    <col min="4866" max="4866" width="11.5" style="22"/>
    <col min="4867" max="4867" width="16.33203125" style="22" customWidth="1"/>
    <col min="4868" max="4868" width="11.5" style="22"/>
    <col min="4869" max="4869" width="5.6640625" style="22" customWidth="1"/>
    <col min="4870" max="4870" width="14.5" style="22" customWidth="1"/>
    <col min="4871" max="5120" width="11.5" style="22"/>
    <col min="5121" max="5121" width="8.5" style="22" customWidth="1"/>
    <col min="5122" max="5122" width="11.5" style="22"/>
    <col min="5123" max="5123" width="16.33203125" style="22" customWidth="1"/>
    <col min="5124" max="5124" width="11.5" style="22"/>
    <col min="5125" max="5125" width="5.6640625" style="22" customWidth="1"/>
    <col min="5126" max="5126" width="14.5" style="22" customWidth="1"/>
    <col min="5127" max="5376" width="11.5" style="22"/>
    <col min="5377" max="5377" width="8.5" style="22" customWidth="1"/>
    <col min="5378" max="5378" width="11.5" style="22"/>
    <col min="5379" max="5379" width="16.33203125" style="22" customWidth="1"/>
    <col min="5380" max="5380" width="11.5" style="22"/>
    <col min="5381" max="5381" width="5.6640625" style="22" customWidth="1"/>
    <col min="5382" max="5382" width="14.5" style="22" customWidth="1"/>
    <col min="5383" max="5632" width="11.5" style="22"/>
    <col min="5633" max="5633" width="8.5" style="22" customWidth="1"/>
    <col min="5634" max="5634" width="11.5" style="22"/>
    <col min="5635" max="5635" width="16.33203125" style="22" customWidth="1"/>
    <col min="5636" max="5636" width="11.5" style="22"/>
    <col min="5637" max="5637" width="5.6640625" style="22" customWidth="1"/>
    <col min="5638" max="5638" width="14.5" style="22" customWidth="1"/>
    <col min="5639" max="5888" width="11.5" style="22"/>
    <col min="5889" max="5889" width="8.5" style="22" customWidth="1"/>
    <col min="5890" max="5890" width="11.5" style="22"/>
    <col min="5891" max="5891" width="16.33203125" style="22" customWidth="1"/>
    <col min="5892" max="5892" width="11.5" style="22"/>
    <col min="5893" max="5893" width="5.6640625" style="22" customWidth="1"/>
    <col min="5894" max="5894" width="14.5" style="22" customWidth="1"/>
    <col min="5895" max="6144" width="11.5" style="22"/>
    <col min="6145" max="6145" width="8.5" style="22" customWidth="1"/>
    <col min="6146" max="6146" width="11.5" style="22"/>
    <col min="6147" max="6147" width="16.33203125" style="22" customWidth="1"/>
    <col min="6148" max="6148" width="11.5" style="22"/>
    <col min="6149" max="6149" width="5.6640625" style="22" customWidth="1"/>
    <col min="6150" max="6150" width="14.5" style="22" customWidth="1"/>
    <col min="6151" max="6400" width="11.5" style="22"/>
    <col min="6401" max="6401" width="8.5" style="22" customWidth="1"/>
    <col min="6402" max="6402" width="11.5" style="22"/>
    <col min="6403" max="6403" width="16.33203125" style="22" customWidth="1"/>
    <col min="6404" max="6404" width="11.5" style="22"/>
    <col min="6405" max="6405" width="5.6640625" style="22" customWidth="1"/>
    <col min="6406" max="6406" width="14.5" style="22" customWidth="1"/>
    <col min="6407" max="6656" width="11.5" style="22"/>
    <col min="6657" max="6657" width="8.5" style="22" customWidth="1"/>
    <col min="6658" max="6658" width="11.5" style="22"/>
    <col min="6659" max="6659" width="16.33203125" style="22" customWidth="1"/>
    <col min="6660" max="6660" width="11.5" style="22"/>
    <col min="6661" max="6661" width="5.6640625" style="22" customWidth="1"/>
    <col min="6662" max="6662" width="14.5" style="22" customWidth="1"/>
    <col min="6663" max="6912" width="11.5" style="22"/>
    <col min="6913" max="6913" width="8.5" style="22" customWidth="1"/>
    <col min="6914" max="6914" width="11.5" style="22"/>
    <col min="6915" max="6915" width="16.33203125" style="22" customWidth="1"/>
    <col min="6916" max="6916" width="11.5" style="22"/>
    <col min="6917" max="6917" width="5.6640625" style="22" customWidth="1"/>
    <col min="6918" max="6918" width="14.5" style="22" customWidth="1"/>
    <col min="6919" max="7168" width="11.5" style="22"/>
    <col min="7169" max="7169" width="8.5" style="22" customWidth="1"/>
    <col min="7170" max="7170" width="11.5" style="22"/>
    <col min="7171" max="7171" width="16.33203125" style="22" customWidth="1"/>
    <col min="7172" max="7172" width="11.5" style="22"/>
    <col min="7173" max="7173" width="5.6640625" style="22" customWidth="1"/>
    <col min="7174" max="7174" width="14.5" style="22" customWidth="1"/>
    <col min="7175" max="7424" width="11.5" style="22"/>
    <col min="7425" max="7425" width="8.5" style="22" customWidth="1"/>
    <col min="7426" max="7426" width="11.5" style="22"/>
    <col min="7427" max="7427" width="16.33203125" style="22" customWidth="1"/>
    <col min="7428" max="7428" width="11.5" style="22"/>
    <col min="7429" max="7429" width="5.6640625" style="22" customWidth="1"/>
    <col min="7430" max="7430" width="14.5" style="22" customWidth="1"/>
    <col min="7431" max="7680" width="11.5" style="22"/>
    <col min="7681" max="7681" width="8.5" style="22" customWidth="1"/>
    <col min="7682" max="7682" width="11.5" style="22"/>
    <col min="7683" max="7683" width="16.33203125" style="22" customWidth="1"/>
    <col min="7684" max="7684" width="11.5" style="22"/>
    <col min="7685" max="7685" width="5.6640625" style="22" customWidth="1"/>
    <col min="7686" max="7686" width="14.5" style="22" customWidth="1"/>
    <col min="7687" max="7936" width="11.5" style="22"/>
    <col min="7937" max="7937" width="8.5" style="22" customWidth="1"/>
    <col min="7938" max="7938" width="11.5" style="22"/>
    <col min="7939" max="7939" width="16.33203125" style="22" customWidth="1"/>
    <col min="7940" max="7940" width="11.5" style="22"/>
    <col min="7941" max="7941" width="5.6640625" style="22" customWidth="1"/>
    <col min="7942" max="7942" width="14.5" style="22" customWidth="1"/>
    <col min="7943" max="8192" width="11.5" style="22"/>
    <col min="8193" max="8193" width="8.5" style="22" customWidth="1"/>
    <col min="8194" max="8194" width="11.5" style="22"/>
    <col min="8195" max="8195" width="16.33203125" style="22" customWidth="1"/>
    <col min="8196" max="8196" width="11.5" style="22"/>
    <col min="8197" max="8197" width="5.6640625" style="22" customWidth="1"/>
    <col min="8198" max="8198" width="14.5" style="22" customWidth="1"/>
    <col min="8199" max="8448" width="11.5" style="22"/>
    <col min="8449" max="8449" width="8.5" style="22" customWidth="1"/>
    <col min="8450" max="8450" width="11.5" style="22"/>
    <col min="8451" max="8451" width="16.33203125" style="22" customWidth="1"/>
    <col min="8452" max="8452" width="11.5" style="22"/>
    <col min="8453" max="8453" width="5.6640625" style="22" customWidth="1"/>
    <col min="8454" max="8454" width="14.5" style="22" customWidth="1"/>
    <col min="8455" max="8704" width="11.5" style="22"/>
    <col min="8705" max="8705" width="8.5" style="22" customWidth="1"/>
    <col min="8706" max="8706" width="11.5" style="22"/>
    <col min="8707" max="8707" width="16.33203125" style="22" customWidth="1"/>
    <col min="8708" max="8708" width="11.5" style="22"/>
    <col min="8709" max="8709" width="5.6640625" style="22" customWidth="1"/>
    <col min="8710" max="8710" width="14.5" style="22" customWidth="1"/>
    <col min="8711" max="8960" width="11.5" style="22"/>
    <col min="8961" max="8961" width="8.5" style="22" customWidth="1"/>
    <col min="8962" max="8962" width="11.5" style="22"/>
    <col min="8963" max="8963" width="16.33203125" style="22" customWidth="1"/>
    <col min="8964" max="8964" width="11.5" style="22"/>
    <col min="8965" max="8965" width="5.6640625" style="22" customWidth="1"/>
    <col min="8966" max="8966" width="14.5" style="22" customWidth="1"/>
    <col min="8967" max="9216" width="11.5" style="22"/>
    <col min="9217" max="9217" width="8.5" style="22" customWidth="1"/>
    <col min="9218" max="9218" width="11.5" style="22"/>
    <col min="9219" max="9219" width="16.33203125" style="22" customWidth="1"/>
    <col min="9220" max="9220" width="11.5" style="22"/>
    <col min="9221" max="9221" width="5.6640625" style="22" customWidth="1"/>
    <col min="9222" max="9222" width="14.5" style="22" customWidth="1"/>
    <col min="9223" max="9472" width="11.5" style="22"/>
    <col min="9473" max="9473" width="8.5" style="22" customWidth="1"/>
    <col min="9474" max="9474" width="11.5" style="22"/>
    <col min="9475" max="9475" width="16.33203125" style="22" customWidth="1"/>
    <col min="9476" max="9476" width="11.5" style="22"/>
    <col min="9477" max="9477" width="5.6640625" style="22" customWidth="1"/>
    <col min="9478" max="9478" width="14.5" style="22" customWidth="1"/>
    <col min="9479" max="9728" width="11.5" style="22"/>
    <col min="9729" max="9729" width="8.5" style="22" customWidth="1"/>
    <col min="9730" max="9730" width="11.5" style="22"/>
    <col min="9731" max="9731" width="16.33203125" style="22" customWidth="1"/>
    <col min="9732" max="9732" width="11.5" style="22"/>
    <col min="9733" max="9733" width="5.6640625" style="22" customWidth="1"/>
    <col min="9734" max="9734" width="14.5" style="22" customWidth="1"/>
    <col min="9735" max="9984" width="11.5" style="22"/>
    <col min="9985" max="9985" width="8.5" style="22" customWidth="1"/>
    <col min="9986" max="9986" width="11.5" style="22"/>
    <col min="9987" max="9987" width="16.33203125" style="22" customWidth="1"/>
    <col min="9988" max="9988" width="11.5" style="22"/>
    <col min="9989" max="9989" width="5.6640625" style="22" customWidth="1"/>
    <col min="9990" max="9990" width="14.5" style="22" customWidth="1"/>
    <col min="9991" max="10240" width="11.5" style="22"/>
    <col min="10241" max="10241" width="8.5" style="22" customWidth="1"/>
    <col min="10242" max="10242" width="11.5" style="22"/>
    <col min="10243" max="10243" width="16.33203125" style="22" customWidth="1"/>
    <col min="10244" max="10244" width="11.5" style="22"/>
    <col min="10245" max="10245" width="5.6640625" style="22" customWidth="1"/>
    <col min="10246" max="10246" width="14.5" style="22" customWidth="1"/>
    <col min="10247" max="10496" width="11.5" style="22"/>
    <col min="10497" max="10497" width="8.5" style="22" customWidth="1"/>
    <col min="10498" max="10498" width="11.5" style="22"/>
    <col min="10499" max="10499" width="16.33203125" style="22" customWidth="1"/>
    <col min="10500" max="10500" width="11.5" style="22"/>
    <col min="10501" max="10501" width="5.6640625" style="22" customWidth="1"/>
    <col min="10502" max="10502" width="14.5" style="22" customWidth="1"/>
    <col min="10503" max="10752" width="11.5" style="22"/>
    <col min="10753" max="10753" width="8.5" style="22" customWidth="1"/>
    <col min="10754" max="10754" width="11.5" style="22"/>
    <col min="10755" max="10755" width="16.33203125" style="22" customWidth="1"/>
    <col min="10756" max="10756" width="11.5" style="22"/>
    <col min="10757" max="10757" width="5.6640625" style="22" customWidth="1"/>
    <col min="10758" max="10758" width="14.5" style="22" customWidth="1"/>
    <col min="10759" max="11008" width="11.5" style="22"/>
    <col min="11009" max="11009" width="8.5" style="22" customWidth="1"/>
    <col min="11010" max="11010" width="11.5" style="22"/>
    <col min="11011" max="11011" width="16.33203125" style="22" customWidth="1"/>
    <col min="11012" max="11012" width="11.5" style="22"/>
    <col min="11013" max="11013" width="5.6640625" style="22" customWidth="1"/>
    <col min="11014" max="11014" width="14.5" style="22" customWidth="1"/>
    <col min="11015" max="11264" width="11.5" style="22"/>
    <col min="11265" max="11265" width="8.5" style="22" customWidth="1"/>
    <col min="11266" max="11266" width="11.5" style="22"/>
    <col min="11267" max="11267" width="16.33203125" style="22" customWidth="1"/>
    <col min="11268" max="11268" width="11.5" style="22"/>
    <col min="11269" max="11269" width="5.6640625" style="22" customWidth="1"/>
    <col min="11270" max="11270" width="14.5" style="22" customWidth="1"/>
    <col min="11271" max="11520" width="11.5" style="22"/>
    <col min="11521" max="11521" width="8.5" style="22" customWidth="1"/>
    <col min="11522" max="11522" width="11.5" style="22"/>
    <col min="11523" max="11523" width="16.33203125" style="22" customWidth="1"/>
    <col min="11524" max="11524" width="11.5" style="22"/>
    <col min="11525" max="11525" width="5.6640625" style="22" customWidth="1"/>
    <col min="11526" max="11526" width="14.5" style="22" customWidth="1"/>
    <col min="11527" max="11776" width="11.5" style="22"/>
    <col min="11777" max="11777" width="8.5" style="22" customWidth="1"/>
    <col min="11778" max="11778" width="11.5" style="22"/>
    <col min="11779" max="11779" width="16.33203125" style="22" customWidth="1"/>
    <col min="11780" max="11780" width="11.5" style="22"/>
    <col min="11781" max="11781" width="5.6640625" style="22" customWidth="1"/>
    <col min="11782" max="11782" width="14.5" style="22" customWidth="1"/>
    <col min="11783" max="12032" width="11.5" style="22"/>
    <col min="12033" max="12033" width="8.5" style="22" customWidth="1"/>
    <col min="12034" max="12034" width="11.5" style="22"/>
    <col min="12035" max="12035" width="16.33203125" style="22" customWidth="1"/>
    <col min="12036" max="12036" width="11.5" style="22"/>
    <col min="12037" max="12037" width="5.6640625" style="22" customWidth="1"/>
    <col min="12038" max="12038" width="14.5" style="22" customWidth="1"/>
    <col min="12039" max="12288" width="11.5" style="22"/>
    <col min="12289" max="12289" width="8.5" style="22" customWidth="1"/>
    <col min="12290" max="12290" width="11.5" style="22"/>
    <col min="12291" max="12291" width="16.33203125" style="22" customWidth="1"/>
    <col min="12292" max="12292" width="11.5" style="22"/>
    <col min="12293" max="12293" width="5.6640625" style="22" customWidth="1"/>
    <col min="12294" max="12294" width="14.5" style="22" customWidth="1"/>
    <col min="12295" max="12544" width="11.5" style="22"/>
    <col min="12545" max="12545" width="8.5" style="22" customWidth="1"/>
    <col min="12546" max="12546" width="11.5" style="22"/>
    <col min="12547" max="12547" width="16.33203125" style="22" customWidth="1"/>
    <col min="12548" max="12548" width="11.5" style="22"/>
    <col min="12549" max="12549" width="5.6640625" style="22" customWidth="1"/>
    <col min="12550" max="12550" width="14.5" style="22" customWidth="1"/>
    <col min="12551" max="12800" width="11.5" style="22"/>
    <col min="12801" max="12801" width="8.5" style="22" customWidth="1"/>
    <col min="12802" max="12802" width="11.5" style="22"/>
    <col min="12803" max="12803" width="16.33203125" style="22" customWidth="1"/>
    <col min="12804" max="12804" width="11.5" style="22"/>
    <col min="12805" max="12805" width="5.6640625" style="22" customWidth="1"/>
    <col min="12806" max="12806" width="14.5" style="22" customWidth="1"/>
    <col min="12807" max="13056" width="11.5" style="22"/>
    <col min="13057" max="13057" width="8.5" style="22" customWidth="1"/>
    <col min="13058" max="13058" width="11.5" style="22"/>
    <col min="13059" max="13059" width="16.33203125" style="22" customWidth="1"/>
    <col min="13060" max="13060" width="11.5" style="22"/>
    <col min="13061" max="13061" width="5.6640625" style="22" customWidth="1"/>
    <col min="13062" max="13062" width="14.5" style="22" customWidth="1"/>
    <col min="13063" max="13312" width="11.5" style="22"/>
    <col min="13313" max="13313" width="8.5" style="22" customWidth="1"/>
    <col min="13314" max="13314" width="11.5" style="22"/>
    <col min="13315" max="13315" width="16.33203125" style="22" customWidth="1"/>
    <col min="13316" max="13316" width="11.5" style="22"/>
    <col min="13317" max="13317" width="5.6640625" style="22" customWidth="1"/>
    <col min="13318" max="13318" width="14.5" style="22" customWidth="1"/>
    <col min="13319" max="13568" width="11.5" style="22"/>
    <col min="13569" max="13569" width="8.5" style="22" customWidth="1"/>
    <col min="13570" max="13570" width="11.5" style="22"/>
    <col min="13571" max="13571" width="16.33203125" style="22" customWidth="1"/>
    <col min="13572" max="13572" width="11.5" style="22"/>
    <col min="13573" max="13573" width="5.6640625" style="22" customWidth="1"/>
    <col min="13574" max="13574" width="14.5" style="22" customWidth="1"/>
    <col min="13575" max="13824" width="11.5" style="22"/>
    <col min="13825" max="13825" width="8.5" style="22" customWidth="1"/>
    <col min="13826" max="13826" width="11.5" style="22"/>
    <col min="13827" max="13827" width="16.33203125" style="22" customWidth="1"/>
    <col min="13828" max="13828" width="11.5" style="22"/>
    <col min="13829" max="13829" width="5.6640625" style="22" customWidth="1"/>
    <col min="13830" max="13830" width="14.5" style="22" customWidth="1"/>
    <col min="13831" max="14080" width="11.5" style="22"/>
    <col min="14081" max="14081" width="8.5" style="22" customWidth="1"/>
    <col min="14082" max="14082" width="11.5" style="22"/>
    <col min="14083" max="14083" width="16.33203125" style="22" customWidth="1"/>
    <col min="14084" max="14084" width="11.5" style="22"/>
    <col min="14085" max="14085" width="5.6640625" style="22" customWidth="1"/>
    <col min="14086" max="14086" width="14.5" style="22" customWidth="1"/>
    <col min="14087" max="14336" width="11.5" style="22"/>
    <col min="14337" max="14337" width="8.5" style="22" customWidth="1"/>
    <col min="14338" max="14338" width="11.5" style="22"/>
    <col min="14339" max="14339" width="16.33203125" style="22" customWidth="1"/>
    <col min="14340" max="14340" width="11.5" style="22"/>
    <col min="14341" max="14341" width="5.6640625" style="22" customWidth="1"/>
    <col min="14342" max="14342" width="14.5" style="22" customWidth="1"/>
    <col min="14343" max="14592" width="11.5" style="22"/>
    <col min="14593" max="14593" width="8.5" style="22" customWidth="1"/>
    <col min="14594" max="14594" width="11.5" style="22"/>
    <col min="14595" max="14595" width="16.33203125" style="22" customWidth="1"/>
    <col min="14596" max="14596" width="11.5" style="22"/>
    <col min="14597" max="14597" width="5.6640625" style="22" customWidth="1"/>
    <col min="14598" max="14598" width="14.5" style="22" customWidth="1"/>
    <col min="14599" max="14848" width="11.5" style="22"/>
    <col min="14849" max="14849" width="8.5" style="22" customWidth="1"/>
    <col min="14850" max="14850" width="11.5" style="22"/>
    <col min="14851" max="14851" width="16.33203125" style="22" customWidth="1"/>
    <col min="14852" max="14852" width="11.5" style="22"/>
    <col min="14853" max="14853" width="5.6640625" style="22" customWidth="1"/>
    <col min="14854" max="14854" width="14.5" style="22" customWidth="1"/>
    <col min="14855" max="15104" width="11.5" style="22"/>
    <col min="15105" max="15105" width="8.5" style="22" customWidth="1"/>
    <col min="15106" max="15106" width="11.5" style="22"/>
    <col min="15107" max="15107" width="16.33203125" style="22" customWidth="1"/>
    <col min="15108" max="15108" width="11.5" style="22"/>
    <col min="15109" max="15109" width="5.6640625" style="22" customWidth="1"/>
    <col min="15110" max="15110" width="14.5" style="22" customWidth="1"/>
    <col min="15111" max="15360" width="11.5" style="22"/>
    <col min="15361" max="15361" width="8.5" style="22" customWidth="1"/>
    <col min="15362" max="15362" width="11.5" style="22"/>
    <col min="15363" max="15363" width="16.33203125" style="22" customWidth="1"/>
    <col min="15364" max="15364" width="11.5" style="22"/>
    <col min="15365" max="15365" width="5.6640625" style="22" customWidth="1"/>
    <col min="15366" max="15366" width="14.5" style="22" customWidth="1"/>
    <col min="15367" max="15616" width="11.5" style="22"/>
    <col min="15617" max="15617" width="8.5" style="22" customWidth="1"/>
    <col min="15618" max="15618" width="11.5" style="22"/>
    <col min="15619" max="15619" width="16.33203125" style="22" customWidth="1"/>
    <col min="15620" max="15620" width="11.5" style="22"/>
    <col min="15621" max="15621" width="5.6640625" style="22" customWidth="1"/>
    <col min="15622" max="15622" width="14.5" style="22" customWidth="1"/>
    <col min="15623" max="15872" width="11.5" style="22"/>
    <col min="15873" max="15873" width="8.5" style="22" customWidth="1"/>
    <col min="15874" max="15874" width="11.5" style="22"/>
    <col min="15875" max="15875" width="16.33203125" style="22" customWidth="1"/>
    <col min="15876" max="15876" width="11.5" style="22"/>
    <col min="15877" max="15877" width="5.6640625" style="22" customWidth="1"/>
    <col min="15878" max="15878" width="14.5" style="22" customWidth="1"/>
    <col min="15879" max="16128" width="11.5" style="22"/>
    <col min="16129" max="16129" width="8.5" style="22" customWidth="1"/>
    <col min="16130" max="16130" width="11.5" style="22"/>
    <col min="16131" max="16131" width="16.33203125" style="22" customWidth="1"/>
    <col min="16132" max="16132" width="11.5" style="22"/>
    <col min="16133" max="16133" width="5.6640625" style="22" customWidth="1"/>
    <col min="16134" max="16134" width="14.5" style="22" customWidth="1"/>
    <col min="16135" max="16384" width="11.5" style="22"/>
  </cols>
  <sheetData>
    <row r="5" spans="2:11" ht="18" x14ac:dyDescent="0.2">
      <c r="F5" s="17" t="s">
        <v>4</v>
      </c>
    </row>
    <row r="6" spans="2:11" ht="20" x14ac:dyDescent="0.2">
      <c r="B6" s="43" t="s">
        <v>21</v>
      </c>
    </row>
    <row r="8" spans="2:11" ht="21" customHeight="1" x14ac:dyDescent="0.2">
      <c r="B8" s="21" t="s">
        <v>21</v>
      </c>
      <c r="D8" s="22"/>
    </row>
    <row r="10" spans="2:11" x14ac:dyDescent="0.2">
      <c r="B10" s="24" t="s">
        <v>22</v>
      </c>
      <c r="C10" s="25" t="s">
        <v>23</v>
      </c>
      <c r="D10" s="26">
        <v>25</v>
      </c>
      <c r="E10" s="27" t="s">
        <v>24</v>
      </c>
      <c r="F10" s="28" t="s">
        <v>25</v>
      </c>
      <c r="J10" s="22" t="s">
        <v>26</v>
      </c>
      <c r="K10" s="22">
        <f xml:space="preserve"> (1.1*LOG10(D13) - 0.7) * D11 - (1.56*LOG10(D13) - 0.8)</f>
        <v>3.8112811321101852</v>
      </c>
    </row>
    <row r="11" spans="2:11" x14ac:dyDescent="0.2">
      <c r="B11" s="29"/>
      <c r="C11" s="30" t="s">
        <v>27</v>
      </c>
      <c r="D11" s="31">
        <v>3</v>
      </c>
      <c r="E11" s="22" t="s">
        <v>24</v>
      </c>
      <c r="F11" s="32" t="s">
        <v>28</v>
      </c>
    </row>
    <row r="12" spans="2:11" x14ac:dyDescent="0.2">
      <c r="B12" s="29"/>
      <c r="C12" s="22" t="s">
        <v>7</v>
      </c>
      <c r="D12" s="31">
        <v>2.4</v>
      </c>
      <c r="E12" s="22" t="s">
        <v>8</v>
      </c>
      <c r="F12" s="32" t="s">
        <v>29</v>
      </c>
    </row>
    <row r="13" spans="2:11" x14ac:dyDescent="0.2">
      <c r="B13" s="29"/>
      <c r="C13" s="22" t="s">
        <v>9</v>
      </c>
      <c r="D13" s="31">
        <v>866</v>
      </c>
      <c r="E13" s="22" t="s">
        <v>10</v>
      </c>
      <c r="F13" s="32" t="s">
        <v>30</v>
      </c>
    </row>
    <row r="14" spans="2:11" ht="18" x14ac:dyDescent="0.25">
      <c r="B14" s="29"/>
      <c r="C14" s="30" t="s">
        <v>57</v>
      </c>
      <c r="D14" s="31">
        <v>14</v>
      </c>
      <c r="E14" s="22" t="s">
        <v>11</v>
      </c>
      <c r="F14" s="33"/>
    </row>
    <row r="15" spans="2:11" x14ac:dyDescent="0.2">
      <c r="B15" s="34"/>
      <c r="C15" s="44" t="s">
        <v>31</v>
      </c>
      <c r="D15" s="45">
        <v>-12</v>
      </c>
      <c r="E15" s="44" t="s">
        <v>13</v>
      </c>
      <c r="F15" s="46" t="s">
        <v>32</v>
      </c>
    </row>
    <row r="17" spans="2:11" x14ac:dyDescent="0.2">
      <c r="B17" s="24" t="s">
        <v>33</v>
      </c>
      <c r="C17" s="27" t="s">
        <v>34</v>
      </c>
      <c r="D17" s="36">
        <f xml:space="preserve"> 69.55 + 26.16*LOG10(D13) - 13.82*LOG10(D10) - K10 + (44.9 - 6.55*LOG10(D10))*LOG10(D12) + D15</f>
        <v>124.85473383825945</v>
      </c>
      <c r="E17" s="27" t="s">
        <v>13</v>
      </c>
      <c r="F17" s="37"/>
    </row>
    <row r="18" spans="2:11" x14ac:dyDescent="0.2">
      <c r="B18" s="38"/>
      <c r="C18" s="22" t="s">
        <v>35</v>
      </c>
      <c r="D18" s="23">
        <f>D19+20*LOG10(D13) +77.21</f>
        <v>25.105624002087481</v>
      </c>
      <c r="E18" s="22" t="s">
        <v>14</v>
      </c>
      <c r="F18" s="33"/>
    </row>
    <row r="19" spans="2:11" x14ac:dyDescent="0.2">
      <c r="B19" s="34"/>
      <c r="C19" s="35" t="s">
        <v>36</v>
      </c>
      <c r="D19" s="39">
        <f xml:space="preserve"> D14 - D17</f>
        <v>-110.85473383825945</v>
      </c>
      <c r="E19" s="35" t="s">
        <v>11</v>
      </c>
      <c r="F19" s="40"/>
    </row>
    <row r="22" spans="2:11" x14ac:dyDescent="0.2">
      <c r="B22" s="21" t="s">
        <v>37</v>
      </c>
    </row>
    <row r="24" spans="2:11" x14ac:dyDescent="0.2">
      <c r="B24" s="24" t="s">
        <v>22</v>
      </c>
      <c r="C24" s="25" t="s">
        <v>23</v>
      </c>
      <c r="D24" s="26">
        <v>30</v>
      </c>
      <c r="E24" s="27" t="s">
        <v>24</v>
      </c>
      <c r="F24" s="37" t="s">
        <v>38</v>
      </c>
      <c r="J24" s="22" t="s">
        <v>26</v>
      </c>
      <c r="K24" s="22">
        <f xml:space="preserve"> (1.1*LOG10(D27) - 0.7) * D25 - (1.56*LOG10(D27) - 0.8)</f>
        <v>3.5848213315011535E-2</v>
      </c>
    </row>
    <row r="25" spans="2:11" x14ac:dyDescent="0.2">
      <c r="B25" s="29"/>
      <c r="C25" s="30" t="s">
        <v>27</v>
      </c>
      <c r="D25" s="31">
        <v>1.5</v>
      </c>
      <c r="E25" s="22" t="s">
        <v>24</v>
      </c>
      <c r="F25" s="32" t="s">
        <v>39</v>
      </c>
    </row>
    <row r="26" spans="2:11" x14ac:dyDescent="0.2">
      <c r="B26" s="29"/>
      <c r="C26" s="22" t="s">
        <v>7</v>
      </c>
      <c r="D26" s="31">
        <v>1</v>
      </c>
      <c r="E26" s="22" t="s">
        <v>8</v>
      </c>
      <c r="F26" s="32" t="s">
        <v>40</v>
      </c>
    </row>
    <row r="27" spans="2:11" x14ac:dyDescent="0.2">
      <c r="B27" s="29"/>
      <c r="C27" s="22" t="s">
        <v>9</v>
      </c>
      <c r="D27" s="31">
        <v>1500</v>
      </c>
      <c r="E27" s="22" t="s">
        <v>10</v>
      </c>
      <c r="F27" s="32" t="s">
        <v>64</v>
      </c>
    </row>
    <row r="28" spans="2:11" ht="18" x14ac:dyDescent="0.25">
      <c r="B28" s="29"/>
      <c r="C28" s="30" t="s">
        <v>57</v>
      </c>
      <c r="D28" s="31">
        <v>0</v>
      </c>
      <c r="E28" s="22" t="s">
        <v>11</v>
      </c>
      <c r="F28" s="32"/>
    </row>
    <row r="29" spans="2:11" x14ac:dyDescent="0.2">
      <c r="B29" s="34"/>
      <c r="C29" s="44" t="s">
        <v>31</v>
      </c>
      <c r="D29" s="45">
        <v>-4</v>
      </c>
      <c r="E29" s="44" t="s">
        <v>13</v>
      </c>
      <c r="F29" s="46" t="s">
        <v>32</v>
      </c>
    </row>
    <row r="31" spans="2:11" x14ac:dyDescent="0.2">
      <c r="B31" s="24" t="s">
        <v>33</v>
      </c>
      <c r="C31" s="27" t="s">
        <v>34</v>
      </c>
      <c r="D31" s="36">
        <f xml:space="preserve"> 46.3 + 33.9*LOG10(D27) - 13.82*LOG10(D24) - K24 + (44.9 - 6.55*LOG10(D24))*LOG10(D26) + D29</f>
        <v>129.51982972844684</v>
      </c>
      <c r="E31" s="27" t="s">
        <v>13</v>
      </c>
      <c r="F31" s="37"/>
    </row>
    <row r="32" spans="2:11" x14ac:dyDescent="0.2">
      <c r="B32" s="38"/>
      <c r="C32" s="22" t="s">
        <v>35</v>
      </c>
      <c r="D32" s="23">
        <f>D33 + 20*LOG10(D27) +77.21</f>
        <v>11.211995452666784</v>
      </c>
      <c r="E32" s="22" t="s">
        <v>14</v>
      </c>
      <c r="F32" s="33"/>
    </row>
    <row r="33" spans="2:6" x14ac:dyDescent="0.2">
      <c r="B33" s="34"/>
      <c r="C33" s="35" t="s">
        <v>36</v>
      </c>
      <c r="D33" s="39">
        <f xml:space="preserve"> D28 - D31</f>
        <v>-129.51982972844684</v>
      </c>
      <c r="E33" s="35" t="s">
        <v>11</v>
      </c>
      <c r="F33" s="40"/>
    </row>
    <row r="35" spans="2:6" x14ac:dyDescent="0.2">
      <c r="B35" s="20"/>
      <c r="C35" s="20"/>
      <c r="D35" s="20"/>
    </row>
    <row r="36" spans="2:6" x14ac:dyDescent="0.2">
      <c r="B36" s="41"/>
      <c r="C36" s="42"/>
      <c r="D36" s="42"/>
      <c r="E36" s="27"/>
      <c r="F36" s="37"/>
    </row>
    <row r="37" spans="2:6" x14ac:dyDescent="0.2">
      <c r="B37" s="47" t="s">
        <v>60</v>
      </c>
      <c r="C37" s="48"/>
      <c r="F37" s="33"/>
    </row>
    <row r="38" spans="2:6" x14ac:dyDescent="0.2">
      <c r="B38" s="49"/>
      <c r="C38" s="48"/>
      <c r="F38" s="33"/>
    </row>
    <row r="39" spans="2:6" x14ac:dyDescent="0.2">
      <c r="B39" s="50" t="s">
        <v>41</v>
      </c>
      <c r="C39" s="51" t="s">
        <v>42</v>
      </c>
      <c r="F39" s="33"/>
    </row>
    <row r="40" spans="2:6" x14ac:dyDescent="0.2">
      <c r="B40" s="50" t="s">
        <v>43</v>
      </c>
      <c r="C40" s="51" t="s">
        <v>44</v>
      </c>
      <c r="F40" s="33"/>
    </row>
    <row r="41" spans="2:6" x14ac:dyDescent="0.2">
      <c r="B41" s="50" t="s">
        <v>45</v>
      </c>
      <c r="C41" s="51" t="s">
        <v>46</v>
      </c>
      <c r="F41" s="33"/>
    </row>
    <row r="42" spans="2:6" x14ac:dyDescent="0.2">
      <c r="B42" s="50" t="s">
        <v>47</v>
      </c>
      <c r="C42" s="51" t="s">
        <v>48</v>
      </c>
      <c r="F42" s="33"/>
    </row>
    <row r="43" spans="2:6" x14ac:dyDescent="0.2">
      <c r="B43" s="50" t="s">
        <v>49</v>
      </c>
      <c r="C43" s="51" t="s">
        <v>50</v>
      </c>
      <c r="F43" s="33"/>
    </row>
    <row r="44" spans="2:6" x14ac:dyDescent="0.2">
      <c r="B44" s="52" t="s">
        <v>51</v>
      </c>
      <c r="C44" s="51" t="s">
        <v>52</v>
      </c>
      <c r="F44" s="33"/>
    </row>
    <row r="45" spans="2:6" x14ac:dyDescent="0.2">
      <c r="B45" s="50" t="s">
        <v>53</v>
      </c>
      <c r="C45" s="51" t="s">
        <v>54</v>
      </c>
      <c r="F45" s="33"/>
    </row>
    <row r="46" spans="2:6" x14ac:dyDescent="0.2">
      <c r="B46" s="34"/>
      <c r="C46" s="35"/>
      <c r="D46" s="39"/>
      <c r="E46" s="35"/>
      <c r="F46" s="40"/>
    </row>
    <row r="49" spans="3:4" x14ac:dyDescent="0.2">
      <c r="C49" s="22" t="s">
        <v>63</v>
      </c>
    </row>
    <row r="50" spans="3:4" x14ac:dyDescent="0.2">
      <c r="C50" s="18" t="s">
        <v>62</v>
      </c>
    </row>
    <row r="51" spans="3:4" x14ac:dyDescent="0.2">
      <c r="C51" s="18" t="s">
        <v>61</v>
      </c>
    </row>
    <row r="60" spans="3:4" ht="18" x14ac:dyDescent="0.2">
      <c r="D60" s="53"/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DF09-EADC-3744-82EA-836D6EA3909B}">
  <dimension ref="B6:K37"/>
  <sheetViews>
    <sheetView zoomScale="220" zoomScaleNormal="220" workbookViewId="0">
      <selection activeCell="M17" sqref="M17"/>
    </sheetView>
  </sheetViews>
  <sheetFormatPr baseColWidth="10" defaultColWidth="11.5" defaultRowHeight="16" x14ac:dyDescent="0.2"/>
  <cols>
    <col min="1" max="1" width="9.33203125" style="89" customWidth="1"/>
    <col min="2" max="2" width="14.5" style="87" customWidth="1"/>
    <col min="3" max="3" width="22.83203125" style="87" customWidth="1"/>
    <col min="4" max="4" width="9.6640625" style="91" customWidth="1"/>
    <col min="5" max="5" width="5.6640625" style="87" customWidth="1"/>
    <col min="6" max="6" width="7.83203125" style="89" customWidth="1"/>
    <col min="7" max="7" width="11.5" style="121" customWidth="1"/>
    <col min="8" max="8" width="5.5" style="87" customWidth="1"/>
    <col min="9" max="9" width="4.1640625" style="114" customWidth="1"/>
    <col min="10" max="10" width="11" style="121" customWidth="1"/>
    <col min="11" max="11" width="4.83203125" style="87" customWidth="1"/>
    <col min="12" max="259" width="11.5" style="89"/>
    <col min="260" max="260" width="9.33203125" style="89" customWidth="1"/>
    <col min="261" max="261" width="11.33203125" style="89" customWidth="1"/>
    <col min="262" max="262" width="18.83203125" style="89" customWidth="1"/>
    <col min="263" max="263" width="7.1640625" style="89" customWidth="1"/>
    <col min="264" max="264" width="4.5" style="89" customWidth="1"/>
    <col min="265" max="265" width="6.5" style="89" customWidth="1"/>
    <col min="266" max="266" width="9.6640625" style="89" customWidth="1"/>
    <col min="267" max="267" width="10.5" style="89" customWidth="1"/>
    <col min="268" max="515" width="11.5" style="89"/>
    <col min="516" max="516" width="9.33203125" style="89" customWidth="1"/>
    <col min="517" max="517" width="11.33203125" style="89" customWidth="1"/>
    <col min="518" max="518" width="18.83203125" style="89" customWidth="1"/>
    <col min="519" max="519" width="7.1640625" style="89" customWidth="1"/>
    <col min="520" max="520" width="4.5" style="89" customWidth="1"/>
    <col min="521" max="521" width="6.5" style="89" customWidth="1"/>
    <col min="522" max="522" width="9.6640625" style="89" customWidth="1"/>
    <col min="523" max="523" width="10.5" style="89" customWidth="1"/>
    <col min="524" max="771" width="11.5" style="89"/>
    <col min="772" max="772" width="9.33203125" style="89" customWidth="1"/>
    <col min="773" max="773" width="11.33203125" style="89" customWidth="1"/>
    <col min="774" max="774" width="18.83203125" style="89" customWidth="1"/>
    <col min="775" max="775" width="7.1640625" style="89" customWidth="1"/>
    <col min="776" max="776" width="4.5" style="89" customWidth="1"/>
    <col min="777" max="777" width="6.5" style="89" customWidth="1"/>
    <col min="778" max="778" width="9.6640625" style="89" customWidth="1"/>
    <col min="779" max="779" width="10.5" style="89" customWidth="1"/>
    <col min="780" max="1027" width="11.5" style="89"/>
    <col min="1028" max="1028" width="9.33203125" style="89" customWidth="1"/>
    <col min="1029" max="1029" width="11.33203125" style="89" customWidth="1"/>
    <col min="1030" max="1030" width="18.83203125" style="89" customWidth="1"/>
    <col min="1031" max="1031" width="7.1640625" style="89" customWidth="1"/>
    <col min="1032" max="1032" width="4.5" style="89" customWidth="1"/>
    <col min="1033" max="1033" width="6.5" style="89" customWidth="1"/>
    <col min="1034" max="1034" width="9.6640625" style="89" customWidth="1"/>
    <col min="1035" max="1035" width="10.5" style="89" customWidth="1"/>
    <col min="1036" max="1283" width="11.5" style="89"/>
    <col min="1284" max="1284" width="9.33203125" style="89" customWidth="1"/>
    <col min="1285" max="1285" width="11.33203125" style="89" customWidth="1"/>
    <col min="1286" max="1286" width="18.83203125" style="89" customWidth="1"/>
    <col min="1287" max="1287" width="7.1640625" style="89" customWidth="1"/>
    <col min="1288" max="1288" width="4.5" style="89" customWidth="1"/>
    <col min="1289" max="1289" width="6.5" style="89" customWidth="1"/>
    <col min="1290" max="1290" width="9.6640625" style="89" customWidth="1"/>
    <col min="1291" max="1291" width="10.5" style="89" customWidth="1"/>
    <col min="1292" max="1539" width="11.5" style="89"/>
    <col min="1540" max="1540" width="9.33203125" style="89" customWidth="1"/>
    <col min="1541" max="1541" width="11.33203125" style="89" customWidth="1"/>
    <col min="1542" max="1542" width="18.83203125" style="89" customWidth="1"/>
    <col min="1543" max="1543" width="7.1640625" style="89" customWidth="1"/>
    <col min="1544" max="1544" width="4.5" style="89" customWidth="1"/>
    <col min="1545" max="1545" width="6.5" style="89" customWidth="1"/>
    <col min="1546" max="1546" width="9.6640625" style="89" customWidth="1"/>
    <col min="1547" max="1547" width="10.5" style="89" customWidth="1"/>
    <col min="1548" max="1795" width="11.5" style="89"/>
    <col min="1796" max="1796" width="9.33203125" style="89" customWidth="1"/>
    <col min="1797" max="1797" width="11.33203125" style="89" customWidth="1"/>
    <col min="1798" max="1798" width="18.83203125" style="89" customWidth="1"/>
    <col min="1799" max="1799" width="7.1640625" style="89" customWidth="1"/>
    <col min="1800" max="1800" width="4.5" style="89" customWidth="1"/>
    <col min="1801" max="1801" width="6.5" style="89" customWidth="1"/>
    <col min="1802" max="1802" width="9.6640625" style="89" customWidth="1"/>
    <col min="1803" max="1803" width="10.5" style="89" customWidth="1"/>
    <col min="1804" max="2051" width="11.5" style="89"/>
    <col min="2052" max="2052" width="9.33203125" style="89" customWidth="1"/>
    <col min="2053" max="2053" width="11.33203125" style="89" customWidth="1"/>
    <col min="2054" max="2054" width="18.83203125" style="89" customWidth="1"/>
    <col min="2055" max="2055" width="7.1640625" style="89" customWidth="1"/>
    <col min="2056" max="2056" width="4.5" style="89" customWidth="1"/>
    <col min="2057" max="2057" width="6.5" style="89" customWidth="1"/>
    <col min="2058" max="2058" width="9.6640625" style="89" customWidth="1"/>
    <col min="2059" max="2059" width="10.5" style="89" customWidth="1"/>
    <col min="2060" max="2307" width="11.5" style="89"/>
    <col min="2308" max="2308" width="9.33203125" style="89" customWidth="1"/>
    <col min="2309" max="2309" width="11.33203125" style="89" customWidth="1"/>
    <col min="2310" max="2310" width="18.83203125" style="89" customWidth="1"/>
    <col min="2311" max="2311" width="7.1640625" style="89" customWidth="1"/>
    <col min="2312" max="2312" width="4.5" style="89" customWidth="1"/>
    <col min="2313" max="2313" width="6.5" style="89" customWidth="1"/>
    <col min="2314" max="2314" width="9.6640625" style="89" customWidth="1"/>
    <col min="2315" max="2315" width="10.5" style="89" customWidth="1"/>
    <col min="2316" max="2563" width="11.5" style="89"/>
    <col min="2564" max="2564" width="9.33203125" style="89" customWidth="1"/>
    <col min="2565" max="2565" width="11.33203125" style="89" customWidth="1"/>
    <col min="2566" max="2566" width="18.83203125" style="89" customWidth="1"/>
    <col min="2567" max="2567" width="7.1640625" style="89" customWidth="1"/>
    <col min="2568" max="2568" width="4.5" style="89" customWidth="1"/>
    <col min="2569" max="2569" width="6.5" style="89" customWidth="1"/>
    <col min="2570" max="2570" width="9.6640625" style="89" customWidth="1"/>
    <col min="2571" max="2571" width="10.5" style="89" customWidth="1"/>
    <col min="2572" max="2819" width="11.5" style="89"/>
    <col min="2820" max="2820" width="9.33203125" style="89" customWidth="1"/>
    <col min="2821" max="2821" width="11.33203125" style="89" customWidth="1"/>
    <col min="2822" max="2822" width="18.83203125" style="89" customWidth="1"/>
    <col min="2823" max="2823" width="7.1640625" style="89" customWidth="1"/>
    <col min="2824" max="2824" width="4.5" style="89" customWidth="1"/>
    <col min="2825" max="2825" width="6.5" style="89" customWidth="1"/>
    <col min="2826" max="2826" width="9.6640625" style="89" customWidth="1"/>
    <col min="2827" max="2827" width="10.5" style="89" customWidth="1"/>
    <col min="2828" max="3075" width="11.5" style="89"/>
    <col min="3076" max="3076" width="9.33203125" style="89" customWidth="1"/>
    <col min="3077" max="3077" width="11.33203125" style="89" customWidth="1"/>
    <col min="3078" max="3078" width="18.83203125" style="89" customWidth="1"/>
    <col min="3079" max="3079" width="7.1640625" style="89" customWidth="1"/>
    <col min="3080" max="3080" width="4.5" style="89" customWidth="1"/>
    <col min="3081" max="3081" width="6.5" style="89" customWidth="1"/>
    <col min="3082" max="3082" width="9.6640625" style="89" customWidth="1"/>
    <col min="3083" max="3083" width="10.5" style="89" customWidth="1"/>
    <col min="3084" max="3331" width="11.5" style="89"/>
    <col min="3332" max="3332" width="9.33203125" style="89" customWidth="1"/>
    <col min="3333" max="3333" width="11.33203125" style="89" customWidth="1"/>
    <col min="3334" max="3334" width="18.83203125" style="89" customWidth="1"/>
    <col min="3335" max="3335" width="7.1640625" style="89" customWidth="1"/>
    <col min="3336" max="3336" width="4.5" style="89" customWidth="1"/>
    <col min="3337" max="3337" width="6.5" style="89" customWidth="1"/>
    <col min="3338" max="3338" width="9.6640625" style="89" customWidth="1"/>
    <col min="3339" max="3339" width="10.5" style="89" customWidth="1"/>
    <col min="3340" max="3587" width="11.5" style="89"/>
    <col min="3588" max="3588" width="9.33203125" style="89" customWidth="1"/>
    <col min="3589" max="3589" width="11.33203125" style="89" customWidth="1"/>
    <col min="3590" max="3590" width="18.83203125" style="89" customWidth="1"/>
    <col min="3591" max="3591" width="7.1640625" style="89" customWidth="1"/>
    <col min="3592" max="3592" width="4.5" style="89" customWidth="1"/>
    <col min="3593" max="3593" width="6.5" style="89" customWidth="1"/>
    <col min="3594" max="3594" width="9.6640625" style="89" customWidth="1"/>
    <col min="3595" max="3595" width="10.5" style="89" customWidth="1"/>
    <col min="3596" max="3843" width="11.5" style="89"/>
    <col min="3844" max="3844" width="9.33203125" style="89" customWidth="1"/>
    <col min="3845" max="3845" width="11.33203125" style="89" customWidth="1"/>
    <col min="3846" max="3846" width="18.83203125" style="89" customWidth="1"/>
    <col min="3847" max="3847" width="7.1640625" style="89" customWidth="1"/>
    <col min="3848" max="3848" width="4.5" style="89" customWidth="1"/>
    <col min="3849" max="3849" width="6.5" style="89" customWidth="1"/>
    <col min="3850" max="3850" width="9.6640625" style="89" customWidth="1"/>
    <col min="3851" max="3851" width="10.5" style="89" customWidth="1"/>
    <col min="3852" max="4099" width="11.5" style="89"/>
    <col min="4100" max="4100" width="9.33203125" style="89" customWidth="1"/>
    <col min="4101" max="4101" width="11.33203125" style="89" customWidth="1"/>
    <col min="4102" max="4102" width="18.83203125" style="89" customWidth="1"/>
    <col min="4103" max="4103" width="7.1640625" style="89" customWidth="1"/>
    <col min="4104" max="4104" width="4.5" style="89" customWidth="1"/>
    <col min="4105" max="4105" width="6.5" style="89" customWidth="1"/>
    <col min="4106" max="4106" width="9.6640625" style="89" customWidth="1"/>
    <col min="4107" max="4107" width="10.5" style="89" customWidth="1"/>
    <col min="4108" max="4355" width="11.5" style="89"/>
    <col min="4356" max="4356" width="9.33203125" style="89" customWidth="1"/>
    <col min="4357" max="4357" width="11.33203125" style="89" customWidth="1"/>
    <col min="4358" max="4358" width="18.83203125" style="89" customWidth="1"/>
    <col min="4359" max="4359" width="7.1640625" style="89" customWidth="1"/>
    <col min="4360" max="4360" width="4.5" style="89" customWidth="1"/>
    <col min="4361" max="4361" width="6.5" style="89" customWidth="1"/>
    <col min="4362" max="4362" width="9.6640625" style="89" customWidth="1"/>
    <col min="4363" max="4363" width="10.5" style="89" customWidth="1"/>
    <col min="4364" max="4611" width="11.5" style="89"/>
    <col min="4612" max="4612" width="9.33203125" style="89" customWidth="1"/>
    <col min="4613" max="4613" width="11.33203125" style="89" customWidth="1"/>
    <col min="4614" max="4614" width="18.83203125" style="89" customWidth="1"/>
    <col min="4615" max="4615" width="7.1640625" style="89" customWidth="1"/>
    <col min="4616" max="4616" width="4.5" style="89" customWidth="1"/>
    <col min="4617" max="4617" width="6.5" style="89" customWidth="1"/>
    <col min="4618" max="4618" width="9.6640625" style="89" customWidth="1"/>
    <col min="4619" max="4619" width="10.5" style="89" customWidth="1"/>
    <col min="4620" max="4867" width="11.5" style="89"/>
    <col min="4868" max="4868" width="9.33203125" style="89" customWidth="1"/>
    <col min="4869" max="4869" width="11.33203125" style="89" customWidth="1"/>
    <col min="4870" max="4870" width="18.83203125" style="89" customWidth="1"/>
    <col min="4871" max="4871" width="7.1640625" style="89" customWidth="1"/>
    <col min="4872" max="4872" width="4.5" style="89" customWidth="1"/>
    <col min="4873" max="4873" width="6.5" style="89" customWidth="1"/>
    <col min="4874" max="4874" width="9.6640625" style="89" customWidth="1"/>
    <col min="4875" max="4875" width="10.5" style="89" customWidth="1"/>
    <col min="4876" max="5123" width="11.5" style="89"/>
    <col min="5124" max="5124" width="9.33203125" style="89" customWidth="1"/>
    <col min="5125" max="5125" width="11.33203125" style="89" customWidth="1"/>
    <col min="5126" max="5126" width="18.83203125" style="89" customWidth="1"/>
    <col min="5127" max="5127" width="7.1640625" style="89" customWidth="1"/>
    <col min="5128" max="5128" width="4.5" style="89" customWidth="1"/>
    <col min="5129" max="5129" width="6.5" style="89" customWidth="1"/>
    <col min="5130" max="5130" width="9.6640625" style="89" customWidth="1"/>
    <col min="5131" max="5131" width="10.5" style="89" customWidth="1"/>
    <col min="5132" max="5379" width="11.5" style="89"/>
    <col min="5380" max="5380" width="9.33203125" style="89" customWidth="1"/>
    <col min="5381" max="5381" width="11.33203125" style="89" customWidth="1"/>
    <col min="5382" max="5382" width="18.83203125" style="89" customWidth="1"/>
    <col min="5383" max="5383" width="7.1640625" style="89" customWidth="1"/>
    <col min="5384" max="5384" width="4.5" style="89" customWidth="1"/>
    <col min="5385" max="5385" width="6.5" style="89" customWidth="1"/>
    <col min="5386" max="5386" width="9.6640625" style="89" customWidth="1"/>
    <col min="5387" max="5387" width="10.5" style="89" customWidth="1"/>
    <col min="5388" max="5635" width="11.5" style="89"/>
    <col min="5636" max="5636" width="9.33203125" style="89" customWidth="1"/>
    <col min="5637" max="5637" width="11.33203125" style="89" customWidth="1"/>
    <col min="5638" max="5638" width="18.83203125" style="89" customWidth="1"/>
    <col min="5639" max="5639" width="7.1640625" style="89" customWidth="1"/>
    <col min="5640" max="5640" width="4.5" style="89" customWidth="1"/>
    <col min="5641" max="5641" width="6.5" style="89" customWidth="1"/>
    <col min="5642" max="5642" width="9.6640625" style="89" customWidth="1"/>
    <col min="5643" max="5643" width="10.5" style="89" customWidth="1"/>
    <col min="5644" max="5891" width="11.5" style="89"/>
    <col min="5892" max="5892" width="9.33203125" style="89" customWidth="1"/>
    <col min="5893" max="5893" width="11.33203125" style="89" customWidth="1"/>
    <col min="5894" max="5894" width="18.83203125" style="89" customWidth="1"/>
    <col min="5895" max="5895" width="7.1640625" style="89" customWidth="1"/>
    <col min="5896" max="5896" width="4.5" style="89" customWidth="1"/>
    <col min="5897" max="5897" width="6.5" style="89" customWidth="1"/>
    <col min="5898" max="5898" width="9.6640625" style="89" customWidth="1"/>
    <col min="5899" max="5899" width="10.5" style="89" customWidth="1"/>
    <col min="5900" max="6147" width="11.5" style="89"/>
    <col min="6148" max="6148" width="9.33203125" style="89" customWidth="1"/>
    <col min="6149" max="6149" width="11.33203125" style="89" customWidth="1"/>
    <col min="6150" max="6150" width="18.83203125" style="89" customWidth="1"/>
    <col min="6151" max="6151" width="7.1640625" style="89" customWidth="1"/>
    <col min="6152" max="6152" width="4.5" style="89" customWidth="1"/>
    <col min="6153" max="6153" width="6.5" style="89" customWidth="1"/>
    <col min="6154" max="6154" width="9.6640625" style="89" customWidth="1"/>
    <col min="6155" max="6155" width="10.5" style="89" customWidth="1"/>
    <col min="6156" max="6403" width="11.5" style="89"/>
    <col min="6404" max="6404" width="9.33203125" style="89" customWidth="1"/>
    <col min="6405" max="6405" width="11.33203125" style="89" customWidth="1"/>
    <col min="6406" max="6406" width="18.83203125" style="89" customWidth="1"/>
    <col min="6407" max="6407" width="7.1640625" style="89" customWidth="1"/>
    <col min="6408" max="6408" width="4.5" style="89" customWidth="1"/>
    <col min="6409" max="6409" width="6.5" style="89" customWidth="1"/>
    <col min="6410" max="6410" width="9.6640625" style="89" customWidth="1"/>
    <col min="6411" max="6411" width="10.5" style="89" customWidth="1"/>
    <col min="6412" max="6659" width="11.5" style="89"/>
    <col min="6660" max="6660" width="9.33203125" style="89" customWidth="1"/>
    <col min="6661" max="6661" width="11.33203125" style="89" customWidth="1"/>
    <col min="6662" max="6662" width="18.83203125" style="89" customWidth="1"/>
    <col min="6663" max="6663" width="7.1640625" style="89" customWidth="1"/>
    <col min="6664" max="6664" width="4.5" style="89" customWidth="1"/>
    <col min="6665" max="6665" width="6.5" style="89" customWidth="1"/>
    <col min="6666" max="6666" width="9.6640625" style="89" customWidth="1"/>
    <col min="6667" max="6667" width="10.5" style="89" customWidth="1"/>
    <col min="6668" max="6915" width="11.5" style="89"/>
    <col min="6916" max="6916" width="9.33203125" style="89" customWidth="1"/>
    <col min="6917" max="6917" width="11.33203125" style="89" customWidth="1"/>
    <col min="6918" max="6918" width="18.83203125" style="89" customWidth="1"/>
    <col min="6919" max="6919" width="7.1640625" style="89" customWidth="1"/>
    <col min="6920" max="6920" width="4.5" style="89" customWidth="1"/>
    <col min="6921" max="6921" width="6.5" style="89" customWidth="1"/>
    <col min="6922" max="6922" width="9.6640625" style="89" customWidth="1"/>
    <col min="6923" max="6923" width="10.5" style="89" customWidth="1"/>
    <col min="6924" max="7171" width="11.5" style="89"/>
    <col min="7172" max="7172" width="9.33203125" style="89" customWidth="1"/>
    <col min="7173" max="7173" width="11.33203125" style="89" customWidth="1"/>
    <col min="7174" max="7174" width="18.83203125" style="89" customWidth="1"/>
    <col min="7175" max="7175" width="7.1640625" style="89" customWidth="1"/>
    <col min="7176" max="7176" width="4.5" style="89" customWidth="1"/>
    <col min="7177" max="7177" width="6.5" style="89" customWidth="1"/>
    <col min="7178" max="7178" width="9.6640625" style="89" customWidth="1"/>
    <col min="7179" max="7179" width="10.5" style="89" customWidth="1"/>
    <col min="7180" max="7427" width="11.5" style="89"/>
    <col min="7428" max="7428" width="9.33203125" style="89" customWidth="1"/>
    <col min="7429" max="7429" width="11.33203125" style="89" customWidth="1"/>
    <col min="7430" max="7430" width="18.83203125" style="89" customWidth="1"/>
    <col min="7431" max="7431" width="7.1640625" style="89" customWidth="1"/>
    <col min="7432" max="7432" width="4.5" style="89" customWidth="1"/>
    <col min="7433" max="7433" width="6.5" style="89" customWidth="1"/>
    <col min="7434" max="7434" width="9.6640625" style="89" customWidth="1"/>
    <col min="7435" max="7435" width="10.5" style="89" customWidth="1"/>
    <col min="7436" max="7683" width="11.5" style="89"/>
    <col min="7684" max="7684" width="9.33203125" style="89" customWidth="1"/>
    <col min="7685" max="7685" width="11.33203125" style="89" customWidth="1"/>
    <col min="7686" max="7686" width="18.83203125" style="89" customWidth="1"/>
    <col min="7687" max="7687" width="7.1640625" style="89" customWidth="1"/>
    <col min="7688" max="7688" width="4.5" style="89" customWidth="1"/>
    <col min="7689" max="7689" width="6.5" style="89" customWidth="1"/>
    <col min="7690" max="7690" width="9.6640625" style="89" customWidth="1"/>
    <col min="7691" max="7691" width="10.5" style="89" customWidth="1"/>
    <col min="7692" max="7939" width="11.5" style="89"/>
    <col min="7940" max="7940" width="9.33203125" style="89" customWidth="1"/>
    <col min="7941" max="7941" width="11.33203125" style="89" customWidth="1"/>
    <col min="7942" max="7942" width="18.83203125" style="89" customWidth="1"/>
    <col min="7943" max="7943" width="7.1640625" style="89" customWidth="1"/>
    <col min="7944" max="7944" width="4.5" style="89" customWidth="1"/>
    <col min="7945" max="7945" width="6.5" style="89" customWidth="1"/>
    <col min="7946" max="7946" width="9.6640625" style="89" customWidth="1"/>
    <col min="7947" max="7947" width="10.5" style="89" customWidth="1"/>
    <col min="7948" max="8195" width="11.5" style="89"/>
    <col min="8196" max="8196" width="9.33203125" style="89" customWidth="1"/>
    <col min="8197" max="8197" width="11.33203125" style="89" customWidth="1"/>
    <col min="8198" max="8198" width="18.83203125" style="89" customWidth="1"/>
    <col min="8199" max="8199" width="7.1640625" style="89" customWidth="1"/>
    <col min="8200" max="8200" width="4.5" style="89" customWidth="1"/>
    <col min="8201" max="8201" width="6.5" style="89" customWidth="1"/>
    <col min="8202" max="8202" width="9.6640625" style="89" customWidth="1"/>
    <col min="8203" max="8203" width="10.5" style="89" customWidth="1"/>
    <col min="8204" max="8451" width="11.5" style="89"/>
    <col min="8452" max="8452" width="9.33203125" style="89" customWidth="1"/>
    <col min="8453" max="8453" width="11.33203125" style="89" customWidth="1"/>
    <col min="8454" max="8454" width="18.83203125" style="89" customWidth="1"/>
    <col min="8455" max="8455" width="7.1640625" style="89" customWidth="1"/>
    <col min="8456" max="8456" width="4.5" style="89" customWidth="1"/>
    <col min="8457" max="8457" width="6.5" style="89" customWidth="1"/>
    <col min="8458" max="8458" width="9.6640625" style="89" customWidth="1"/>
    <col min="8459" max="8459" width="10.5" style="89" customWidth="1"/>
    <col min="8460" max="8707" width="11.5" style="89"/>
    <col min="8708" max="8708" width="9.33203125" style="89" customWidth="1"/>
    <col min="8709" max="8709" width="11.33203125" style="89" customWidth="1"/>
    <col min="8710" max="8710" width="18.83203125" style="89" customWidth="1"/>
    <col min="8711" max="8711" width="7.1640625" style="89" customWidth="1"/>
    <col min="8712" max="8712" width="4.5" style="89" customWidth="1"/>
    <col min="8713" max="8713" width="6.5" style="89" customWidth="1"/>
    <col min="8714" max="8714" width="9.6640625" style="89" customWidth="1"/>
    <col min="8715" max="8715" width="10.5" style="89" customWidth="1"/>
    <col min="8716" max="8963" width="11.5" style="89"/>
    <col min="8964" max="8964" width="9.33203125" style="89" customWidth="1"/>
    <col min="8965" max="8965" width="11.33203125" style="89" customWidth="1"/>
    <col min="8966" max="8966" width="18.83203125" style="89" customWidth="1"/>
    <col min="8967" max="8967" width="7.1640625" style="89" customWidth="1"/>
    <col min="8968" max="8968" width="4.5" style="89" customWidth="1"/>
    <col min="8969" max="8969" width="6.5" style="89" customWidth="1"/>
    <col min="8970" max="8970" width="9.6640625" style="89" customWidth="1"/>
    <col min="8971" max="8971" width="10.5" style="89" customWidth="1"/>
    <col min="8972" max="9219" width="11.5" style="89"/>
    <col min="9220" max="9220" width="9.33203125" style="89" customWidth="1"/>
    <col min="9221" max="9221" width="11.33203125" style="89" customWidth="1"/>
    <col min="9222" max="9222" width="18.83203125" style="89" customWidth="1"/>
    <col min="9223" max="9223" width="7.1640625" style="89" customWidth="1"/>
    <col min="9224" max="9224" width="4.5" style="89" customWidth="1"/>
    <col min="9225" max="9225" width="6.5" style="89" customWidth="1"/>
    <col min="9226" max="9226" width="9.6640625" style="89" customWidth="1"/>
    <col min="9227" max="9227" width="10.5" style="89" customWidth="1"/>
    <col min="9228" max="9475" width="11.5" style="89"/>
    <col min="9476" max="9476" width="9.33203125" style="89" customWidth="1"/>
    <col min="9477" max="9477" width="11.33203125" style="89" customWidth="1"/>
    <col min="9478" max="9478" width="18.83203125" style="89" customWidth="1"/>
    <col min="9479" max="9479" width="7.1640625" style="89" customWidth="1"/>
    <col min="9480" max="9480" width="4.5" style="89" customWidth="1"/>
    <col min="9481" max="9481" width="6.5" style="89" customWidth="1"/>
    <col min="9482" max="9482" width="9.6640625" style="89" customWidth="1"/>
    <col min="9483" max="9483" width="10.5" style="89" customWidth="1"/>
    <col min="9484" max="9731" width="11.5" style="89"/>
    <col min="9732" max="9732" width="9.33203125" style="89" customWidth="1"/>
    <col min="9733" max="9733" width="11.33203125" style="89" customWidth="1"/>
    <col min="9734" max="9734" width="18.83203125" style="89" customWidth="1"/>
    <col min="9735" max="9735" width="7.1640625" style="89" customWidth="1"/>
    <col min="9736" max="9736" width="4.5" style="89" customWidth="1"/>
    <col min="9737" max="9737" width="6.5" style="89" customWidth="1"/>
    <col min="9738" max="9738" width="9.6640625" style="89" customWidth="1"/>
    <col min="9739" max="9739" width="10.5" style="89" customWidth="1"/>
    <col min="9740" max="9987" width="11.5" style="89"/>
    <col min="9988" max="9988" width="9.33203125" style="89" customWidth="1"/>
    <col min="9989" max="9989" width="11.33203125" style="89" customWidth="1"/>
    <col min="9990" max="9990" width="18.83203125" style="89" customWidth="1"/>
    <col min="9991" max="9991" width="7.1640625" style="89" customWidth="1"/>
    <col min="9992" max="9992" width="4.5" style="89" customWidth="1"/>
    <col min="9993" max="9993" width="6.5" style="89" customWidth="1"/>
    <col min="9994" max="9994" width="9.6640625" style="89" customWidth="1"/>
    <col min="9995" max="9995" width="10.5" style="89" customWidth="1"/>
    <col min="9996" max="10243" width="11.5" style="89"/>
    <col min="10244" max="10244" width="9.33203125" style="89" customWidth="1"/>
    <col min="10245" max="10245" width="11.33203125" style="89" customWidth="1"/>
    <col min="10246" max="10246" width="18.83203125" style="89" customWidth="1"/>
    <col min="10247" max="10247" width="7.1640625" style="89" customWidth="1"/>
    <col min="10248" max="10248" width="4.5" style="89" customWidth="1"/>
    <col min="10249" max="10249" width="6.5" style="89" customWidth="1"/>
    <col min="10250" max="10250" width="9.6640625" style="89" customWidth="1"/>
    <col min="10251" max="10251" width="10.5" style="89" customWidth="1"/>
    <col min="10252" max="10499" width="11.5" style="89"/>
    <col min="10500" max="10500" width="9.33203125" style="89" customWidth="1"/>
    <col min="10501" max="10501" width="11.33203125" style="89" customWidth="1"/>
    <col min="10502" max="10502" width="18.83203125" style="89" customWidth="1"/>
    <col min="10503" max="10503" width="7.1640625" style="89" customWidth="1"/>
    <col min="10504" max="10504" width="4.5" style="89" customWidth="1"/>
    <col min="10505" max="10505" width="6.5" style="89" customWidth="1"/>
    <col min="10506" max="10506" width="9.6640625" style="89" customWidth="1"/>
    <col min="10507" max="10507" width="10.5" style="89" customWidth="1"/>
    <col min="10508" max="10755" width="11.5" style="89"/>
    <col min="10756" max="10756" width="9.33203125" style="89" customWidth="1"/>
    <col min="10757" max="10757" width="11.33203125" style="89" customWidth="1"/>
    <col min="10758" max="10758" width="18.83203125" style="89" customWidth="1"/>
    <col min="10759" max="10759" width="7.1640625" style="89" customWidth="1"/>
    <col min="10760" max="10760" width="4.5" style="89" customWidth="1"/>
    <col min="10761" max="10761" width="6.5" style="89" customWidth="1"/>
    <col min="10762" max="10762" width="9.6640625" style="89" customWidth="1"/>
    <col min="10763" max="10763" width="10.5" style="89" customWidth="1"/>
    <col min="10764" max="11011" width="11.5" style="89"/>
    <col min="11012" max="11012" width="9.33203125" style="89" customWidth="1"/>
    <col min="11013" max="11013" width="11.33203125" style="89" customWidth="1"/>
    <col min="11014" max="11014" width="18.83203125" style="89" customWidth="1"/>
    <col min="11015" max="11015" width="7.1640625" style="89" customWidth="1"/>
    <col min="11016" max="11016" width="4.5" style="89" customWidth="1"/>
    <col min="11017" max="11017" width="6.5" style="89" customWidth="1"/>
    <col min="11018" max="11018" width="9.6640625" style="89" customWidth="1"/>
    <col min="11019" max="11019" width="10.5" style="89" customWidth="1"/>
    <col min="11020" max="11267" width="11.5" style="89"/>
    <col min="11268" max="11268" width="9.33203125" style="89" customWidth="1"/>
    <col min="11269" max="11269" width="11.33203125" style="89" customWidth="1"/>
    <col min="11270" max="11270" width="18.83203125" style="89" customWidth="1"/>
    <col min="11271" max="11271" width="7.1640625" style="89" customWidth="1"/>
    <col min="11272" max="11272" width="4.5" style="89" customWidth="1"/>
    <col min="11273" max="11273" width="6.5" style="89" customWidth="1"/>
    <col min="11274" max="11274" width="9.6640625" style="89" customWidth="1"/>
    <col min="11275" max="11275" width="10.5" style="89" customWidth="1"/>
    <col min="11276" max="11523" width="11.5" style="89"/>
    <col min="11524" max="11524" width="9.33203125" style="89" customWidth="1"/>
    <col min="11525" max="11525" width="11.33203125" style="89" customWidth="1"/>
    <col min="11526" max="11526" width="18.83203125" style="89" customWidth="1"/>
    <col min="11527" max="11527" width="7.1640625" style="89" customWidth="1"/>
    <col min="11528" max="11528" width="4.5" style="89" customWidth="1"/>
    <col min="11529" max="11529" width="6.5" style="89" customWidth="1"/>
    <col min="11530" max="11530" width="9.6640625" style="89" customWidth="1"/>
    <col min="11531" max="11531" width="10.5" style="89" customWidth="1"/>
    <col min="11532" max="11779" width="11.5" style="89"/>
    <col min="11780" max="11780" width="9.33203125" style="89" customWidth="1"/>
    <col min="11781" max="11781" width="11.33203125" style="89" customWidth="1"/>
    <col min="11782" max="11782" width="18.83203125" style="89" customWidth="1"/>
    <col min="11783" max="11783" width="7.1640625" style="89" customWidth="1"/>
    <col min="11784" max="11784" width="4.5" style="89" customWidth="1"/>
    <col min="11785" max="11785" width="6.5" style="89" customWidth="1"/>
    <col min="11786" max="11786" width="9.6640625" style="89" customWidth="1"/>
    <col min="11787" max="11787" width="10.5" style="89" customWidth="1"/>
    <col min="11788" max="12035" width="11.5" style="89"/>
    <col min="12036" max="12036" width="9.33203125" style="89" customWidth="1"/>
    <col min="12037" max="12037" width="11.33203125" style="89" customWidth="1"/>
    <col min="12038" max="12038" width="18.83203125" style="89" customWidth="1"/>
    <col min="12039" max="12039" width="7.1640625" style="89" customWidth="1"/>
    <col min="12040" max="12040" width="4.5" style="89" customWidth="1"/>
    <col min="12041" max="12041" width="6.5" style="89" customWidth="1"/>
    <col min="12042" max="12042" width="9.6640625" style="89" customWidth="1"/>
    <col min="12043" max="12043" width="10.5" style="89" customWidth="1"/>
    <col min="12044" max="12291" width="11.5" style="89"/>
    <col min="12292" max="12292" width="9.33203125" style="89" customWidth="1"/>
    <col min="12293" max="12293" width="11.33203125" style="89" customWidth="1"/>
    <col min="12294" max="12294" width="18.83203125" style="89" customWidth="1"/>
    <col min="12295" max="12295" width="7.1640625" style="89" customWidth="1"/>
    <col min="12296" max="12296" width="4.5" style="89" customWidth="1"/>
    <col min="12297" max="12297" width="6.5" style="89" customWidth="1"/>
    <col min="12298" max="12298" width="9.6640625" style="89" customWidth="1"/>
    <col min="12299" max="12299" width="10.5" style="89" customWidth="1"/>
    <col min="12300" max="12547" width="11.5" style="89"/>
    <col min="12548" max="12548" width="9.33203125" style="89" customWidth="1"/>
    <col min="12549" max="12549" width="11.33203125" style="89" customWidth="1"/>
    <col min="12550" max="12550" width="18.83203125" style="89" customWidth="1"/>
    <col min="12551" max="12551" width="7.1640625" style="89" customWidth="1"/>
    <col min="12552" max="12552" width="4.5" style="89" customWidth="1"/>
    <col min="12553" max="12553" width="6.5" style="89" customWidth="1"/>
    <col min="12554" max="12554" width="9.6640625" style="89" customWidth="1"/>
    <col min="12555" max="12555" width="10.5" style="89" customWidth="1"/>
    <col min="12556" max="12803" width="11.5" style="89"/>
    <col min="12804" max="12804" width="9.33203125" style="89" customWidth="1"/>
    <col min="12805" max="12805" width="11.33203125" style="89" customWidth="1"/>
    <col min="12806" max="12806" width="18.83203125" style="89" customWidth="1"/>
    <col min="12807" max="12807" width="7.1640625" style="89" customWidth="1"/>
    <col min="12808" max="12808" width="4.5" style="89" customWidth="1"/>
    <col min="12809" max="12809" width="6.5" style="89" customWidth="1"/>
    <col min="12810" max="12810" width="9.6640625" style="89" customWidth="1"/>
    <col min="12811" max="12811" width="10.5" style="89" customWidth="1"/>
    <col min="12812" max="13059" width="11.5" style="89"/>
    <col min="13060" max="13060" width="9.33203125" style="89" customWidth="1"/>
    <col min="13061" max="13061" width="11.33203125" style="89" customWidth="1"/>
    <col min="13062" max="13062" width="18.83203125" style="89" customWidth="1"/>
    <col min="13063" max="13063" width="7.1640625" style="89" customWidth="1"/>
    <col min="13064" max="13064" width="4.5" style="89" customWidth="1"/>
    <col min="13065" max="13065" width="6.5" style="89" customWidth="1"/>
    <col min="13066" max="13066" width="9.6640625" style="89" customWidth="1"/>
    <col min="13067" max="13067" width="10.5" style="89" customWidth="1"/>
    <col min="13068" max="13315" width="11.5" style="89"/>
    <col min="13316" max="13316" width="9.33203125" style="89" customWidth="1"/>
    <col min="13317" max="13317" width="11.33203125" style="89" customWidth="1"/>
    <col min="13318" max="13318" width="18.83203125" style="89" customWidth="1"/>
    <col min="13319" max="13319" width="7.1640625" style="89" customWidth="1"/>
    <col min="13320" max="13320" width="4.5" style="89" customWidth="1"/>
    <col min="13321" max="13321" width="6.5" style="89" customWidth="1"/>
    <col min="13322" max="13322" width="9.6640625" style="89" customWidth="1"/>
    <col min="13323" max="13323" width="10.5" style="89" customWidth="1"/>
    <col min="13324" max="13571" width="11.5" style="89"/>
    <col min="13572" max="13572" width="9.33203125" style="89" customWidth="1"/>
    <col min="13573" max="13573" width="11.33203125" style="89" customWidth="1"/>
    <col min="13574" max="13574" width="18.83203125" style="89" customWidth="1"/>
    <col min="13575" max="13575" width="7.1640625" style="89" customWidth="1"/>
    <col min="13576" max="13576" width="4.5" style="89" customWidth="1"/>
    <col min="13577" max="13577" width="6.5" style="89" customWidth="1"/>
    <col min="13578" max="13578" width="9.6640625" style="89" customWidth="1"/>
    <col min="13579" max="13579" width="10.5" style="89" customWidth="1"/>
    <col min="13580" max="13827" width="11.5" style="89"/>
    <col min="13828" max="13828" width="9.33203125" style="89" customWidth="1"/>
    <col min="13829" max="13829" width="11.33203125" style="89" customWidth="1"/>
    <col min="13830" max="13830" width="18.83203125" style="89" customWidth="1"/>
    <col min="13831" max="13831" width="7.1640625" style="89" customWidth="1"/>
    <col min="13832" max="13832" width="4.5" style="89" customWidth="1"/>
    <col min="13833" max="13833" width="6.5" style="89" customWidth="1"/>
    <col min="13834" max="13834" width="9.6640625" style="89" customWidth="1"/>
    <col min="13835" max="13835" width="10.5" style="89" customWidth="1"/>
    <col min="13836" max="14083" width="11.5" style="89"/>
    <col min="14084" max="14084" width="9.33203125" style="89" customWidth="1"/>
    <col min="14085" max="14085" width="11.33203125" style="89" customWidth="1"/>
    <col min="14086" max="14086" width="18.83203125" style="89" customWidth="1"/>
    <col min="14087" max="14087" width="7.1640625" style="89" customWidth="1"/>
    <col min="14088" max="14088" width="4.5" style="89" customWidth="1"/>
    <col min="14089" max="14089" width="6.5" style="89" customWidth="1"/>
    <col min="14090" max="14090" width="9.6640625" style="89" customWidth="1"/>
    <col min="14091" max="14091" width="10.5" style="89" customWidth="1"/>
    <col min="14092" max="14339" width="11.5" style="89"/>
    <col min="14340" max="14340" width="9.33203125" style="89" customWidth="1"/>
    <col min="14341" max="14341" width="11.33203125" style="89" customWidth="1"/>
    <col min="14342" max="14342" width="18.83203125" style="89" customWidth="1"/>
    <col min="14343" max="14343" width="7.1640625" style="89" customWidth="1"/>
    <col min="14344" max="14344" width="4.5" style="89" customWidth="1"/>
    <col min="14345" max="14345" width="6.5" style="89" customWidth="1"/>
    <col min="14346" max="14346" width="9.6640625" style="89" customWidth="1"/>
    <col min="14347" max="14347" width="10.5" style="89" customWidth="1"/>
    <col min="14348" max="14595" width="11.5" style="89"/>
    <col min="14596" max="14596" width="9.33203125" style="89" customWidth="1"/>
    <col min="14597" max="14597" width="11.33203125" style="89" customWidth="1"/>
    <col min="14598" max="14598" width="18.83203125" style="89" customWidth="1"/>
    <col min="14599" max="14599" width="7.1640625" style="89" customWidth="1"/>
    <col min="14600" max="14600" width="4.5" style="89" customWidth="1"/>
    <col min="14601" max="14601" width="6.5" style="89" customWidth="1"/>
    <col min="14602" max="14602" width="9.6640625" style="89" customWidth="1"/>
    <col min="14603" max="14603" width="10.5" style="89" customWidth="1"/>
    <col min="14604" max="14851" width="11.5" style="89"/>
    <col min="14852" max="14852" width="9.33203125" style="89" customWidth="1"/>
    <col min="14853" max="14853" width="11.33203125" style="89" customWidth="1"/>
    <col min="14854" max="14854" width="18.83203125" style="89" customWidth="1"/>
    <col min="14855" max="14855" width="7.1640625" style="89" customWidth="1"/>
    <col min="14856" max="14856" width="4.5" style="89" customWidth="1"/>
    <col min="14857" max="14857" width="6.5" style="89" customWidth="1"/>
    <col min="14858" max="14858" width="9.6640625" style="89" customWidth="1"/>
    <col min="14859" max="14859" width="10.5" style="89" customWidth="1"/>
    <col min="14860" max="15107" width="11.5" style="89"/>
    <col min="15108" max="15108" width="9.33203125" style="89" customWidth="1"/>
    <col min="15109" max="15109" width="11.33203125" style="89" customWidth="1"/>
    <col min="15110" max="15110" width="18.83203125" style="89" customWidth="1"/>
    <col min="15111" max="15111" width="7.1640625" style="89" customWidth="1"/>
    <col min="15112" max="15112" width="4.5" style="89" customWidth="1"/>
    <col min="15113" max="15113" width="6.5" style="89" customWidth="1"/>
    <col min="15114" max="15114" width="9.6640625" style="89" customWidth="1"/>
    <col min="15115" max="15115" width="10.5" style="89" customWidth="1"/>
    <col min="15116" max="15363" width="11.5" style="89"/>
    <col min="15364" max="15364" width="9.33203125" style="89" customWidth="1"/>
    <col min="15365" max="15365" width="11.33203125" style="89" customWidth="1"/>
    <col min="15366" max="15366" width="18.83203125" style="89" customWidth="1"/>
    <col min="15367" max="15367" width="7.1640625" style="89" customWidth="1"/>
    <col min="15368" max="15368" width="4.5" style="89" customWidth="1"/>
    <col min="15369" max="15369" width="6.5" style="89" customWidth="1"/>
    <col min="15370" max="15370" width="9.6640625" style="89" customWidth="1"/>
    <col min="15371" max="15371" width="10.5" style="89" customWidth="1"/>
    <col min="15372" max="15619" width="11.5" style="89"/>
    <col min="15620" max="15620" width="9.33203125" style="89" customWidth="1"/>
    <col min="15621" max="15621" width="11.33203125" style="89" customWidth="1"/>
    <col min="15622" max="15622" width="18.83203125" style="89" customWidth="1"/>
    <col min="15623" max="15623" width="7.1640625" style="89" customWidth="1"/>
    <col min="15624" max="15624" width="4.5" style="89" customWidth="1"/>
    <col min="15625" max="15625" width="6.5" style="89" customWidth="1"/>
    <col min="15626" max="15626" width="9.6640625" style="89" customWidth="1"/>
    <col min="15627" max="15627" width="10.5" style="89" customWidth="1"/>
    <col min="15628" max="15875" width="11.5" style="89"/>
    <col min="15876" max="15876" width="9.33203125" style="89" customWidth="1"/>
    <col min="15877" max="15877" width="11.33203125" style="89" customWidth="1"/>
    <col min="15878" max="15878" width="18.83203125" style="89" customWidth="1"/>
    <col min="15879" max="15879" width="7.1640625" style="89" customWidth="1"/>
    <col min="15880" max="15880" width="4.5" style="89" customWidth="1"/>
    <col min="15881" max="15881" width="6.5" style="89" customWidth="1"/>
    <col min="15882" max="15882" width="9.6640625" style="89" customWidth="1"/>
    <col min="15883" max="15883" width="10.5" style="89" customWidth="1"/>
    <col min="15884" max="16131" width="11.5" style="89"/>
    <col min="16132" max="16132" width="9.33203125" style="89" customWidth="1"/>
    <col min="16133" max="16133" width="11.33203125" style="89" customWidth="1"/>
    <col min="16134" max="16134" width="18.83203125" style="89" customWidth="1"/>
    <col min="16135" max="16135" width="7.1640625" style="89" customWidth="1"/>
    <col min="16136" max="16136" width="4.5" style="89" customWidth="1"/>
    <col min="16137" max="16137" width="6.5" style="89" customWidth="1"/>
    <col min="16138" max="16138" width="9.6640625" style="89" customWidth="1"/>
    <col min="16139" max="16139" width="10.5" style="89" customWidth="1"/>
    <col min="16140" max="16384" width="11.5" style="89"/>
  </cols>
  <sheetData>
    <row r="6" spans="2:11" ht="20" x14ac:dyDescent="0.2">
      <c r="B6" s="86" t="s">
        <v>66</v>
      </c>
      <c r="G6" s="88" t="s">
        <v>4</v>
      </c>
    </row>
    <row r="8" spans="2:11" x14ac:dyDescent="0.2">
      <c r="B8" s="90" t="s">
        <v>68</v>
      </c>
      <c r="G8" s="122" t="s">
        <v>69</v>
      </c>
      <c r="H8" s="92"/>
      <c r="I8" s="115"/>
    </row>
    <row r="9" spans="2:11" x14ac:dyDescent="0.2">
      <c r="B9" s="89"/>
    </row>
    <row r="10" spans="2:11" x14ac:dyDescent="0.2">
      <c r="B10" s="93" t="s">
        <v>70</v>
      </c>
      <c r="C10" s="94" t="s">
        <v>71</v>
      </c>
      <c r="D10" s="84">
        <v>-118</v>
      </c>
      <c r="E10" s="95" t="s">
        <v>11</v>
      </c>
      <c r="G10" s="123" t="s">
        <v>85</v>
      </c>
      <c r="H10" s="117" t="s">
        <v>89</v>
      </c>
      <c r="I10" s="116"/>
      <c r="J10" s="127" t="s">
        <v>87</v>
      </c>
      <c r="K10" s="130" t="s">
        <v>90</v>
      </c>
    </row>
    <row r="11" spans="2:11" x14ac:dyDescent="0.2">
      <c r="B11" s="96"/>
      <c r="C11" s="97" t="s">
        <v>72</v>
      </c>
      <c r="D11" s="83">
        <v>-105</v>
      </c>
      <c r="E11" s="98" t="s">
        <v>11</v>
      </c>
      <c r="G11" s="124">
        <f t="shared" ref="G11:G14" si="0">G12+2</f>
        <v>-108</v>
      </c>
      <c r="H11" s="118" t="s">
        <v>11</v>
      </c>
      <c r="I11" s="99"/>
      <c r="J11" s="128">
        <f>100*NORMDIST(G11,D$10,D$12,1)</f>
        <v>86.673973709749447</v>
      </c>
      <c r="K11" s="131" t="s">
        <v>75</v>
      </c>
    </row>
    <row r="12" spans="2:11" x14ac:dyDescent="0.2">
      <c r="B12" s="100"/>
      <c r="C12" s="101" t="s">
        <v>73</v>
      </c>
      <c r="D12" s="85">
        <v>9</v>
      </c>
      <c r="E12" s="102" t="s">
        <v>13</v>
      </c>
      <c r="G12" s="124">
        <f t="shared" si="0"/>
        <v>-110</v>
      </c>
      <c r="H12" s="118" t="s">
        <v>11</v>
      </c>
      <c r="I12" s="99"/>
      <c r="J12" s="128">
        <f t="shared" ref="J12:J21" si="1">100*NORMDIST(G12,D$10,D$12,1)</f>
        <v>81.296860125455879</v>
      </c>
      <c r="K12" s="131" t="s">
        <v>75</v>
      </c>
    </row>
    <row r="13" spans="2:11" x14ac:dyDescent="0.2">
      <c r="G13" s="124">
        <f t="shared" si="0"/>
        <v>-112</v>
      </c>
      <c r="H13" s="118" t="s">
        <v>11</v>
      </c>
      <c r="I13" s="99"/>
      <c r="J13" s="128">
        <f t="shared" si="1"/>
        <v>74.75074624530771</v>
      </c>
      <c r="K13" s="131" t="s">
        <v>75</v>
      </c>
    </row>
    <row r="14" spans="2:11" x14ac:dyDescent="0.2">
      <c r="B14" s="103" t="s">
        <v>12</v>
      </c>
      <c r="C14" s="104" t="s">
        <v>74</v>
      </c>
      <c r="D14" s="105">
        <f>100*NORMDIST(-D10,-D11,D12,1)</f>
        <v>92.569300177239413</v>
      </c>
      <c r="E14" s="106" t="s">
        <v>75</v>
      </c>
      <c r="G14" s="124">
        <f t="shared" si="0"/>
        <v>-114</v>
      </c>
      <c r="H14" s="118" t="s">
        <v>11</v>
      </c>
      <c r="I14" s="99"/>
      <c r="J14" s="128">
        <f t="shared" si="1"/>
        <v>67.163935671811487</v>
      </c>
      <c r="K14" s="131" t="s">
        <v>75</v>
      </c>
    </row>
    <row r="15" spans="2:11" x14ac:dyDescent="0.2">
      <c r="G15" s="124">
        <f>G16+2</f>
        <v>-116</v>
      </c>
      <c r="H15" s="118" t="s">
        <v>11</v>
      </c>
      <c r="I15" s="99"/>
      <c r="J15" s="128">
        <f t="shared" si="1"/>
        <v>58.792955212905738</v>
      </c>
      <c r="K15" s="131" t="s">
        <v>75</v>
      </c>
    </row>
    <row r="16" spans="2:11" x14ac:dyDescent="0.2">
      <c r="B16" s="89"/>
      <c r="G16" s="124">
        <f>D10</f>
        <v>-118</v>
      </c>
      <c r="H16" s="118" t="s">
        <v>11</v>
      </c>
      <c r="I16" s="99"/>
      <c r="J16" s="128">
        <f t="shared" si="1"/>
        <v>50</v>
      </c>
      <c r="K16" s="131" t="s">
        <v>75</v>
      </c>
    </row>
    <row r="17" spans="2:11" x14ac:dyDescent="0.2">
      <c r="B17" s="89"/>
      <c r="G17" s="124">
        <f>G16-2</f>
        <v>-120</v>
      </c>
      <c r="H17" s="118" t="s">
        <v>11</v>
      </c>
      <c r="I17" s="99"/>
      <c r="J17" s="128">
        <f t="shared" si="1"/>
        <v>41.207044787094262</v>
      </c>
      <c r="K17" s="131" t="s">
        <v>75</v>
      </c>
    </row>
    <row r="18" spans="2:11" x14ac:dyDescent="0.2">
      <c r="B18" s="89"/>
      <c r="G18" s="124">
        <f t="shared" ref="G18:G21" si="2">G17-2</f>
        <v>-122</v>
      </c>
      <c r="H18" s="118" t="s">
        <v>11</v>
      </c>
      <c r="I18" s="99"/>
      <c r="J18" s="128">
        <f t="shared" si="1"/>
        <v>32.83606432818852</v>
      </c>
      <c r="K18" s="131" t="s">
        <v>75</v>
      </c>
    </row>
    <row r="19" spans="2:11" ht="18" x14ac:dyDescent="0.2">
      <c r="B19" s="89"/>
      <c r="C19" s="56" t="s">
        <v>99</v>
      </c>
      <c r="G19" s="124">
        <f t="shared" si="2"/>
        <v>-124</v>
      </c>
      <c r="H19" s="118" t="s">
        <v>11</v>
      </c>
      <c r="I19" s="99"/>
      <c r="J19" s="128">
        <f t="shared" si="1"/>
        <v>25.24925375469229</v>
      </c>
      <c r="K19" s="131" t="s">
        <v>75</v>
      </c>
    </row>
    <row r="20" spans="2:11" x14ac:dyDescent="0.2">
      <c r="B20" s="89"/>
      <c r="G20" s="124">
        <f t="shared" si="2"/>
        <v>-126</v>
      </c>
      <c r="H20" s="118" t="s">
        <v>11</v>
      </c>
      <c r="I20" s="99"/>
      <c r="J20" s="128">
        <f t="shared" si="1"/>
        <v>18.703139874544124</v>
      </c>
      <c r="K20" s="131" t="s">
        <v>75</v>
      </c>
    </row>
    <row r="21" spans="2:11" x14ac:dyDescent="0.2">
      <c r="B21" s="89"/>
      <c r="G21" s="125">
        <f t="shared" si="2"/>
        <v>-128</v>
      </c>
      <c r="H21" s="119" t="s">
        <v>11</v>
      </c>
      <c r="I21" s="99"/>
      <c r="J21" s="129">
        <f t="shared" si="1"/>
        <v>13.326026290250542</v>
      </c>
      <c r="K21" s="132" t="s">
        <v>75</v>
      </c>
    </row>
    <row r="22" spans="2:11" x14ac:dyDescent="0.2">
      <c r="B22" s="89"/>
      <c r="G22" s="126"/>
      <c r="H22" s="120"/>
      <c r="I22" s="113"/>
      <c r="J22" s="126"/>
      <c r="K22" s="120"/>
    </row>
    <row r="23" spans="2:11" x14ac:dyDescent="0.2">
      <c r="B23" s="89"/>
      <c r="G23" s="126"/>
      <c r="H23" s="120"/>
      <c r="I23" s="113"/>
      <c r="J23" s="126"/>
      <c r="K23" s="120"/>
    </row>
    <row r="24" spans="2:11" x14ac:dyDescent="0.2">
      <c r="B24" s="90" t="s">
        <v>76</v>
      </c>
      <c r="G24" s="126"/>
      <c r="H24" s="120"/>
      <c r="I24" s="113"/>
      <c r="J24" s="126"/>
      <c r="K24" s="120"/>
    </row>
    <row r="25" spans="2:11" x14ac:dyDescent="0.2">
      <c r="B25" s="89"/>
    </row>
    <row r="26" spans="2:11" x14ac:dyDescent="0.2">
      <c r="B26" s="93" t="s">
        <v>70</v>
      </c>
      <c r="C26" s="107" t="s">
        <v>77</v>
      </c>
      <c r="D26" s="84">
        <v>-7.5</v>
      </c>
      <c r="E26" s="95" t="s">
        <v>13</v>
      </c>
      <c r="G26" s="123" t="s">
        <v>86</v>
      </c>
      <c r="H26" s="117" t="s">
        <v>89</v>
      </c>
      <c r="I26" s="116"/>
      <c r="J26" s="127" t="s">
        <v>88</v>
      </c>
      <c r="K26" s="130" t="s">
        <v>90</v>
      </c>
    </row>
    <row r="27" spans="2:11" x14ac:dyDescent="0.2">
      <c r="B27" s="96"/>
      <c r="C27" s="87" t="s">
        <v>78</v>
      </c>
      <c r="D27" s="83">
        <v>-4</v>
      </c>
      <c r="E27" s="98" t="s">
        <v>13</v>
      </c>
      <c r="G27" s="124">
        <f t="shared" ref="G27:G30" si="3">G28+2</f>
        <v>2.5</v>
      </c>
      <c r="H27" s="118" t="s">
        <v>13</v>
      </c>
      <c r="I27" s="99"/>
      <c r="J27" s="128">
        <f>100*NORMDIST(D$26,G27,1.414*D$28,1)</f>
        <v>0.92022361283692644</v>
      </c>
      <c r="K27" s="131" t="s">
        <v>75</v>
      </c>
    </row>
    <row r="28" spans="2:11" x14ac:dyDescent="0.2">
      <c r="B28" s="100"/>
      <c r="C28" s="101" t="s">
        <v>79</v>
      </c>
      <c r="D28" s="85">
        <v>3</v>
      </c>
      <c r="E28" s="108" t="s">
        <v>13</v>
      </c>
      <c r="G28" s="124">
        <f t="shared" si="3"/>
        <v>0.5</v>
      </c>
      <c r="H28" s="118" t="s">
        <v>13</v>
      </c>
      <c r="I28" s="99"/>
      <c r="J28" s="128">
        <f t="shared" ref="J28:J37" si="4">100*NORMDIST(D$26,G28,1.414*D$28,1)</f>
        <v>2.9654021950654759</v>
      </c>
      <c r="K28" s="131" t="s">
        <v>75</v>
      </c>
    </row>
    <row r="29" spans="2:11" x14ac:dyDescent="0.2">
      <c r="G29" s="124">
        <f t="shared" si="3"/>
        <v>-1.5</v>
      </c>
      <c r="H29" s="118" t="s">
        <v>13</v>
      </c>
      <c r="I29" s="99"/>
      <c r="J29" s="128">
        <f t="shared" si="4"/>
        <v>7.8618260542990033</v>
      </c>
      <c r="K29" s="131" t="s">
        <v>75</v>
      </c>
    </row>
    <row r="30" spans="2:11" x14ac:dyDescent="0.2">
      <c r="B30" s="103" t="s">
        <v>33</v>
      </c>
      <c r="C30" s="104" t="s">
        <v>80</v>
      </c>
      <c r="D30" s="105">
        <f>100*NORMDIST(D26,D27,1.414*D28,1)</f>
        <v>20.466237481159901</v>
      </c>
      <c r="E30" s="106" t="s">
        <v>75</v>
      </c>
      <c r="G30" s="124">
        <f t="shared" si="3"/>
        <v>-3.5</v>
      </c>
      <c r="H30" s="118" t="s">
        <v>13</v>
      </c>
      <c r="I30" s="99"/>
      <c r="J30" s="128">
        <f t="shared" si="4"/>
        <v>17.285287137583907</v>
      </c>
      <c r="K30" s="131" t="s">
        <v>75</v>
      </c>
    </row>
    <row r="31" spans="2:11" x14ac:dyDescent="0.2">
      <c r="G31" s="124">
        <f>G32+2</f>
        <v>-5.5</v>
      </c>
      <c r="H31" s="118" t="s">
        <v>13</v>
      </c>
      <c r="I31" s="99"/>
      <c r="J31" s="128">
        <f t="shared" si="4"/>
        <v>31.865052754901313</v>
      </c>
      <c r="K31" s="131" t="s">
        <v>75</v>
      </c>
    </row>
    <row r="32" spans="2:11" x14ac:dyDescent="0.2">
      <c r="G32" s="124">
        <f>D26</f>
        <v>-7.5</v>
      </c>
      <c r="H32" s="118" t="s">
        <v>13</v>
      </c>
      <c r="I32" s="99"/>
      <c r="J32" s="128">
        <f t="shared" si="4"/>
        <v>50</v>
      </c>
      <c r="K32" s="131" t="s">
        <v>75</v>
      </c>
    </row>
    <row r="33" spans="3:11" x14ac:dyDescent="0.2">
      <c r="G33" s="124">
        <f>G32-2</f>
        <v>-9.5</v>
      </c>
      <c r="H33" s="118" t="s">
        <v>13</v>
      </c>
      <c r="I33" s="99"/>
      <c r="J33" s="128">
        <f t="shared" si="4"/>
        <v>68.134947245098687</v>
      </c>
      <c r="K33" s="131" t="s">
        <v>75</v>
      </c>
    </row>
    <row r="34" spans="3:11" x14ac:dyDescent="0.2">
      <c r="G34" s="124">
        <f t="shared" ref="G34:G37" si="5">G33-2</f>
        <v>-11.5</v>
      </c>
      <c r="H34" s="118" t="s">
        <v>13</v>
      </c>
      <c r="I34" s="99"/>
      <c r="J34" s="128">
        <f t="shared" si="4"/>
        <v>82.714712862416093</v>
      </c>
      <c r="K34" s="131" t="s">
        <v>75</v>
      </c>
    </row>
    <row r="35" spans="3:11" x14ac:dyDescent="0.2">
      <c r="G35" s="124">
        <f t="shared" si="5"/>
        <v>-13.5</v>
      </c>
      <c r="H35" s="118" t="s">
        <v>13</v>
      </c>
      <c r="I35" s="99"/>
      <c r="J35" s="128">
        <f t="shared" si="4"/>
        <v>92.138173945700999</v>
      </c>
      <c r="K35" s="131" t="s">
        <v>75</v>
      </c>
    </row>
    <row r="36" spans="3:11" ht="18" x14ac:dyDescent="0.2">
      <c r="C36" s="56" t="s">
        <v>99</v>
      </c>
      <c r="G36" s="124">
        <f t="shared" si="5"/>
        <v>-15.5</v>
      </c>
      <c r="H36" s="118" t="s">
        <v>13</v>
      </c>
      <c r="I36" s="99"/>
      <c r="J36" s="128">
        <f t="shared" si="4"/>
        <v>97.034597804934521</v>
      </c>
      <c r="K36" s="131" t="s">
        <v>75</v>
      </c>
    </row>
    <row r="37" spans="3:11" x14ac:dyDescent="0.2">
      <c r="G37" s="125">
        <f t="shared" si="5"/>
        <v>-17.5</v>
      </c>
      <c r="H37" s="119" t="s">
        <v>13</v>
      </c>
      <c r="I37" s="99"/>
      <c r="J37" s="129">
        <f t="shared" si="4"/>
        <v>99.079776387163079</v>
      </c>
      <c r="K37" s="132" t="s">
        <v>75</v>
      </c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3AFF-16EB-EC4D-852A-CCD922981D0F}">
  <dimension ref="B3:P36"/>
  <sheetViews>
    <sheetView zoomScale="220" zoomScaleNormal="220" workbookViewId="0">
      <selection activeCell="H3" sqref="H3"/>
    </sheetView>
  </sheetViews>
  <sheetFormatPr baseColWidth="10" defaultRowHeight="16" x14ac:dyDescent="0.2"/>
  <cols>
    <col min="1" max="1" width="10.83203125" style="134"/>
    <col min="2" max="2" width="3.33203125" style="134" customWidth="1"/>
    <col min="3" max="3" width="19" style="134" customWidth="1"/>
    <col min="4" max="4" width="9.6640625" style="135" customWidth="1"/>
    <col min="5" max="5" width="5.33203125" style="135" customWidth="1"/>
    <col min="6" max="6" width="2.33203125" style="135" customWidth="1"/>
    <col min="7" max="7" width="8.83203125" style="135" customWidth="1"/>
    <col min="8" max="8" width="5.1640625" style="169" customWidth="1"/>
    <col min="9" max="9" width="8.83203125" style="135" customWidth="1"/>
    <col min="10" max="10" width="5.1640625" style="169" customWidth="1"/>
    <col min="11" max="11" width="8.83203125" style="135" customWidth="1"/>
    <col min="12" max="12" width="5.1640625" style="169" customWidth="1"/>
    <col min="13" max="13" width="8.83203125" style="135" customWidth="1"/>
    <col min="14" max="14" width="5.1640625" style="169" customWidth="1"/>
    <col min="15" max="15" width="0.83203125" style="169" customWidth="1"/>
    <col min="16" max="16" width="4.6640625" style="134" customWidth="1"/>
    <col min="17" max="16384" width="10.83203125" style="134"/>
  </cols>
  <sheetData>
    <row r="3" spans="2:16" ht="18" x14ac:dyDescent="0.2">
      <c r="J3" s="182"/>
      <c r="M3" s="88" t="s">
        <v>4</v>
      </c>
    </row>
    <row r="6" spans="2:16" ht="20" x14ac:dyDescent="0.2">
      <c r="B6" s="133" t="s">
        <v>91</v>
      </c>
    </row>
    <row r="9" spans="2:16" ht="18" x14ac:dyDescent="0.2">
      <c r="B9" s="136" t="s">
        <v>104</v>
      </c>
      <c r="G9" s="137" t="s">
        <v>117</v>
      </c>
      <c r="H9" s="137"/>
      <c r="M9" s="138"/>
      <c r="N9" s="190"/>
      <c r="O9" s="171" t="s">
        <v>114</v>
      </c>
      <c r="P9" s="172">
        <v>0.55000000000000004</v>
      </c>
    </row>
    <row r="10" spans="2:16" ht="10" customHeight="1" x14ac:dyDescent="0.2"/>
    <row r="11" spans="2:16" x14ac:dyDescent="0.2">
      <c r="B11" s="139"/>
      <c r="C11" s="140"/>
      <c r="D11" s="141"/>
      <c r="E11" s="141"/>
      <c r="F11" s="141"/>
      <c r="G11" s="141"/>
      <c r="H11" s="174"/>
      <c r="I11" s="141"/>
      <c r="J11" s="174"/>
      <c r="K11" s="141"/>
      <c r="L11" s="174"/>
      <c r="M11" s="141"/>
      <c r="N11" s="174"/>
      <c r="O11" s="174"/>
      <c r="P11" s="142"/>
    </row>
    <row r="12" spans="2:16" x14ac:dyDescent="0.2">
      <c r="B12" s="143"/>
      <c r="C12" s="144"/>
      <c r="D12" s="146" t="s">
        <v>98</v>
      </c>
      <c r="E12" s="159"/>
      <c r="F12" s="145"/>
      <c r="G12" s="146" t="s">
        <v>100</v>
      </c>
      <c r="H12" s="175"/>
      <c r="I12" s="147" t="s">
        <v>100</v>
      </c>
      <c r="J12" s="175"/>
      <c r="K12" s="147" t="s">
        <v>100</v>
      </c>
      <c r="L12" s="175"/>
      <c r="M12" s="147" t="s">
        <v>100</v>
      </c>
      <c r="N12" s="175"/>
      <c r="O12" s="183"/>
      <c r="P12" s="148"/>
    </row>
    <row r="13" spans="2:16" ht="8" customHeight="1" x14ac:dyDescent="0.2">
      <c r="B13" s="143"/>
      <c r="C13" s="144"/>
      <c r="D13" s="160"/>
      <c r="E13" s="154"/>
      <c r="F13" s="145"/>
      <c r="G13" s="149"/>
      <c r="H13" s="176"/>
      <c r="I13" s="150"/>
      <c r="J13" s="176"/>
      <c r="K13" s="150"/>
      <c r="L13" s="176"/>
      <c r="M13" s="150"/>
      <c r="N13" s="176"/>
      <c r="O13" s="184"/>
      <c r="P13" s="148"/>
    </row>
    <row r="14" spans="2:16" x14ac:dyDescent="0.2">
      <c r="B14" s="143"/>
      <c r="C14" s="151" t="s">
        <v>9</v>
      </c>
      <c r="D14" s="152">
        <v>2400</v>
      </c>
      <c r="E14" s="191" t="s">
        <v>10</v>
      </c>
      <c r="F14" s="173"/>
      <c r="G14" s="152">
        <v>235</v>
      </c>
      <c r="H14" s="177" t="s">
        <v>10</v>
      </c>
      <c r="I14" s="153">
        <v>433</v>
      </c>
      <c r="J14" s="177" t="s">
        <v>10</v>
      </c>
      <c r="K14" s="153">
        <v>868</v>
      </c>
      <c r="L14" s="177" t="s">
        <v>10</v>
      </c>
      <c r="M14" s="153">
        <v>5000</v>
      </c>
      <c r="N14" s="177" t="s">
        <v>10</v>
      </c>
      <c r="O14" s="185"/>
      <c r="P14" s="148"/>
    </row>
    <row r="15" spans="2:16" ht="7" customHeight="1" x14ac:dyDescent="0.2">
      <c r="B15" s="143"/>
      <c r="C15" s="144"/>
      <c r="D15" s="192"/>
      <c r="E15" s="157"/>
      <c r="F15" s="145"/>
      <c r="G15" s="155"/>
      <c r="H15" s="178"/>
      <c r="I15" s="156"/>
      <c r="J15" s="178"/>
      <c r="K15" s="156"/>
      <c r="L15" s="178"/>
      <c r="M15" s="156"/>
      <c r="N15" s="178"/>
      <c r="O15" s="186"/>
      <c r="P15" s="148"/>
    </row>
    <row r="16" spans="2:16" x14ac:dyDescent="0.2">
      <c r="B16" s="143"/>
      <c r="C16" s="144"/>
      <c r="D16" s="170"/>
      <c r="E16" s="145"/>
      <c r="F16" s="145"/>
      <c r="G16" s="145"/>
      <c r="H16" s="179"/>
      <c r="I16" s="145"/>
      <c r="J16" s="179"/>
      <c r="K16" s="145"/>
      <c r="L16" s="179"/>
      <c r="M16" s="145"/>
      <c r="N16" s="179"/>
      <c r="O16" s="179"/>
      <c r="P16" s="148"/>
    </row>
    <row r="17" spans="2:16" x14ac:dyDescent="0.2">
      <c r="B17" s="143"/>
      <c r="C17" s="158" t="s">
        <v>106</v>
      </c>
      <c r="D17" s="197"/>
      <c r="E17" s="159"/>
      <c r="F17" s="145"/>
      <c r="G17" s="146" t="s">
        <v>103</v>
      </c>
      <c r="H17" s="175"/>
      <c r="I17" s="147" t="s">
        <v>103</v>
      </c>
      <c r="J17" s="175"/>
      <c r="K17" s="147" t="s">
        <v>103</v>
      </c>
      <c r="L17" s="175"/>
      <c r="M17" s="147" t="s">
        <v>103</v>
      </c>
      <c r="N17" s="175"/>
      <c r="O17" s="187"/>
      <c r="P17" s="148"/>
    </row>
    <row r="18" spans="2:16" ht="8" customHeight="1" x14ac:dyDescent="0.2">
      <c r="B18" s="143"/>
      <c r="C18" s="144"/>
      <c r="D18" s="193"/>
      <c r="E18" s="154"/>
      <c r="F18" s="145"/>
      <c r="G18" s="160"/>
      <c r="H18" s="179"/>
      <c r="I18" s="145"/>
      <c r="J18" s="179"/>
      <c r="K18" s="145"/>
      <c r="L18" s="179"/>
      <c r="M18" s="145"/>
      <c r="N18" s="179"/>
      <c r="O18" s="185"/>
      <c r="P18" s="148"/>
    </row>
    <row r="19" spans="2:16" x14ac:dyDescent="0.2">
      <c r="B19" s="143"/>
      <c r="C19" s="158" t="s">
        <v>105</v>
      </c>
      <c r="D19" s="194">
        <v>3</v>
      </c>
      <c r="E19" s="188" t="s">
        <v>13</v>
      </c>
      <c r="F19" s="180"/>
      <c r="G19" s="162">
        <f>(1+$P$9*LOG(G$14/$D$14,10))*$D19</f>
        <v>1.3349134239242151</v>
      </c>
      <c r="H19" s="180" t="s">
        <v>13</v>
      </c>
      <c r="I19" s="163">
        <f>(1+$P$9*LOG(I$14/$D$14,10))*$D19</f>
        <v>1.7728564801589031</v>
      </c>
      <c r="J19" s="180" t="s">
        <v>13</v>
      </c>
      <c r="K19" s="163">
        <f t="shared" ref="K19:M19" si="0">(1+$P$9*LOG(K$14/$D$14,10))*$D19</f>
        <v>2.2712089977170615</v>
      </c>
      <c r="L19" s="180" t="s">
        <v>13</v>
      </c>
      <c r="M19" s="163">
        <f t="shared" si="0"/>
        <v>3.525951958330281</v>
      </c>
      <c r="N19" s="180" t="s">
        <v>13</v>
      </c>
      <c r="O19" s="188"/>
      <c r="P19" s="148"/>
    </row>
    <row r="20" spans="2:16" x14ac:dyDescent="0.2">
      <c r="B20" s="143"/>
      <c r="C20" s="158" t="s">
        <v>96</v>
      </c>
      <c r="D20" s="194">
        <v>6</v>
      </c>
      <c r="E20" s="188" t="s">
        <v>13</v>
      </c>
      <c r="F20" s="180"/>
      <c r="G20" s="162">
        <f t="shared" ref="G20:M26" si="1">(1+$P$9*LOG(G$14/$D$14,10))*$D20</f>
        <v>2.6698268478484302</v>
      </c>
      <c r="H20" s="180" t="s">
        <v>13</v>
      </c>
      <c r="I20" s="163">
        <f t="shared" si="1"/>
        <v>3.5457129603178061</v>
      </c>
      <c r="J20" s="180" t="s">
        <v>13</v>
      </c>
      <c r="K20" s="163">
        <f t="shared" si="1"/>
        <v>4.5424179954341231</v>
      </c>
      <c r="L20" s="180" t="s">
        <v>13</v>
      </c>
      <c r="M20" s="163">
        <f t="shared" si="1"/>
        <v>7.0519039166605619</v>
      </c>
      <c r="N20" s="180" t="s">
        <v>13</v>
      </c>
      <c r="O20" s="188"/>
      <c r="P20" s="148"/>
    </row>
    <row r="21" spans="2:16" x14ac:dyDescent="0.2">
      <c r="B21" s="143"/>
      <c r="C21" s="158" t="s">
        <v>92</v>
      </c>
      <c r="D21" s="194">
        <v>7</v>
      </c>
      <c r="E21" s="188" t="s">
        <v>13</v>
      </c>
      <c r="F21" s="180"/>
      <c r="G21" s="162">
        <f t="shared" si="1"/>
        <v>3.1147979891565019</v>
      </c>
      <c r="H21" s="180" t="s">
        <v>13</v>
      </c>
      <c r="I21" s="163">
        <f t="shared" si="1"/>
        <v>4.1366651203707736</v>
      </c>
      <c r="J21" s="180" t="s">
        <v>13</v>
      </c>
      <c r="K21" s="163">
        <f t="shared" si="1"/>
        <v>5.2994876613398105</v>
      </c>
      <c r="L21" s="180" t="s">
        <v>13</v>
      </c>
      <c r="M21" s="163">
        <f t="shared" si="1"/>
        <v>8.2272212361039898</v>
      </c>
      <c r="N21" s="180" t="s">
        <v>13</v>
      </c>
      <c r="O21" s="188"/>
      <c r="P21" s="148"/>
    </row>
    <row r="22" spans="2:16" x14ac:dyDescent="0.2">
      <c r="B22" s="143"/>
      <c r="C22" s="158" t="s">
        <v>110</v>
      </c>
      <c r="D22" s="194">
        <v>7</v>
      </c>
      <c r="E22" s="188" t="s">
        <v>13</v>
      </c>
      <c r="F22" s="180"/>
      <c r="G22" s="162">
        <f t="shared" si="1"/>
        <v>3.1147979891565019</v>
      </c>
      <c r="H22" s="180" t="s">
        <v>13</v>
      </c>
      <c r="I22" s="163">
        <f t="shared" si="1"/>
        <v>4.1366651203707736</v>
      </c>
      <c r="J22" s="180" t="s">
        <v>13</v>
      </c>
      <c r="K22" s="163">
        <f t="shared" si="1"/>
        <v>5.2994876613398105</v>
      </c>
      <c r="L22" s="180" t="s">
        <v>13</v>
      </c>
      <c r="M22" s="163">
        <f t="shared" si="1"/>
        <v>8.2272212361039898</v>
      </c>
      <c r="N22" s="180" t="s">
        <v>13</v>
      </c>
      <c r="O22" s="188"/>
      <c r="P22" s="148"/>
    </row>
    <row r="23" spans="2:16" x14ac:dyDescent="0.2">
      <c r="B23" s="143"/>
      <c r="C23" s="158" t="s">
        <v>97</v>
      </c>
      <c r="D23" s="194">
        <v>8</v>
      </c>
      <c r="E23" s="188" t="s">
        <v>13</v>
      </c>
      <c r="F23" s="180"/>
      <c r="G23" s="162">
        <f t="shared" si="1"/>
        <v>3.5597691304645735</v>
      </c>
      <c r="H23" s="180" t="s">
        <v>13</v>
      </c>
      <c r="I23" s="163">
        <f t="shared" si="1"/>
        <v>4.7276172804237415</v>
      </c>
      <c r="J23" s="180" t="s">
        <v>13</v>
      </c>
      <c r="K23" s="163">
        <f t="shared" si="1"/>
        <v>6.056557327245498</v>
      </c>
      <c r="L23" s="180" t="s">
        <v>13</v>
      </c>
      <c r="M23" s="163">
        <f t="shared" si="1"/>
        <v>9.4025385555474159</v>
      </c>
      <c r="N23" s="180" t="s">
        <v>13</v>
      </c>
      <c r="O23" s="188"/>
      <c r="P23" s="148"/>
    </row>
    <row r="24" spans="2:16" x14ac:dyDescent="0.2">
      <c r="B24" s="143"/>
      <c r="C24" s="158" t="s">
        <v>93</v>
      </c>
      <c r="D24" s="194">
        <v>10</v>
      </c>
      <c r="E24" s="188" t="s">
        <v>13</v>
      </c>
      <c r="F24" s="180"/>
      <c r="G24" s="162">
        <f t="shared" si="1"/>
        <v>4.4497114130807169</v>
      </c>
      <c r="H24" s="180" t="s">
        <v>13</v>
      </c>
      <c r="I24" s="163">
        <f t="shared" si="1"/>
        <v>5.9095216005296773</v>
      </c>
      <c r="J24" s="180" t="s">
        <v>13</v>
      </c>
      <c r="K24" s="163">
        <f t="shared" si="1"/>
        <v>7.5706966590568729</v>
      </c>
      <c r="L24" s="180" t="s">
        <v>13</v>
      </c>
      <c r="M24" s="163">
        <f t="shared" si="1"/>
        <v>11.75317319443427</v>
      </c>
      <c r="N24" s="180" t="s">
        <v>13</v>
      </c>
      <c r="O24" s="188"/>
      <c r="P24" s="148"/>
    </row>
    <row r="25" spans="2:16" x14ac:dyDescent="0.2">
      <c r="B25" s="143"/>
      <c r="C25" s="158" t="s">
        <v>94</v>
      </c>
      <c r="D25" s="194">
        <v>10</v>
      </c>
      <c r="E25" s="188" t="s">
        <v>13</v>
      </c>
      <c r="F25" s="180"/>
      <c r="G25" s="162">
        <f t="shared" si="1"/>
        <v>4.4497114130807169</v>
      </c>
      <c r="H25" s="180" t="s">
        <v>13</v>
      </c>
      <c r="I25" s="163">
        <f t="shared" si="1"/>
        <v>5.9095216005296773</v>
      </c>
      <c r="J25" s="180" t="s">
        <v>13</v>
      </c>
      <c r="K25" s="163">
        <f t="shared" si="1"/>
        <v>7.5706966590568729</v>
      </c>
      <c r="L25" s="180" t="s">
        <v>13</v>
      </c>
      <c r="M25" s="163">
        <f t="shared" si="1"/>
        <v>11.75317319443427</v>
      </c>
      <c r="N25" s="180" t="s">
        <v>13</v>
      </c>
      <c r="O25" s="188"/>
      <c r="P25" s="148"/>
    </row>
    <row r="26" spans="2:16" x14ac:dyDescent="0.2">
      <c r="B26" s="143"/>
      <c r="C26" s="158" t="s">
        <v>95</v>
      </c>
      <c r="D26" s="194">
        <v>15</v>
      </c>
      <c r="E26" s="188" t="s">
        <v>13</v>
      </c>
      <c r="F26" s="180"/>
      <c r="G26" s="162">
        <f t="shared" si="1"/>
        <v>6.6745671196210754</v>
      </c>
      <c r="H26" s="180" t="s">
        <v>13</v>
      </c>
      <c r="I26" s="163">
        <f t="shared" si="1"/>
        <v>8.8642824007945151</v>
      </c>
      <c r="J26" s="180" t="s">
        <v>13</v>
      </c>
      <c r="K26" s="163">
        <f t="shared" si="1"/>
        <v>11.356044988585309</v>
      </c>
      <c r="L26" s="180" t="s">
        <v>13</v>
      </c>
      <c r="M26" s="163">
        <f t="shared" si="1"/>
        <v>17.629759791651406</v>
      </c>
      <c r="N26" s="180" t="s">
        <v>13</v>
      </c>
      <c r="O26" s="188"/>
      <c r="P26" s="148"/>
    </row>
    <row r="27" spans="2:16" ht="8" customHeight="1" x14ac:dyDescent="0.2">
      <c r="B27" s="143"/>
      <c r="C27" s="144"/>
      <c r="D27" s="195"/>
      <c r="E27" s="196"/>
      <c r="F27" s="161"/>
      <c r="G27" s="164"/>
      <c r="H27" s="181"/>
      <c r="I27" s="165"/>
      <c r="J27" s="181"/>
      <c r="K27" s="165"/>
      <c r="L27" s="181"/>
      <c r="M27" s="165"/>
      <c r="N27" s="181"/>
      <c r="O27" s="189"/>
      <c r="P27" s="148"/>
    </row>
    <row r="28" spans="2:16" x14ac:dyDescent="0.2">
      <c r="B28" s="166"/>
      <c r="C28" s="167"/>
      <c r="D28" s="156"/>
      <c r="E28" s="156"/>
      <c r="F28" s="156"/>
      <c r="G28" s="156"/>
      <c r="H28" s="178"/>
      <c r="I28" s="156"/>
      <c r="J28" s="178"/>
      <c r="K28" s="156"/>
      <c r="L28" s="178"/>
      <c r="M28" s="167"/>
      <c r="N28" s="178"/>
      <c r="O28" s="178"/>
      <c r="P28" s="168"/>
    </row>
    <row r="31" spans="2:16" x14ac:dyDescent="0.2">
      <c r="D31" s="169" t="s">
        <v>101</v>
      </c>
      <c r="E31" s="169"/>
      <c r="F31" s="169"/>
    </row>
    <row r="32" spans="2:16" x14ac:dyDescent="0.2">
      <c r="D32" s="169" t="s">
        <v>116</v>
      </c>
      <c r="E32" s="169"/>
      <c r="F32" s="169"/>
    </row>
    <row r="33" spans="4:6" x14ac:dyDescent="0.2">
      <c r="D33" s="169" t="s">
        <v>102</v>
      </c>
      <c r="E33" s="169"/>
      <c r="F33" s="169"/>
    </row>
    <row r="34" spans="4:6" x14ac:dyDescent="0.2">
      <c r="D34" s="169" t="s">
        <v>109</v>
      </c>
    </row>
    <row r="36" spans="4:6" x14ac:dyDescent="0.2">
      <c r="D36" s="169" t="s">
        <v>115</v>
      </c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C008-9E70-804E-974B-6D5C0CFA63C8}">
  <dimension ref="F3:T17"/>
  <sheetViews>
    <sheetView zoomScale="250" zoomScaleNormal="250" workbookViewId="0">
      <selection activeCell="X18" sqref="X18"/>
    </sheetView>
  </sheetViews>
  <sheetFormatPr baseColWidth="10" defaultRowHeight="16" x14ac:dyDescent="0.2"/>
  <cols>
    <col min="1" max="5" width="3.33203125" style="199" customWidth="1"/>
    <col min="6" max="6" width="3.33203125" style="200" customWidth="1"/>
    <col min="7" max="26" width="3.33203125" style="199" customWidth="1"/>
    <col min="27" max="16384" width="10.83203125" style="199"/>
  </cols>
  <sheetData>
    <row r="3" spans="6:20" ht="20" x14ac:dyDescent="0.2">
      <c r="F3" s="204" t="s">
        <v>133</v>
      </c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6:20" x14ac:dyDescent="0.2"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6:20" x14ac:dyDescent="0.2">
      <c r="F5" s="200" t="s">
        <v>128</v>
      </c>
      <c r="G5" s="201"/>
      <c r="H5" s="201"/>
      <c r="I5" s="201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6:20" x14ac:dyDescent="0.2">
      <c r="G6" s="201"/>
      <c r="H6" s="201"/>
      <c r="I6" s="201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6:20" x14ac:dyDescent="0.2">
      <c r="G7" s="201"/>
      <c r="H7" s="201"/>
      <c r="I7" s="201"/>
      <c r="J7" s="198"/>
      <c r="K7" s="198"/>
      <c r="L7" s="198"/>
      <c r="M7" s="198"/>
      <c r="N7" s="198"/>
      <c r="O7" s="198"/>
      <c r="P7" s="198"/>
      <c r="Q7" s="198" t="s">
        <v>131</v>
      </c>
      <c r="R7" s="198"/>
      <c r="S7" s="198"/>
      <c r="T7" s="198"/>
    </row>
    <row r="8" spans="6:20" x14ac:dyDescent="0.2">
      <c r="G8" s="201"/>
      <c r="H8" s="201"/>
      <c r="I8" s="201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6:20" x14ac:dyDescent="0.2">
      <c r="G9" s="201"/>
      <c r="H9" s="201"/>
      <c r="I9" s="201"/>
      <c r="J9" s="202"/>
      <c r="K9" s="202"/>
      <c r="L9" s="202"/>
      <c r="M9" s="202"/>
      <c r="N9" s="198"/>
      <c r="O9" s="198"/>
      <c r="P9" s="198"/>
      <c r="Q9" s="198"/>
      <c r="R9" s="198"/>
      <c r="S9" s="198"/>
      <c r="T9" s="198"/>
    </row>
    <row r="10" spans="6:20" x14ac:dyDescent="0.2">
      <c r="F10" s="200" t="s">
        <v>125</v>
      </c>
      <c r="G10" s="201"/>
      <c r="H10" s="201" t="s">
        <v>129</v>
      </c>
      <c r="I10" s="201"/>
      <c r="J10" s="202"/>
      <c r="K10" s="202" t="s">
        <v>127</v>
      </c>
      <c r="L10" s="202"/>
      <c r="M10" s="202"/>
      <c r="N10" s="198"/>
      <c r="O10" s="198"/>
      <c r="P10" s="198"/>
      <c r="Q10" s="198"/>
      <c r="R10" s="198"/>
      <c r="S10" s="198"/>
      <c r="T10" s="198"/>
    </row>
    <row r="11" spans="6:20" x14ac:dyDescent="0.2">
      <c r="G11" s="201"/>
      <c r="H11" s="201" t="s">
        <v>130</v>
      </c>
      <c r="I11" s="201"/>
      <c r="J11" s="202"/>
      <c r="K11" s="202"/>
      <c r="L11" s="202"/>
      <c r="M11" s="202"/>
      <c r="N11" s="198"/>
      <c r="O11" s="198"/>
      <c r="P11" s="198"/>
      <c r="Q11" s="198"/>
      <c r="R11" s="198"/>
      <c r="S11" s="198"/>
      <c r="T11" s="198"/>
    </row>
    <row r="12" spans="6:20" x14ac:dyDescent="0.2">
      <c r="F12" s="200" t="s">
        <v>124</v>
      </c>
      <c r="G12" s="201"/>
      <c r="H12" s="201"/>
      <c r="I12" s="201"/>
      <c r="J12" s="203"/>
      <c r="K12" s="203"/>
      <c r="L12" s="203"/>
      <c r="M12" s="203"/>
      <c r="N12" s="198"/>
      <c r="O12" s="198"/>
      <c r="P12" s="198"/>
      <c r="Q12" s="198"/>
      <c r="R12" s="198"/>
      <c r="S12" s="198"/>
      <c r="T12" s="198"/>
    </row>
    <row r="13" spans="6:20" x14ac:dyDescent="0.2">
      <c r="G13" s="201"/>
      <c r="H13" s="201"/>
      <c r="I13" s="201"/>
      <c r="J13" s="203"/>
      <c r="K13" s="203" t="s">
        <v>126</v>
      </c>
      <c r="L13" s="203"/>
      <c r="M13" s="203"/>
      <c r="N13" s="198"/>
      <c r="O13" s="198"/>
      <c r="P13" s="198"/>
      <c r="Q13" s="198"/>
      <c r="R13" s="198"/>
      <c r="S13" s="198"/>
      <c r="T13" s="198"/>
    </row>
    <row r="14" spans="6:20" x14ac:dyDescent="0.2">
      <c r="F14" s="200" t="s">
        <v>123</v>
      </c>
      <c r="G14" s="201"/>
      <c r="H14" s="201"/>
      <c r="I14" s="201"/>
      <c r="J14" s="203"/>
      <c r="K14" s="203"/>
      <c r="L14" s="203"/>
      <c r="M14" s="203"/>
      <c r="N14" s="198"/>
      <c r="O14" s="198"/>
      <c r="P14" s="198"/>
      <c r="Q14" s="198"/>
      <c r="R14" s="198"/>
      <c r="S14" s="198"/>
      <c r="T14" s="198"/>
    </row>
    <row r="15" spans="6:20" x14ac:dyDescent="0.2"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6:20" x14ac:dyDescent="0.2">
      <c r="F16" s="200" t="s">
        <v>132</v>
      </c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7:20" ht="20" x14ac:dyDescent="0.2">
      <c r="G17" s="199" t="s">
        <v>134</v>
      </c>
      <c r="J17" s="199" t="s">
        <v>122</v>
      </c>
      <c r="M17" s="199" t="s">
        <v>121</v>
      </c>
      <c r="T17" s="204" t="s">
        <v>133</v>
      </c>
    </row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Free Space Propag.</vt:lpstr>
      <vt:lpstr>Hata Formula</vt:lpstr>
      <vt:lpstr>Signal Statistics</vt:lpstr>
      <vt:lpstr>Penetration Loss</vt:lpstr>
      <vt:lpstr>Application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2021-05-17T07:38:15Z</dcterms:created>
  <dcterms:modified xsi:type="dcterms:W3CDTF">2022-05-16T12:15:30Z</dcterms:modified>
</cp:coreProperties>
</file>