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klausstocker/Desktop/80 Neues YouTube Material/EP43 Rec Sensitivity and Bandwidth /10 Material Sammlung/"/>
    </mc:Choice>
  </mc:AlternateContent>
  <xr:revisionPtr revIDLastSave="0" documentId="13_ncr:1_{8F3EBAC9-5CE1-9F49-A3D2-1282B013E029}" xr6:coauthVersionLast="47" xr6:coauthVersionMax="47" xr10:uidLastSave="{00000000-0000-0000-0000-000000000000}"/>
  <bookViews>
    <workbookView xWindow="0" yWindow="480" windowWidth="40960" windowHeight="22560" tabRatio="829" activeTab="1" xr2:uid="{00000000-000D-0000-FFFF-FFFF00000000}"/>
  </bookViews>
  <sheets>
    <sheet name="Cover" sheetId="10" r:id="rId1"/>
    <sheet name="Noise Power" sheetId="2" r:id="rId2"/>
    <sheet name="Free Space Rang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L8" i="1"/>
  <c r="M8" i="1" s="1"/>
  <c r="N8" i="1" s="1"/>
  <c r="O8" i="1" s="1"/>
  <c r="Q8" i="1" l="1"/>
  <c r="J35" i="2" l="1"/>
  <c r="G41" i="2" s="1"/>
  <c r="J21" i="2"/>
  <c r="G27" i="2" s="1"/>
  <c r="G28" i="2" s="1"/>
  <c r="J7" i="2"/>
  <c r="G13" i="2" s="1"/>
  <c r="G15" i="2" s="1"/>
  <c r="J9" i="1"/>
  <c r="K9" i="1" s="1"/>
  <c r="L9" i="1" s="1"/>
  <c r="M9" i="1" s="1"/>
  <c r="N9" i="1" l="1"/>
  <c r="O9" i="1" s="1"/>
  <c r="P9" i="1"/>
  <c r="G14" i="2"/>
  <c r="G29" i="2"/>
  <c r="P8" i="1"/>
  <c r="G43" i="2"/>
  <c r="G42" i="2"/>
  <c r="J10" i="1"/>
  <c r="Q9" i="1" l="1"/>
  <c r="J11" i="1"/>
  <c r="K10" i="1"/>
  <c r="L10" i="1" s="1"/>
  <c r="M10" i="1" s="1"/>
  <c r="R8" i="1"/>
  <c r="R9" i="1"/>
  <c r="P10" i="1" l="1"/>
  <c r="N10" i="1"/>
  <c r="K11" i="1"/>
  <c r="L11" i="1" s="1"/>
  <c r="M11" i="1" s="1"/>
  <c r="J12" i="1"/>
  <c r="P11" i="1" l="1"/>
  <c r="N11" i="1"/>
  <c r="Q10" i="1"/>
  <c r="O10" i="1"/>
  <c r="K12" i="1"/>
  <c r="L12" i="1" s="1"/>
  <c r="M12" i="1" s="1"/>
  <c r="J13" i="1"/>
  <c r="N12" i="1" l="1"/>
  <c r="P12" i="1"/>
  <c r="O11" i="1"/>
  <c r="Q11" i="1"/>
  <c r="K13" i="1"/>
  <c r="L13" i="1" s="1"/>
  <c r="M13" i="1" s="1"/>
  <c r="J14" i="1"/>
  <c r="R10" i="1"/>
  <c r="R11" i="1" l="1"/>
  <c r="O12" i="1"/>
  <c r="Q12" i="1"/>
  <c r="J15" i="1"/>
  <c r="K14" i="1"/>
  <c r="L14" i="1" s="1"/>
  <c r="M14" i="1" s="1"/>
  <c r="N13" i="1"/>
  <c r="P13" i="1"/>
  <c r="P14" i="1" l="1"/>
  <c r="N14" i="1"/>
  <c r="K15" i="1"/>
  <c r="L15" i="1" s="1"/>
  <c r="M15" i="1" s="1"/>
  <c r="J16" i="1"/>
  <c r="R12" i="1"/>
  <c r="Q13" i="1"/>
  <c r="O13" i="1"/>
  <c r="K16" i="1" l="1"/>
  <c r="L16" i="1" s="1"/>
  <c r="M16" i="1" s="1"/>
  <c r="J17" i="1"/>
  <c r="K17" i="1" s="1"/>
  <c r="L17" i="1" s="1"/>
  <c r="M17" i="1" s="1"/>
  <c r="Q14" i="1"/>
  <c r="O14" i="1"/>
  <c r="R13" i="1"/>
  <c r="P15" i="1"/>
  <c r="N15" i="1"/>
  <c r="N17" i="1" l="1"/>
  <c r="P17" i="1"/>
  <c r="O15" i="1"/>
  <c r="Q15" i="1"/>
  <c r="N16" i="1"/>
  <c r="P16" i="1"/>
  <c r="R14" i="1"/>
  <c r="Q17" i="1" l="1"/>
  <c r="O17" i="1"/>
  <c r="O16" i="1"/>
  <c r="Q16" i="1"/>
  <c r="R15" i="1"/>
  <c r="R16" i="1" l="1"/>
  <c r="R17" i="1"/>
</calcChain>
</file>

<file path=xl/sharedStrings.xml><?xml version="1.0" encoding="utf-8"?>
<sst xmlns="http://schemas.openxmlformats.org/spreadsheetml/2006/main" count="117" uniqueCount="64">
  <si>
    <t>dBm/Hz</t>
  </si>
  <si>
    <t>Bandwidth / kHz</t>
  </si>
  <si>
    <t>dB</t>
  </si>
  <si>
    <t>dBm</t>
  </si>
  <si>
    <t>dBi</t>
  </si>
  <si>
    <t>Transmit Antenna Gain</t>
  </si>
  <si>
    <t>Receiver Antenna Gain</t>
  </si>
  <si>
    <t>Slow Fading Margin</t>
  </si>
  <si>
    <t>Fast Fade Margin</t>
  </si>
  <si>
    <t>Frequency</t>
  </si>
  <si>
    <t>MHz</t>
  </si>
  <si>
    <t>K</t>
  </si>
  <si>
    <t>T =</t>
  </si>
  <si>
    <t>delta f =</t>
  </si>
  <si>
    <t>Hz</t>
  </si>
  <si>
    <t>Ws/K</t>
  </si>
  <si>
    <t>R =</t>
  </si>
  <si>
    <t>Ohm</t>
  </si>
  <si>
    <t>Boltzmann</t>
  </si>
  <si>
    <t>W</t>
  </si>
  <si>
    <t>uV</t>
  </si>
  <si>
    <t xml:space="preserve">Noise Power </t>
  </si>
  <si>
    <t>Example: GSM</t>
  </si>
  <si>
    <t>Example: WiFi</t>
  </si>
  <si>
    <t>Example: Radio Astronomy Cooled Receiver</t>
  </si>
  <si>
    <t>Absolute Temperature</t>
  </si>
  <si>
    <t>Frequency Bandwidth</t>
  </si>
  <si>
    <t>Impedance</t>
  </si>
  <si>
    <t>Noise Power</t>
  </si>
  <si>
    <t>Noise Power in Watts</t>
  </si>
  <si>
    <t>Noise Power in dBm</t>
  </si>
  <si>
    <t>Effective Noise Voltage</t>
  </si>
  <si>
    <t>inputs</t>
  </si>
  <si>
    <t>outputs</t>
  </si>
  <si>
    <t>Bandwidth &amp; Sensitiviy &amp; Range</t>
  </si>
  <si>
    <t>Transmit Power</t>
  </si>
  <si>
    <t>Min Signal to Noise Ratio</t>
  </si>
  <si>
    <t>Faded Max</t>
  </si>
  <si>
    <t>Loss / dB</t>
  </si>
  <si>
    <t>LOS / km</t>
  </si>
  <si>
    <t>Path Loss / dB</t>
  </si>
  <si>
    <t>Max Range</t>
  </si>
  <si>
    <t xml:space="preserve">Total Faded 
Max Range
</t>
  </si>
  <si>
    <t xml:space="preserve">Slow Faded Max Range
</t>
  </si>
  <si>
    <t xml:space="preserve">Slow Faded Maximum 
</t>
  </si>
  <si>
    <t xml:space="preserve">Practical
</t>
  </si>
  <si>
    <t xml:space="preserve">Theoretical 
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</si>
  <si>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</si>
  <si>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</si>
  <si>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</si>
  <si>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</si>
  <si>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</si>
  <si>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Noise</t>
  </si>
  <si>
    <t>Version 22.02.20223</t>
  </si>
  <si>
    <t>Noise Power Calculation</t>
  </si>
  <si>
    <t>Noise, Sensitivity and Range in Free Space</t>
  </si>
  <si>
    <t>Slow Faded  / km</t>
  </si>
  <si>
    <t>Total Faded / km</t>
  </si>
  <si>
    <t>Noise / dBm</t>
  </si>
  <si>
    <t>Sensitivity / dBm</t>
  </si>
  <si>
    <r>
      <t>k</t>
    </r>
    <r>
      <rPr>
        <b/>
        <vertAlign val="subscript"/>
        <sz val="14"/>
        <rFont val="FuturaA Bk BT"/>
      </rPr>
      <t>B</t>
    </r>
    <r>
      <rPr>
        <b/>
        <sz val="14"/>
        <rFont val="FuturaA Bk BT"/>
      </rPr>
      <t xml:space="preserve"> = </t>
    </r>
  </si>
  <si>
    <r>
      <t>P</t>
    </r>
    <r>
      <rPr>
        <b/>
        <vertAlign val="subscript"/>
        <sz val="14"/>
        <rFont val="FuturaA Bk BT"/>
      </rPr>
      <t>R</t>
    </r>
    <r>
      <rPr>
        <b/>
        <sz val="14"/>
        <rFont val="FuturaA Bk BT"/>
      </rPr>
      <t xml:space="preserve"> =</t>
    </r>
  </si>
  <si>
    <r>
      <t>p</t>
    </r>
    <r>
      <rPr>
        <b/>
        <vertAlign val="subscript"/>
        <sz val="14"/>
        <rFont val="FuturaA Bk BT"/>
      </rPr>
      <t>r</t>
    </r>
    <r>
      <rPr>
        <b/>
        <sz val="14"/>
        <rFont val="FuturaA Bk BT"/>
      </rPr>
      <t xml:space="preserve"> =</t>
    </r>
  </si>
  <si>
    <r>
      <t>U</t>
    </r>
    <r>
      <rPr>
        <b/>
        <vertAlign val="subscript"/>
        <sz val="14"/>
        <rFont val="FuturaA Bk BT"/>
      </rPr>
      <t>R</t>
    </r>
    <r>
      <rPr>
        <b/>
        <sz val="14"/>
        <rFont val="FuturaA Bk BT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</si>
</sst>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9">
    <font>
      <sz val="11"/>
      <name val="FuturaA Bk BT"/>
    </font>
    <font>
      <sz val="12"/>
      <color theme="1"/>
      <name val="Calibri"/>
      <family val="2"/>
      <scheme val="minor"/>
    </font>
    <font>
      <b/>
      <sz val="14"/>
      <name val="FuturaA Bk BT"/>
      <family val="2"/>
    </font>
    <font>
      <u/>
      <sz val="11"/>
      <color theme="10"/>
      <name val="FuturaA Bk BT"/>
    </font>
    <font>
      <u/>
      <sz val="11"/>
      <color theme="11"/>
      <name val="FuturaA Bk BT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14"/>
      <name val="FuturaA Bk BT"/>
    </font>
    <font>
      <b/>
      <sz val="12"/>
      <name val="FuturaA Bk BT"/>
    </font>
    <font>
      <sz val="14"/>
      <name val="FuturaA Bk BT"/>
    </font>
    <font>
      <i/>
      <sz val="14"/>
      <name val="FuturaA Bk BT"/>
    </font>
    <font>
      <b/>
      <vertAlign val="subscript"/>
      <sz val="14"/>
      <name val="FuturaA Bk BT"/>
    </font>
    <font>
      <b/>
      <sz val="16"/>
      <name val="FuturaA Bk B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0" fontId="0" fillId="2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 wrapText="1"/>
    </xf>
    <xf numFmtId="4" fontId="0" fillId="3" borderId="7" xfId="0" applyNumberFormat="1" applyFill="1" applyBorder="1"/>
    <xf numFmtId="4" fontId="0" fillId="3" borderId="8" xfId="0" applyNumberFormat="1" applyFill="1" applyBorder="1"/>
    <xf numFmtId="0" fontId="0" fillId="3" borderId="2" xfId="0" applyFill="1" applyBorder="1" applyAlignment="1">
      <alignment horizontal="right" vertical="top"/>
    </xf>
    <xf numFmtId="0" fontId="0" fillId="3" borderId="2" xfId="0" applyFill="1" applyBorder="1" applyAlignment="1">
      <alignment horizontal="right" vertical="top" wrapText="1"/>
    </xf>
    <xf numFmtId="0" fontId="0" fillId="3" borderId="3" xfId="0" applyFill="1" applyBorder="1" applyAlignment="1">
      <alignment vertical="top"/>
    </xf>
    <xf numFmtId="0" fontId="5" fillId="2" borderId="0" xfId="5" applyFon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13" xfId="0" applyFill="1" applyBorder="1"/>
    <xf numFmtId="0" fontId="2" fillId="3" borderId="0" xfId="0" applyFont="1" applyFill="1"/>
    <xf numFmtId="3" fontId="0" fillId="3" borderId="0" xfId="0" applyNumberFormat="1" applyFill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5" fillId="3" borderId="9" xfId="5" applyFont="1" applyFill="1" applyBorder="1"/>
    <xf numFmtId="0" fontId="5" fillId="3" borderId="10" xfId="5" applyFont="1" applyFill="1" applyBorder="1"/>
    <xf numFmtId="0" fontId="5" fillId="3" borderId="11" xfId="5" applyFont="1" applyFill="1" applyBorder="1"/>
    <xf numFmtId="0" fontId="5" fillId="3" borderId="12" xfId="5" applyFont="1" applyFill="1" applyBorder="1"/>
    <xf numFmtId="0" fontId="5" fillId="3" borderId="0" xfId="5" applyFont="1" applyFill="1"/>
    <xf numFmtId="0" fontId="5" fillId="3" borderId="13" xfId="5" applyFont="1" applyFill="1" applyBorder="1"/>
    <xf numFmtId="0" fontId="6" fillId="3" borderId="0" xfId="5" applyFont="1" applyFill="1" applyProtection="1">
      <protection hidden="1"/>
    </xf>
    <xf numFmtId="0" fontId="7" fillId="3" borderId="0" xfId="5" applyFont="1" applyFill="1" applyProtection="1">
      <protection hidden="1"/>
    </xf>
    <xf numFmtId="0" fontId="8" fillId="3" borderId="0" xfId="5" applyFont="1" applyFill="1"/>
    <xf numFmtId="0" fontId="9" fillId="3" borderId="0" xfId="5" applyFont="1" applyFill="1" applyProtection="1">
      <protection hidden="1"/>
    </xf>
    <xf numFmtId="0" fontId="10" fillId="3" borderId="0" xfId="5" applyFont="1" applyFill="1"/>
    <xf numFmtId="0" fontId="11" fillId="3" borderId="0" xfId="5" applyFont="1" applyFill="1" applyAlignment="1">
      <alignment horizontal="left"/>
    </xf>
    <xf numFmtId="0" fontId="12" fillId="3" borderId="0" xfId="5" applyFont="1" applyFill="1" applyProtection="1">
      <protection hidden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6" xfId="5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3" borderId="0" xfId="0" applyFill="1" applyAlignment="1">
      <alignment horizontal="right" wrapText="1"/>
    </xf>
    <xf numFmtId="4" fontId="0" fillId="3" borderId="0" xfId="0" applyNumberFormat="1" applyFill="1"/>
    <xf numFmtId="0" fontId="0" fillId="3" borderId="12" xfId="0" applyFill="1" applyBorder="1" applyAlignment="1">
      <alignment horizontal="right"/>
    </xf>
    <xf numFmtId="0" fontId="0" fillId="3" borderId="13" xfId="0" applyFill="1" applyBorder="1" applyAlignment="1">
      <alignment horizontal="right" wrapText="1"/>
    </xf>
    <xf numFmtId="4" fontId="0" fillId="3" borderId="13" xfId="0" applyNumberFormat="1" applyFill="1" applyBorder="1"/>
    <xf numFmtId="0" fontId="13" fillId="3" borderId="0" xfId="0" applyFont="1" applyFill="1"/>
    <xf numFmtId="0" fontId="14" fillId="2" borderId="0" xfId="0" applyFont="1" applyFill="1"/>
    <xf numFmtId="0" fontId="14" fillId="3" borderId="10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14" fillId="3" borderId="2" xfId="0" applyFont="1" applyFill="1" applyBorder="1"/>
    <xf numFmtId="0" fontId="14" fillId="3" borderId="2" xfId="0" applyFont="1" applyFill="1" applyBorder="1" applyAlignment="1">
      <alignment horizontal="right"/>
    </xf>
    <xf numFmtId="0" fontId="14" fillId="3" borderId="3" xfId="0" applyFont="1" applyFill="1" applyBorder="1"/>
    <xf numFmtId="0" fontId="14" fillId="3" borderId="5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3" fontId="14" fillId="3" borderId="0" xfId="0" applyNumberFormat="1" applyFont="1" applyFill="1"/>
    <xf numFmtId="0" fontId="14" fillId="3" borderId="15" xfId="0" applyFont="1" applyFill="1" applyBorder="1"/>
    <xf numFmtId="0" fontId="15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5" fillId="3" borderId="9" xfId="0" applyFont="1" applyFill="1" applyBorder="1"/>
    <xf numFmtId="0" fontId="15" fillId="3" borderId="10" xfId="0" applyFont="1" applyFill="1" applyBorder="1"/>
    <xf numFmtId="0" fontId="13" fillId="3" borderId="10" xfId="0" applyFont="1" applyFill="1" applyBorder="1"/>
    <xf numFmtId="0" fontId="13" fillId="3" borderId="10" xfId="0" applyFont="1" applyFill="1" applyBorder="1" applyAlignment="1">
      <alignment horizontal="right"/>
    </xf>
    <xf numFmtId="0" fontId="15" fillId="3" borderId="11" xfId="0" applyFont="1" applyFill="1" applyBorder="1"/>
    <xf numFmtId="0" fontId="15" fillId="3" borderId="12" xfId="0" applyFont="1" applyFill="1" applyBorder="1"/>
    <xf numFmtId="0" fontId="13" fillId="3" borderId="0" xfId="0" applyFont="1" applyFill="1" applyAlignment="1">
      <alignment horizontal="right"/>
    </xf>
    <xf numFmtId="0" fontId="15" fillId="3" borderId="0" xfId="0" applyFont="1" applyFill="1"/>
    <xf numFmtId="0" fontId="15" fillId="3" borderId="13" xfId="0" applyFont="1" applyFill="1" applyBorder="1"/>
    <xf numFmtId="0" fontId="16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6" fillId="3" borderId="1" xfId="0" applyFont="1" applyFill="1" applyBorder="1"/>
    <xf numFmtId="0" fontId="13" fillId="3" borderId="2" xfId="0" applyFont="1" applyFill="1" applyBorder="1"/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/>
    <xf numFmtId="0" fontId="16" fillId="3" borderId="4" xfId="0" applyFont="1" applyFill="1" applyBorder="1"/>
    <xf numFmtId="3" fontId="13" fillId="2" borderId="0" xfId="0" applyNumberFormat="1" applyFont="1" applyFill="1" applyProtection="1">
      <protection locked="0"/>
    </xf>
    <xf numFmtId="0" fontId="13" fillId="3" borderId="5" xfId="0" applyFont="1" applyFill="1" applyBorder="1"/>
    <xf numFmtId="0" fontId="16" fillId="3" borderId="6" xfId="0" applyFont="1" applyFill="1" applyBorder="1"/>
    <xf numFmtId="0" fontId="13" fillId="3" borderId="7" xfId="0" applyFont="1" applyFill="1" applyBorder="1"/>
    <xf numFmtId="0" fontId="13" fillId="3" borderId="7" xfId="0" applyFont="1" applyFill="1" applyBorder="1" applyAlignment="1">
      <alignment horizontal="right"/>
    </xf>
    <xf numFmtId="3" fontId="13" fillId="3" borderId="7" xfId="0" applyNumberFormat="1" applyFont="1" applyFill="1" applyBorder="1"/>
    <xf numFmtId="0" fontId="13" fillId="3" borderId="8" xfId="0" applyFont="1" applyFill="1" applyBorder="1"/>
    <xf numFmtId="164" fontId="13" fillId="3" borderId="0" xfId="0" applyNumberFormat="1" applyFont="1" applyFill="1"/>
    <xf numFmtId="0" fontId="15" fillId="3" borderId="4" xfId="0" applyFont="1" applyFill="1" applyBorder="1"/>
    <xf numFmtId="3" fontId="13" fillId="3" borderId="0" xfId="0" applyNumberFormat="1" applyFont="1" applyFill="1"/>
    <xf numFmtId="0" fontId="15" fillId="3" borderId="6" xfId="0" applyFont="1" applyFill="1" applyBorder="1"/>
    <xf numFmtId="0" fontId="15" fillId="3" borderId="14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5" xfId="0" applyFont="1" applyFill="1" applyBorder="1" applyAlignment="1">
      <alignment horizontal="right"/>
    </xf>
    <xf numFmtId="0" fontId="15" fillId="3" borderId="16" xfId="0" applyFont="1" applyFill="1" applyBorder="1"/>
    <xf numFmtId="0" fontId="18" fillId="3" borderId="0" xfId="0" applyFont="1" applyFill="1" applyAlignment="1">
      <alignment horizontal="left"/>
    </xf>
    <xf numFmtId="0" fontId="14" fillId="2" borderId="0" xfId="0" applyFont="1" applyFill="1" applyProtection="1">
      <protection locked="0"/>
    </xf>
    <xf numFmtId="0" fontId="14" fillId="3" borderId="5" xfId="0" applyFont="1" applyFill="1" applyBorder="1" applyAlignment="1">
      <alignment horizontal="right"/>
    </xf>
    <xf numFmtId="0" fontId="18" fillId="3" borderId="0" xfId="0" applyFont="1" applyFill="1"/>
  </cellXfs>
  <cellStyles count="6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  <cellStyle name="Standard 2" xfId="5" xr:uid="{A659D077-6486-5C45-BE06-0CD3977C447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7510699192438"/>
          <c:y val="0.10374113921022385"/>
          <c:w val="0.79219426052392339"/>
          <c:h val="0.68254021154220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'Free Space Range'!$K$7</c:f>
              <c:strCache>
                <c:ptCount val="1"/>
                <c:pt idx="0">
                  <c:v>Noise / dBm</c:v>
                </c:pt>
              </c:strCache>
            </c:strRef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'Free Space Range'!$J$8:$J$17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 formatCode="#,##0">
                  <c:v>10</c:v>
                </c:pt>
                <c:pt idx="6" formatCode="#,##0">
                  <c:v>100</c:v>
                </c:pt>
                <c:pt idx="7" formatCode="#,##0">
                  <c:v>1000</c:v>
                </c:pt>
                <c:pt idx="8" formatCode="#,##0">
                  <c:v>10000</c:v>
                </c:pt>
                <c:pt idx="9" formatCode="#,##0">
                  <c:v>100000</c:v>
                </c:pt>
              </c:numCache>
            </c:numRef>
          </c:xVal>
          <c:yVal>
            <c:numRef>
              <c:f>'Free Space Range'!$K$8:$K$17</c:f>
              <c:numCache>
                <c:formatCode>General</c:formatCode>
                <c:ptCount val="10"/>
                <c:pt idx="0">
                  <c:v>-110</c:v>
                </c:pt>
                <c:pt idx="1">
                  <c:v>-100</c:v>
                </c:pt>
                <c:pt idx="2">
                  <c:v>-90</c:v>
                </c:pt>
                <c:pt idx="3">
                  <c:v>-80</c:v>
                </c:pt>
                <c:pt idx="4">
                  <c:v>-70</c:v>
                </c:pt>
                <c:pt idx="5">
                  <c:v>-60</c:v>
                </c:pt>
                <c:pt idx="6">
                  <c:v>-50</c:v>
                </c:pt>
                <c:pt idx="7">
                  <c:v>-40</c:v>
                </c:pt>
                <c:pt idx="8">
                  <c:v>-30</c:v>
                </c:pt>
                <c:pt idx="9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1-6A46-97AD-838F09F4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28968"/>
        <c:axId val="2068577944"/>
      </c:scatterChart>
      <c:valAx>
        <c:axId val="2066828968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/ kHz</a:t>
                </a:r>
              </a:p>
            </c:rich>
          </c:tx>
          <c:layout>
            <c:manualLayout>
              <c:xMode val="edge"/>
              <c:yMode val="edge"/>
              <c:x val="0.394202974628171"/>
              <c:y val="0.88888963879515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68577944"/>
        <c:crosses val="max"/>
        <c:crossBetween val="midCat"/>
      </c:valAx>
      <c:valAx>
        <c:axId val="206857794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Noise</a:t>
                </a:r>
                <a:r>
                  <a:rPr lang="de-DE" baseline="0"/>
                  <a:t> Power</a:t>
                </a:r>
                <a:r>
                  <a:rPr lang="de-DE"/>
                  <a:t> / dBm</a:t>
                </a:r>
              </a:p>
            </c:rich>
          </c:tx>
          <c:layout>
            <c:manualLayout>
              <c:xMode val="edge"/>
              <c:yMode val="edge"/>
              <c:x val="2.8019323671497599E-2"/>
              <c:y val="0.23174628171478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66828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5875">
      <a:solidFill>
        <a:srgbClr val="000000"/>
      </a:solidFill>
      <a:prstDash val="solid"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22114487755149E-2"/>
          <c:y val="7.3529358966165706E-2"/>
          <c:w val="0.92405246090106508"/>
          <c:h val="0.776470030682710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'Free Space Range'!$P$7</c:f>
              <c:strCache>
                <c:ptCount val="1"/>
                <c:pt idx="0">
                  <c:v>LOS / km</c:v>
                </c:pt>
              </c:strCache>
            </c:strRef>
          </c:tx>
          <c:spPr>
            <a:ln w="38100">
              <a:solidFill>
                <a:schemeClr val="tx2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'Free Space Range'!$J$8:$J$17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 formatCode="#,##0">
                  <c:v>10</c:v>
                </c:pt>
                <c:pt idx="6" formatCode="#,##0">
                  <c:v>100</c:v>
                </c:pt>
                <c:pt idx="7" formatCode="#,##0">
                  <c:v>1000</c:v>
                </c:pt>
                <c:pt idx="8" formatCode="#,##0">
                  <c:v>10000</c:v>
                </c:pt>
                <c:pt idx="9" formatCode="#,##0">
                  <c:v>100000</c:v>
                </c:pt>
              </c:numCache>
            </c:numRef>
          </c:xVal>
          <c:yVal>
            <c:numRef>
              <c:f>'Free Space Range'!$P$8:$P$17</c:f>
              <c:numCache>
                <c:formatCode>#,##0.00</c:formatCode>
                <c:ptCount val="10"/>
                <c:pt idx="0">
                  <c:v>23.427583523810132</c:v>
                </c:pt>
                <c:pt idx="1">
                  <c:v>7.4084524009073656</c:v>
                </c:pt>
                <c:pt idx="2">
                  <c:v>2.3427583523810145</c:v>
                </c:pt>
                <c:pt idx="3">
                  <c:v>0.74084524009073582</c:v>
                </c:pt>
                <c:pt idx="4">
                  <c:v>0.23427583523810142</c:v>
                </c:pt>
                <c:pt idx="5">
                  <c:v>7.4084524009073574E-2</c:v>
                </c:pt>
                <c:pt idx="6">
                  <c:v>2.3427583523810136E-2</c:v>
                </c:pt>
                <c:pt idx="7">
                  <c:v>7.4084524009073579E-3</c:v>
                </c:pt>
                <c:pt idx="8">
                  <c:v>2.3427583523810127E-3</c:v>
                </c:pt>
                <c:pt idx="9">
                  <c:v>7.4084524009073555E-4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6-7E4B-9052-4D3D6F3118FA}"/>
            </c:ext>
          </c:extLst>
        </c:ser>
        <c:ser>
          <c:idx val="1"/>
          <c:order val="1"/>
          <c:tx>
            <c:strRef>
              <c:f>'Free Space Range'!$Q$7</c:f>
              <c:strCache>
                <c:ptCount val="1"/>
                <c:pt idx="0">
                  <c:v>Slow Faded  / km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'Free Space Range'!$J$8:$J$17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 formatCode="#,##0">
                  <c:v>10</c:v>
                </c:pt>
                <c:pt idx="6" formatCode="#,##0">
                  <c:v>100</c:v>
                </c:pt>
                <c:pt idx="7" formatCode="#,##0">
                  <c:v>1000</c:v>
                </c:pt>
                <c:pt idx="8" formatCode="#,##0">
                  <c:v>10000</c:v>
                </c:pt>
                <c:pt idx="9" formatCode="#,##0">
                  <c:v>100000</c:v>
                </c:pt>
              </c:numCache>
            </c:numRef>
          </c:xVal>
          <c:yVal>
            <c:numRef>
              <c:f>'Free Space Range'!$Q$8:$Q$17</c:f>
              <c:numCache>
                <c:formatCode>#,##0.00</c:formatCode>
                <c:ptCount val="10"/>
                <c:pt idx="0">
                  <c:v>16.585458993988663</c:v>
                </c:pt>
                <c:pt idx="1">
                  <c:v>5.2447826460329141</c:v>
                </c:pt>
                <c:pt idx="2">
                  <c:v>1.6585458993988673</c:v>
                </c:pt>
                <c:pt idx="3">
                  <c:v>0.52447826460329128</c:v>
                </c:pt>
                <c:pt idx="4">
                  <c:v>0.16585458993988672</c:v>
                </c:pt>
                <c:pt idx="5">
                  <c:v>5.2447826460329111E-2</c:v>
                </c:pt>
                <c:pt idx="6">
                  <c:v>1.6585458993988673E-2</c:v>
                </c:pt>
                <c:pt idx="7">
                  <c:v>5.2447826460329085E-3</c:v>
                </c:pt>
                <c:pt idx="8">
                  <c:v>1.6585458993988666E-3</c:v>
                </c:pt>
                <c:pt idx="9">
                  <c:v>5.2447826460329076E-4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6-7E4B-9052-4D3D6F3118FA}"/>
            </c:ext>
          </c:extLst>
        </c:ser>
        <c:ser>
          <c:idx val="2"/>
          <c:order val="2"/>
          <c:tx>
            <c:strRef>
              <c:f>'Free Space Range'!$R$7</c:f>
              <c:strCache>
                <c:ptCount val="1"/>
                <c:pt idx="0">
                  <c:v>Total Faded / km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'Free Space Range'!$J$8:$J$17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 formatCode="#,##0">
                  <c:v>10</c:v>
                </c:pt>
                <c:pt idx="6" formatCode="#,##0">
                  <c:v>100</c:v>
                </c:pt>
                <c:pt idx="7" formatCode="#,##0">
                  <c:v>1000</c:v>
                </c:pt>
                <c:pt idx="8" formatCode="#,##0">
                  <c:v>10000</c:v>
                </c:pt>
                <c:pt idx="9" formatCode="#,##0">
                  <c:v>100000</c:v>
                </c:pt>
              </c:numCache>
            </c:numRef>
          </c:xVal>
          <c:yVal>
            <c:numRef>
              <c:f>'Free Space Range'!$R$8:$R$17</c:f>
              <c:numCache>
                <c:formatCode>#,##0.00</c:formatCode>
                <c:ptCount val="10"/>
                <c:pt idx="0">
                  <c:v>5.8847429176516188</c:v>
                </c:pt>
                <c:pt idx="1">
                  <c:v>1.860919106432376</c:v>
                </c:pt>
                <c:pt idx="2">
                  <c:v>0.58847429176516075</c:v>
                </c:pt>
                <c:pt idx="3">
                  <c:v>0.18609191064323774</c:v>
                </c:pt>
                <c:pt idx="4">
                  <c:v>5.8847429176516058E-2</c:v>
                </c:pt>
                <c:pt idx="5">
                  <c:v>1.8609191064323759E-2</c:v>
                </c:pt>
                <c:pt idx="6">
                  <c:v>5.884742917651605E-3</c:v>
                </c:pt>
                <c:pt idx="7">
                  <c:v>1.8609191064323761E-3</c:v>
                </c:pt>
                <c:pt idx="8">
                  <c:v>5.884742917651605E-4</c:v>
                </c:pt>
                <c:pt idx="9">
                  <c:v>1.8609191064323757E-4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6-7E4B-9052-4D3D6F31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21976"/>
        <c:axId val="2069328360"/>
      </c:scatterChart>
      <c:valAx>
        <c:axId val="2069321976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/ kHz</a:t>
                </a:r>
              </a:p>
            </c:rich>
          </c:tx>
          <c:layout>
            <c:manualLayout>
              <c:xMode val="edge"/>
              <c:yMode val="edge"/>
              <c:x val="0.39651837524177902"/>
              <c:y val="0.87941106993978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69328360"/>
        <c:crosses val="autoZero"/>
        <c:crossBetween val="midCat"/>
      </c:valAx>
      <c:valAx>
        <c:axId val="2069328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Range / km</a:t>
                </a:r>
              </a:p>
            </c:rich>
          </c:tx>
          <c:layout>
            <c:manualLayout>
              <c:xMode val="edge"/>
              <c:yMode val="edge"/>
              <c:x val="1.2455315502917508E-2"/>
              <c:y val="0.347058591940713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69321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523779903691167"/>
          <c:y val="0.14896626510690211"/>
          <c:w val="0.33915719138419226"/>
          <c:h val="0.173528716998610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19050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281215</xdr:colOff>
      <xdr:row>12</xdr:row>
      <xdr:rowOff>190499</xdr:rowOff>
    </xdr:from>
    <xdr:to>
      <xdr:col>5</xdr:col>
      <xdr:colOff>32657</xdr:colOff>
      <xdr:row>21</xdr:row>
      <xdr:rowOff>185056</xdr:rowOff>
    </xdr:to>
    <xdr:pic>
      <xdr:nvPicPr>
        <xdr:cNvPr id="3" name="Grafik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297094-A915-1D4D-B069-DB3EFF81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915" y="2743199"/>
          <a:ext cx="1821542" cy="1823357"/>
        </a:xfrm>
        <a:prstGeom prst="rect">
          <a:avLst/>
        </a:prstGeom>
      </xdr:spPr>
    </xdr:pic>
    <xdr:clientData/>
  </xdr:twoCellAnchor>
  <xdr:twoCellAnchor editAs="oneCell">
    <xdr:from>
      <xdr:col>6</xdr:col>
      <xdr:colOff>905932</xdr:colOff>
      <xdr:row>6</xdr:row>
      <xdr:rowOff>93132</xdr:rowOff>
    </xdr:from>
    <xdr:to>
      <xdr:col>10</xdr:col>
      <xdr:colOff>278925</xdr:colOff>
      <xdr:row>18</xdr:row>
      <xdr:rowOff>80007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674CF92-FC34-F6D9-07DA-751B73691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599" y="1439332"/>
          <a:ext cx="4173593" cy="2425275"/>
        </a:xfrm>
        <a:prstGeom prst="rect">
          <a:avLst/>
        </a:prstGeom>
        <a:ln w="22225">
          <a:solidFill>
            <a:schemeClr val="bg1"/>
          </a:solidFill>
        </a:ln>
        <a:effectLst>
          <a:outerShdw blurRad="50800" dist="100421" dir="18900000" algn="bl" rotWithShape="0">
            <a:prstClr val="black">
              <a:alpha val="86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252487</xdr:colOff>
      <xdr:row>4</xdr:row>
      <xdr:rowOff>184453</xdr:rowOff>
    </xdr:from>
    <xdr:to>
      <xdr:col>29</xdr:col>
      <xdr:colOff>169333</xdr:colOff>
      <xdr:row>44</xdr:row>
      <xdr:rowOff>10583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FA538E-491F-724C-A9C3-320312955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336416</xdr:colOff>
      <xdr:row>0</xdr:row>
      <xdr:rowOff>0</xdr:rowOff>
    </xdr:from>
    <xdr:to>
      <xdr:col>31</xdr:col>
      <xdr:colOff>176750</xdr:colOff>
      <xdr:row>9</xdr:row>
      <xdr:rowOff>87833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5F5AB2-7A18-3441-BF30-DB0EC08E8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7412" t="13178" r="6864" b="11363"/>
        <a:stretch/>
      </xdr:blipFill>
      <xdr:spPr>
        <a:xfrm>
          <a:off x="18296333" y="0"/>
          <a:ext cx="2592000" cy="22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3256</xdr:colOff>
      <xdr:row>19</xdr:row>
      <xdr:rowOff>41520</xdr:rowOff>
    </xdr:from>
    <xdr:to>
      <xdr:col>18</xdr:col>
      <xdr:colOff>244230</xdr:colOff>
      <xdr:row>43</xdr:row>
      <xdr:rowOff>0</xdr:rowOff>
    </xdr:to>
    <xdr:graphicFrame macro="">
      <xdr:nvGraphicFramePr>
        <xdr:cNvPr id="1112" name="Diagramm 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1211384</xdr:colOff>
      <xdr:row>0</xdr:row>
      <xdr:rowOff>0</xdr:rowOff>
    </xdr:from>
    <xdr:to>
      <xdr:col>22</xdr:col>
      <xdr:colOff>198538</xdr:colOff>
      <xdr:row>10</xdr:row>
      <xdr:rowOff>60154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381F43-3CD8-FF4F-9E02-AC4A89245A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7412" t="13178" r="6864" b="11363"/>
        <a:stretch/>
      </xdr:blipFill>
      <xdr:spPr>
        <a:xfrm>
          <a:off x="17340384" y="0"/>
          <a:ext cx="2592000" cy="22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49E2-7921-5948-B760-3D3DC44D25FF}">
  <dimension ref="B1:L36"/>
  <sheetViews>
    <sheetView zoomScale="150" zoomScaleNormal="150" workbookViewId="0">
      <selection activeCell="P28" sqref="P28"/>
    </sheetView>
  </sheetViews>
  <sheetFormatPr baseColWidth="10" defaultRowHeight="16"/>
  <cols>
    <col min="1" max="1" width="2.33203125" style="14" customWidth="1"/>
    <col min="2" max="2" width="4.1640625" style="14" customWidth="1"/>
    <col min="3" max="3" width="12.5" style="14" customWidth="1"/>
    <col min="4" max="4" width="5.6640625" style="14" customWidth="1"/>
    <col min="5" max="5" width="4.83203125" style="14" customWidth="1"/>
    <col min="6" max="6" width="31.83203125" style="14" customWidth="1"/>
    <col min="7" max="7" width="21.5" style="14" customWidth="1"/>
    <col min="8" max="8" width="19.6640625" style="14" customWidth="1"/>
    <col min="9" max="11" width="10.83203125" style="14"/>
    <col min="12" max="12" width="4.33203125" style="14" customWidth="1"/>
    <col min="13" max="16384" width="10.83203125" style="14"/>
  </cols>
  <sheetData>
    <row r="1" spans="2:12" ht="12" customHeight="1" thickBot="1"/>
    <row r="2" spans="2:12" ht="17" thickTop="1">
      <c r="B2" s="29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32"/>
      <c r="C3" s="33"/>
      <c r="D3" s="33"/>
      <c r="E3" s="33"/>
      <c r="F3" s="33"/>
      <c r="G3" s="33"/>
      <c r="H3" s="33"/>
      <c r="I3" s="33"/>
      <c r="J3" s="33"/>
      <c r="K3" s="33"/>
      <c r="L3" s="34"/>
    </row>
    <row r="4" spans="2:12" ht="23">
      <c r="B4" s="32"/>
      <c r="C4" s="35"/>
      <c r="D4" s="33"/>
      <c r="E4" s="33"/>
      <c r="F4" s="33"/>
      <c r="G4" s="33"/>
      <c r="H4" s="33"/>
      <c r="I4" s="33"/>
      <c r="J4" s="33"/>
      <c r="K4" s="33"/>
      <c r="L4" s="34"/>
    </row>
    <row r="5" spans="2:12">
      <c r="B5" s="32"/>
      <c r="C5" s="33"/>
      <c r="D5" s="33"/>
      <c r="E5" s="33"/>
      <c r="F5" s="33"/>
      <c r="G5" s="33"/>
      <c r="H5" s="33"/>
      <c r="I5" s="33"/>
      <c r="J5" s="33"/>
      <c r="K5" s="33"/>
      <c r="L5" s="34"/>
    </row>
    <row r="6" spans="2:12">
      <c r="B6" s="32"/>
      <c r="C6" s="36" t="s">
        <v>47</v>
      </c>
      <c r="D6" s="33"/>
      <c r="E6" s="33"/>
      <c r="F6" s="33"/>
      <c r="G6" s="33"/>
      <c r="H6" s="33"/>
      <c r="I6" s="33"/>
      <c r="J6" s="33"/>
      <c r="K6" s="33"/>
      <c r="L6" s="34"/>
    </row>
    <row r="7" spans="2:12">
      <c r="B7" s="32"/>
      <c r="C7" s="36" t="s">
        <v>48</v>
      </c>
      <c r="D7" s="33"/>
      <c r="E7" s="33"/>
      <c r="F7" s="33"/>
      <c r="G7" s="33"/>
      <c r="H7" s="33"/>
      <c r="I7" s="33"/>
      <c r="J7" s="33"/>
      <c r="K7" s="33"/>
      <c r="L7" s="34"/>
    </row>
    <row r="8" spans="2:12">
      <c r="B8" s="32"/>
      <c r="C8" s="33"/>
      <c r="D8" s="33"/>
      <c r="E8" s="33"/>
      <c r="F8" s="33"/>
      <c r="G8" s="33"/>
      <c r="H8" s="33"/>
      <c r="I8" s="33"/>
      <c r="J8" s="33"/>
      <c r="K8" s="33"/>
      <c r="L8" s="34"/>
    </row>
    <row r="9" spans="2:12">
      <c r="B9" s="32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2:12"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4"/>
    </row>
    <row r="11" spans="2:12"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4"/>
    </row>
    <row r="12" spans="2:12"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4"/>
    </row>
    <row r="13" spans="2:12"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4"/>
    </row>
    <row r="14" spans="2:12"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4"/>
    </row>
    <row r="15" spans="2:12"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4"/>
    </row>
    <row r="16" spans="2:12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4"/>
    </row>
    <row r="17" spans="2:12"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4"/>
    </row>
    <row r="18" spans="2:12"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spans="2:12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4"/>
    </row>
    <row r="20" spans="2:12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4"/>
    </row>
    <row r="21" spans="2:12"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4"/>
    </row>
    <row r="22" spans="2:12" ht="18">
      <c r="B22" s="32"/>
      <c r="C22" s="37" t="s">
        <v>49</v>
      </c>
      <c r="D22" s="33"/>
      <c r="E22" s="33"/>
      <c r="F22" s="33"/>
      <c r="G22" s="33"/>
      <c r="H22" s="33"/>
      <c r="I22" s="33"/>
      <c r="J22" s="33"/>
      <c r="K22" s="33"/>
      <c r="L22" s="34"/>
    </row>
    <row r="23" spans="2:12"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4"/>
    </row>
    <row r="24" spans="2:12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4"/>
    </row>
    <row r="25" spans="2:12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4"/>
    </row>
    <row r="26" spans="2:12"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4"/>
    </row>
    <row r="27" spans="2:12" ht="33">
      <c r="B27" s="32"/>
      <c r="C27" s="35" t="s">
        <v>50</v>
      </c>
      <c r="D27" s="33"/>
      <c r="E27" s="38" t="s">
        <v>52</v>
      </c>
      <c r="F27" s="39"/>
      <c r="G27" s="33"/>
      <c r="H27" s="33"/>
      <c r="I27" s="33"/>
      <c r="J27" s="33"/>
      <c r="K27" s="33"/>
      <c r="L27" s="34"/>
    </row>
    <row r="28" spans="2:12" ht="25">
      <c r="B28" s="32"/>
      <c r="C28" s="33"/>
      <c r="D28" s="33"/>
      <c r="E28" s="39"/>
      <c r="F28" s="39"/>
      <c r="G28" s="33"/>
      <c r="H28" s="33"/>
      <c r="I28" s="33"/>
      <c r="J28" s="33"/>
      <c r="K28" s="33"/>
      <c r="L28" s="34"/>
    </row>
    <row r="29" spans="2:12" ht="19" customHeight="1">
      <c r="B29" s="32"/>
      <c r="C29" s="33"/>
      <c r="D29" s="33"/>
      <c r="E29" s="33"/>
      <c r="F29" s="40" t="s">
        <v>54</v>
      </c>
      <c r="G29" s="33"/>
      <c r="H29" s="33"/>
      <c r="I29" s="33"/>
      <c r="J29" s="33"/>
      <c r="K29" s="33"/>
      <c r="L29" s="34"/>
    </row>
    <row r="30" spans="2:12" ht="19" customHeight="1">
      <c r="B30" s="32"/>
      <c r="C30" s="33"/>
      <c r="D30" s="33"/>
      <c r="E30" s="33"/>
      <c r="F30" s="40" t="s">
        <v>55</v>
      </c>
      <c r="G30" s="33"/>
      <c r="H30" s="33"/>
      <c r="I30" s="33"/>
      <c r="J30" s="33"/>
      <c r="K30" s="33"/>
      <c r="L30" s="34"/>
    </row>
    <row r="31" spans="2:12" ht="19" customHeight="1">
      <c r="B31" s="32"/>
      <c r="C31" s="33"/>
      <c r="D31" s="33"/>
      <c r="E31" s="33"/>
      <c r="F31" s="40"/>
      <c r="G31" s="33"/>
      <c r="H31" s="33"/>
      <c r="I31" s="33"/>
      <c r="J31" s="33"/>
      <c r="K31" s="33"/>
      <c r="L31" s="34"/>
    </row>
    <row r="32" spans="2:12" ht="18" customHeight="1">
      <c r="B32" s="32"/>
      <c r="C32" s="33" t="s">
        <v>53</v>
      </c>
      <c r="D32" s="33"/>
      <c r="E32" s="33"/>
      <c r="F32" s="40"/>
      <c r="G32" s="33"/>
      <c r="H32" s="33"/>
      <c r="I32" s="33"/>
      <c r="J32" s="33"/>
      <c r="K32" s="33"/>
      <c r="L32" s="34"/>
    </row>
    <row r="33" spans="2:12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4"/>
    </row>
    <row r="34" spans="2:12">
      <c r="B34" s="32"/>
      <c r="C34" s="41" t="s">
        <v>51</v>
      </c>
      <c r="D34" s="33"/>
      <c r="E34" s="33"/>
      <c r="F34" s="33"/>
      <c r="G34" s="33"/>
      <c r="H34" s="33"/>
      <c r="I34" s="33"/>
      <c r="J34" s="33"/>
      <c r="K34" s="33"/>
      <c r="L34" s="34"/>
    </row>
    <row r="35" spans="2:12" ht="17" thickBot="1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4"/>
    </row>
    <row r="36" spans="2:12" ht="17" thickTop="1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AD46"/>
  <sheetViews>
    <sheetView tabSelected="1" zoomScale="120" zoomScaleNormal="120" workbookViewId="0">
      <selection activeCell="G7" sqref="G7"/>
    </sheetView>
  </sheetViews>
  <sheetFormatPr baseColWidth="10" defaultColWidth="9" defaultRowHeight="18"/>
  <cols>
    <col min="1" max="1" width="2.6640625" style="65" customWidth="1"/>
    <col min="2" max="2" width="2.83203125" style="65" customWidth="1"/>
    <col min="3" max="3" width="4.6640625" style="65" customWidth="1"/>
    <col min="4" max="4" width="21.5" style="66" customWidth="1"/>
    <col min="5" max="5" width="2.5" style="66" customWidth="1"/>
    <col min="6" max="6" width="7.5" style="67" customWidth="1"/>
    <col min="7" max="7" width="22.1640625" style="66" customWidth="1"/>
    <col min="8" max="8" width="9" style="66" customWidth="1"/>
    <col min="9" max="9" width="9" style="67" customWidth="1"/>
    <col min="10" max="10" width="10.83203125" style="66" customWidth="1"/>
    <col min="11" max="11" width="7.6640625" style="66" customWidth="1"/>
    <col min="12" max="12" width="9" style="66"/>
    <col min="13" max="13" width="4" style="66" customWidth="1"/>
    <col min="14" max="14" width="4.83203125" style="65" customWidth="1"/>
    <col min="15" max="16384" width="9" style="65"/>
  </cols>
  <sheetData>
    <row r="1" spans="2:30" ht="19" thickBot="1"/>
    <row r="2" spans="2:30" ht="19" thickTop="1">
      <c r="B2" s="68"/>
      <c r="C2" s="69"/>
      <c r="D2" s="70"/>
      <c r="E2" s="70"/>
      <c r="F2" s="71"/>
      <c r="G2" s="70"/>
      <c r="H2" s="70"/>
      <c r="I2" s="71"/>
      <c r="J2" s="70"/>
      <c r="K2" s="70"/>
      <c r="L2" s="70"/>
      <c r="M2" s="70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72"/>
    </row>
    <row r="3" spans="2:30" ht="21">
      <c r="B3" s="73"/>
      <c r="C3" s="100" t="s">
        <v>21</v>
      </c>
      <c r="D3" s="52"/>
      <c r="E3" s="52"/>
      <c r="F3" s="74"/>
      <c r="G3" s="52"/>
      <c r="H3" s="52"/>
      <c r="I3" s="74"/>
      <c r="J3" s="52"/>
      <c r="K3" s="52"/>
      <c r="L3" s="52"/>
      <c r="M3" s="5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6"/>
    </row>
    <row r="4" spans="2:30">
      <c r="B4" s="73"/>
      <c r="C4" s="75"/>
      <c r="D4" s="52"/>
      <c r="E4" s="52"/>
      <c r="F4" s="52"/>
      <c r="G4" s="52"/>
      <c r="H4" s="52"/>
      <c r="I4" s="52"/>
      <c r="J4" s="52"/>
      <c r="K4" s="52"/>
      <c r="L4" s="52"/>
      <c r="M4" s="52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6"/>
    </row>
    <row r="5" spans="2:30" ht="19" thickBot="1">
      <c r="B5" s="73"/>
      <c r="C5" s="77" t="s">
        <v>32</v>
      </c>
      <c r="D5" s="52"/>
      <c r="E5" s="52"/>
      <c r="F5" s="52"/>
      <c r="G5" s="78" t="s">
        <v>23</v>
      </c>
      <c r="H5" s="52"/>
      <c r="I5" s="52"/>
      <c r="J5" s="52"/>
      <c r="K5" s="52"/>
      <c r="L5" s="52"/>
      <c r="M5" s="52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6"/>
    </row>
    <row r="6" spans="2:30">
      <c r="B6" s="73"/>
      <c r="C6" s="79"/>
      <c r="D6" s="80"/>
      <c r="E6" s="80"/>
      <c r="F6" s="81"/>
      <c r="G6" s="80"/>
      <c r="H6" s="80"/>
      <c r="I6" s="81"/>
      <c r="J6" s="80"/>
      <c r="K6" s="80"/>
      <c r="L6" s="80"/>
      <c r="M6" s="82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6"/>
    </row>
    <row r="7" spans="2:30" ht="20">
      <c r="B7" s="73"/>
      <c r="C7" s="83"/>
      <c r="D7" s="52" t="s">
        <v>25</v>
      </c>
      <c r="E7" s="52"/>
      <c r="F7" s="74" t="s">
        <v>12</v>
      </c>
      <c r="G7" s="84">
        <v>300</v>
      </c>
      <c r="H7" s="52" t="s">
        <v>11</v>
      </c>
      <c r="I7" s="74" t="s">
        <v>60</v>
      </c>
      <c r="J7" s="52">
        <f>1.3806505*POWER(10,-23)</f>
        <v>1.3806505000000001E-23</v>
      </c>
      <c r="K7" s="52" t="s">
        <v>15</v>
      </c>
      <c r="L7" s="52" t="s">
        <v>18</v>
      </c>
      <c r="M7" s="8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6"/>
    </row>
    <row r="8" spans="2:30">
      <c r="B8" s="73"/>
      <c r="C8" s="83"/>
      <c r="D8" s="52" t="s">
        <v>26</v>
      </c>
      <c r="E8" s="52"/>
      <c r="F8" s="74" t="s">
        <v>13</v>
      </c>
      <c r="G8" s="84">
        <v>160000000</v>
      </c>
      <c r="H8" s="52" t="s">
        <v>14</v>
      </c>
      <c r="I8" s="74"/>
      <c r="J8" s="52"/>
      <c r="K8" s="52"/>
      <c r="L8" s="52"/>
      <c r="M8" s="8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6"/>
    </row>
    <row r="9" spans="2:30">
      <c r="B9" s="73"/>
      <c r="C9" s="83"/>
      <c r="D9" s="52" t="s">
        <v>27</v>
      </c>
      <c r="E9" s="52"/>
      <c r="F9" s="74" t="s">
        <v>16</v>
      </c>
      <c r="G9" s="84">
        <v>50</v>
      </c>
      <c r="H9" s="52" t="s">
        <v>17</v>
      </c>
      <c r="I9" s="74"/>
      <c r="J9" s="52"/>
      <c r="K9" s="52"/>
      <c r="L9" s="52"/>
      <c r="M9" s="8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6"/>
    </row>
    <row r="10" spans="2:30" ht="19" thickBot="1">
      <c r="B10" s="73"/>
      <c r="C10" s="86"/>
      <c r="D10" s="87"/>
      <c r="E10" s="87"/>
      <c r="F10" s="88"/>
      <c r="G10" s="89"/>
      <c r="H10" s="87"/>
      <c r="I10" s="88"/>
      <c r="J10" s="87"/>
      <c r="K10" s="87"/>
      <c r="L10" s="87"/>
      <c r="M10" s="90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6"/>
    </row>
    <row r="11" spans="2:30" ht="19" thickBot="1">
      <c r="B11" s="73"/>
      <c r="C11" s="77" t="s">
        <v>33</v>
      </c>
      <c r="D11" s="52"/>
      <c r="E11" s="52"/>
      <c r="F11" s="74"/>
      <c r="G11" s="52"/>
      <c r="H11" s="52"/>
      <c r="I11" s="74"/>
      <c r="J11" s="52"/>
      <c r="K11" s="52"/>
      <c r="L11" s="52"/>
      <c r="M11" s="52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6"/>
    </row>
    <row r="12" spans="2:30">
      <c r="B12" s="73"/>
      <c r="C12" s="79"/>
      <c r="D12" s="80"/>
      <c r="E12" s="80"/>
      <c r="F12" s="81"/>
      <c r="G12" s="80"/>
      <c r="H12" s="80"/>
      <c r="I12" s="81"/>
      <c r="J12" s="80"/>
      <c r="K12" s="80"/>
      <c r="L12" s="80"/>
      <c r="M12" s="82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6"/>
    </row>
    <row r="13" spans="2:30" ht="20">
      <c r="B13" s="73"/>
      <c r="C13" s="83"/>
      <c r="D13" s="52" t="s">
        <v>29</v>
      </c>
      <c r="E13" s="52"/>
      <c r="F13" s="74" t="s">
        <v>61</v>
      </c>
      <c r="G13" s="91">
        <f>4*J7*G8*G7</f>
        <v>2.6508489600000004E-12</v>
      </c>
      <c r="H13" s="52" t="s">
        <v>19</v>
      </c>
      <c r="I13" s="74"/>
      <c r="J13" s="52"/>
      <c r="K13" s="52"/>
      <c r="L13" s="52"/>
      <c r="M13" s="8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6"/>
    </row>
    <row r="14" spans="2:30" ht="20">
      <c r="B14" s="73"/>
      <c r="C14" s="92"/>
      <c r="D14" s="52" t="s">
        <v>30</v>
      </c>
      <c r="E14" s="52"/>
      <c r="F14" s="74" t="s">
        <v>62</v>
      </c>
      <c r="G14" s="93">
        <f>30+10*LOG10(G13)</f>
        <v>-85.766150167811546</v>
      </c>
      <c r="H14" s="52" t="s">
        <v>3</v>
      </c>
      <c r="I14" s="74"/>
      <c r="J14" s="52"/>
      <c r="K14" s="52"/>
      <c r="L14" s="52"/>
      <c r="M14" s="8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6"/>
    </row>
    <row r="15" spans="2:30" ht="20">
      <c r="B15" s="73"/>
      <c r="C15" s="92"/>
      <c r="D15" s="52" t="s">
        <v>31</v>
      </c>
      <c r="E15" s="52"/>
      <c r="F15" s="74" t="s">
        <v>63</v>
      </c>
      <c r="G15" s="91">
        <f>SQRT(G13*G9)*1000000</f>
        <v>11.512708108868219</v>
      </c>
      <c r="H15" s="52" t="s">
        <v>20</v>
      </c>
      <c r="I15" s="74"/>
      <c r="J15" s="52"/>
      <c r="K15" s="52"/>
      <c r="L15" s="52"/>
      <c r="M15" s="8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6"/>
    </row>
    <row r="16" spans="2:30" ht="19" thickBot="1">
      <c r="B16" s="73"/>
      <c r="C16" s="94"/>
      <c r="D16" s="87"/>
      <c r="E16" s="87"/>
      <c r="F16" s="88"/>
      <c r="G16" s="89"/>
      <c r="H16" s="87"/>
      <c r="I16" s="88"/>
      <c r="J16" s="87"/>
      <c r="K16" s="87"/>
      <c r="L16" s="87"/>
      <c r="M16" s="90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</row>
    <row r="17" spans="2:30">
      <c r="B17" s="73"/>
      <c r="C17" s="75"/>
      <c r="D17" s="52"/>
      <c r="E17" s="52"/>
      <c r="F17" s="74"/>
      <c r="G17" s="52"/>
      <c r="H17" s="52"/>
      <c r="I17" s="74"/>
      <c r="J17" s="52"/>
      <c r="K17" s="52"/>
      <c r="L17" s="52"/>
      <c r="M17" s="52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6"/>
    </row>
    <row r="18" spans="2:30">
      <c r="B18" s="73"/>
      <c r="C18" s="75"/>
      <c r="D18" s="52"/>
      <c r="E18" s="52"/>
      <c r="F18" s="74"/>
      <c r="G18" s="52"/>
      <c r="H18" s="52"/>
      <c r="I18" s="74"/>
      <c r="J18" s="52"/>
      <c r="K18" s="52"/>
      <c r="L18" s="52"/>
      <c r="M18" s="52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6"/>
    </row>
    <row r="19" spans="2:30" ht="19" thickBot="1">
      <c r="B19" s="73"/>
      <c r="C19" s="77" t="s">
        <v>32</v>
      </c>
      <c r="D19" s="52"/>
      <c r="E19" s="52"/>
      <c r="F19" s="52"/>
      <c r="G19" s="78" t="s">
        <v>22</v>
      </c>
      <c r="H19" s="52"/>
      <c r="I19" s="52"/>
      <c r="J19" s="52"/>
      <c r="K19" s="52"/>
      <c r="L19" s="52"/>
      <c r="M19" s="52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6"/>
    </row>
    <row r="20" spans="2:30">
      <c r="B20" s="73"/>
      <c r="C20" s="79"/>
      <c r="D20" s="80"/>
      <c r="E20" s="80"/>
      <c r="F20" s="81"/>
      <c r="G20" s="80"/>
      <c r="H20" s="80"/>
      <c r="I20" s="81"/>
      <c r="J20" s="80"/>
      <c r="K20" s="80"/>
      <c r="L20" s="80"/>
      <c r="M20" s="82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6"/>
    </row>
    <row r="21" spans="2:30" ht="20">
      <c r="B21" s="73"/>
      <c r="C21" s="83"/>
      <c r="D21" s="52" t="s">
        <v>25</v>
      </c>
      <c r="E21" s="52"/>
      <c r="F21" s="74" t="s">
        <v>12</v>
      </c>
      <c r="G21" s="84">
        <v>293</v>
      </c>
      <c r="H21" s="52" t="s">
        <v>11</v>
      </c>
      <c r="I21" s="74" t="s">
        <v>60</v>
      </c>
      <c r="J21" s="52">
        <f>1.3806505*POWER(10,-23)</f>
        <v>1.3806505000000001E-23</v>
      </c>
      <c r="K21" s="52" t="s">
        <v>15</v>
      </c>
      <c r="L21" s="52" t="s">
        <v>18</v>
      </c>
      <c r="M21" s="8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6"/>
    </row>
    <row r="22" spans="2:30">
      <c r="B22" s="73"/>
      <c r="C22" s="83"/>
      <c r="D22" s="52" t="s">
        <v>26</v>
      </c>
      <c r="E22" s="52"/>
      <c r="F22" s="74" t="s">
        <v>13</v>
      </c>
      <c r="G22" s="84">
        <v>200000</v>
      </c>
      <c r="H22" s="52" t="s">
        <v>14</v>
      </c>
      <c r="I22" s="74"/>
      <c r="J22" s="52"/>
      <c r="K22" s="52"/>
      <c r="L22" s="52"/>
      <c r="M22" s="8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6"/>
    </row>
    <row r="23" spans="2:30">
      <c r="B23" s="73"/>
      <c r="C23" s="83"/>
      <c r="D23" s="52" t="s">
        <v>27</v>
      </c>
      <c r="E23" s="52"/>
      <c r="F23" s="74" t="s">
        <v>16</v>
      </c>
      <c r="G23" s="84">
        <v>50</v>
      </c>
      <c r="H23" s="52" t="s">
        <v>17</v>
      </c>
      <c r="I23" s="74"/>
      <c r="J23" s="52"/>
      <c r="K23" s="52"/>
      <c r="L23" s="52"/>
      <c r="M23" s="8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6"/>
    </row>
    <row r="24" spans="2:30" ht="19" thickBot="1">
      <c r="B24" s="73"/>
      <c r="C24" s="86"/>
      <c r="D24" s="87"/>
      <c r="E24" s="87"/>
      <c r="F24" s="88"/>
      <c r="G24" s="89"/>
      <c r="H24" s="87"/>
      <c r="I24" s="88"/>
      <c r="J24" s="87"/>
      <c r="K24" s="87"/>
      <c r="L24" s="87"/>
      <c r="M24" s="90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6"/>
    </row>
    <row r="25" spans="2:30" ht="19" thickBot="1">
      <c r="B25" s="73"/>
      <c r="C25" s="77" t="s">
        <v>33</v>
      </c>
      <c r="D25" s="52"/>
      <c r="E25" s="52"/>
      <c r="F25" s="74"/>
      <c r="G25" s="52"/>
      <c r="H25" s="52"/>
      <c r="I25" s="74"/>
      <c r="J25" s="52"/>
      <c r="K25" s="52"/>
      <c r="L25" s="52"/>
      <c r="M25" s="52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6"/>
    </row>
    <row r="26" spans="2:30">
      <c r="B26" s="73"/>
      <c r="C26" s="79"/>
      <c r="D26" s="80"/>
      <c r="E26" s="80"/>
      <c r="F26" s="81"/>
      <c r="G26" s="80"/>
      <c r="H26" s="80"/>
      <c r="I26" s="81"/>
      <c r="J26" s="80"/>
      <c r="K26" s="80"/>
      <c r="L26" s="80"/>
      <c r="M26" s="82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6"/>
    </row>
    <row r="27" spans="2:30" ht="20">
      <c r="B27" s="73"/>
      <c r="C27" s="83"/>
      <c r="D27" s="52" t="s">
        <v>29</v>
      </c>
      <c r="E27" s="52"/>
      <c r="F27" s="74" t="s">
        <v>61</v>
      </c>
      <c r="G27" s="91">
        <f>4*J21*G22*G21</f>
        <v>3.2362447720000005E-15</v>
      </c>
      <c r="H27" s="52" t="s">
        <v>19</v>
      </c>
      <c r="I27" s="74"/>
      <c r="J27" s="52"/>
      <c r="K27" s="52"/>
      <c r="L27" s="52"/>
      <c r="M27" s="8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6"/>
    </row>
    <row r="28" spans="2:30" ht="20">
      <c r="B28" s="73"/>
      <c r="C28" s="92"/>
      <c r="D28" s="52" t="s">
        <v>30</v>
      </c>
      <c r="E28" s="52"/>
      <c r="F28" s="74" t="s">
        <v>62</v>
      </c>
      <c r="G28" s="93">
        <f>10*LOG10(G27*1000)</f>
        <v>-114.89958638138651</v>
      </c>
      <c r="H28" s="52" t="s">
        <v>3</v>
      </c>
      <c r="I28" s="74"/>
      <c r="J28" s="52"/>
      <c r="K28" s="52"/>
      <c r="L28" s="52"/>
      <c r="M28" s="8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6"/>
    </row>
    <row r="29" spans="2:30" ht="20">
      <c r="B29" s="73"/>
      <c r="C29" s="92"/>
      <c r="D29" s="52" t="s">
        <v>31</v>
      </c>
      <c r="E29" s="52"/>
      <c r="F29" s="74" t="s">
        <v>63</v>
      </c>
      <c r="G29" s="91">
        <f>SQRT(G27*G23)*1000000</f>
        <v>0.40225891985138129</v>
      </c>
      <c r="H29" s="52" t="s">
        <v>20</v>
      </c>
      <c r="I29" s="74"/>
      <c r="J29" s="52"/>
      <c r="K29" s="52"/>
      <c r="L29" s="52"/>
      <c r="M29" s="8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6"/>
    </row>
    <row r="30" spans="2:30" ht="19" thickBot="1">
      <c r="B30" s="73"/>
      <c r="C30" s="94"/>
      <c r="D30" s="87"/>
      <c r="E30" s="87"/>
      <c r="F30" s="88"/>
      <c r="G30" s="89"/>
      <c r="H30" s="87"/>
      <c r="I30" s="88"/>
      <c r="J30" s="87"/>
      <c r="K30" s="87"/>
      <c r="L30" s="87"/>
      <c r="M30" s="90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6"/>
    </row>
    <row r="31" spans="2:30">
      <c r="B31" s="73"/>
      <c r="C31" s="75"/>
      <c r="D31" s="52"/>
      <c r="E31" s="52"/>
      <c r="F31" s="74"/>
      <c r="G31" s="52"/>
      <c r="H31" s="52"/>
      <c r="I31" s="74"/>
      <c r="J31" s="52"/>
      <c r="K31" s="52"/>
      <c r="L31" s="52"/>
      <c r="M31" s="52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6"/>
    </row>
    <row r="32" spans="2:30">
      <c r="B32" s="73"/>
      <c r="C32" s="75"/>
      <c r="D32" s="52"/>
      <c r="E32" s="52"/>
      <c r="F32" s="74"/>
      <c r="G32" s="52"/>
      <c r="H32" s="52"/>
      <c r="I32" s="74"/>
      <c r="J32" s="52"/>
      <c r="K32" s="52"/>
      <c r="L32" s="52"/>
      <c r="M32" s="52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</row>
    <row r="33" spans="2:30" ht="19" thickBot="1">
      <c r="B33" s="73"/>
      <c r="C33" s="77" t="s">
        <v>32</v>
      </c>
      <c r="D33" s="52"/>
      <c r="E33" s="52"/>
      <c r="F33" s="52"/>
      <c r="G33" s="78" t="s">
        <v>24</v>
      </c>
      <c r="H33" s="52"/>
      <c r="I33" s="52"/>
      <c r="J33" s="52"/>
      <c r="K33" s="52"/>
      <c r="L33" s="52"/>
      <c r="M33" s="52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</row>
    <row r="34" spans="2:30">
      <c r="B34" s="73"/>
      <c r="C34" s="79"/>
      <c r="D34" s="80"/>
      <c r="E34" s="80"/>
      <c r="F34" s="81"/>
      <c r="G34" s="80"/>
      <c r="H34" s="80"/>
      <c r="I34" s="81"/>
      <c r="J34" s="80"/>
      <c r="K34" s="80"/>
      <c r="L34" s="80"/>
      <c r="M34" s="82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6"/>
    </row>
    <row r="35" spans="2:30" ht="20">
      <c r="B35" s="73"/>
      <c r="C35" s="83"/>
      <c r="D35" s="52" t="s">
        <v>25</v>
      </c>
      <c r="E35" s="52"/>
      <c r="F35" s="74" t="s">
        <v>12</v>
      </c>
      <c r="G35" s="84">
        <v>70</v>
      </c>
      <c r="H35" s="52" t="s">
        <v>11</v>
      </c>
      <c r="I35" s="74" t="s">
        <v>60</v>
      </c>
      <c r="J35" s="52">
        <f>1.3806505*POWER(10,-23)</f>
        <v>1.3806505000000001E-23</v>
      </c>
      <c r="K35" s="52" t="s">
        <v>15</v>
      </c>
      <c r="L35" s="52" t="s">
        <v>18</v>
      </c>
      <c r="M35" s="8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6"/>
    </row>
    <row r="36" spans="2:30">
      <c r="B36" s="73"/>
      <c r="C36" s="83"/>
      <c r="D36" s="52" t="s">
        <v>26</v>
      </c>
      <c r="E36" s="52"/>
      <c r="F36" s="74" t="s">
        <v>13</v>
      </c>
      <c r="G36" s="84">
        <v>100</v>
      </c>
      <c r="H36" s="52" t="s">
        <v>14</v>
      </c>
      <c r="I36" s="74"/>
      <c r="J36" s="52"/>
      <c r="K36" s="52"/>
      <c r="L36" s="52"/>
      <c r="M36" s="8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6"/>
    </row>
    <row r="37" spans="2:30">
      <c r="B37" s="73"/>
      <c r="C37" s="83"/>
      <c r="D37" s="52" t="s">
        <v>27</v>
      </c>
      <c r="E37" s="52"/>
      <c r="F37" s="74" t="s">
        <v>16</v>
      </c>
      <c r="G37" s="84">
        <v>50</v>
      </c>
      <c r="H37" s="52" t="s">
        <v>17</v>
      </c>
      <c r="I37" s="74"/>
      <c r="J37" s="52"/>
      <c r="K37" s="52"/>
      <c r="L37" s="52"/>
      <c r="M37" s="8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6"/>
    </row>
    <row r="38" spans="2:30" ht="19" thickBot="1">
      <c r="B38" s="73"/>
      <c r="C38" s="86"/>
      <c r="D38" s="87"/>
      <c r="E38" s="87"/>
      <c r="F38" s="88"/>
      <c r="G38" s="89"/>
      <c r="H38" s="87"/>
      <c r="I38" s="88"/>
      <c r="J38" s="87"/>
      <c r="K38" s="87"/>
      <c r="L38" s="87"/>
      <c r="M38" s="90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6"/>
    </row>
    <row r="39" spans="2:30" ht="19" thickBot="1">
      <c r="B39" s="73"/>
      <c r="C39" s="77" t="s">
        <v>33</v>
      </c>
      <c r="D39" s="52"/>
      <c r="E39" s="52"/>
      <c r="F39" s="74"/>
      <c r="G39" s="52"/>
      <c r="H39" s="52"/>
      <c r="I39" s="74"/>
      <c r="J39" s="52"/>
      <c r="K39" s="52"/>
      <c r="L39" s="52"/>
      <c r="M39" s="52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6"/>
    </row>
    <row r="40" spans="2:30">
      <c r="B40" s="73"/>
      <c r="C40" s="79"/>
      <c r="D40" s="80"/>
      <c r="E40" s="80"/>
      <c r="F40" s="81"/>
      <c r="G40" s="80"/>
      <c r="H40" s="80"/>
      <c r="I40" s="81"/>
      <c r="J40" s="80"/>
      <c r="K40" s="80"/>
      <c r="L40" s="80"/>
      <c r="M40" s="82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6"/>
    </row>
    <row r="41" spans="2:30" ht="20">
      <c r="B41" s="73"/>
      <c r="C41" s="83"/>
      <c r="D41" s="52" t="s">
        <v>29</v>
      </c>
      <c r="E41" s="52"/>
      <c r="F41" s="74" t="s">
        <v>61</v>
      </c>
      <c r="G41" s="91">
        <f>4*J35*G36*G35</f>
        <v>3.8658214000000006E-19</v>
      </c>
      <c r="H41" s="52" t="s">
        <v>19</v>
      </c>
      <c r="I41" s="74"/>
      <c r="J41" s="52"/>
      <c r="K41" s="52"/>
      <c r="L41" s="52"/>
      <c r="M41" s="8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6"/>
    </row>
    <row r="42" spans="2:30" ht="20">
      <c r="B42" s="73"/>
      <c r="C42" s="92"/>
      <c r="D42" s="52" t="s">
        <v>30</v>
      </c>
      <c r="E42" s="52"/>
      <c r="F42" s="74" t="s">
        <v>62</v>
      </c>
      <c r="G42" s="93">
        <f>10*LOG10(G41*1000)</f>
        <v>-154.12758214142485</v>
      </c>
      <c r="H42" s="52" t="s">
        <v>3</v>
      </c>
      <c r="I42" s="74"/>
      <c r="J42" s="52"/>
      <c r="K42" s="52"/>
      <c r="L42" s="52"/>
      <c r="M42" s="8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6"/>
    </row>
    <row r="43" spans="2:30" ht="20">
      <c r="B43" s="73"/>
      <c r="C43" s="92"/>
      <c r="D43" s="52" t="s">
        <v>31</v>
      </c>
      <c r="E43" s="52"/>
      <c r="F43" s="74" t="s">
        <v>63</v>
      </c>
      <c r="G43" s="91">
        <f>SQRT(G41*G37)*1000000</f>
        <v>4.3964880302350424E-3</v>
      </c>
      <c r="H43" s="52" t="s">
        <v>20</v>
      </c>
      <c r="I43" s="74"/>
      <c r="J43" s="52"/>
      <c r="K43" s="52"/>
      <c r="L43" s="52"/>
      <c r="M43" s="8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6"/>
    </row>
    <row r="44" spans="2:30" ht="19" thickBot="1">
      <c r="B44" s="73"/>
      <c r="C44" s="94"/>
      <c r="D44" s="87"/>
      <c r="E44" s="87"/>
      <c r="F44" s="88"/>
      <c r="G44" s="89"/>
      <c r="H44" s="87"/>
      <c r="I44" s="88"/>
      <c r="J44" s="87"/>
      <c r="K44" s="87"/>
      <c r="L44" s="87"/>
      <c r="M44" s="90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6"/>
    </row>
    <row r="45" spans="2:30" ht="19" thickBot="1">
      <c r="B45" s="95"/>
      <c r="C45" s="96"/>
      <c r="D45" s="97"/>
      <c r="E45" s="97"/>
      <c r="F45" s="98"/>
      <c r="G45" s="97"/>
      <c r="H45" s="97"/>
      <c r="I45" s="98"/>
      <c r="J45" s="97"/>
      <c r="K45" s="97"/>
      <c r="L45" s="97"/>
      <c r="M45" s="97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9"/>
    </row>
    <row r="46" spans="2:30" ht="19" thickTop="1"/>
  </sheetData>
  <sheetProtection sheet="1" objects="1" scenarios="1" selectLockedCells="1"/>
  <phoneticPr fontId="0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T45"/>
  <sheetViews>
    <sheetView zoomScale="130" zoomScaleNormal="130" workbookViewId="0">
      <selection activeCell="E7" sqref="E7"/>
    </sheetView>
  </sheetViews>
  <sheetFormatPr baseColWidth="10" defaultColWidth="9" defaultRowHeight="16"/>
  <cols>
    <col min="1" max="1" width="3.6640625" style="1" customWidth="1"/>
    <col min="2" max="2" width="3" style="1" customWidth="1"/>
    <col min="3" max="3" width="2.33203125" style="1" customWidth="1"/>
    <col min="4" max="4" width="32.83203125" style="53" customWidth="1"/>
    <col min="5" max="5" width="10.1640625" style="53" customWidth="1"/>
    <col min="6" max="6" width="7.1640625" style="53" customWidth="1"/>
    <col min="7" max="7" width="13.1640625" style="53" customWidth="1"/>
    <col min="8" max="8" width="4.33203125" style="1" customWidth="1"/>
    <col min="9" max="9" width="2.6640625" style="1" customWidth="1"/>
    <col min="10" max="10" width="22.33203125" style="1" customWidth="1"/>
    <col min="11" max="11" width="13.33203125" style="1" customWidth="1"/>
    <col min="12" max="12" width="16.1640625" style="1" customWidth="1"/>
    <col min="13" max="15" width="14" style="1" customWidth="1"/>
    <col min="16" max="16" width="20.5" style="1" customWidth="1"/>
    <col min="17" max="18" width="22.83203125" style="1" customWidth="1"/>
    <col min="19" max="19" width="3.33203125" style="1" customWidth="1"/>
    <col min="20" max="20" width="3.1640625" style="1" customWidth="1"/>
    <col min="21" max="16384" width="9" style="1"/>
  </cols>
  <sheetData>
    <row r="1" spans="2:20" ht="17" thickBot="1"/>
    <row r="2" spans="2:20" ht="10" customHeight="1" thickTop="1">
      <c r="B2" s="17"/>
      <c r="C2" s="18"/>
      <c r="D2" s="54"/>
      <c r="E2" s="54"/>
      <c r="F2" s="54"/>
      <c r="G2" s="5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</row>
    <row r="3" spans="2:20" s="16" customFormat="1" ht="21">
      <c r="B3" s="45"/>
      <c r="C3" s="24"/>
      <c r="D3" s="103" t="s">
        <v>34</v>
      </c>
      <c r="E3" s="55"/>
      <c r="F3" s="55"/>
      <c r="G3" s="5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46"/>
    </row>
    <row r="4" spans="2:20" ht="11" customHeight="1">
      <c r="B4" s="20"/>
      <c r="C4" s="21"/>
      <c r="D4" s="55"/>
      <c r="E4" s="55"/>
      <c r="F4" s="55"/>
      <c r="G4" s="55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3"/>
    </row>
    <row r="5" spans="2:20" ht="17" thickBot="1">
      <c r="B5" s="20"/>
      <c r="C5" s="21" t="s">
        <v>32</v>
      </c>
      <c r="D5" s="55"/>
      <c r="E5" s="55"/>
      <c r="F5" s="55"/>
      <c r="G5" s="55"/>
      <c r="H5" s="21"/>
      <c r="I5" s="21" t="s">
        <v>33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3"/>
    </row>
    <row r="6" spans="2:20" ht="32" customHeight="1">
      <c r="B6" s="20"/>
      <c r="C6" s="6"/>
      <c r="D6" s="58"/>
      <c r="E6" s="57"/>
      <c r="F6" s="57"/>
      <c r="G6" s="59"/>
      <c r="H6" s="21"/>
      <c r="I6" s="6"/>
      <c r="J6" s="11"/>
      <c r="K6" s="12" t="s">
        <v>46</v>
      </c>
      <c r="L6" s="12" t="s">
        <v>45</v>
      </c>
      <c r="M6" s="12"/>
      <c r="N6" s="12" t="s">
        <v>44</v>
      </c>
      <c r="O6" s="12" t="s">
        <v>37</v>
      </c>
      <c r="P6" s="12" t="s">
        <v>41</v>
      </c>
      <c r="Q6" s="12" t="s">
        <v>43</v>
      </c>
      <c r="R6" s="12" t="s">
        <v>42</v>
      </c>
      <c r="S6" s="13"/>
      <c r="T6" s="23"/>
    </row>
    <row r="7" spans="2:20" ht="18" customHeight="1">
      <c r="B7" s="20"/>
      <c r="C7" s="4"/>
      <c r="D7" s="56" t="s">
        <v>28</v>
      </c>
      <c r="E7" s="101">
        <v>-100</v>
      </c>
      <c r="F7" s="55" t="s">
        <v>0</v>
      </c>
      <c r="G7" s="60"/>
      <c r="H7" s="21"/>
      <c r="I7" s="4"/>
      <c r="J7" s="22" t="s">
        <v>1</v>
      </c>
      <c r="K7" s="47" t="s">
        <v>58</v>
      </c>
      <c r="L7" s="47" t="s">
        <v>59</v>
      </c>
      <c r="M7" s="47" t="s">
        <v>38</v>
      </c>
      <c r="N7" s="47" t="s">
        <v>40</v>
      </c>
      <c r="O7" s="47" t="s">
        <v>40</v>
      </c>
      <c r="P7" s="47" t="s">
        <v>39</v>
      </c>
      <c r="Q7" s="47" t="s">
        <v>56</v>
      </c>
      <c r="R7" s="47" t="s">
        <v>57</v>
      </c>
      <c r="S7" s="2"/>
      <c r="T7" s="23"/>
    </row>
    <row r="8" spans="2:20">
      <c r="B8" s="20"/>
      <c r="C8" s="4"/>
      <c r="D8" s="56" t="s">
        <v>5</v>
      </c>
      <c r="E8" s="101">
        <v>0</v>
      </c>
      <c r="F8" s="55" t="s">
        <v>4</v>
      </c>
      <c r="G8" s="60"/>
      <c r="H8" s="21"/>
      <c r="I8" s="4"/>
      <c r="J8" s="21">
        <v>1E-4</v>
      </c>
      <c r="K8" s="21">
        <f>$E$7+10*LOG10(J8*1000)</f>
        <v>-110</v>
      </c>
      <c r="L8" s="21">
        <f>K8+$E$11</f>
        <v>-101</v>
      </c>
      <c r="M8" s="21">
        <f>$E$10+$E$8+$E$9-L8</f>
        <v>125</v>
      </c>
      <c r="N8" s="21">
        <f>M8-$E$12</f>
        <v>122</v>
      </c>
      <c r="O8" s="21">
        <f>N8-$E$13</f>
        <v>113</v>
      </c>
      <c r="P8" s="48">
        <f>(1/$E$14)*POWER(10,(M8-32.5)/20)</f>
        <v>23.427583523810132</v>
      </c>
      <c r="Q8" s="48">
        <f>(1/$E$14)*POWER(10,(N8-32.5)/20)</f>
        <v>16.585458993988663</v>
      </c>
      <c r="R8" s="48">
        <f>(1/$E$14)*POWER(10,(O8-32.5)/20)</f>
        <v>5.8847429176516188</v>
      </c>
      <c r="S8" s="2"/>
      <c r="T8" s="23"/>
    </row>
    <row r="9" spans="2:20">
      <c r="B9" s="20"/>
      <c r="C9" s="4"/>
      <c r="D9" s="56" t="s">
        <v>6</v>
      </c>
      <c r="E9" s="101">
        <v>0</v>
      </c>
      <c r="F9" s="55" t="s">
        <v>4</v>
      </c>
      <c r="G9" s="60"/>
      <c r="H9" s="21"/>
      <c r="I9" s="4"/>
      <c r="J9" s="21">
        <f>10*J8</f>
        <v>1E-3</v>
      </c>
      <c r="K9" s="21">
        <f t="shared" ref="K9:K17" si="0">$E$7+10*LOG10(J9*1000)</f>
        <v>-100</v>
      </c>
      <c r="L9" s="21">
        <f t="shared" ref="L9:L17" si="1">K9+$E$11</f>
        <v>-91</v>
      </c>
      <c r="M9" s="21">
        <f t="shared" ref="M9:M17" si="2">$E$10+$E$8+$E$9-L9</f>
        <v>115</v>
      </c>
      <c r="N9" s="21">
        <f t="shared" ref="N9:N17" si="3">M9-$E$12</f>
        <v>112</v>
      </c>
      <c r="O9" s="21">
        <f t="shared" ref="O9:O17" si="4">N9-$E$13</f>
        <v>103</v>
      </c>
      <c r="P9" s="48">
        <f t="shared" ref="P9:P17" si="5">(1/$E$14)*POWER(10,(M9-32.5)/20)</f>
        <v>7.4084524009073656</v>
      </c>
      <c r="Q9" s="48">
        <f t="shared" ref="Q9:Q17" si="6">(1/$E$14)*POWER(10,(N9-32.5)/20)</f>
        <v>5.2447826460329141</v>
      </c>
      <c r="R9" s="48">
        <f t="shared" ref="R9:R16" si="7">(1/$E$14)*POWER(10,(O9-32.5)/20)</f>
        <v>1.860919106432376</v>
      </c>
      <c r="S9" s="2"/>
      <c r="T9" s="23"/>
    </row>
    <row r="10" spans="2:20">
      <c r="B10" s="20"/>
      <c r="C10" s="4"/>
      <c r="D10" s="56" t="s">
        <v>35</v>
      </c>
      <c r="E10" s="101">
        <v>24</v>
      </c>
      <c r="F10" s="55" t="s">
        <v>3</v>
      </c>
      <c r="G10" s="60"/>
      <c r="H10" s="21"/>
      <c r="I10" s="4"/>
      <c r="J10" s="21">
        <f t="shared" ref="J10:J17" si="8">10*J9</f>
        <v>0.01</v>
      </c>
      <c r="K10" s="21">
        <f t="shared" si="0"/>
        <v>-90</v>
      </c>
      <c r="L10" s="21">
        <f t="shared" si="1"/>
        <v>-81</v>
      </c>
      <c r="M10" s="21">
        <f t="shared" si="2"/>
        <v>105</v>
      </c>
      <c r="N10" s="21">
        <f t="shared" si="3"/>
        <v>102</v>
      </c>
      <c r="O10" s="21">
        <f t="shared" si="4"/>
        <v>93</v>
      </c>
      <c r="P10" s="48">
        <f t="shared" si="5"/>
        <v>2.3427583523810145</v>
      </c>
      <c r="Q10" s="48">
        <f t="shared" si="6"/>
        <v>1.6585458993988673</v>
      </c>
      <c r="R10" s="48">
        <f t="shared" si="7"/>
        <v>0.58847429176516075</v>
      </c>
      <c r="S10" s="2"/>
      <c r="T10" s="23"/>
    </row>
    <row r="11" spans="2:20">
      <c r="B11" s="20"/>
      <c r="C11" s="4"/>
      <c r="D11" s="56" t="s">
        <v>36</v>
      </c>
      <c r="E11" s="101">
        <v>9</v>
      </c>
      <c r="F11" s="55" t="s">
        <v>2</v>
      </c>
      <c r="G11" s="60"/>
      <c r="H11" s="21"/>
      <c r="I11" s="4"/>
      <c r="J11" s="21">
        <f t="shared" si="8"/>
        <v>0.1</v>
      </c>
      <c r="K11" s="21">
        <f t="shared" si="0"/>
        <v>-80</v>
      </c>
      <c r="L11" s="21">
        <f t="shared" si="1"/>
        <v>-71</v>
      </c>
      <c r="M11" s="21">
        <f t="shared" si="2"/>
        <v>95</v>
      </c>
      <c r="N11" s="21">
        <f t="shared" si="3"/>
        <v>92</v>
      </c>
      <c r="O11" s="21">
        <f t="shared" si="4"/>
        <v>83</v>
      </c>
      <c r="P11" s="48">
        <f t="shared" si="5"/>
        <v>0.74084524009073582</v>
      </c>
      <c r="Q11" s="48">
        <f t="shared" si="6"/>
        <v>0.52447826460329128</v>
      </c>
      <c r="R11" s="48">
        <f t="shared" si="7"/>
        <v>0.18609191064323774</v>
      </c>
      <c r="S11" s="2"/>
      <c r="T11" s="23"/>
    </row>
    <row r="12" spans="2:20">
      <c r="B12" s="20"/>
      <c r="C12" s="4"/>
      <c r="D12" s="56" t="s">
        <v>7</v>
      </c>
      <c r="E12" s="101">
        <v>3</v>
      </c>
      <c r="F12" s="55" t="s">
        <v>2</v>
      </c>
      <c r="G12" s="60"/>
      <c r="H12" s="21"/>
      <c r="I12" s="4"/>
      <c r="J12" s="21">
        <f t="shared" si="8"/>
        <v>1</v>
      </c>
      <c r="K12" s="21">
        <f t="shared" si="0"/>
        <v>-70</v>
      </c>
      <c r="L12" s="21">
        <f t="shared" si="1"/>
        <v>-61</v>
      </c>
      <c r="M12" s="21">
        <f t="shared" si="2"/>
        <v>85</v>
      </c>
      <c r="N12" s="21">
        <f t="shared" si="3"/>
        <v>82</v>
      </c>
      <c r="O12" s="21">
        <f t="shared" si="4"/>
        <v>73</v>
      </c>
      <c r="P12" s="48">
        <f t="shared" si="5"/>
        <v>0.23427583523810142</v>
      </c>
      <c r="Q12" s="48">
        <f t="shared" si="6"/>
        <v>0.16585458993988672</v>
      </c>
      <c r="R12" s="48">
        <f t="shared" si="7"/>
        <v>5.8847429176516058E-2</v>
      </c>
      <c r="S12" s="2"/>
      <c r="T12" s="23"/>
    </row>
    <row r="13" spans="2:20">
      <c r="B13" s="20"/>
      <c r="C13" s="4"/>
      <c r="D13" s="56" t="s">
        <v>8</v>
      </c>
      <c r="E13" s="101">
        <v>9</v>
      </c>
      <c r="F13" s="55" t="s">
        <v>2</v>
      </c>
      <c r="G13" s="60"/>
      <c r="H13" s="21"/>
      <c r="I13" s="4"/>
      <c r="J13" s="25">
        <f t="shared" si="8"/>
        <v>10</v>
      </c>
      <c r="K13" s="21">
        <f t="shared" si="0"/>
        <v>-60</v>
      </c>
      <c r="L13" s="21">
        <f t="shared" si="1"/>
        <v>-51</v>
      </c>
      <c r="M13" s="21">
        <f t="shared" si="2"/>
        <v>75</v>
      </c>
      <c r="N13" s="21">
        <f t="shared" si="3"/>
        <v>72</v>
      </c>
      <c r="O13" s="21">
        <f t="shared" si="4"/>
        <v>63</v>
      </c>
      <c r="P13" s="48">
        <f t="shared" si="5"/>
        <v>7.4084524009073574E-2</v>
      </c>
      <c r="Q13" s="48">
        <f t="shared" si="6"/>
        <v>5.2447826460329111E-2</v>
      </c>
      <c r="R13" s="48">
        <f t="shared" si="7"/>
        <v>1.8609191064323759E-2</v>
      </c>
      <c r="S13" s="2"/>
      <c r="T13" s="23"/>
    </row>
    <row r="14" spans="2:20">
      <c r="B14" s="20"/>
      <c r="C14" s="4"/>
      <c r="D14" s="56" t="s">
        <v>9</v>
      </c>
      <c r="E14" s="101">
        <v>1800</v>
      </c>
      <c r="F14" s="55" t="s">
        <v>10</v>
      </c>
      <c r="G14" s="60"/>
      <c r="H14" s="21"/>
      <c r="I14" s="4"/>
      <c r="J14" s="25">
        <f t="shared" si="8"/>
        <v>100</v>
      </c>
      <c r="K14" s="21">
        <f t="shared" si="0"/>
        <v>-50</v>
      </c>
      <c r="L14" s="21">
        <f t="shared" si="1"/>
        <v>-41</v>
      </c>
      <c r="M14" s="21">
        <f t="shared" si="2"/>
        <v>65</v>
      </c>
      <c r="N14" s="21">
        <f t="shared" si="3"/>
        <v>62</v>
      </c>
      <c r="O14" s="21">
        <f t="shared" si="4"/>
        <v>53</v>
      </c>
      <c r="P14" s="48">
        <f t="shared" si="5"/>
        <v>2.3427583523810136E-2</v>
      </c>
      <c r="Q14" s="48">
        <f t="shared" si="6"/>
        <v>1.6585458993988673E-2</v>
      </c>
      <c r="R14" s="48">
        <f t="shared" si="7"/>
        <v>5.884742917651605E-3</v>
      </c>
      <c r="S14" s="2"/>
      <c r="T14" s="23"/>
    </row>
    <row r="15" spans="2:20">
      <c r="B15" s="20"/>
      <c r="C15" s="4"/>
      <c r="D15" s="56"/>
      <c r="E15" s="55"/>
      <c r="F15" s="55"/>
      <c r="G15" s="60"/>
      <c r="H15" s="21"/>
      <c r="I15" s="4"/>
      <c r="J15" s="25">
        <f t="shared" si="8"/>
        <v>1000</v>
      </c>
      <c r="K15" s="21">
        <f t="shared" si="0"/>
        <v>-40</v>
      </c>
      <c r="L15" s="21">
        <f t="shared" si="1"/>
        <v>-31</v>
      </c>
      <c r="M15" s="21">
        <f t="shared" si="2"/>
        <v>55</v>
      </c>
      <c r="N15" s="21">
        <f t="shared" si="3"/>
        <v>52</v>
      </c>
      <c r="O15" s="21">
        <f t="shared" si="4"/>
        <v>43</v>
      </c>
      <c r="P15" s="48">
        <f t="shared" si="5"/>
        <v>7.4084524009073579E-3</v>
      </c>
      <c r="Q15" s="48">
        <f t="shared" si="6"/>
        <v>5.2447826460329085E-3</v>
      </c>
      <c r="R15" s="48">
        <f t="shared" si="7"/>
        <v>1.8609191064323761E-3</v>
      </c>
      <c r="S15" s="2"/>
      <c r="T15" s="23"/>
    </row>
    <row r="16" spans="2:20">
      <c r="B16" s="20"/>
      <c r="C16" s="4"/>
      <c r="D16" s="56"/>
      <c r="E16" s="55"/>
      <c r="F16" s="55"/>
      <c r="G16" s="60"/>
      <c r="H16" s="21"/>
      <c r="I16" s="4"/>
      <c r="J16" s="25">
        <f t="shared" si="8"/>
        <v>10000</v>
      </c>
      <c r="K16" s="21">
        <f t="shared" si="0"/>
        <v>-30</v>
      </c>
      <c r="L16" s="21">
        <f t="shared" si="1"/>
        <v>-21</v>
      </c>
      <c r="M16" s="21">
        <f t="shared" si="2"/>
        <v>45</v>
      </c>
      <c r="N16" s="21">
        <f t="shared" si="3"/>
        <v>42</v>
      </c>
      <c r="O16" s="21">
        <f t="shared" si="4"/>
        <v>33</v>
      </c>
      <c r="P16" s="48">
        <f t="shared" si="5"/>
        <v>2.3427583523810127E-3</v>
      </c>
      <c r="Q16" s="48">
        <f t="shared" si="6"/>
        <v>1.6585458993988666E-3</v>
      </c>
      <c r="R16" s="48">
        <f t="shared" si="7"/>
        <v>5.884742917651605E-4</v>
      </c>
      <c r="S16" s="2"/>
      <c r="T16" s="23"/>
    </row>
    <row r="17" spans="2:20" s="15" customFormat="1" ht="17" customHeight="1">
      <c r="B17" s="49"/>
      <c r="C17" s="7"/>
      <c r="D17" s="56"/>
      <c r="E17" s="56"/>
      <c r="F17" s="56"/>
      <c r="G17" s="102"/>
      <c r="H17" s="22"/>
      <c r="I17" s="7"/>
      <c r="J17" s="25">
        <f t="shared" si="8"/>
        <v>100000</v>
      </c>
      <c r="K17" s="21">
        <f t="shared" si="0"/>
        <v>-20</v>
      </c>
      <c r="L17" s="21">
        <f t="shared" si="1"/>
        <v>-11</v>
      </c>
      <c r="M17" s="21">
        <f t="shared" si="2"/>
        <v>35</v>
      </c>
      <c r="N17" s="21">
        <f t="shared" si="3"/>
        <v>32</v>
      </c>
      <c r="O17" s="21">
        <f t="shared" si="4"/>
        <v>23</v>
      </c>
      <c r="P17" s="48">
        <f t="shared" si="5"/>
        <v>7.4084524009073555E-4</v>
      </c>
      <c r="Q17" s="48">
        <f t="shared" si="6"/>
        <v>5.2447826460329076E-4</v>
      </c>
      <c r="R17" s="48">
        <f>(1/$E$14)*POWER(10,(O17-32.5)/20)</f>
        <v>1.8609191064323757E-4</v>
      </c>
      <c r="S17" s="8"/>
      <c r="T17" s="50"/>
    </row>
    <row r="18" spans="2:20" ht="17" thickBot="1">
      <c r="B18" s="20"/>
      <c r="C18" s="5"/>
      <c r="D18" s="61"/>
      <c r="E18" s="61"/>
      <c r="F18" s="61"/>
      <c r="G18" s="62"/>
      <c r="H18" s="21"/>
      <c r="I18" s="5"/>
      <c r="J18" s="3"/>
      <c r="K18" s="3"/>
      <c r="L18" s="3"/>
      <c r="M18" s="3"/>
      <c r="N18" s="3"/>
      <c r="O18" s="3"/>
      <c r="P18" s="3"/>
      <c r="Q18" s="9"/>
      <c r="R18" s="9"/>
      <c r="S18" s="10"/>
      <c r="T18" s="51"/>
    </row>
    <row r="19" spans="2:20" ht="11" customHeight="1">
      <c r="B19" s="20"/>
      <c r="C19" s="21"/>
      <c r="D19" s="55"/>
      <c r="E19" s="55"/>
      <c r="F19" s="55"/>
      <c r="G19" s="55"/>
      <c r="H19" s="21"/>
      <c r="I19" s="21"/>
      <c r="J19" s="21"/>
      <c r="K19" s="21"/>
      <c r="L19" s="21"/>
      <c r="M19" s="21"/>
      <c r="N19" s="21"/>
      <c r="O19" s="21"/>
      <c r="P19" s="21"/>
      <c r="Q19" s="48"/>
      <c r="R19" s="48"/>
      <c r="S19" s="48"/>
      <c r="T19" s="51"/>
    </row>
    <row r="20" spans="2:20">
      <c r="B20" s="20"/>
      <c r="C20" s="21"/>
      <c r="D20" s="55"/>
      <c r="E20" s="55"/>
      <c r="F20" s="55"/>
      <c r="G20" s="55"/>
      <c r="H20" s="21"/>
      <c r="I20" s="21"/>
      <c r="J20" s="21"/>
      <c r="K20" s="21"/>
      <c r="L20" s="21"/>
      <c r="M20" s="21"/>
      <c r="N20" s="21"/>
      <c r="O20" s="21"/>
      <c r="P20" s="21"/>
      <c r="Q20" s="48"/>
      <c r="R20" s="48"/>
      <c r="S20" s="48"/>
      <c r="T20" s="51"/>
    </row>
    <row r="21" spans="2:20">
      <c r="B21" s="20"/>
      <c r="C21" s="21"/>
      <c r="D21" s="55"/>
      <c r="E21" s="55"/>
      <c r="F21" s="55"/>
      <c r="G21" s="55"/>
      <c r="H21" s="21"/>
      <c r="I21" s="21"/>
      <c r="J21" s="21"/>
      <c r="K21" s="21"/>
      <c r="L21" s="21"/>
      <c r="M21" s="21"/>
      <c r="N21" s="21"/>
      <c r="O21" s="21"/>
      <c r="P21" s="21"/>
      <c r="Q21" s="48"/>
      <c r="R21" s="48"/>
      <c r="S21" s="48"/>
      <c r="T21" s="51"/>
    </row>
    <row r="22" spans="2:20">
      <c r="B22" s="20"/>
      <c r="C22" s="21"/>
      <c r="D22" s="55"/>
      <c r="E22" s="55"/>
      <c r="F22" s="55"/>
      <c r="G22" s="55"/>
      <c r="H22" s="21"/>
      <c r="I22" s="21"/>
      <c r="J22" s="21"/>
      <c r="K22" s="21"/>
      <c r="L22" s="21"/>
      <c r="M22" s="21"/>
      <c r="N22" s="21"/>
      <c r="O22" s="21"/>
      <c r="P22" s="21"/>
      <c r="Q22" s="48"/>
      <c r="R22" s="48"/>
      <c r="S22" s="48"/>
      <c r="T22" s="51"/>
    </row>
    <row r="23" spans="2:20">
      <c r="B23" s="20"/>
      <c r="C23" s="21"/>
      <c r="D23" s="55"/>
      <c r="E23" s="55"/>
      <c r="F23" s="55"/>
      <c r="G23" s="55"/>
      <c r="H23" s="21"/>
      <c r="I23" s="21"/>
      <c r="J23" s="21"/>
      <c r="K23" s="21"/>
      <c r="L23" s="21"/>
      <c r="M23" s="21"/>
      <c r="N23" s="21"/>
      <c r="O23" s="21"/>
      <c r="P23" s="21"/>
      <c r="Q23" s="48"/>
      <c r="R23" s="48"/>
      <c r="S23" s="48"/>
      <c r="T23" s="51"/>
    </row>
    <row r="24" spans="2:20">
      <c r="B24" s="20"/>
      <c r="C24" s="21"/>
      <c r="D24" s="55"/>
      <c r="E24" s="55"/>
      <c r="F24" s="55"/>
      <c r="G24" s="55"/>
      <c r="H24" s="21"/>
      <c r="I24" s="21"/>
      <c r="J24" s="21"/>
      <c r="K24" s="21"/>
      <c r="L24" s="21"/>
      <c r="M24" s="21"/>
      <c r="N24" s="21"/>
      <c r="O24" s="21"/>
      <c r="P24" s="21"/>
      <c r="Q24" s="48"/>
      <c r="R24" s="48"/>
      <c r="S24" s="48"/>
      <c r="T24" s="51"/>
    </row>
    <row r="25" spans="2:20">
      <c r="B25" s="20"/>
      <c r="C25" s="21"/>
      <c r="D25" s="55"/>
      <c r="E25" s="55"/>
      <c r="F25" s="55"/>
      <c r="G25" s="55"/>
      <c r="H25" s="21"/>
      <c r="I25" s="21"/>
      <c r="J25" s="21"/>
      <c r="K25" s="21"/>
      <c r="L25" s="21"/>
      <c r="M25" s="21"/>
      <c r="N25" s="21"/>
      <c r="O25" s="21"/>
      <c r="P25" s="21"/>
      <c r="Q25" s="48"/>
      <c r="R25" s="48"/>
      <c r="S25" s="48"/>
      <c r="T25" s="51"/>
    </row>
    <row r="26" spans="2:20">
      <c r="B26" s="20"/>
      <c r="C26" s="21"/>
      <c r="D26" s="55"/>
      <c r="E26" s="55"/>
      <c r="F26" s="55"/>
      <c r="G26" s="55"/>
      <c r="H26" s="21"/>
      <c r="I26" s="21"/>
      <c r="J26" s="21"/>
      <c r="K26" s="21"/>
      <c r="L26" s="21"/>
      <c r="M26" s="21"/>
      <c r="N26" s="21"/>
      <c r="O26" s="21"/>
      <c r="P26" s="21"/>
      <c r="Q26" s="48"/>
      <c r="R26" s="48"/>
      <c r="S26" s="48"/>
      <c r="T26" s="51"/>
    </row>
    <row r="27" spans="2:20">
      <c r="B27" s="20"/>
      <c r="C27" s="21"/>
      <c r="D27" s="55"/>
      <c r="E27" s="55"/>
      <c r="F27" s="55"/>
      <c r="G27" s="55"/>
      <c r="H27" s="21"/>
      <c r="I27" s="21"/>
      <c r="J27" s="21"/>
      <c r="K27" s="21"/>
      <c r="L27" s="21"/>
      <c r="M27" s="21"/>
      <c r="N27" s="21"/>
      <c r="O27" s="21"/>
      <c r="P27" s="21"/>
      <c r="Q27" s="48"/>
      <c r="R27" s="48"/>
      <c r="S27" s="48"/>
      <c r="T27" s="51"/>
    </row>
    <row r="28" spans="2:20">
      <c r="B28" s="20"/>
      <c r="C28" s="21"/>
      <c r="D28" s="55"/>
      <c r="E28" s="55"/>
      <c r="F28" s="55"/>
      <c r="G28" s="63"/>
      <c r="H28" s="25"/>
      <c r="I28" s="21"/>
      <c r="J28" s="21"/>
      <c r="K28" s="21"/>
      <c r="L28" s="21"/>
      <c r="M28" s="21"/>
      <c r="N28" s="21"/>
      <c r="O28" s="21"/>
      <c r="P28" s="21"/>
      <c r="Q28" s="48"/>
      <c r="R28" s="21"/>
      <c r="S28" s="21"/>
      <c r="T28" s="23"/>
    </row>
    <row r="29" spans="2:20">
      <c r="B29" s="20"/>
      <c r="C29" s="21"/>
      <c r="D29" s="55"/>
      <c r="E29" s="55"/>
      <c r="F29" s="55"/>
      <c r="G29" s="63"/>
      <c r="H29" s="25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3"/>
    </row>
    <row r="30" spans="2:20">
      <c r="B30" s="20"/>
      <c r="C30" s="21"/>
      <c r="D30" s="55"/>
      <c r="E30" s="55"/>
      <c r="F30" s="55"/>
      <c r="G30" s="63"/>
      <c r="H30" s="2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3"/>
    </row>
    <row r="31" spans="2:20">
      <c r="B31" s="20"/>
      <c r="C31" s="21"/>
      <c r="D31" s="55"/>
      <c r="E31" s="55"/>
      <c r="F31" s="55"/>
      <c r="G31" s="55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3"/>
    </row>
    <row r="32" spans="2:20">
      <c r="B32" s="20"/>
      <c r="C32" s="21"/>
      <c r="D32" s="55"/>
      <c r="E32" s="55"/>
      <c r="F32" s="55"/>
      <c r="G32" s="5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3"/>
    </row>
    <row r="33" spans="2:20">
      <c r="B33" s="20"/>
      <c r="C33" s="21"/>
      <c r="D33" s="55"/>
      <c r="E33" s="55"/>
      <c r="F33" s="55"/>
      <c r="G33" s="55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3"/>
    </row>
    <row r="34" spans="2:20">
      <c r="B34" s="20"/>
      <c r="C34" s="21"/>
      <c r="D34" s="55"/>
      <c r="E34" s="55"/>
      <c r="F34" s="55"/>
      <c r="G34" s="5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3"/>
    </row>
    <row r="35" spans="2:20">
      <c r="B35" s="20"/>
      <c r="C35" s="21"/>
      <c r="D35" s="55"/>
      <c r="E35" s="55"/>
      <c r="F35" s="55"/>
      <c r="G35" s="55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3"/>
    </row>
    <row r="36" spans="2:20">
      <c r="B36" s="20"/>
      <c r="C36" s="21"/>
      <c r="D36" s="55"/>
      <c r="E36" s="55"/>
      <c r="F36" s="55"/>
      <c r="G36" s="55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3"/>
    </row>
    <row r="37" spans="2:20">
      <c r="B37" s="20"/>
      <c r="C37" s="21"/>
      <c r="D37" s="55"/>
      <c r="E37" s="55"/>
      <c r="F37" s="55"/>
      <c r="G37" s="55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3"/>
    </row>
    <row r="38" spans="2:20">
      <c r="B38" s="20"/>
      <c r="C38" s="21"/>
      <c r="D38" s="55"/>
      <c r="E38" s="55"/>
      <c r="F38" s="55"/>
      <c r="G38" s="55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3"/>
    </row>
    <row r="39" spans="2:20">
      <c r="B39" s="20"/>
      <c r="C39" s="21"/>
      <c r="D39" s="55"/>
      <c r="E39" s="55"/>
      <c r="F39" s="55"/>
      <c r="G39" s="55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3"/>
    </row>
    <row r="40" spans="2:20">
      <c r="B40" s="20"/>
      <c r="C40" s="21"/>
      <c r="D40" s="55"/>
      <c r="E40" s="55"/>
      <c r="F40" s="55"/>
      <c r="G40" s="55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3"/>
    </row>
    <row r="41" spans="2:20">
      <c r="B41" s="20"/>
      <c r="C41" s="21"/>
      <c r="D41" s="55"/>
      <c r="E41" s="55"/>
      <c r="F41" s="55"/>
      <c r="G41" s="55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3"/>
    </row>
    <row r="42" spans="2:20">
      <c r="B42" s="20"/>
      <c r="C42" s="21"/>
      <c r="D42" s="55"/>
      <c r="E42" s="55"/>
      <c r="F42" s="55"/>
      <c r="G42" s="55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3"/>
    </row>
    <row r="43" spans="2:20">
      <c r="B43" s="20"/>
      <c r="C43" s="21"/>
      <c r="D43" s="55"/>
      <c r="E43" s="55"/>
      <c r="F43" s="55"/>
      <c r="G43" s="55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3"/>
    </row>
    <row r="44" spans="2:20" ht="17" thickBot="1">
      <c r="B44" s="26"/>
      <c r="C44" s="27"/>
      <c r="D44" s="64"/>
      <c r="E44" s="64"/>
      <c r="F44" s="64"/>
      <c r="G44" s="64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8"/>
    </row>
    <row r="45" spans="2:20" ht="17" thickTop="1"/>
  </sheetData>
  <sheetProtection sheet="1" objects="1" scenarios="1" selectLockedCells="1"/>
  <phoneticPr fontId="0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Noise Power</vt:lpstr>
      <vt:lpstr>Free Space Range</vt:lpstr>
    </vt:vector>
  </TitlesOfParts>
  <Company>Alcatel SEL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lv01451</dc:creator>
  <cp:lastModifiedBy>Microsoft Office User</cp:lastModifiedBy>
  <dcterms:created xsi:type="dcterms:W3CDTF">2004-03-10T15:14:35Z</dcterms:created>
  <dcterms:modified xsi:type="dcterms:W3CDTF">2023-02-24T12:37:00Z</dcterms:modified>
</cp:coreProperties>
</file>