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lausstocker/Desktop/80 Video Projekte/10 in Bearbeitung Video/E05 Check the Dew Point/50 Downloads GitHub/Spreadsheet Tools/"/>
    </mc:Choice>
  </mc:AlternateContent>
  <xr:revisionPtr revIDLastSave="0" documentId="13_ncr:1_{FB4438AF-2AF8-A743-B2EF-46B150E06F39}" xr6:coauthVersionLast="47" xr6:coauthVersionMax="47" xr10:uidLastSave="{00000000-0000-0000-0000-000000000000}"/>
  <bookViews>
    <workbookView xWindow="0" yWindow="500" windowWidth="40960" windowHeight="20720" activeTab="4" xr2:uid="{7E10A34C-1D8B-7D44-A156-BBEB0A922903}"/>
  </bookViews>
  <sheets>
    <sheet name="Cover" sheetId="7" r:id="rId1"/>
    <sheet name="Dew Point Diagram" sheetId="1" r:id="rId2"/>
    <sheet name="Dew Temperature" sheetId="8" r:id="rId3"/>
    <sheet name="Dew Air Temp Series" sheetId="3" r:id="rId4"/>
    <sheet name="Air Temp Surface Temp Series" sheetId="10" r:id="rId5"/>
    <sheet name="Example Input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" i="10" l="1"/>
  <c r="L23" i="10" s="1"/>
  <c r="P23" i="10" s="1"/>
  <c r="Q23" i="10" s="1"/>
  <c r="H24" i="10"/>
  <c r="L24" i="10" s="1"/>
  <c r="P24" i="10" s="1"/>
  <c r="Q24" i="10" s="1"/>
  <c r="H25" i="10"/>
  <c r="L25" i="10" s="1"/>
  <c r="P25" i="10" s="1"/>
  <c r="Q25" i="10" s="1"/>
  <c r="H26" i="10"/>
  <c r="L26" i="10" s="1"/>
  <c r="P26" i="10" s="1"/>
  <c r="Q26" i="10" s="1"/>
  <c r="H27" i="10"/>
  <c r="L27" i="10" s="1"/>
  <c r="P27" i="10" s="1"/>
  <c r="Q27" i="10" s="1"/>
  <c r="H28" i="10"/>
  <c r="L28" i="10" s="1"/>
  <c r="P28" i="10" s="1"/>
  <c r="Q28" i="10" s="1"/>
  <c r="H29" i="10"/>
  <c r="L29" i="10" s="1"/>
  <c r="P29" i="10" s="1"/>
  <c r="Q29" i="10" s="1"/>
  <c r="H30" i="10"/>
  <c r="L30" i="10" s="1"/>
  <c r="P30" i="10" s="1"/>
  <c r="Q30" i="10" s="1"/>
  <c r="H31" i="10"/>
  <c r="L31" i="10" s="1"/>
  <c r="P31" i="10" s="1"/>
  <c r="Q31" i="10" s="1"/>
  <c r="H32" i="10"/>
  <c r="L32" i="10" s="1"/>
  <c r="P32" i="10" s="1"/>
  <c r="Q32" i="10" s="1"/>
  <c r="H33" i="10"/>
  <c r="L33" i="10" s="1"/>
  <c r="P33" i="10" s="1"/>
  <c r="Q33" i="10" s="1"/>
  <c r="H34" i="10"/>
  <c r="L34" i="10" s="1"/>
  <c r="P34" i="10" s="1"/>
  <c r="Q34" i="10" s="1"/>
  <c r="H35" i="10"/>
  <c r="L35" i="10" s="1"/>
  <c r="P35" i="10" s="1"/>
  <c r="Q35" i="10" s="1"/>
  <c r="H36" i="10"/>
  <c r="L36" i="10" s="1"/>
  <c r="P36" i="10" s="1"/>
  <c r="Q36" i="10" s="1"/>
  <c r="H37" i="10"/>
  <c r="L37" i="10" s="1"/>
  <c r="P37" i="10" s="1"/>
  <c r="Q37" i="10" s="1"/>
  <c r="H38" i="10"/>
  <c r="L38" i="10" s="1"/>
  <c r="P38" i="10" s="1"/>
  <c r="Q38" i="10" s="1"/>
  <c r="H39" i="10"/>
  <c r="L39" i="10" s="1"/>
  <c r="P39" i="10" s="1"/>
  <c r="Q39" i="10" s="1"/>
  <c r="H40" i="10"/>
  <c r="L40" i="10" s="1"/>
  <c r="P40" i="10" s="1"/>
  <c r="Q40" i="10" s="1"/>
  <c r="H41" i="10"/>
  <c r="L41" i="10" s="1"/>
  <c r="P41" i="10" s="1"/>
  <c r="Q41" i="10" s="1"/>
  <c r="H42" i="10"/>
  <c r="L42" i="10" s="1"/>
  <c r="P42" i="10" s="1"/>
  <c r="Q42" i="10" s="1"/>
  <c r="H43" i="10"/>
  <c r="L43" i="10" s="1"/>
  <c r="P43" i="10" s="1"/>
  <c r="Q43" i="10" s="1"/>
  <c r="H44" i="10"/>
  <c r="L44" i="10" s="1"/>
  <c r="P44" i="10" s="1"/>
  <c r="Q44" i="10" s="1"/>
  <c r="H45" i="10"/>
  <c r="L45" i="10" s="1"/>
  <c r="P45" i="10" s="1"/>
  <c r="Q45" i="10" s="1"/>
  <c r="H22" i="10"/>
  <c r="L22" i="10" s="1"/>
  <c r="P22" i="10" s="1"/>
  <c r="Q22" i="10" s="1"/>
  <c r="Q22" i="8"/>
  <c r="V22" i="8"/>
  <c r="J22" i="8"/>
  <c r="K22" i="8" s="1"/>
  <c r="L22" i="8" s="1"/>
  <c r="M37" i="10" l="1"/>
  <c r="N37" i="10" s="1"/>
  <c r="M33" i="10"/>
  <c r="N33" i="10" s="1"/>
  <c r="M45" i="10"/>
  <c r="N45" i="10" s="1"/>
  <c r="M29" i="10"/>
  <c r="N29" i="10" s="1"/>
  <c r="M41" i="10"/>
  <c r="N41" i="10" s="1"/>
  <c r="M25" i="10"/>
  <c r="N25" i="10" s="1"/>
  <c r="M22" i="10"/>
  <c r="N22" i="10" s="1"/>
  <c r="M42" i="10"/>
  <c r="N42" i="10" s="1"/>
  <c r="M38" i="10"/>
  <c r="N38" i="10" s="1"/>
  <c r="M34" i="10"/>
  <c r="N34" i="10" s="1"/>
  <c r="M30" i="10"/>
  <c r="N30" i="10" s="1"/>
  <c r="M26" i="10"/>
  <c r="N26" i="10" s="1"/>
  <c r="M44" i="10"/>
  <c r="N44" i="10" s="1"/>
  <c r="M40" i="10"/>
  <c r="N40" i="10" s="1"/>
  <c r="M36" i="10"/>
  <c r="N36" i="10" s="1"/>
  <c r="M32" i="10"/>
  <c r="N32" i="10" s="1"/>
  <c r="M28" i="10"/>
  <c r="N28" i="10" s="1"/>
  <c r="M24" i="10"/>
  <c r="N24" i="10" s="1"/>
  <c r="M43" i="10"/>
  <c r="N43" i="10" s="1"/>
  <c r="M39" i="10"/>
  <c r="N39" i="10" s="1"/>
  <c r="M35" i="10"/>
  <c r="N35" i="10" s="1"/>
  <c r="M31" i="10"/>
  <c r="N31" i="10" s="1"/>
  <c r="M27" i="10"/>
  <c r="N27" i="10" s="1"/>
  <c r="M23" i="10"/>
  <c r="N23" i="10" s="1"/>
  <c r="AQ30" i="1"/>
  <c r="J22" i="3"/>
  <c r="K22" i="3" s="1"/>
  <c r="L22" i="3" s="1"/>
  <c r="J24" i="3"/>
  <c r="K24" i="3" s="1"/>
  <c r="L24" i="3" s="1"/>
  <c r="J25" i="3"/>
  <c r="K25" i="3" s="1"/>
  <c r="L25" i="3" s="1"/>
  <c r="J26" i="3"/>
  <c r="K26" i="3" s="1"/>
  <c r="L26" i="3" s="1"/>
  <c r="J27" i="3"/>
  <c r="K27" i="3" s="1"/>
  <c r="L27" i="3" s="1"/>
  <c r="J28" i="3"/>
  <c r="K28" i="3" s="1"/>
  <c r="L28" i="3" s="1"/>
  <c r="J29" i="3"/>
  <c r="K29" i="3" s="1"/>
  <c r="L29" i="3" s="1"/>
  <c r="J30" i="3"/>
  <c r="K30" i="3" s="1"/>
  <c r="L30" i="3" s="1"/>
  <c r="J31" i="3"/>
  <c r="K31" i="3" s="1"/>
  <c r="L31" i="3" s="1"/>
  <c r="J32" i="3"/>
  <c r="K32" i="3" s="1"/>
  <c r="L32" i="3" s="1"/>
  <c r="J33" i="3"/>
  <c r="K33" i="3" s="1"/>
  <c r="L33" i="3" s="1"/>
  <c r="J34" i="3"/>
  <c r="K34" i="3" s="1"/>
  <c r="L34" i="3" s="1"/>
  <c r="J35" i="3"/>
  <c r="K35" i="3" s="1"/>
  <c r="L35" i="3" s="1"/>
  <c r="J36" i="3"/>
  <c r="K36" i="3" s="1"/>
  <c r="L36" i="3" s="1"/>
  <c r="J37" i="3"/>
  <c r="K37" i="3" s="1"/>
  <c r="L37" i="3" s="1"/>
  <c r="J38" i="3"/>
  <c r="K38" i="3" s="1"/>
  <c r="L38" i="3" s="1"/>
  <c r="J39" i="3"/>
  <c r="K39" i="3" s="1"/>
  <c r="L39" i="3" s="1"/>
  <c r="J40" i="3"/>
  <c r="K40" i="3" s="1"/>
  <c r="L40" i="3" s="1"/>
  <c r="J41" i="3"/>
  <c r="K41" i="3" s="1"/>
  <c r="L41" i="3" s="1"/>
  <c r="J42" i="3"/>
  <c r="K42" i="3" s="1"/>
  <c r="L42" i="3" s="1"/>
  <c r="J43" i="3"/>
  <c r="K43" i="3" s="1"/>
  <c r="L43" i="3" s="1"/>
  <c r="J44" i="3"/>
  <c r="K44" i="3" s="1"/>
  <c r="L44" i="3" s="1"/>
  <c r="J45" i="3"/>
  <c r="K45" i="3" s="1"/>
  <c r="L45" i="3" s="1"/>
  <c r="J23" i="3"/>
  <c r="K23" i="3" s="1"/>
  <c r="L23" i="3" s="1"/>
  <c r="AA24" i="1"/>
  <c r="AC24" i="1"/>
  <c r="AE24" i="1"/>
  <c r="AG24" i="1"/>
  <c r="AI24" i="1"/>
  <c r="AK24" i="1"/>
  <c r="AM24" i="1"/>
  <c r="AO24" i="1"/>
  <c r="AQ24" i="1"/>
  <c r="AA25" i="1"/>
  <c r="AC25" i="1"/>
  <c r="AE25" i="1"/>
  <c r="AG25" i="1"/>
  <c r="AI25" i="1"/>
  <c r="AK25" i="1"/>
  <c r="AM25" i="1"/>
  <c r="AO25" i="1"/>
  <c r="AQ25" i="1"/>
  <c r="AA26" i="1"/>
  <c r="AC26" i="1"/>
  <c r="AE26" i="1"/>
  <c r="AG26" i="1"/>
  <c r="AI26" i="1"/>
  <c r="AK26" i="1"/>
  <c r="AM26" i="1"/>
  <c r="AO26" i="1"/>
  <c r="AQ26" i="1"/>
  <c r="AA27" i="1"/>
  <c r="AC27" i="1"/>
  <c r="AE27" i="1"/>
  <c r="AG27" i="1"/>
  <c r="AI27" i="1"/>
  <c r="AK27" i="1"/>
  <c r="AM27" i="1"/>
  <c r="AO27" i="1"/>
  <c r="AQ27" i="1"/>
  <c r="AA28" i="1"/>
  <c r="AC28" i="1"/>
  <c r="AE28" i="1"/>
  <c r="AG28" i="1"/>
  <c r="AI28" i="1"/>
  <c r="AK28" i="1"/>
  <c r="AM28" i="1"/>
  <c r="AO28" i="1"/>
  <c r="AQ28" i="1"/>
  <c r="AA29" i="1"/>
  <c r="AC29" i="1"/>
  <c r="AE29" i="1"/>
  <c r="AG29" i="1"/>
  <c r="AI29" i="1"/>
  <c r="AK29" i="1"/>
  <c r="AM29" i="1"/>
  <c r="AO29" i="1"/>
  <c r="AQ29" i="1"/>
  <c r="AA30" i="1"/>
  <c r="AC30" i="1"/>
  <c r="AE30" i="1"/>
  <c r="AG30" i="1"/>
  <c r="AI30" i="1"/>
  <c r="AK30" i="1"/>
  <c r="AM30" i="1"/>
  <c r="AO30" i="1"/>
  <c r="AA31" i="1"/>
  <c r="AC31" i="1"/>
  <c r="AE31" i="1"/>
  <c r="AG31" i="1"/>
  <c r="AI31" i="1"/>
  <c r="AK31" i="1"/>
  <c r="AM31" i="1"/>
  <c r="AO31" i="1"/>
  <c r="AQ31" i="1"/>
  <c r="AA32" i="1"/>
  <c r="AC32" i="1"/>
  <c r="AE32" i="1"/>
  <c r="AG32" i="1"/>
  <c r="AI32" i="1"/>
  <c r="AK32" i="1"/>
  <c r="AM32" i="1"/>
  <c r="AO32" i="1"/>
  <c r="AQ32" i="1"/>
  <c r="Y25" i="1"/>
  <c r="Y26" i="1"/>
  <c r="Y27" i="1"/>
  <c r="Y28" i="1"/>
  <c r="Y29" i="1"/>
  <c r="Y30" i="1"/>
  <c r="Y31" i="1"/>
  <c r="Y32" i="1"/>
  <c r="Y24" i="1"/>
</calcChain>
</file>

<file path=xl/sharedStrings.xml><?xml version="1.0" encoding="utf-8"?>
<sst xmlns="http://schemas.openxmlformats.org/spreadsheetml/2006/main" count="197" uniqueCount="47">
  <si>
    <t xml:space="preserve">K2 = </t>
  </si>
  <si>
    <t xml:space="preserve">K3 = </t>
  </si>
  <si>
    <t>Temp</t>
  </si>
  <si>
    <t>T Diff</t>
  </si>
  <si>
    <t xml:space="preserve">Cool experiments and tools for hobbyists and </t>
  </si>
  <si>
    <t>future professionals</t>
  </si>
  <si>
    <t>Tutorial on YouTube!</t>
  </si>
  <si>
    <t>Cool Tool:</t>
  </si>
  <si>
    <t>Further distribution without changes is permitted</t>
  </si>
  <si>
    <t>Dew Point Calculations</t>
  </si>
  <si>
    <t>Version 22.08.2021</t>
  </si>
  <si>
    <t>Dew Point Table and Diagram</t>
  </si>
  <si>
    <t>Dew Point Calculation</t>
  </si>
  <si>
    <t>Dew Point Calculation for Data Series</t>
  </si>
  <si>
    <t>-45° &lt; Temp &lt; +60°</t>
  </si>
  <si>
    <t>°C</t>
  </si>
  <si>
    <t>Humidity</t>
  </si>
  <si>
    <t xml:space="preserve">  Temp</t>
  </si>
  <si>
    <t>Dew Point Temperature</t>
  </si>
  <si>
    <t xml:space="preserve">Dew Point </t>
  </si>
  <si>
    <t>No</t>
  </si>
  <si>
    <t>Hum</t>
  </si>
  <si>
    <t>Dew Temp</t>
  </si>
  <si>
    <t>%</t>
  </si>
  <si>
    <t>Output</t>
  </si>
  <si>
    <t>input</t>
  </si>
  <si>
    <t>Sec Diff:</t>
  </si>
  <si>
    <t xml:space="preserve">Copy &amp; paste a series </t>
  </si>
  <si>
    <t>of measurements</t>
  </si>
  <si>
    <t>Calculate dew point temperature from</t>
  </si>
  <si>
    <t>air temperature and relative humidity</t>
  </si>
  <si>
    <t>°Fahrenheit</t>
  </si>
  <si>
    <t>output</t>
  </si>
  <si>
    <t>°Cesius</t>
  </si>
  <si>
    <t>°Ceslsius</t>
  </si>
  <si>
    <t>time</t>
  </si>
  <si>
    <t>hum</t>
  </si>
  <si>
    <t>temp-surface</t>
  </si>
  <si>
    <t>temp-air</t>
  </si>
  <si>
    <t>Temp-Air</t>
  </si>
  <si>
    <t>Temp-Surf</t>
  </si>
  <si>
    <t>Act. T Diff</t>
  </si>
  <si>
    <t>Max H</t>
  </si>
  <si>
    <t>Dew T Max</t>
  </si>
  <si>
    <t>Time</t>
  </si>
  <si>
    <t>Sec Act Diff:</t>
  </si>
  <si>
    <t>Tolerance: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</si>
</sst>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8"/>
      <name val="Times New Roman"/>
      <family val="1"/>
    </font>
    <font>
      <b/>
      <sz val="12"/>
      <name val="Times New Roman"/>
      <family val="1"/>
    </font>
    <font>
      <b/>
      <i/>
      <sz val="14"/>
      <color rgb="FFC00000"/>
      <name val="Times New Roman"/>
      <family val="1"/>
    </font>
    <font>
      <b/>
      <sz val="36"/>
      <name val="Times New Roman"/>
      <family val="1"/>
    </font>
    <font>
      <sz val="20"/>
      <color theme="1"/>
      <name val="Times New Roman"/>
      <family val="1"/>
    </font>
    <font>
      <sz val="16"/>
      <color theme="1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b/>
      <i/>
      <sz val="12"/>
      <color rgb="FFFF0000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rgb="FFC00000"/>
      <name val="Times New Roman"/>
      <family val="1"/>
    </font>
    <font>
      <b/>
      <sz val="2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7">
    <xf numFmtId="0" fontId="0" fillId="0" borderId="0" xfId="0"/>
    <xf numFmtId="0" fontId="2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3" fillId="2" borderId="0" xfId="0" applyFont="1" applyFill="1" applyProtection="1">
      <protection hidden="1"/>
    </xf>
    <xf numFmtId="0" fontId="4" fillId="2" borderId="0" xfId="0" applyFont="1" applyFill="1" applyProtection="1">
      <protection hidden="1"/>
    </xf>
    <xf numFmtId="0" fontId="5" fillId="2" borderId="0" xfId="0" applyFont="1" applyFill="1"/>
    <xf numFmtId="0" fontId="6" fillId="2" borderId="0" xfId="0" applyFont="1" applyFill="1" applyProtection="1">
      <protection hidden="1"/>
    </xf>
    <xf numFmtId="0" fontId="7" fillId="2" borderId="0" xfId="0" applyFont="1" applyFill="1"/>
    <xf numFmtId="0" fontId="8" fillId="2" borderId="0" xfId="0" applyFont="1" applyFill="1" applyAlignment="1">
      <alignment horizontal="left"/>
    </xf>
    <xf numFmtId="14" fontId="2" fillId="2" borderId="0" xfId="0" applyNumberFormat="1" applyFont="1" applyFill="1" applyAlignment="1">
      <alignment horizontal="left"/>
    </xf>
    <xf numFmtId="0" fontId="9" fillId="2" borderId="0" xfId="0" applyFont="1" applyFill="1" applyProtection="1">
      <protection hidden="1"/>
    </xf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10" fillId="2" borderId="0" xfId="0" applyFont="1" applyFill="1"/>
    <xf numFmtId="0" fontId="10" fillId="2" borderId="0" xfId="0" applyFont="1" applyFill="1" applyAlignment="1">
      <alignment horizontal="left"/>
    </xf>
    <xf numFmtId="0" fontId="10" fillId="2" borderId="0" xfId="0" quotePrefix="1" applyFont="1" applyFill="1"/>
    <xf numFmtId="0" fontId="10" fillId="2" borderId="0" xfId="0" quotePrefix="1" applyFont="1" applyFill="1" applyAlignment="1">
      <alignment horizontal="left"/>
    </xf>
    <xf numFmtId="0" fontId="10" fillId="2" borderId="0" xfId="0" applyFont="1" applyFill="1" applyAlignment="1">
      <alignment horizontal="right"/>
    </xf>
    <xf numFmtId="0" fontId="10" fillId="2" borderId="0" xfId="0" applyFont="1" applyFill="1" applyAlignment="1">
      <alignment horizontal="center"/>
    </xf>
    <xf numFmtId="0" fontId="10" fillId="2" borderId="9" xfId="0" applyFont="1" applyFill="1" applyBorder="1"/>
    <xf numFmtId="0" fontId="10" fillId="2" borderId="10" xfId="0" applyFont="1" applyFill="1" applyBorder="1"/>
    <xf numFmtId="0" fontId="10" fillId="2" borderId="11" xfId="0" applyFont="1" applyFill="1" applyBorder="1"/>
    <xf numFmtId="0" fontId="10" fillId="2" borderId="12" xfId="0" applyFont="1" applyFill="1" applyBorder="1"/>
    <xf numFmtId="9" fontId="10" fillId="2" borderId="0" xfId="1" applyFont="1" applyFill="1" applyBorder="1" applyAlignment="1">
      <alignment horizontal="right"/>
    </xf>
    <xf numFmtId="0" fontId="10" fillId="2" borderId="13" xfId="0" applyFont="1" applyFill="1" applyBorder="1"/>
    <xf numFmtId="0" fontId="10" fillId="2" borderId="14" xfId="0" applyFont="1" applyFill="1" applyBorder="1"/>
    <xf numFmtId="0" fontId="10" fillId="2" borderId="15" xfId="0" applyFont="1" applyFill="1" applyBorder="1"/>
    <xf numFmtId="0" fontId="10" fillId="2" borderId="16" xfId="0" applyFont="1" applyFill="1" applyBorder="1"/>
    <xf numFmtId="0" fontId="10" fillId="2" borderId="11" xfId="0" applyFont="1" applyFill="1" applyBorder="1" applyAlignment="1">
      <alignment horizontal="left"/>
    </xf>
    <xf numFmtId="0" fontId="10" fillId="2" borderId="12" xfId="0" applyFont="1" applyFill="1" applyBorder="1" applyAlignment="1">
      <alignment horizontal="right"/>
    </xf>
    <xf numFmtId="0" fontId="10" fillId="2" borderId="13" xfId="0" applyFont="1" applyFill="1" applyBorder="1" applyAlignment="1">
      <alignment horizontal="left"/>
    </xf>
    <xf numFmtId="164" fontId="10" fillId="2" borderId="0" xfId="0" applyNumberFormat="1" applyFont="1" applyFill="1" applyBorder="1" applyAlignment="1">
      <alignment horizontal="right"/>
    </xf>
    <xf numFmtId="164" fontId="10" fillId="2" borderId="0" xfId="0" applyNumberFormat="1" applyFont="1" applyFill="1" applyBorder="1" applyAlignment="1">
      <alignment horizontal="left"/>
    </xf>
    <xf numFmtId="0" fontId="10" fillId="2" borderId="14" xfId="0" applyFont="1" applyFill="1" applyBorder="1" applyAlignment="1">
      <alignment horizontal="center"/>
    </xf>
    <xf numFmtId="0" fontId="10" fillId="2" borderId="16" xfId="0" applyFont="1" applyFill="1" applyBorder="1" applyAlignment="1">
      <alignment horizontal="left"/>
    </xf>
    <xf numFmtId="0" fontId="10" fillId="2" borderId="15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0" fillId="2" borderId="10" xfId="0" applyFont="1" applyFill="1" applyBorder="1" applyAlignment="1">
      <alignment horizontal="right"/>
    </xf>
    <xf numFmtId="0" fontId="10" fillId="2" borderId="11" xfId="0" applyNumberFormat="1" applyFont="1" applyFill="1" applyBorder="1" applyAlignment="1">
      <alignment horizontal="right"/>
    </xf>
    <xf numFmtId="0" fontId="10" fillId="2" borderId="0" xfId="0" applyNumberFormat="1" applyFont="1" applyFill="1" applyAlignment="1">
      <alignment horizontal="right"/>
    </xf>
    <xf numFmtId="0" fontId="10" fillId="2" borderId="9" xfId="0" applyNumberFormat="1" applyFont="1" applyFill="1" applyBorder="1" applyAlignment="1">
      <alignment horizontal="right"/>
    </xf>
    <xf numFmtId="0" fontId="11" fillId="2" borderId="10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right"/>
    </xf>
    <xf numFmtId="0" fontId="10" fillId="2" borderId="13" xfId="0" applyNumberFormat="1" applyFont="1" applyFill="1" applyBorder="1" applyAlignment="1">
      <alignment horizontal="right"/>
    </xf>
    <xf numFmtId="0" fontId="10" fillId="2" borderId="12" xfId="0" applyNumberFormat="1" applyFont="1" applyFill="1" applyBorder="1" applyAlignment="1">
      <alignment horizontal="right"/>
    </xf>
    <xf numFmtId="0" fontId="11" fillId="2" borderId="0" xfId="0" applyFont="1" applyFill="1" applyBorder="1" applyAlignment="1">
      <alignment horizontal="center"/>
    </xf>
    <xf numFmtId="0" fontId="14" fillId="2" borderId="0" xfId="0" applyFont="1" applyFill="1"/>
    <xf numFmtId="0" fontId="10" fillId="2" borderId="15" xfId="0" applyFont="1" applyFill="1" applyBorder="1" applyAlignment="1">
      <alignment horizontal="right"/>
    </xf>
    <xf numFmtId="0" fontId="10" fillId="2" borderId="16" xfId="0" applyNumberFormat="1" applyFont="1" applyFill="1" applyBorder="1" applyAlignment="1">
      <alignment horizontal="right"/>
    </xf>
    <xf numFmtId="0" fontId="10" fillId="2" borderId="14" xfId="0" applyNumberFormat="1" applyFont="1" applyFill="1" applyBorder="1" applyAlignment="1">
      <alignment horizontal="right"/>
    </xf>
    <xf numFmtId="0" fontId="11" fillId="2" borderId="15" xfId="0" applyFont="1" applyFill="1" applyBorder="1" applyAlignment="1">
      <alignment horizontal="center"/>
    </xf>
    <xf numFmtId="0" fontId="13" fillId="2" borderId="0" xfId="0" applyFont="1" applyFill="1"/>
    <xf numFmtId="0" fontId="13" fillId="2" borderId="0" xfId="0" applyFont="1" applyFill="1" applyAlignment="1">
      <alignment horizontal="right"/>
    </xf>
    <xf numFmtId="0" fontId="13" fillId="2" borderId="0" xfId="0" applyNumberFormat="1" applyFont="1" applyFill="1" applyAlignment="1">
      <alignment horizontal="right"/>
    </xf>
    <xf numFmtId="0" fontId="13" fillId="2" borderId="0" xfId="0" applyNumberFormat="1" applyFont="1" applyFill="1" applyAlignment="1">
      <alignment horizontal="left"/>
    </xf>
    <xf numFmtId="164" fontId="10" fillId="2" borderId="0" xfId="0" applyNumberFormat="1" applyFont="1" applyFill="1" applyBorder="1"/>
    <xf numFmtId="0" fontId="10" fillId="2" borderId="16" xfId="0" applyNumberFormat="1" applyFont="1" applyFill="1" applyBorder="1"/>
    <xf numFmtId="0" fontId="10" fillId="2" borderId="0" xfId="0" applyNumberFormat="1" applyFont="1" applyFill="1"/>
    <xf numFmtId="0" fontId="10" fillId="2" borderId="14" xfId="0" applyNumberFormat="1" applyFont="1" applyFill="1" applyBorder="1"/>
    <xf numFmtId="0" fontId="15" fillId="2" borderId="0" xfId="0" applyFont="1" applyFill="1" applyProtection="1">
      <protection hidden="1"/>
    </xf>
    <xf numFmtId="0" fontId="15" fillId="2" borderId="0" xfId="0" applyFont="1" applyFill="1" applyAlignment="1" applyProtection="1">
      <alignment horizontal="left" vertical="center"/>
      <protection hidden="1"/>
    </xf>
    <xf numFmtId="2" fontId="10" fillId="2" borderId="0" xfId="0" applyNumberFormat="1" applyFont="1" applyFill="1" applyBorder="1" applyProtection="1">
      <protection locked="0"/>
    </xf>
    <xf numFmtId="9" fontId="10" fillId="2" borderId="0" xfId="1" applyFont="1" applyFill="1" applyBorder="1" applyProtection="1">
      <protection locked="0"/>
    </xf>
    <xf numFmtId="0" fontId="12" fillId="2" borderId="0" xfId="0" applyFont="1" applyFill="1" applyAlignment="1" applyProtection="1">
      <alignment horizontal="center"/>
      <protection locked="0"/>
    </xf>
    <xf numFmtId="20" fontId="10" fillId="2" borderId="0" xfId="0" applyNumberFormat="1" applyFont="1" applyFill="1" applyBorder="1" applyAlignment="1" applyProtection="1">
      <alignment horizontal="right"/>
      <protection locked="0"/>
    </xf>
    <xf numFmtId="20" fontId="2" fillId="0" borderId="0" xfId="0" applyNumberFormat="1" applyFont="1" applyFill="1" applyBorder="1" applyAlignment="1" applyProtection="1">
      <alignment horizontal="right"/>
      <protection locked="0"/>
    </xf>
    <xf numFmtId="0" fontId="10" fillId="2" borderId="9" xfId="0" applyFont="1" applyFill="1" applyBorder="1" applyAlignment="1">
      <alignment horizontal="right"/>
    </xf>
    <xf numFmtId="0" fontId="10" fillId="2" borderId="14" xfId="0" applyFont="1" applyFill="1" applyBorder="1" applyAlignment="1">
      <alignment horizontal="right"/>
    </xf>
    <xf numFmtId="0" fontId="13" fillId="2" borderId="0" xfId="0" applyFont="1" applyFill="1" applyAlignment="1">
      <alignment horizontal="left"/>
    </xf>
    <xf numFmtId="2" fontId="10" fillId="2" borderId="12" xfId="0" applyNumberFormat="1" applyFont="1" applyFill="1" applyBorder="1" applyAlignment="1" applyProtection="1">
      <alignment horizontal="right"/>
      <protection locked="0"/>
    </xf>
    <xf numFmtId="2" fontId="10" fillId="2" borderId="0" xfId="0" applyNumberFormat="1" applyFont="1" applyFill="1" applyBorder="1" applyAlignment="1" applyProtection="1">
      <alignment horizontal="right"/>
    </xf>
    <xf numFmtId="0" fontId="2" fillId="0" borderId="0" xfId="0" applyFont="1" applyFill="1" applyAlignment="1">
      <alignment horizontal="right"/>
    </xf>
    <xf numFmtId="2" fontId="2" fillId="0" borderId="0" xfId="0" applyNumberFormat="1" applyFont="1" applyFill="1" applyBorder="1" applyAlignment="1" applyProtection="1">
      <alignment horizontal="right"/>
      <protection locked="0"/>
    </xf>
    <xf numFmtId="9" fontId="2" fillId="0" borderId="0" xfId="1" applyFont="1" applyFill="1" applyBorder="1" applyAlignment="1" applyProtection="1">
      <alignment horizontal="right"/>
      <protection locked="0"/>
    </xf>
    <xf numFmtId="164" fontId="12" fillId="2" borderId="0" xfId="0" applyNumberFormat="1" applyFont="1" applyFill="1" applyAlignment="1" applyProtection="1">
      <alignment horizontal="right"/>
      <protection locked="0"/>
    </xf>
    <xf numFmtId="0" fontId="11" fillId="2" borderId="0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0" fontId="11" fillId="2" borderId="10" xfId="0" applyFont="1" applyFill="1" applyBorder="1" applyAlignment="1">
      <alignment horizontal="right"/>
    </xf>
    <xf numFmtId="0" fontId="11" fillId="2" borderId="15" xfId="0" applyFont="1" applyFill="1" applyBorder="1" applyAlignment="1">
      <alignment horizontal="right"/>
    </xf>
    <xf numFmtId="9" fontId="10" fillId="2" borderId="0" xfId="1" applyFont="1" applyFill="1" applyBorder="1" applyAlignment="1" applyProtection="1">
      <alignment horizontal="right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'Air Temp Surface Temp Series'!$E$16</c:f>
              <c:strCache>
                <c:ptCount val="1"/>
                <c:pt idx="0">
                  <c:v>Temp-Air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'Air Temp Surface Temp Series'!$E$22:$E$45</c:f>
              <c:numCache>
                <c:formatCode>0.00</c:formatCode>
                <c:ptCount val="24"/>
                <c:pt idx="0">
                  <c:v>17.09</c:v>
                </c:pt>
                <c:pt idx="1">
                  <c:v>16.61</c:v>
                </c:pt>
                <c:pt idx="2">
                  <c:v>15.39</c:v>
                </c:pt>
                <c:pt idx="3">
                  <c:v>14.68</c:v>
                </c:pt>
                <c:pt idx="4">
                  <c:v>14.26</c:v>
                </c:pt>
                <c:pt idx="5">
                  <c:v>14.1</c:v>
                </c:pt>
                <c:pt idx="6">
                  <c:v>14.26</c:v>
                </c:pt>
                <c:pt idx="7">
                  <c:v>14.65</c:v>
                </c:pt>
                <c:pt idx="8">
                  <c:v>15.33</c:v>
                </c:pt>
                <c:pt idx="9">
                  <c:v>15.46</c:v>
                </c:pt>
                <c:pt idx="10">
                  <c:v>15.67</c:v>
                </c:pt>
                <c:pt idx="11">
                  <c:v>15.82</c:v>
                </c:pt>
                <c:pt idx="12">
                  <c:v>17.57</c:v>
                </c:pt>
                <c:pt idx="13">
                  <c:v>18.7</c:v>
                </c:pt>
                <c:pt idx="14">
                  <c:v>19.920000000000002</c:v>
                </c:pt>
                <c:pt idx="15">
                  <c:v>20.62</c:v>
                </c:pt>
                <c:pt idx="16">
                  <c:v>21.56</c:v>
                </c:pt>
                <c:pt idx="17">
                  <c:v>22.28</c:v>
                </c:pt>
                <c:pt idx="18">
                  <c:v>22.12</c:v>
                </c:pt>
                <c:pt idx="19">
                  <c:v>22.3</c:v>
                </c:pt>
                <c:pt idx="20">
                  <c:v>22.42</c:v>
                </c:pt>
                <c:pt idx="21">
                  <c:v>20.92</c:v>
                </c:pt>
                <c:pt idx="22">
                  <c:v>17.600000000000001</c:v>
                </c:pt>
                <c:pt idx="23">
                  <c:v>16.059999999999999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05-7C44-B09E-C36C4DC5982F}"/>
            </c:ext>
          </c:extLst>
        </c:ser>
        <c:ser>
          <c:idx val="1"/>
          <c:order val="1"/>
          <c:tx>
            <c:strRef>
              <c:f>'Air Temp Surface Temp Series'!$F$16</c:f>
              <c:strCache>
                <c:ptCount val="1"/>
                <c:pt idx="0">
                  <c:v>Temp-Surf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'Air Temp Surface Temp Series'!$F$22:$F$45</c:f>
              <c:numCache>
                <c:formatCode>0.00</c:formatCode>
                <c:ptCount val="24"/>
                <c:pt idx="0">
                  <c:v>16.16</c:v>
                </c:pt>
                <c:pt idx="1">
                  <c:v>15.23</c:v>
                </c:pt>
                <c:pt idx="2">
                  <c:v>15.85</c:v>
                </c:pt>
                <c:pt idx="3">
                  <c:v>15.57</c:v>
                </c:pt>
                <c:pt idx="4">
                  <c:v>14.82</c:v>
                </c:pt>
                <c:pt idx="5">
                  <c:v>14.4</c:v>
                </c:pt>
                <c:pt idx="6">
                  <c:v>14.16</c:v>
                </c:pt>
                <c:pt idx="7">
                  <c:v>14.06</c:v>
                </c:pt>
                <c:pt idx="8">
                  <c:v>14.15</c:v>
                </c:pt>
                <c:pt idx="9">
                  <c:v>14.39</c:v>
                </c:pt>
                <c:pt idx="10">
                  <c:v>14.79</c:v>
                </c:pt>
                <c:pt idx="11">
                  <c:v>14.87</c:v>
                </c:pt>
                <c:pt idx="12">
                  <c:v>15</c:v>
                </c:pt>
                <c:pt idx="13">
                  <c:v>15.09</c:v>
                </c:pt>
                <c:pt idx="14">
                  <c:v>16.14</c:v>
                </c:pt>
                <c:pt idx="15">
                  <c:v>16.82</c:v>
                </c:pt>
                <c:pt idx="16">
                  <c:v>17.55</c:v>
                </c:pt>
                <c:pt idx="17">
                  <c:v>17.98</c:v>
                </c:pt>
                <c:pt idx="18">
                  <c:v>18.54</c:v>
                </c:pt>
                <c:pt idx="19">
                  <c:v>18.96</c:v>
                </c:pt>
                <c:pt idx="20">
                  <c:v>18.87</c:v>
                </c:pt>
                <c:pt idx="21">
                  <c:v>18.98</c:v>
                </c:pt>
                <c:pt idx="22">
                  <c:v>19.05</c:v>
                </c:pt>
                <c:pt idx="23">
                  <c:v>18.16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05-7C44-B09E-C36C4DC59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5259151"/>
        <c:axId val="785276847"/>
      </c:lineChart>
      <c:catAx>
        <c:axId val="78525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5276847"/>
        <c:crosses val="autoZero"/>
        <c:auto val="1"/>
        <c:lblAlgn val="ctr"/>
        <c:lblOffset val="100"/>
        <c:noMultiLvlLbl val="0"/>
      </c:catAx>
      <c:valAx>
        <c:axId val="7852768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525915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'Example Input'!$D$6</c:f>
              <c:strCache>
                <c:ptCount val="1"/>
                <c:pt idx="0">
                  <c:v>temp-air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'Example Input'!$C$7:$C$30</c:f>
              <c:numCache>
                <c:formatCode>h:mm</c:formatCode>
                <c:ptCount val="24"/>
                <c:pt idx="0">
                  <c:v>0.58333333333333337</c:v>
                </c:pt>
                <c:pt idx="1">
                  <c:v>0.625</c:v>
                </c:pt>
                <c:pt idx="2">
                  <c:v>0.66666666666666696</c:v>
                </c:pt>
                <c:pt idx="3">
                  <c:v>0.70833333333333304</c:v>
                </c:pt>
                <c:pt idx="4">
                  <c:v>0.75</c:v>
                </c:pt>
                <c:pt idx="5">
                  <c:v>0.79166666666666696</c:v>
                </c:pt>
                <c:pt idx="6">
                  <c:v>0.83333333333333304</c:v>
                </c:pt>
                <c:pt idx="7">
                  <c:v>0.875</c:v>
                </c:pt>
                <c:pt idx="8">
                  <c:v>0.91666666666666696</c:v>
                </c:pt>
                <c:pt idx="9">
                  <c:v>0.95833333333333304</c:v>
                </c:pt>
                <c:pt idx="10">
                  <c:v>1</c:v>
                </c:pt>
                <c:pt idx="11">
                  <c:v>1.0416666666666701</c:v>
                </c:pt>
                <c:pt idx="12">
                  <c:v>1.0833333333333299</c:v>
                </c:pt>
                <c:pt idx="13">
                  <c:v>1.125</c:v>
                </c:pt>
                <c:pt idx="14">
                  <c:v>1.1666666666666701</c:v>
                </c:pt>
                <c:pt idx="15">
                  <c:v>1.2083333333333299</c:v>
                </c:pt>
                <c:pt idx="16">
                  <c:v>1.25</c:v>
                </c:pt>
                <c:pt idx="17">
                  <c:v>1.2916666666666701</c:v>
                </c:pt>
                <c:pt idx="18">
                  <c:v>1.3333333333333299</c:v>
                </c:pt>
                <c:pt idx="19">
                  <c:v>1.375</c:v>
                </c:pt>
                <c:pt idx="20">
                  <c:v>1.4166666666666701</c:v>
                </c:pt>
                <c:pt idx="21">
                  <c:v>1.4583333333333299</c:v>
                </c:pt>
                <c:pt idx="22">
                  <c:v>1.5</c:v>
                </c:pt>
                <c:pt idx="23">
                  <c:v>1.5416666666666701</c:v>
                </c:pt>
              </c:numCache>
            </c:numRef>
          </c:cat>
          <c:val>
            <c:numRef>
              <c:f>'Example Input'!$D$7:$D$30</c:f>
              <c:numCache>
                <c:formatCode>0.00</c:formatCode>
                <c:ptCount val="24"/>
                <c:pt idx="0">
                  <c:v>17.09</c:v>
                </c:pt>
                <c:pt idx="1">
                  <c:v>16.61</c:v>
                </c:pt>
                <c:pt idx="2">
                  <c:v>15.39</c:v>
                </c:pt>
                <c:pt idx="3">
                  <c:v>14.68</c:v>
                </c:pt>
                <c:pt idx="4">
                  <c:v>14.26</c:v>
                </c:pt>
                <c:pt idx="5">
                  <c:v>14.1</c:v>
                </c:pt>
                <c:pt idx="6">
                  <c:v>14.26</c:v>
                </c:pt>
                <c:pt idx="7">
                  <c:v>14.65</c:v>
                </c:pt>
                <c:pt idx="8">
                  <c:v>15.33</c:v>
                </c:pt>
                <c:pt idx="9">
                  <c:v>15.46</c:v>
                </c:pt>
                <c:pt idx="10">
                  <c:v>15.67</c:v>
                </c:pt>
                <c:pt idx="11">
                  <c:v>15.82</c:v>
                </c:pt>
                <c:pt idx="12">
                  <c:v>17.57</c:v>
                </c:pt>
                <c:pt idx="13">
                  <c:v>18.7</c:v>
                </c:pt>
                <c:pt idx="14">
                  <c:v>19.920000000000002</c:v>
                </c:pt>
                <c:pt idx="15">
                  <c:v>20.62</c:v>
                </c:pt>
                <c:pt idx="16">
                  <c:v>21.56</c:v>
                </c:pt>
                <c:pt idx="17">
                  <c:v>22.28</c:v>
                </c:pt>
                <c:pt idx="18">
                  <c:v>22.12</c:v>
                </c:pt>
                <c:pt idx="19">
                  <c:v>22.3</c:v>
                </c:pt>
                <c:pt idx="20">
                  <c:v>22.42</c:v>
                </c:pt>
                <c:pt idx="21">
                  <c:v>20.92</c:v>
                </c:pt>
                <c:pt idx="22">
                  <c:v>17.600000000000001</c:v>
                </c:pt>
                <c:pt idx="23">
                  <c:v>16.059999999999999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43-F94E-87A2-AABD9CB9E155}"/>
            </c:ext>
          </c:extLst>
        </c:ser>
        <c:ser>
          <c:idx val="1"/>
          <c:order val="1"/>
          <c:tx>
            <c:strRef>
              <c:f>'Example Input'!$F$6</c:f>
              <c:strCache>
                <c:ptCount val="1"/>
                <c:pt idx="0">
                  <c:v>temp-surface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'Example Input'!$C$7:$C$30</c:f>
              <c:numCache>
                <c:formatCode>h:mm</c:formatCode>
                <c:ptCount val="24"/>
                <c:pt idx="0">
                  <c:v>0.58333333333333337</c:v>
                </c:pt>
                <c:pt idx="1">
                  <c:v>0.625</c:v>
                </c:pt>
                <c:pt idx="2">
                  <c:v>0.66666666666666696</c:v>
                </c:pt>
                <c:pt idx="3">
                  <c:v>0.70833333333333304</c:v>
                </c:pt>
                <c:pt idx="4">
                  <c:v>0.75</c:v>
                </c:pt>
                <c:pt idx="5">
                  <c:v>0.79166666666666696</c:v>
                </c:pt>
                <c:pt idx="6">
                  <c:v>0.83333333333333304</c:v>
                </c:pt>
                <c:pt idx="7">
                  <c:v>0.875</c:v>
                </c:pt>
                <c:pt idx="8">
                  <c:v>0.91666666666666696</c:v>
                </c:pt>
                <c:pt idx="9">
                  <c:v>0.95833333333333304</c:v>
                </c:pt>
                <c:pt idx="10">
                  <c:v>1</c:v>
                </c:pt>
                <c:pt idx="11">
                  <c:v>1.0416666666666701</c:v>
                </c:pt>
                <c:pt idx="12">
                  <c:v>1.0833333333333299</c:v>
                </c:pt>
                <c:pt idx="13">
                  <c:v>1.125</c:v>
                </c:pt>
                <c:pt idx="14">
                  <c:v>1.1666666666666701</c:v>
                </c:pt>
                <c:pt idx="15">
                  <c:v>1.2083333333333299</c:v>
                </c:pt>
                <c:pt idx="16">
                  <c:v>1.25</c:v>
                </c:pt>
                <c:pt idx="17">
                  <c:v>1.2916666666666701</c:v>
                </c:pt>
                <c:pt idx="18">
                  <c:v>1.3333333333333299</c:v>
                </c:pt>
                <c:pt idx="19">
                  <c:v>1.375</c:v>
                </c:pt>
                <c:pt idx="20">
                  <c:v>1.4166666666666701</c:v>
                </c:pt>
                <c:pt idx="21">
                  <c:v>1.4583333333333299</c:v>
                </c:pt>
                <c:pt idx="22">
                  <c:v>1.5</c:v>
                </c:pt>
                <c:pt idx="23">
                  <c:v>1.5416666666666701</c:v>
                </c:pt>
              </c:numCache>
            </c:numRef>
          </c:cat>
          <c:val>
            <c:numRef>
              <c:f>'Example Input'!$F$7:$F$30</c:f>
              <c:numCache>
                <c:formatCode>0.00</c:formatCode>
                <c:ptCount val="24"/>
                <c:pt idx="0">
                  <c:v>16.16</c:v>
                </c:pt>
                <c:pt idx="1">
                  <c:v>15.23</c:v>
                </c:pt>
                <c:pt idx="2">
                  <c:v>15.85</c:v>
                </c:pt>
                <c:pt idx="3">
                  <c:v>15.57</c:v>
                </c:pt>
                <c:pt idx="4">
                  <c:v>14.82</c:v>
                </c:pt>
                <c:pt idx="5">
                  <c:v>14.4</c:v>
                </c:pt>
                <c:pt idx="6">
                  <c:v>14.16</c:v>
                </c:pt>
                <c:pt idx="7">
                  <c:v>14.06</c:v>
                </c:pt>
                <c:pt idx="8">
                  <c:v>14.15</c:v>
                </c:pt>
                <c:pt idx="9">
                  <c:v>14.39</c:v>
                </c:pt>
                <c:pt idx="10">
                  <c:v>14.79</c:v>
                </c:pt>
                <c:pt idx="11">
                  <c:v>14.87</c:v>
                </c:pt>
                <c:pt idx="12">
                  <c:v>15</c:v>
                </c:pt>
                <c:pt idx="13">
                  <c:v>15.09</c:v>
                </c:pt>
                <c:pt idx="14">
                  <c:v>16.14</c:v>
                </c:pt>
                <c:pt idx="15">
                  <c:v>16.82</c:v>
                </c:pt>
                <c:pt idx="16">
                  <c:v>17.55</c:v>
                </c:pt>
                <c:pt idx="17">
                  <c:v>17.98</c:v>
                </c:pt>
                <c:pt idx="18">
                  <c:v>18.54</c:v>
                </c:pt>
                <c:pt idx="19">
                  <c:v>18.96</c:v>
                </c:pt>
                <c:pt idx="20">
                  <c:v>18.87</c:v>
                </c:pt>
                <c:pt idx="21">
                  <c:v>18.98</c:v>
                </c:pt>
                <c:pt idx="22">
                  <c:v>19.05</c:v>
                </c:pt>
                <c:pt idx="23">
                  <c:v>18.16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43-F94E-87A2-AABD9CB9E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145423"/>
        <c:axId val="810147071"/>
      </c:lineChart>
      <c:catAx>
        <c:axId val="810145423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0147071"/>
        <c:crosses val="autoZero"/>
        <c:auto val="1"/>
        <c:lblAlgn val="ctr"/>
        <c:lblOffset val="100"/>
        <c:noMultiLvlLbl val="0"/>
      </c:catAx>
      <c:valAx>
        <c:axId val="81014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014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www.youtube.com/channel/UClPnzFiUQ_J0KyaXQarIFhQ/featured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youtube.com/channel/UClPnzFiUQ_J0KyaXQarIFhQ/featured" TargetMode="External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youtube.com/channel/UClPnzFiUQ_J0KyaXQarIFhQ/featured" TargetMode="External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youtube.com/channel/UClPnzFiUQ_J0KyaXQarIFhQ/featured" TargetMode="Externa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youtube.com/channel/UClPnzFiUQ_J0KyaXQarIFhQ/featured" TargetMode="External"/><Relationship Id="rId1" Type="http://schemas.openxmlformats.org/officeDocument/2006/relationships/image" Target="../media/image4.png"/><Relationship Id="rId4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208643</xdr:colOff>
      <xdr:row>12</xdr:row>
      <xdr:rowOff>108857</xdr:rowOff>
    </xdr:from>
    <xdr:to>
      <xdr:col>4</xdr:col>
      <xdr:colOff>337456</xdr:colOff>
      <xdr:row>21</xdr:row>
      <xdr:rowOff>136071</xdr:rowOff>
    </xdr:to>
    <xdr:pic>
      <xdr:nvPicPr>
        <xdr:cNvPr id="4" name="Grafik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759829-66A5-4042-BE14-9FB53E4552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1714" y="2630714"/>
          <a:ext cx="1834242" cy="1823357"/>
        </a:xfrm>
        <a:prstGeom prst="rect">
          <a:avLst/>
        </a:prstGeom>
      </xdr:spPr>
    </xdr:pic>
    <xdr:clientData/>
  </xdr:twoCellAnchor>
  <xdr:twoCellAnchor editAs="oneCell">
    <xdr:from>
      <xdr:col>7</xdr:col>
      <xdr:colOff>30442</xdr:colOff>
      <xdr:row>4</xdr:row>
      <xdr:rowOff>62611</xdr:rowOff>
    </xdr:from>
    <xdr:to>
      <xdr:col>9</xdr:col>
      <xdr:colOff>677747</xdr:colOff>
      <xdr:row>24</xdr:row>
      <xdr:rowOff>136071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F15AC3F2-11FD-138A-3672-4EF375457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618442" y="987897"/>
          <a:ext cx="2298305" cy="40921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64814</xdr:rowOff>
    </xdr:from>
    <xdr:to>
      <xdr:col>18</xdr:col>
      <xdr:colOff>589643</xdr:colOff>
      <xdr:row>33</xdr:row>
      <xdr:rowOff>2559</xdr:rowOff>
    </xdr:to>
    <xdr:pic>
      <xdr:nvPicPr>
        <xdr:cNvPr id="48" name="Grafik 47">
          <a:extLst>
            <a:ext uri="{FF2B5EF4-FFF2-40B4-BE49-F238E27FC236}">
              <a16:creationId xmlns:a16="http://schemas.microsoft.com/office/drawing/2014/main" id="{171935D9-FF8F-574E-A50E-D8A36DF74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62000" y="1180600"/>
          <a:ext cx="6241143" cy="543503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39</xdr:col>
      <xdr:colOff>117929</xdr:colOff>
      <xdr:row>3</xdr:row>
      <xdr:rowOff>217714</xdr:rowOff>
    </xdr:from>
    <xdr:to>
      <xdr:col>44</xdr:col>
      <xdr:colOff>74385</xdr:colOff>
      <xdr:row>11</xdr:row>
      <xdr:rowOff>154214</xdr:rowOff>
    </xdr:to>
    <xdr:pic>
      <xdr:nvPicPr>
        <xdr:cNvPr id="5" name="Grafik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3226B86-C096-9345-A9FD-01FFD10880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4623143" y="816428"/>
          <a:ext cx="1834242" cy="18233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517072</xdr:colOff>
      <xdr:row>6</xdr:row>
      <xdr:rowOff>81644</xdr:rowOff>
    </xdr:from>
    <xdr:to>
      <xdr:col>3</xdr:col>
      <xdr:colOff>362858</xdr:colOff>
      <xdr:row>10</xdr:row>
      <xdr:rowOff>81890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573546A0-39DE-024A-909D-F8E2EB44E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79501" y="1260930"/>
          <a:ext cx="508000" cy="798532"/>
        </a:xfrm>
        <a:prstGeom prst="rect">
          <a:avLst/>
        </a:prstGeom>
      </xdr:spPr>
    </xdr:pic>
    <xdr:clientData/>
  </xdr:twoCellAnchor>
  <xdr:twoCellAnchor editAs="oneCell">
    <xdr:from>
      <xdr:col>9</xdr:col>
      <xdr:colOff>217715</xdr:colOff>
      <xdr:row>0</xdr:row>
      <xdr:rowOff>99786</xdr:rowOff>
    </xdr:from>
    <xdr:to>
      <xdr:col>13</xdr:col>
      <xdr:colOff>183242</xdr:colOff>
      <xdr:row>8</xdr:row>
      <xdr:rowOff>145143</xdr:rowOff>
    </xdr:to>
    <xdr:pic>
      <xdr:nvPicPr>
        <xdr:cNvPr id="4" name="Grafik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944CDB3-68A1-014B-AD81-40A8453737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435929" y="99786"/>
          <a:ext cx="1834242" cy="182335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90716</xdr:colOff>
      <xdr:row>5</xdr:row>
      <xdr:rowOff>145144</xdr:rowOff>
    </xdr:from>
    <xdr:to>
      <xdr:col>3</xdr:col>
      <xdr:colOff>399144</xdr:colOff>
      <xdr:row>9</xdr:row>
      <xdr:rowOff>145391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C0818576-49C4-EA4F-868B-BE185C945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15573" y="1061358"/>
          <a:ext cx="508000" cy="798532"/>
        </a:xfrm>
        <a:prstGeom prst="rect">
          <a:avLst/>
        </a:prstGeom>
      </xdr:spPr>
    </xdr:pic>
    <xdr:clientData/>
  </xdr:twoCellAnchor>
  <xdr:twoCellAnchor editAs="oneCell">
    <xdr:from>
      <xdr:col>9</xdr:col>
      <xdr:colOff>127000</xdr:colOff>
      <xdr:row>1</xdr:row>
      <xdr:rowOff>81643</xdr:rowOff>
    </xdr:from>
    <xdr:to>
      <xdr:col>13</xdr:col>
      <xdr:colOff>92527</xdr:colOff>
      <xdr:row>9</xdr:row>
      <xdr:rowOff>127000</xdr:rowOff>
    </xdr:to>
    <xdr:pic>
      <xdr:nvPicPr>
        <xdr:cNvPr id="4" name="Grafik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84DB417-930B-1441-AFDC-C1DA95188C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980214" y="281214"/>
          <a:ext cx="1834242" cy="182335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90716</xdr:colOff>
      <xdr:row>5</xdr:row>
      <xdr:rowOff>145144</xdr:rowOff>
    </xdr:from>
    <xdr:to>
      <xdr:col>3</xdr:col>
      <xdr:colOff>399145</xdr:colOff>
      <xdr:row>9</xdr:row>
      <xdr:rowOff>145391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4D0CE514-CA24-574D-83DA-59AE6F76B4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08316" y="1338944"/>
          <a:ext cx="511628" cy="813047"/>
        </a:xfrm>
        <a:prstGeom prst="rect">
          <a:avLst/>
        </a:prstGeom>
      </xdr:spPr>
    </xdr:pic>
    <xdr:clientData/>
  </xdr:twoCellAnchor>
  <xdr:twoCellAnchor editAs="oneCell">
    <xdr:from>
      <xdr:col>11</xdr:col>
      <xdr:colOff>127000</xdr:colOff>
      <xdr:row>1</xdr:row>
      <xdr:rowOff>81643</xdr:rowOff>
    </xdr:from>
    <xdr:to>
      <xdr:col>13</xdr:col>
      <xdr:colOff>368939</xdr:colOff>
      <xdr:row>9</xdr:row>
      <xdr:rowOff>127000</xdr:rowOff>
    </xdr:to>
    <xdr:pic>
      <xdr:nvPicPr>
        <xdr:cNvPr id="3" name="Grafik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EECCE98-74B8-E744-8F16-E53257743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965700" y="284843"/>
          <a:ext cx="1832427" cy="1848757"/>
        </a:xfrm>
        <a:prstGeom prst="rect">
          <a:avLst/>
        </a:prstGeom>
      </xdr:spPr>
    </xdr:pic>
    <xdr:clientData/>
  </xdr:twoCellAnchor>
  <xdr:twoCellAnchor>
    <xdr:from>
      <xdr:col>18</xdr:col>
      <xdr:colOff>338667</xdr:colOff>
      <xdr:row>20</xdr:row>
      <xdr:rowOff>32870</xdr:rowOff>
    </xdr:from>
    <xdr:to>
      <xdr:col>24</xdr:col>
      <xdr:colOff>171824</xdr:colOff>
      <xdr:row>45</xdr:row>
      <xdr:rowOff>169334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A6C6A084-60E9-B237-486C-90724477F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469899</xdr:colOff>
      <xdr:row>5</xdr:row>
      <xdr:rowOff>101599</xdr:rowOff>
    </xdr:from>
    <xdr:to>
      <xdr:col>13</xdr:col>
      <xdr:colOff>63499</xdr:colOff>
      <xdr:row>29</xdr:row>
      <xdr:rowOff>42332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DD2A5F2-FD46-A381-581A-33A6178C24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EE4DB-9380-E349-A2C5-684056761E80}">
  <dimension ref="B1:L38"/>
  <sheetViews>
    <sheetView zoomScale="140" zoomScaleNormal="140" workbookViewId="0">
      <selection activeCell="P16" sqref="P16"/>
    </sheetView>
  </sheetViews>
  <sheetFormatPr baseColWidth="10" defaultRowHeight="16" x14ac:dyDescent="0.2"/>
  <cols>
    <col min="1" max="1" width="3.5" style="1" customWidth="1"/>
    <col min="2" max="2" width="4.1640625" style="1" customWidth="1"/>
    <col min="3" max="3" width="12.5" style="1" customWidth="1"/>
    <col min="4" max="4" width="5.6640625" style="1" customWidth="1"/>
    <col min="5" max="5" width="4.83203125" style="1" customWidth="1"/>
    <col min="6" max="6" width="31.83203125" style="1" customWidth="1"/>
    <col min="7" max="11" width="10.83203125" style="1"/>
    <col min="12" max="12" width="4.33203125" style="1" customWidth="1"/>
    <col min="13" max="16384" width="10.83203125" style="1"/>
  </cols>
  <sheetData>
    <row r="1" spans="2:12" ht="17" thickBot="1" x14ac:dyDescent="0.25"/>
    <row r="2" spans="2:12" ht="17" thickTop="1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4"/>
    </row>
    <row r="3" spans="2:12" x14ac:dyDescent="0.2">
      <c r="B3" s="5"/>
      <c r="L3" s="6"/>
    </row>
    <row r="4" spans="2:12" ht="23" x14ac:dyDescent="0.25">
      <c r="B4" s="5"/>
      <c r="C4" s="7"/>
      <c r="L4" s="6"/>
    </row>
    <row r="5" spans="2:12" x14ac:dyDescent="0.2">
      <c r="B5" s="5"/>
      <c r="L5" s="6"/>
    </row>
    <row r="6" spans="2:12" x14ac:dyDescent="0.2">
      <c r="B6" s="5"/>
      <c r="C6" s="8" t="s">
        <v>4</v>
      </c>
      <c r="L6" s="6"/>
    </row>
    <row r="7" spans="2:12" x14ac:dyDescent="0.2">
      <c r="B7" s="5"/>
      <c r="C7" s="8" t="s">
        <v>5</v>
      </c>
      <c r="L7" s="6"/>
    </row>
    <row r="8" spans="2:12" x14ac:dyDescent="0.2">
      <c r="B8" s="5"/>
      <c r="L8" s="6"/>
    </row>
    <row r="9" spans="2:12" x14ac:dyDescent="0.2">
      <c r="B9" s="5"/>
      <c r="L9" s="6"/>
    </row>
    <row r="10" spans="2:12" x14ac:dyDescent="0.2">
      <c r="B10" s="5"/>
      <c r="L10" s="6"/>
    </row>
    <row r="11" spans="2:12" x14ac:dyDescent="0.2">
      <c r="B11" s="5"/>
      <c r="L11" s="6"/>
    </row>
    <row r="12" spans="2:12" x14ac:dyDescent="0.2">
      <c r="B12" s="5"/>
      <c r="L12" s="6"/>
    </row>
    <row r="13" spans="2:12" x14ac:dyDescent="0.2">
      <c r="B13" s="5"/>
      <c r="L13" s="6"/>
    </row>
    <row r="14" spans="2:12" x14ac:dyDescent="0.2">
      <c r="B14" s="5"/>
      <c r="L14" s="6"/>
    </row>
    <row r="15" spans="2:12" x14ac:dyDescent="0.2">
      <c r="B15" s="5"/>
      <c r="L15" s="6"/>
    </row>
    <row r="16" spans="2:12" x14ac:dyDescent="0.2">
      <c r="B16" s="5"/>
      <c r="L16" s="6"/>
    </row>
    <row r="17" spans="2:12" x14ac:dyDescent="0.2">
      <c r="B17" s="5"/>
      <c r="L17" s="6"/>
    </row>
    <row r="18" spans="2:12" x14ac:dyDescent="0.2">
      <c r="B18" s="5"/>
      <c r="L18" s="6"/>
    </row>
    <row r="19" spans="2:12" x14ac:dyDescent="0.2">
      <c r="B19" s="5"/>
      <c r="L19" s="6"/>
    </row>
    <row r="20" spans="2:12" x14ac:dyDescent="0.2">
      <c r="B20" s="5"/>
      <c r="L20" s="6"/>
    </row>
    <row r="21" spans="2:12" x14ac:dyDescent="0.2">
      <c r="B21" s="5"/>
      <c r="L21" s="6"/>
    </row>
    <row r="22" spans="2:12" ht="18" x14ac:dyDescent="0.2">
      <c r="B22" s="5"/>
      <c r="C22" s="9" t="s">
        <v>6</v>
      </c>
      <c r="L22" s="6"/>
    </row>
    <row r="23" spans="2:12" x14ac:dyDescent="0.2">
      <c r="B23" s="5"/>
      <c r="L23" s="6"/>
    </row>
    <row r="24" spans="2:12" x14ac:dyDescent="0.2">
      <c r="B24" s="5"/>
      <c r="L24" s="6"/>
    </row>
    <row r="25" spans="2:12" x14ac:dyDescent="0.2">
      <c r="B25" s="5"/>
      <c r="L25" s="6"/>
    </row>
    <row r="26" spans="2:12" x14ac:dyDescent="0.2">
      <c r="B26" s="5"/>
      <c r="L26" s="6"/>
    </row>
    <row r="27" spans="2:12" ht="45" x14ac:dyDescent="0.45">
      <c r="B27" s="5"/>
      <c r="C27" s="7" t="s">
        <v>7</v>
      </c>
      <c r="E27" s="10" t="s">
        <v>9</v>
      </c>
      <c r="F27" s="11"/>
      <c r="L27" s="6"/>
    </row>
    <row r="28" spans="2:12" ht="25" x14ac:dyDescent="0.25">
      <c r="B28" s="5"/>
      <c r="E28" s="11"/>
      <c r="F28" s="11"/>
      <c r="L28" s="6"/>
    </row>
    <row r="29" spans="2:12" ht="19" customHeight="1" x14ac:dyDescent="0.2">
      <c r="B29" s="5"/>
      <c r="F29" s="12" t="s">
        <v>11</v>
      </c>
      <c r="L29" s="6"/>
    </row>
    <row r="30" spans="2:12" ht="19" customHeight="1" x14ac:dyDescent="0.2">
      <c r="B30" s="5"/>
      <c r="F30" s="12" t="s">
        <v>12</v>
      </c>
      <c r="L30" s="6"/>
    </row>
    <row r="31" spans="2:12" ht="19" customHeight="1" x14ac:dyDescent="0.2">
      <c r="B31" s="5"/>
      <c r="F31" s="12" t="s">
        <v>13</v>
      </c>
      <c r="L31" s="6"/>
    </row>
    <row r="32" spans="2:12" ht="19" customHeight="1" x14ac:dyDescent="0.2">
      <c r="B32" s="5"/>
      <c r="F32" s="12"/>
      <c r="L32" s="6"/>
    </row>
    <row r="33" spans="2:12" ht="18" customHeight="1" x14ac:dyDescent="0.2">
      <c r="B33" s="5"/>
      <c r="F33" s="12"/>
      <c r="L33" s="6"/>
    </row>
    <row r="34" spans="2:12" x14ac:dyDescent="0.2">
      <c r="B34" s="5"/>
      <c r="L34" s="6"/>
    </row>
    <row r="35" spans="2:12" x14ac:dyDescent="0.2">
      <c r="B35" s="5"/>
      <c r="C35" s="13" t="s">
        <v>10</v>
      </c>
      <c r="L35" s="6"/>
    </row>
    <row r="36" spans="2:12" x14ac:dyDescent="0.2">
      <c r="B36" s="5"/>
      <c r="C36" s="14" t="s">
        <v>8</v>
      </c>
      <c r="L36" s="6"/>
    </row>
    <row r="37" spans="2:12" ht="17" thickBot="1" x14ac:dyDescent="0.25">
      <c r="B37" s="15"/>
      <c r="C37" s="16"/>
      <c r="D37" s="16"/>
      <c r="E37" s="16"/>
      <c r="F37" s="16"/>
      <c r="G37" s="16"/>
      <c r="H37" s="16"/>
      <c r="I37" s="16"/>
      <c r="J37" s="16"/>
      <c r="K37" s="16"/>
      <c r="L37" s="17"/>
    </row>
    <row r="38" spans="2:12" ht="17" thickTop="1" x14ac:dyDescent="0.2"/>
  </sheetData>
  <sheetProtection sheet="1" objects="1" scenarios="1" selectLockedCells="1" selectUnlockedCells="1"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C8F34-BF4E-E54F-9D2B-634FBE17DB96}">
  <dimension ref="B4:AT33"/>
  <sheetViews>
    <sheetView zoomScale="140" zoomScaleNormal="140" workbookViewId="0">
      <selection activeCell="AG9" sqref="AG9"/>
    </sheetView>
  </sheetViews>
  <sheetFormatPr baseColWidth="10" defaultRowHeight="16" x14ac:dyDescent="0.2"/>
  <cols>
    <col min="1" max="1" width="1.33203125" style="1" customWidth="1"/>
    <col min="2" max="2" width="2.1640625" style="1" customWidth="1"/>
    <col min="3" max="3" width="3" style="1" customWidth="1"/>
    <col min="4" max="5" width="4.33203125" style="1" customWidth="1"/>
    <col min="6" max="6" width="6.1640625" style="1" customWidth="1"/>
    <col min="7" max="7" width="4.33203125" style="1" customWidth="1"/>
    <col min="8" max="8" width="6.1640625" style="1" customWidth="1"/>
    <col min="9" max="9" width="4.33203125" style="1" customWidth="1"/>
    <col min="10" max="10" width="6.1640625" style="1" customWidth="1"/>
    <col min="11" max="11" width="4.33203125" style="1" customWidth="1"/>
    <col min="12" max="12" width="6.1640625" style="1" customWidth="1"/>
    <col min="13" max="13" width="4.33203125" style="1" customWidth="1"/>
    <col min="14" max="14" width="6.1640625" style="1" customWidth="1"/>
    <col min="15" max="15" width="4.33203125" style="1" customWidth="1"/>
    <col min="16" max="16" width="7.33203125" style="1" customWidth="1"/>
    <col min="17" max="17" width="4.33203125" style="1" customWidth="1"/>
    <col min="18" max="18" width="1.5" style="1" customWidth="1"/>
    <col min="19" max="19" width="8.83203125" style="1" customWidth="1"/>
    <col min="20" max="20" width="5.83203125" style="1" customWidth="1"/>
    <col min="21" max="22" width="4" style="1" customWidth="1"/>
    <col min="23" max="23" width="3.1640625" style="1" customWidth="1"/>
    <col min="24" max="24" width="2.5" style="1" customWidth="1"/>
    <col min="25" max="25" width="7.1640625" style="18" customWidth="1"/>
    <col min="26" max="26" width="3.5" style="18" customWidth="1"/>
    <col min="27" max="27" width="7.1640625" style="18" customWidth="1"/>
    <col min="28" max="28" width="3.5" style="18" customWidth="1"/>
    <col min="29" max="29" width="7.1640625" style="18" customWidth="1"/>
    <col min="30" max="30" width="3.5" style="18" customWidth="1"/>
    <col min="31" max="31" width="7.1640625" style="18" customWidth="1"/>
    <col min="32" max="32" width="3.5" style="18" customWidth="1"/>
    <col min="33" max="33" width="7.1640625" style="18" customWidth="1"/>
    <col min="34" max="34" width="3.5" style="18" customWidth="1"/>
    <col min="35" max="35" width="7.1640625" style="18" customWidth="1"/>
    <col min="36" max="36" width="3.5" style="18" customWidth="1"/>
    <col min="37" max="37" width="7.1640625" style="18" customWidth="1"/>
    <col min="38" max="38" width="3.5" style="18" customWidth="1"/>
    <col min="39" max="39" width="7.1640625" style="18" customWidth="1"/>
    <col min="40" max="40" width="3.5" style="18" customWidth="1"/>
    <col min="41" max="41" width="7.1640625" style="18" customWidth="1"/>
    <col min="42" max="42" width="3.5" style="18" customWidth="1"/>
    <col min="43" max="43" width="7.1640625" style="18" customWidth="1"/>
    <col min="44" max="44" width="3.5" style="18" customWidth="1"/>
    <col min="45" max="45" width="2.1640625" style="1" customWidth="1"/>
    <col min="46" max="16384" width="10.83203125" style="1"/>
  </cols>
  <sheetData>
    <row r="4" spans="2:46" ht="30" x14ac:dyDescent="0.3">
      <c r="D4" s="66" t="s">
        <v>19</v>
      </c>
    </row>
    <row r="7" spans="2:46" x14ac:dyDescent="0.2">
      <c r="B7" s="18"/>
    </row>
    <row r="8" spans="2:46" ht="24" customHeight="1" x14ac:dyDescent="0.2">
      <c r="B8" s="18"/>
    </row>
    <row r="9" spans="2:46" x14ac:dyDescent="0.2">
      <c r="B9" s="18"/>
    </row>
    <row r="10" spans="2:46" x14ac:dyDescent="0.2">
      <c r="B10" s="18"/>
      <c r="C10" s="18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18"/>
      <c r="S10" s="18"/>
      <c r="T10" s="18"/>
      <c r="U10" s="18"/>
      <c r="V10" s="19"/>
      <c r="W10" s="18"/>
      <c r="X10" s="18"/>
      <c r="Y10" s="20" t="s">
        <v>14</v>
      </c>
      <c r="AA10" s="20"/>
      <c r="AC10" s="20"/>
      <c r="AE10" s="20"/>
      <c r="AG10" s="20"/>
      <c r="AI10" s="20"/>
      <c r="AK10" s="20"/>
      <c r="AM10" s="20"/>
      <c r="AO10" s="20"/>
      <c r="AQ10" s="20"/>
      <c r="AS10" s="18"/>
      <c r="AT10" s="18"/>
    </row>
    <row r="11" spans="2:46" x14ac:dyDescent="0.2"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9"/>
      <c r="W11" s="18"/>
      <c r="X11" s="18"/>
      <c r="AS11" s="18"/>
      <c r="AT11" s="18"/>
    </row>
    <row r="12" spans="2:46" x14ac:dyDescent="0.2"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V12" s="21"/>
      <c r="W12" s="18"/>
      <c r="X12" s="18"/>
      <c r="Y12" s="22" t="s">
        <v>0</v>
      </c>
      <c r="Z12" s="22"/>
      <c r="AA12" s="22">
        <v>17.62</v>
      </c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41" t="s">
        <v>6</v>
      </c>
      <c r="AP12" s="22"/>
      <c r="AQ12" s="22"/>
      <c r="AR12" s="22"/>
      <c r="AS12" s="18"/>
      <c r="AT12" s="18"/>
    </row>
    <row r="13" spans="2:46" x14ac:dyDescent="0.2"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9"/>
      <c r="W13" s="18"/>
      <c r="X13" s="18"/>
      <c r="Y13" s="22" t="s">
        <v>1</v>
      </c>
      <c r="Z13" s="22"/>
      <c r="AA13" s="22">
        <v>243.12</v>
      </c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18"/>
      <c r="AT13" s="18"/>
    </row>
    <row r="14" spans="2:46" x14ac:dyDescent="0.2">
      <c r="T14" s="18"/>
      <c r="U14" s="18"/>
      <c r="V14" s="19"/>
      <c r="W14" s="18"/>
      <c r="X14" s="18"/>
      <c r="AS14" s="18"/>
      <c r="AT14" s="18"/>
    </row>
    <row r="15" spans="2:46" x14ac:dyDescent="0.2">
      <c r="T15" s="18"/>
      <c r="U15" s="18"/>
      <c r="V15" s="19"/>
      <c r="W15" s="18"/>
      <c r="X15" s="18"/>
      <c r="AS15" s="18"/>
      <c r="AT15" s="18"/>
    </row>
    <row r="16" spans="2:46" x14ac:dyDescent="0.2">
      <c r="T16" s="18"/>
      <c r="U16" s="18"/>
      <c r="V16" s="19"/>
      <c r="W16" s="18"/>
      <c r="X16" s="18"/>
      <c r="AS16" s="18"/>
      <c r="AT16" s="18"/>
    </row>
    <row r="17" spans="20:46" x14ac:dyDescent="0.2">
      <c r="T17" s="18"/>
      <c r="U17" s="18"/>
      <c r="V17" s="19"/>
      <c r="W17" s="18"/>
      <c r="X17" s="18"/>
      <c r="Y17" s="23" t="s">
        <v>16</v>
      </c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18"/>
      <c r="AT17" s="18"/>
    </row>
    <row r="18" spans="20:46" ht="8" customHeight="1" x14ac:dyDescent="0.2">
      <c r="T18" s="18"/>
      <c r="U18" s="18"/>
      <c r="V18" s="19"/>
      <c r="W18" s="18"/>
      <c r="X18" s="24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6"/>
      <c r="AT18" s="18"/>
    </row>
    <row r="19" spans="20:46" x14ac:dyDescent="0.2">
      <c r="T19" s="18"/>
      <c r="U19" s="23"/>
      <c r="V19" s="19"/>
      <c r="W19" s="18"/>
      <c r="X19" s="27"/>
      <c r="Y19" s="28">
        <v>0.1</v>
      </c>
      <c r="Z19" s="28"/>
      <c r="AA19" s="28">
        <v>0.2</v>
      </c>
      <c r="AB19" s="28"/>
      <c r="AC19" s="28">
        <v>0.3</v>
      </c>
      <c r="AD19" s="28"/>
      <c r="AE19" s="28">
        <v>0.4</v>
      </c>
      <c r="AF19" s="28"/>
      <c r="AG19" s="28">
        <v>0.5</v>
      </c>
      <c r="AH19" s="28"/>
      <c r="AI19" s="28">
        <v>0.6</v>
      </c>
      <c r="AJ19" s="28"/>
      <c r="AK19" s="28">
        <v>0.7</v>
      </c>
      <c r="AL19" s="28"/>
      <c r="AM19" s="28">
        <v>0.8</v>
      </c>
      <c r="AN19" s="28"/>
      <c r="AO19" s="28">
        <v>0.9</v>
      </c>
      <c r="AP19" s="28"/>
      <c r="AQ19" s="28">
        <v>1</v>
      </c>
      <c r="AR19" s="28"/>
      <c r="AS19" s="29"/>
      <c r="AT19" s="18"/>
    </row>
    <row r="20" spans="20:46" ht="8" customHeight="1" x14ac:dyDescent="0.2">
      <c r="T20" s="23"/>
      <c r="U20" s="18"/>
      <c r="V20" s="19"/>
      <c r="W20" s="18"/>
      <c r="X20" s="30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2"/>
      <c r="AT20" s="18"/>
    </row>
    <row r="21" spans="20:46" x14ac:dyDescent="0.2">
      <c r="T21" s="23"/>
      <c r="U21" s="23"/>
      <c r="V21" s="19"/>
      <c r="W21" s="18"/>
      <c r="X21" s="18"/>
      <c r="AS21" s="18"/>
      <c r="AT21" s="18"/>
    </row>
    <row r="22" spans="20:46" x14ac:dyDescent="0.2">
      <c r="T22" s="23"/>
      <c r="U22" s="19" t="s">
        <v>17</v>
      </c>
      <c r="V22" s="19"/>
      <c r="W22" s="18"/>
      <c r="X22" s="18"/>
      <c r="Y22" s="18" t="s">
        <v>18</v>
      </c>
      <c r="AS22" s="18"/>
      <c r="AT22" s="18"/>
    </row>
    <row r="23" spans="20:46" x14ac:dyDescent="0.2">
      <c r="T23" s="18"/>
      <c r="U23" s="24"/>
      <c r="V23" s="33"/>
      <c r="W23" s="18"/>
      <c r="X23" s="24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6"/>
      <c r="AT23" s="18"/>
    </row>
    <row r="24" spans="20:46" x14ac:dyDescent="0.2">
      <c r="T24" s="23"/>
      <c r="U24" s="34">
        <v>0</v>
      </c>
      <c r="V24" s="35" t="s">
        <v>15</v>
      </c>
      <c r="W24" s="18"/>
      <c r="X24" s="27"/>
      <c r="Y24" s="36">
        <f t="shared" ref="Y24:Y32" si="0">$AA$13 * ((($AA$12 *$U24) / ($AA$13 + $U24) + LOG(Y$19, 2.71828))) / (($AA$12 * $AA$13) / (($AA$13 + $U24)) - LOG(Y$19, 2.71828))</f>
        <v>-28.099005135580544</v>
      </c>
      <c r="Z24" s="37" t="s">
        <v>15</v>
      </c>
      <c r="AA24" s="36">
        <f t="shared" ref="AA24:AA32" si="1">$AA$13 * ((($AA$12 *$U24) / ($AA$13 + $U24) + LOG(AA$19, 2.71828))) / (($AA$12 * $AA$13) / (($AA$13 + $U24)) - LOG(AA$19, 2.71828))</f>
        <v>-20.348321579859576</v>
      </c>
      <c r="AB24" s="37" t="s">
        <v>15</v>
      </c>
      <c r="AC24" s="36">
        <f t="shared" ref="AC24:AC32" si="2">$AA$13 * ((($AA$12 *$U24) / ($AA$13 + $U24) + LOG(AC$19, 2.71828))) / (($AA$12 * $AA$13) / (($AA$13 + $U24)) - LOG(AC$19, 2.71828))</f>
        <v>-15.54985525794689</v>
      </c>
      <c r="AD24" s="37" t="s">
        <v>15</v>
      </c>
      <c r="AE24" s="36">
        <f t="shared" ref="AE24:AE32" si="3">$AA$13 * ((($AA$12 *$U24) / ($AA$13 + $U24) + LOG(AE$19, 2.71828))) / (($AA$12 * $AA$13) / (($AA$13 + $U24)) - LOG(AE$19, 2.71828))</f>
        <v>-12.017978590989465</v>
      </c>
      <c r="AF24" s="37" t="s">
        <v>15</v>
      </c>
      <c r="AG24" s="36">
        <f t="shared" ref="AG24:AG32" si="4">$AA$13 * ((($AA$12 *$U24) / ($AA$13 + $U24) + LOG(AG$19, 2.71828))) / (($AA$12 * $AA$13) / (($AA$13 + $U24)) - LOG(AG$19, 2.71828))</f>
        <v>-9.2020257326565496</v>
      </c>
      <c r="AH24" s="37" t="s">
        <v>15</v>
      </c>
      <c r="AI24" s="36">
        <f t="shared" ref="AI24:AI32" si="5">$AA$13 * ((($AA$12 *$U24) / ($AA$13 + $U24) + LOG(AI$19, 2.71828))) / (($AA$12 * $AA$13) / (($AA$13 + $U24)) - LOG(AI$19, 2.71828))</f>
        <v>-6.84977118039507</v>
      </c>
      <c r="AJ24" s="37" t="s">
        <v>15</v>
      </c>
      <c r="AK24" s="36">
        <f t="shared" ref="AK24:AK32" si="6">$AA$13 * ((($AA$12 *$U24) / ($AA$13 + $U24) + LOG(AK$19, 2.71828))) / (($AA$12 * $AA$13) / (($AA$13 + $U24)) - LOG(AK$19, 2.71828))</f>
        <v>-4.8237435350251268</v>
      </c>
      <c r="AL24" s="37" t="s">
        <v>15</v>
      </c>
      <c r="AM24" s="36">
        <f t="shared" ref="AM24:AM32" si="7">$AA$13 * ((($AA$12 *$U24) / ($AA$13 + $U24) + LOG(AM$19, 2.71828))) / (($AA$12 * $AA$13) / (($AA$13 + $U24)) - LOG(AM$19, 2.71828))</f>
        <v>-3.0404225620340024</v>
      </c>
      <c r="AN24" s="37" t="s">
        <v>15</v>
      </c>
      <c r="AO24" s="36">
        <f t="shared" ref="AO24:AO32" si="8">$AA$13 * ((($AA$12 *$U24) / ($AA$13 + $U24) + LOG(AO$19, 2.71828))) / (($AA$12 * $AA$13) / (($AA$13 + $U24)) - LOG(AO$19, 2.71828))</f>
        <v>-1.4451195885050834</v>
      </c>
      <c r="AP24" s="37" t="s">
        <v>15</v>
      </c>
      <c r="AQ24" s="36">
        <f t="shared" ref="AQ24:AQ32" si="9">$AA$13 * ((($AA$12 *$U24) / ($AA$13 + $U24) + LOG(AQ$19, 2.71828))) / (($AA$12 * $AA$13) / (($AA$13 + $U24)) - LOG(AQ$19, 2.71828))</f>
        <v>0</v>
      </c>
      <c r="AR24" s="37" t="s">
        <v>15</v>
      </c>
      <c r="AS24" s="29"/>
      <c r="AT24" s="18"/>
    </row>
    <row r="25" spans="20:46" x14ac:dyDescent="0.2">
      <c r="T25" s="23"/>
      <c r="U25" s="34">
        <v>5</v>
      </c>
      <c r="V25" s="35" t="s">
        <v>15</v>
      </c>
      <c r="W25" s="18"/>
      <c r="X25" s="27"/>
      <c r="Y25" s="36">
        <f t="shared" si="0"/>
        <v>-24.197256440256442</v>
      </c>
      <c r="Z25" s="37" t="s">
        <v>15</v>
      </c>
      <c r="AA25" s="36">
        <f t="shared" si="1"/>
        <v>-16.157475847061324</v>
      </c>
      <c r="AB25" s="37" t="s">
        <v>15</v>
      </c>
      <c r="AC25" s="36">
        <f t="shared" si="2"/>
        <v>-11.174751975068034</v>
      </c>
      <c r="AD25" s="37" t="s">
        <v>15</v>
      </c>
      <c r="AE25" s="36">
        <f t="shared" si="3"/>
        <v>-7.5046720766741153</v>
      </c>
      <c r="AF25" s="37" t="s">
        <v>15</v>
      </c>
      <c r="AG25" s="36">
        <f t="shared" si="4"/>
        <v>-4.5769602252596151</v>
      </c>
      <c r="AH25" s="37" t="s">
        <v>15</v>
      </c>
      <c r="AI25" s="36">
        <f t="shared" si="5"/>
        <v>-2.1302812755574614</v>
      </c>
      <c r="AJ25" s="37" t="s">
        <v>15</v>
      </c>
      <c r="AK25" s="36">
        <f t="shared" si="6"/>
        <v>-2.2144483145297957E-2</v>
      </c>
      <c r="AL25" s="37" t="s">
        <v>15</v>
      </c>
      <c r="AM25" s="36">
        <f t="shared" si="7"/>
        <v>1.8340472173794504</v>
      </c>
      <c r="AN25" s="37" t="s">
        <v>15</v>
      </c>
      <c r="AO25" s="36">
        <f t="shared" si="8"/>
        <v>3.495012573854174</v>
      </c>
      <c r="AP25" s="37" t="s">
        <v>15</v>
      </c>
      <c r="AQ25" s="36">
        <f t="shared" si="9"/>
        <v>5</v>
      </c>
      <c r="AR25" s="37" t="s">
        <v>15</v>
      </c>
      <c r="AS25" s="29"/>
      <c r="AT25" s="18"/>
    </row>
    <row r="26" spans="20:46" x14ac:dyDescent="0.2">
      <c r="T26" s="23"/>
      <c r="U26" s="34">
        <v>10</v>
      </c>
      <c r="V26" s="35" t="s">
        <v>15</v>
      </c>
      <c r="W26" s="18"/>
      <c r="X26" s="27"/>
      <c r="Y26" s="36">
        <f t="shared" si="0"/>
        <v>-20.313968487450424</v>
      </c>
      <c r="Z26" s="37" t="s">
        <v>15</v>
      </c>
      <c r="AA26" s="36">
        <f t="shared" si="1"/>
        <v>-11.981008043971434</v>
      </c>
      <c r="AB26" s="37" t="s">
        <v>15</v>
      </c>
      <c r="AC26" s="36">
        <f t="shared" si="2"/>
        <v>-6.811128437486162</v>
      </c>
      <c r="AD26" s="37" t="s">
        <v>15</v>
      </c>
      <c r="AE26" s="36">
        <f t="shared" si="3"/>
        <v>-3.0005236068604066</v>
      </c>
      <c r="AF26" s="37" t="s">
        <v>15</v>
      </c>
      <c r="AG26" s="36">
        <f t="shared" si="4"/>
        <v>4.0916019338655768E-2</v>
      </c>
      <c r="AH26" s="37" t="s">
        <v>15</v>
      </c>
      <c r="AI26" s="36">
        <f t="shared" si="5"/>
        <v>2.5837456852398781</v>
      </c>
      <c r="AJ26" s="37" t="s">
        <v>15</v>
      </c>
      <c r="AK26" s="36">
        <f t="shared" si="6"/>
        <v>4.7755391839845105</v>
      </c>
      <c r="AL26" s="37" t="s">
        <v>15</v>
      </c>
      <c r="AM26" s="36">
        <f t="shared" si="7"/>
        <v>6.7060109070708886</v>
      </c>
      <c r="AN26" s="37" t="s">
        <v>15</v>
      </c>
      <c r="AO26" s="36">
        <f t="shared" si="8"/>
        <v>8.4339372148766376</v>
      </c>
      <c r="AP26" s="37" t="s">
        <v>15</v>
      </c>
      <c r="AQ26" s="36">
        <f t="shared" si="9"/>
        <v>10</v>
      </c>
      <c r="AR26" s="37" t="s">
        <v>15</v>
      </c>
      <c r="AS26" s="29"/>
      <c r="AT26" s="18"/>
    </row>
    <row r="27" spans="20:46" x14ac:dyDescent="0.2">
      <c r="T27" s="23"/>
      <c r="U27" s="34">
        <v>15</v>
      </c>
      <c r="V27" s="35" t="s">
        <v>15</v>
      </c>
      <c r="W27" s="18"/>
      <c r="X27" s="27"/>
      <c r="Y27" s="36">
        <f t="shared" si="0"/>
        <v>-16.449010568582157</v>
      </c>
      <c r="Z27" s="37" t="s">
        <v>15</v>
      </c>
      <c r="AA27" s="36">
        <f t="shared" si="1"/>
        <v>-7.8188443057182777</v>
      </c>
      <c r="AB27" s="37" t="s">
        <v>15</v>
      </c>
      <c r="AC27" s="36">
        <f t="shared" si="2"/>
        <v>-2.4589395221915926</v>
      </c>
      <c r="AD27" s="37" t="s">
        <v>15</v>
      </c>
      <c r="AE27" s="36">
        <f t="shared" si="3"/>
        <v>1.494494664369318</v>
      </c>
      <c r="AF27" s="37" t="s">
        <v>15</v>
      </c>
      <c r="AG27" s="36">
        <f t="shared" si="4"/>
        <v>4.6516197507476642</v>
      </c>
      <c r="AH27" s="37" t="s">
        <v>15</v>
      </c>
      <c r="AI27" s="36">
        <f t="shared" si="5"/>
        <v>7.2923191817804662</v>
      </c>
      <c r="AJ27" s="37" t="s">
        <v>15</v>
      </c>
      <c r="AK27" s="36">
        <f t="shared" si="6"/>
        <v>9.5693122535163671</v>
      </c>
      <c r="AL27" s="37" t="s">
        <v>15</v>
      </c>
      <c r="AM27" s="36">
        <f t="shared" si="7"/>
        <v>11.575470439210966</v>
      </c>
      <c r="AN27" s="37" t="s">
        <v>15</v>
      </c>
      <c r="AO27" s="36">
        <f t="shared" si="8"/>
        <v>13.371654777241643</v>
      </c>
      <c r="AP27" s="37" t="s">
        <v>15</v>
      </c>
      <c r="AQ27" s="36">
        <f t="shared" si="9"/>
        <v>15</v>
      </c>
      <c r="AR27" s="37" t="s">
        <v>15</v>
      </c>
      <c r="AS27" s="29"/>
      <c r="AT27" s="18"/>
    </row>
    <row r="28" spans="20:46" x14ac:dyDescent="0.2">
      <c r="T28" s="23"/>
      <c r="U28" s="34">
        <v>20</v>
      </c>
      <c r="V28" s="35" t="s">
        <v>15</v>
      </c>
      <c r="W28" s="18"/>
      <c r="X28" s="27"/>
      <c r="Y28" s="36">
        <f t="shared" si="0"/>
        <v>-12.602253206116481</v>
      </c>
      <c r="Z28" s="37" t="s">
        <v>15</v>
      </c>
      <c r="AA28" s="36">
        <f t="shared" si="1"/>
        <v>-3.6709112725276989</v>
      </c>
      <c r="AB28" s="37" t="s">
        <v>15</v>
      </c>
      <c r="AC28" s="36">
        <f t="shared" si="2"/>
        <v>1.8818596576503428</v>
      </c>
      <c r="AD28" s="37" t="s">
        <v>15</v>
      </c>
      <c r="AE28" s="36">
        <f t="shared" si="3"/>
        <v>5.9804104701560901</v>
      </c>
      <c r="AF28" s="37" t="s">
        <v>15</v>
      </c>
      <c r="AG28" s="36">
        <f t="shared" si="4"/>
        <v>9.255167666585999</v>
      </c>
      <c r="AH28" s="37" t="s">
        <v>15</v>
      </c>
      <c r="AI28" s="36">
        <f t="shared" si="5"/>
        <v>11.995448671926955</v>
      </c>
      <c r="AJ28" s="37" t="s">
        <v>15</v>
      </c>
      <c r="AK28" s="36">
        <f t="shared" si="6"/>
        <v>14.359179504801494</v>
      </c>
      <c r="AL28" s="37" t="s">
        <v>15</v>
      </c>
      <c r="AM28" s="36">
        <f t="shared" si="7"/>
        <v>16.442427743984588</v>
      </c>
      <c r="AN28" s="37" t="s">
        <v>15</v>
      </c>
      <c r="AO28" s="36">
        <f t="shared" si="8"/>
        <v>18.308165703412158</v>
      </c>
      <c r="AP28" s="37" t="s">
        <v>15</v>
      </c>
      <c r="AQ28" s="36">
        <f t="shared" si="9"/>
        <v>20</v>
      </c>
      <c r="AR28" s="37" t="s">
        <v>15</v>
      </c>
      <c r="AS28" s="29"/>
      <c r="AT28" s="18"/>
    </row>
    <row r="29" spans="20:46" x14ac:dyDescent="0.2">
      <c r="T29" s="23"/>
      <c r="U29" s="34">
        <v>25</v>
      </c>
      <c r="V29" s="35" t="s">
        <v>15</v>
      </c>
      <c r="W29" s="18"/>
      <c r="X29" s="27"/>
      <c r="Y29" s="36">
        <f t="shared" si="0"/>
        <v>-8.7735681391046114</v>
      </c>
      <c r="Z29" s="37" t="s">
        <v>15</v>
      </c>
      <c r="AA29" s="36">
        <f t="shared" si="1"/>
        <v>0.46286391458700837</v>
      </c>
      <c r="AB29" s="37" t="s">
        <v>15</v>
      </c>
      <c r="AC29" s="36">
        <f t="shared" si="2"/>
        <v>6.2113137542424557</v>
      </c>
      <c r="AD29" s="37" t="s">
        <v>15</v>
      </c>
      <c r="AE29" s="36">
        <f t="shared" si="3"/>
        <v>10.457251431434665</v>
      </c>
      <c r="AF29" s="37" t="s">
        <v>15</v>
      </c>
      <c r="AG29" s="36">
        <f t="shared" si="4"/>
        <v>13.851576412683009</v>
      </c>
      <c r="AH29" s="37" t="s">
        <v>15</v>
      </c>
      <c r="AI29" s="36">
        <f t="shared" si="5"/>
        <v>16.693143591684461</v>
      </c>
      <c r="AJ29" s="37" t="s">
        <v>15</v>
      </c>
      <c r="AK29" s="36">
        <f t="shared" si="6"/>
        <v>19.145145709406155</v>
      </c>
      <c r="AL29" s="37" t="s">
        <v>15</v>
      </c>
      <c r="AM29" s="36">
        <f t="shared" si="7"/>
        <v>21.306884749593497</v>
      </c>
      <c r="AN29" s="37" t="s">
        <v>15</v>
      </c>
      <c r="AO29" s="36">
        <f t="shared" si="8"/>
        <v>23.243470435634933</v>
      </c>
      <c r="AP29" s="37" t="s">
        <v>15</v>
      </c>
      <c r="AQ29" s="36">
        <f t="shared" si="9"/>
        <v>24.999999999999996</v>
      </c>
      <c r="AR29" s="37" t="s">
        <v>15</v>
      </c>
      <c r="AS29" s="29"/>
      <c r="AT29" s="18"/>
    </row>
    <row r="30" spans="20:46" x14ac:dyDescent="0.2">
      <c r="T30" s="18"/>
      <c r="U30" s="34">
        <v>30</v>
      </c>
      <c r="V30" s="35" t="s">
        <v>15</v>
      </c>
      <c r="W30" s="18"/>
      <c r="X30" s="27"/>
      <c r="Y30" s="36">
        <f t="shared" si="0"/>
        <v>-4.9628283089285992</v>
      </c>
      <c r="Z30" s="37" t="s">
        <v>15</v>
      </c>
      <c r="AA30" s="36">
        <f t="shared" si="1"/>
        <v>4.5825536180910937</v>
      </c>
      <c r="AB30" s="37" t="s">
        <v>15</v>
      </c>
      <c r="AC30" s="36">
        <f t="shared" si="2"/>
        <v>10.529467186686796</v>
      </c>
      <c r="AD30" s="37" t="s">
        <v>15</v>
      </c>
      <c r="AE30" s="36">
        <f t="shared" si="3"/>
        <v>14.925045057500439</v>
      </c>
      <c r="AF30" s="37" t="s">
        <v>15</v>
      </c>
      <c r="AG30" s="36">
        <f t="shared" si="4"/>
        <v>18.440862583279433</v>
      </c>
      <c r="AH30" s="37" t="s">
        <v>15</v>
      </c>
      <c r="AI30" s="36">
        <f t="shared" si="5"/>
        <v>21.385413355263665</v>
      </c>
      <c r="AJ30" s="37" t="s">
        <v>15</v>
      </c>
      <c r="AK30" s="36">
        <f t="shared" si="6"/>
        <v>23.927215631127485</v>
      </c>
      <c r="AL30" s="37" t="s">
        <v>15</v>
      </c>
      <c r="AM30" s="36">
        <f t="shared" si="7"/>
        <v>26.168843382258778</v>
      </c>
      <c r="AN30" s="37" t="s">
        <v>15</v>
      </c>
      <c r="AO30" s="36">
        <f t="shared" si="8"/>
        <v>28.177569415940624</v>
      </c>
      <c r="AP30" s="37" t="s">
        <v>15</v>
      </c>
      <c r="AQ30" s="36">
        <f t="shared" si="9"/>
        <v>30.000000000000004</v>
      </c>
      <c r="AR30" s="37" t="s">
        <v>15</v>
      </c>
      <c r="AS30" s="29"/>
      <c r="AT30" s="18"/>
    </row>
    <row r="31" spans="20:46" x14ac:dyDescent="0.2">
      <c r="T31" s="18"/>
      <c r="U31" s="34">
        <v>35</v>
      </c>
      <c r="V31" s="35" t="s">
        <v>15</v>
      </c>
      <c r="W31" s="18"/>
      <c r="X31" s="27"/>
      <c r="Y31" s="36">
        <f t="shared" si="0"/>
        <v>-1.169907845245856</v>
      </c>
      <c r="Z31" s="37" t="s">
        <v>15</v>
      </c>
      <c r="AA31" s="36">
        <f t="shared" si="1"/>
        <v>8.6882297081507609</v>
      </c>
      <c r="AB31" s="37" t="s">
        <v>15</v>
      </c>
      <c r="AC31" s="36">
        <f t="shared" si="2"/>
        <v>14.836364142503728</v>
      </c>
      <c r="AD31" s="37" t="s">
        <v>15</v>
      </c>
      <c r="AE31" s="36">
        <f t="shared" si="3"/>
        <v>19.383818746572882</v>
      </c>
      <c r="AF31" s="37" t="s">
        <v>15</v>
      </c>
      <c r="AG31" s="36">
        <f t="shared" si="4"/>
        <v>23.023042721227071</v>
      </c>
      <c r="AH31" s="37" t="s">
        <v>15</v>
      </c>
      <c r="AI31" s="36">
        <f t="shared" si="5"/>
        <v>26.072267355143694</v>
      </c>
      <c r="AJ31" s="37" t="s">
        <v>15</v>
      </c>
      <c r="AK31" s="36">
        <f t="shared" si="6"/>
        <v>28.705394026009301</v>
      </c>
      <c r="AL31" s="37" t="s">
        <v>15</v>
      </c>
      <c r="AM31" s="36">
        <f t="shared" si="7"/>
        <v>31.028305566223416</v>
      </c>
      <c r="AN31" s="37" t="s">
        <v>15</v>
      </c>
      <c r="AO31" s="36">
        <f t="shared" si="8"/>
        <v>33.11046308614393</v>
      </c>
      <c r="AP31" s="37" t="s">
        <v>15</v>
      </c>
      <c r="AQ31" s="36">
        <f t="shared" si="9"/>
        <v>35</v>
      </c>
      <c r="AR31" s="37" t="s">
        <v>15</v>
      </c>
      <c r="AS31" s="29"/>
      <c r="AT31" s="18"/>
    </row>
    <row r="32" spans="20:46" x14ac:dyDescent="0.2">
      <c r="T32" s="18"/>
      <c r="U32" s="34">
        <v>40</v>
      </c>
      <c r="V32" s="35" t="s">
        <v>15</v>
      </c>
      <c r="W32" s="18"/>
      <c r="X32" s="27"/>
      <c r="Y32" s="36">
        <f t="shared" si="0"/>
        <v>2.6053179478696951</v>
      </c>
      <c r="Z32" s="37" t="s">
        <v>15</v>
      </c>
      <c r="AA32" s="36">
        <f t="shared" si="1"/>
        <v>12.779963566812636</v>
      </c>
      <c r="AB32" s="37" t="s">
        <v>15</v>
      </c>
      <c r="AC32" s="36">
        <f t="shared" si="2"/>
        <v>19.132048579139212</v>
      </c>
      <c r="AD32" s="37" t="s">
        <v>15</v>
      </c>
      <c r="AE32" s="36">
        <f t="shared" si="3"/>
        <v>23.833599786355634</v>
      </c>
      <c r="AF32" s="37" t="s">
        <v>15</v>
      </c>
      <c r="AG32" s="36">
        <f t="shared" si="4"/>
        <v>27.598133318187624</v>
      </c>
      <c r="AH32" s="37" t="s">
        <v>15</v>
      </c>
      <c r="AI32" s="36">
        <f t="shared" si="5"/>
        <v>30.753714962134811</v>
      </c>
      <c r="AJ32" s="37" t="s">
        <v>15</v>
      </c>
      <c r="AK32" s="36">
        <f t="shared" si="6"/>
        <v>33.4796856423579</v>
      </c>
      <c r="AL32" s="37" t="s">
        <v>15</v>
      </c>
      <c r="AM32" s="36">
        <f t="shared" si="7"/>
        <v>35.885273223754858</v>
      </c>
      <c r="AN32" s="37" t="s">
        <v>15</v>
      </c>
      <c r="AO32" s="36">
        <f t="shared" si="8"/>
        <v>38.04215188784373</v>
      </c>
      <c r="AP32" s="37" t="s">
        <v>15</v>
      </c>
      <c r="AQ32" s="36">
        <f t="shared" si="9"/>
        <v>40.000000000000007</v>
      </c>
      <c r="AR32" s="37" t="s">
        <v>15</v>
      </c>
      <c r="AS32" s="29"/>
      <c r="AT32" s="18"/>
    </row>
    <row r="33" spans="20:46" x14ac:dyDescent="0.2">
      <c r="T33" s="18"/>
      <c r="U33" s="38"/>
      <c r="V33" s="39"/>
      <c r="W33" s="23"/>
      <c r="X33" s="38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32"/>
      <c r="AT33" s="18"/>
    </row>
  </sheetData>
  <sheetProtection sheet="1" objects="1" scenarios="1"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7D90-15DB-174E-98CB-FBD34CAE35C4}">
  <dimension ref="C5:W23"/>
  <sheetViews>
    <sheetView zoomScale="170" zoomScaleNormal="170" workbookViewId="0">
      <selection activeCell="L28" sqref="L28"/>
    </sheetView>
  </sheetViews>
  <sheetFormatPr baseColWidth="10" defaultRowHeight="16" x14ac:dyDescent="0.2"/>
  <cols>
    <col min="1" max="2" width="7.33203125" style="18" customWidth="1"/>
    <col min="3" max="3" width="1.33203125" style="18" customWidth="1"/>
    <col min="4" max="4" width="5.5" style="18" customWidth="1"/>
    <col min="5" max="5" width="9.1640625" style="18" customWidth="1"/>
    <col min="6" max="6" width="9.6640625" style="18" customWidth="1"/>
    <col min="7" max="7" width="3.1640625" style="18" customWidth="1"/>
    <col min="8" max="8" width="4" style="18" customWidth="1"/>
    <col min="9" max="9" width="2.5" style="18" customWidth="1"/>
    <col min="10" max="10" width="8.6640625" style="18" customWidth="1"/>
    <col min="11" max="11" width="9.1640625" style="18" customWidth="1"/>
    <col min="12" max="12" width="4.6640625" style="43" customWidth="1"/>
    <col min="13" max="13" width="2" style="18" customWidth="1"/>
    <col min="14" max="14" width="10.83203125" style="18"/>
    <col min="15" max="15" width="11.83203125" style="22" customWidth="1"/>
    <col min="16" max="16" width="4" style="18" customWidth="1"/>
    <col min="17" max="17" width="10.83203125" style="18"/>
    <col min="18" max="18" width="2.83203125" style="18" customWidth="1"/>
    <col min="19" max="19" width="4" style="18" customWidth="1"/>
    <col min="20" max="20" width="10.83203125" style="18"/>
    <col min="21" max="21" width="3.83203125" style="18" customWidth="1"/>
    <col min="22" max="22" width="10.83203125" style="18"/>
    <col min="23" max="23" width="3.5" style="18" customWidth="1"/>
    <col min="24" max="16384" width="10.83203125" style="18"/>
  </cols>
  <sheetData>
    <row r="5" spans="3:23" ht="30" x14ac:dyDescent="0.2">
      <c r="C5" s="67" t="s">
        <v>19</v>
      </c>
    </row>
    <row r="8" spans="3:23" x14ac:dyDescent="0.2">
      <c r="E8" s="19" t="s">
        <v>29</v>
      </c>
    </row>
    <row r="9" spans="3:23" x14ac:dyDescent="0.2">
      <c r="E9" s="19" t="s">
        <v>30</v>
      </c>
    </row>
    <row r="10" spans="3:23" x14ac:dyDescent="0.2">
      <c r="E10" s="20" t="s">
        <v>14</v>
      </c>
      <c r="K10" s="42" t="s">
        <v>6</v>
      </c>
    </row>
    <row r="12" spans="3:23" x14ac:dyDescent="0.2">
      <c r="E12" s="22" t="s">
        <v>0</v>
      </c>
      <c r="F12" s="19">
        <v>17.62</v>
      </c>
    </row>
    <row r="13" spans="3:23" x14ac:dyDescent="0.2">
      <c r="E13" s="22" t="s">
        <v>1</v>
      </c>
      <c r="F13" s="19">
        <v>243.12</v>
      </c>
    </row>
    <row r="15" spans="3:23" ht="7" customHeight="1" x14ac:dyDescent="0.2">
      <c r="C15" s="24"/>
      <c r="D15" s="44"/>
      <c r="E15" s="44"/>
      <c r="F15" s="44"/>
      <c r="G15" s="45"/>
      <c r="H15" s="46"/>
      <c r="I15" s="47"/>
      <c r="J15" s="44"/>
      <c r="K15" s="25"/>
      <c r="L15" s="48"/>
      <c r="M15" s="26"/>
      <c r="O15" s="73"/>
      <c r="P15" s="44"/>
      <c r="Q15" s="44"/>
      <c r="R15" s="45"/>
      <c r="S15" s="46"/>
      <c r="T15" s="47"/>
      <c r="U15" s="44"/>
      <c r="V15" s="25"/>
      <c r="W15" s="26"/>
    </row>
    <row r="16" spans="3:23" x14ac:dyDescent="0.2">
      <c r="C16" s="27"/>
      <c r="D16" s="49"/>
      <c r="E16" s="49" t="s">
        <v>2</v>
      </c>
      <c r="F16" s="49" t="s">
        <v>21</v>
      </c>
      <c r="G16" s="50"/>
      <c r="H16" s="46"/>
      <c r="I16" s="51"/>
      <c r="J16" s="49" t="s">
        <v>22</v>
      </c>
      <c r="K16" s="49" t="s">
        <v>3</v>
      </c>
      <c r="L16" s="52"/>
      <c r="M16" s="29"/>
      <c r="O16" s="34"/>
      <c r="P16" s="49"/>
      <c r="Q16" s="49"/>
      <c r="R16" s="50"/>
      <c r="S16" s="46"/>
      <c r="T16" s="51"/>
      <c r="U16" s="49"/>
      <c r="V16" s="49"/>
      <c r="W16" s="29"/>
    </row>
    <row r="17" spans="3:23" x14ac:dyDescent="0.2">
      <c r="C17" s="27"/>
      <c r="D17" s="49"/>
      <c r="E17" s="49" t="s">
        <v>15</v>
      </c>
      <c r="F17" s="49" t="s">
        <v>23</v>
      </c>
      <c r="G17" s="50"/>
      <c r="H17" s="46"/>
      <c r="I17" s="51"/>
      <c r="J17" s="49" t="s">
        <v>15</v>
      </c>
      <c r="K17" s="49" t="s">
        <v>15</v>
      </c>
      <c r="L17" s="52"/>
      <c r="M17" s="29"/>
      <c r="O17" s="34" t="s">
        <v>31</v>
      </c>
      <c r="P17" s="49"/>
      <c r="Q17" s="49" t="s">
        <v>33</v>
      </c>
      <c r="R17" s="50"/>
      <c r="S17" s="46"/>
      <c r="T17" s="51" t="s">
        <v>34</v>
      </c>
      <c r="U17" s="49"/>
      <c r="V17" s="49" t="s">
        <v>31</v>
      </c>
      <c r="W17" s="29"/>
    </row>
    <row r="18" spans="3:23" ht="6" customHeight="1" x14ac:dyDescent="0.2">
      <c r="C18" s="30"/>
      <c r="D18" s="54"/>
      <c r="E18" s="54"/>
      <c r="F18" s="54"/>
      <c r="G18" s="55"/>
      <c r="H18" s="46"/>
      <c r="I18" s="56"/>
      <c r="J18" s="54"/>
      <c r="K18" s="54"/>
      <c r="L18" s="57"/>
      <c r="M18" s="32"/>
      <c r="O18" s="74"/>
      <c r="P18" s="54"/>
      <c r="Q18" s="54"/>
      <c r="R18" s="55"/>
      <c r="S18" s="46"/>
      <c r="T18" s="56"/>
      <c r="U18" s="54"/>
      <c r="V18" s="54"/>
      <c r="W18" s="32"/>
    </row>
    <row r="19" spans="3:23" ht="10" customHeight="1" x14ac:dyDescent="0.2">
      <c r="D19" s="22"/>
      <c r="E19" s="22"/>
      <c r="F19" s="22"/>
      <c r="G19" s="46"/>
      <c r="H19" s="46"/>
      <c r="I19" s="46"/>
      <c r="J19" s="22"/>
      <c r="K19" s="22"/>
    </row>
    <row r="20" spans="3:23" s="58" customFormat="1" x14ac:dyDescent="0.2">
      <c r="C20" s="58" t="s">
        <v>25</v>
      </c>
      <c r="D20" s="59"/>
      <c r="E20" s="59"/>
      <c r="F20" s="59"/>
      <c r="G20" s="60"/>
      <c r="H20" s="60"/>
      <c r="I20" s="61" t="s">
        <v>24</v>
      </c>
      <c r="J20" s="59"/>
      <c r="K20" s="59" t="s">
        <v>26</v>
      </c>
      <c r="L20" s="70">
        <v>3.3</v>
      </c>
      <c r="M20" s="58" t="s">
        <v>15</v>
      </c>
      <c r="O20" s="75" t="s">
        <v>25</v>
      </c>
      <c r="P20" s="59"/>
      <c r="Q20" s="59" t="s">
        <v>32</v>
      </c>
      <c r="R20" s="60"/>
      <c r="S20" s="60"/>
      <c r="T20" s="61" t="s">
        <v>25</v>
      </c>
      <c r="U20" s="59"/>
      <c r="V20" s="59" t="s">
        <v>32</v>
      </c>
    </row>
    <row r="21" spans="3:23" x14ac:dyDescent="0.2">
      <c r="C21" s="24"/>
      <c r="D21" s="44"/>
      <c r="E21" s="44"/>
      <c r="F21" s="44"/>
      <c r="G21" s="45"/>
      <c r="H21" s="46"/>
      <c r="I21" s="47"/>
      <c r="J21" s="44"/>
      <c r="K21" s="44"/>
      <c r="L21" s="48"/>
      <c r="M21" s="26"/>
      <c r="O21" s="73"/>
      <c r="P21" s="44"/>
      <c r="Q21" s="44"/>
      <c r="R21" s="45"/>
      <c r="S21" s="46"/>
      <c r="T21" s="73"/>
      <c r="U21" s="44"/>
      <c r="V21" s="44"/>
      <c r="W21" s="45"/>
    </row>
    <row r="22" spans="3:23" x14ac:dyDescent="0.2">
      <c r="C22" s="27"/>
      <c r="D22" s="49"/>
      <c r="E22" s="68">
        <v>23</v>
      </c>
      <c r="F22" s="69">
        <v>0.83</v>
      </c>
      <c r="G22" s="50"/>
      <c r="H22" s="46"/>
      <c r="I22" s="51"/>
      <c r="J22" s="36">
        <f>$F$13 * ((($F$12 *$E22) / ($F$13 + $E22) + LOG(F22, 2.71828))) / (($F$12 * $F$13) / (($F$13 + $E22)) - LOG(F22, 2.71828))</f>
        <v>19.954824646178874</v>
      </c>
      <c r="K22" s="62">
        <f>E22-J22</f>
        <v>3.0451753538211257</v>
      </c>
      <c r="L22" s="52" t="str">
        <f>IF(K22&lt;L$20,"!!","")</f>
        <v>!!</v>
      </c>
      <c r="M22" s="29"/>
      <c r="O22" s="76">
        <v>100</v>
      </c>
      <c r="P22" s="49"/>
      <c r="Q22" s="77">
        <f>(O22-32)/1.8</f>
        <v>37.777777777777779</v>
      </c>
      <c r="R22" s="50"/>
      <c r="S22" s="46"/>
      <c r="T22" s="76">
        <v>25</v>
      </c>
      <c r="U22" s="49"/>
      <c r="V22" s="77">
        <f>T22*1.8 +32</f>
        <v>77</v>
      </c>
      <c r="W22" s="50"/>
    </row>
    <row r="23" spans="3:23" x14ac:dyDescent="0.2">
      <c r="C23" s="30"/>
      <c r="D23" s="31"/>
      <c r="E23" s="31"/>
      <c r="F23" s="31"/>
      <c r="G23" s="63"/>
      <c r="H23" s="64"/>
      <c r="I23" s="65"/>
      <c r="J23" s="31"/>
      <c r="K23" s="31"/>
      <c r="L23" s="57"/>
      <c r="M23" s="32"/>
      <c r="O23" s="74"/>
      <c r="P23" s="31"/>
      <c r="Q23" s="31"/>
      <c r="R23" s="63"/>
      <c r="S23" s="64"/>
      <c r="T23" s="74"/>
      <c r="U23" s="31"/>
      <c r="V23" s="31"/>
      <c r="W23" s="63"/>
    </row>
  </sheetData>
  <sheetProtection sheet="1" objects="1" scenarios="1"/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CBEF4-9993-7F4F-83A5-AA8A212DE7A9}">
  <dimension ref="C5:O46"/>
  <sheetViews>
    <sheetView zoomScale="170" zoomScaleNormal="170" workbookViewId="0">
      <selection activeCell="R37" sqref="R37"/>
    </sheetView>
  </sheetViews>
  <sheetFormatPr baseColWidth="10" defaultRowHeight="16" x14ac:dyDescent="0.2"/>
  <cols>
    <col min="1" max="2" width="7.33203125" style="18" customWidth="1"/>
    <col min="3" max="3" width="2.6640625" style="18" customWidth="1"/>
    <col min="4" max="4" width="6.5" style="18" customWidth="1"/>
    <col min="5" max="5" width="9.83203125" style="18" customWidth="1"/>
    <col min="6" max="6" width="9.6640625" style="18" customWidth="1"/>
    <col min="7" max="7" width="3.1640625" style="18" customWidth="1"/>
    <col min="8" max="8" width="14.5" style="18" customWidth="1"/>
    <col min="9" max="9" width="2.5" style="18" customWidth="1"/>
    <col min="10" max="10" width="8.6640625" style="18" customWidth="1"/>
    <col min="11" max="11" width="9.1640625" style="18" customWidth="1"/>
    <col min="12" max="12" width="4.6640625" style="43" customWidth="1"/>
    <col min="13" max="13" width="2" style="18" customWidth="1"/>
    <col min="14" max="16384" width="10.83203125" style="18"/>
  </cols>
  <sheetData>
    <row r="5" spans="3:13" ht="30" x14ac:dyDescent="0.2">
      <c r="C5" s="67" t="s">
        <v>19</v>
      </c>
    </row>
    <row r="8" spans="3:13" x14ac:dyDescent="0.2">
      <c r="E8" s="18" t="s">
        <v>27</v>
      </c>
    </row>
    <row r="9" spans="3:13" x14ac:dyDescent="0.2">
      <c r="E9" s="18" t="s">
        <v>28</v>
      </c>
    </row>
    <row r="10" spans="3:13" x14ac:dyDescent="0.2">
      <c r="E10" s="20" t="s">
        <v>14</v>
      </c>
      <c r="K10" s="42" t="s">
        <v>6</v>
      </c>
    </row>
    <row r="12" spans="3:13" x14ac:dyDescent="0.2">
      <c r="D12" s="22" t="s">
        <v>0</v>
      </c>
      <c r="E12" s="19">
        <v>17.62</v>
      </c>
    </row>
    <row r="13" spans="3:13" x14ac:dyDescent="0.2">
      <c r="D13" s="22" t="s">
        <v>1</v>
      </c>
      <c r="E13" s="19">
        <v>243.12</v>
      </c>
    </row>
    <row r="15" spans="3:13" ht="7" customHeight="1" x14ac:dyDescent="0.2">
      <c r="C15" s="24"/>
      <c r="D15" s="44"/>
      <c r="E15" s="44"/>
      <c r="F15" s="44"/>
      <c r="G15" s="45"/>
      <c r="H15" s="46"/>
      <c r="I15" s="47"/>
      <c r="J15" s="44"/>
      <c r="K15" s="25"/>
      <c r="L15" s="48"/>
      <c r="M15" s="26"/>
    </row>
    <row r="16" spans="3:13" x14ac:dyDescent="0.2">
      <c r="C16" s="27"/>
      <c r="D16" s="49" t="s">
        <v>20</v>
      </c>
      <c r="E16" s="49" t="s">
        <v>2</v>
      </c>
      <c r="F16" s="49" t="s">
        <v>21</v>
      </c>
      <c r="G16" s="50"/>
      <c r="H16" s="46"/>
      <c r="I16" s="51"/>
      <c r="J16" s="49" t="s">
        <v>22</v>
      </c>
      <c r="K16" s="49" t="s">
        <v>3</v>
      </c>
      <c r="L16" s="52"/>
      <c r="M16" s="29"/>
    </row>
    <row r="17" spans="3:15" x14ac:dyDescent="0.2">
      <c r="C17" s="27"/>
      <c r="D17" s="49"/>
      <c r="E17" s="49" t="s">
        <v>15</v>
      </c>
      <c r="F17" s="49" t="s">
        <v>23</v>
      </c>
      <c r="G17" s="50"/>
      <c r="H17" s="46"/>
      <c r="I17" s="51"/>
      <c r="J17" s="49" t="s">
        <v>15</v>
      </c>
      <c r="K17" s="49" t="s">
        <v>15</v>
      </c>
      <c r="L17" s="52"/>
      <c r="M17" s="29"/>
      <c r="O17" s="53"/>
    </row>
    <row r="18" spans="3:15" ht="6" customHeight="1" x14ac:dyDescent="0.2">
      <c r="C18" s="30"/>
      <c r="D18" s="54"/>
      <c r="E18" s="54"/>
      <c r="F18" s="54"/>
      <c r="G18" s="55"/>
      <c r="H18" s="46"/>
      <c r="I18" s="56"/>
      <c r="J18" s="54"/>
      <c r="K18" s="54"/>
      <c r="L18" s="57"/>
      <c r="M18" s="32"/>
      <c r="O18" s="53"/>
    </row>
    <row r="19" spans="3:15" x14ac:dyDescent="0.2">
      <c r="D19" s="22"/>
      <c r="E19" s="22"/>
      <c r="F19" s="22"/>
      <c r="G19" s="46"/>
      <c r="H19" s="46"/>
      <c r="I19" s="46"/>
      <c r="J19" s="22"/>
      <c r="K19" s="22"/>
    </row>
    <row r="20" spans="3:15" s="58" customFormat="1" x14ac:dyDescent="0.2">
      <c r="C20" s="58" t="s">
        <v>25</v>
      </c>
      <c r="D20" s="59"/>
      <c r="E20" s="59"/>
      <c r="F20" s="59"/>
      <c r="G20" s="60"/>
      <c r="H20" s="60"/>
      <c r="I20" s="61" t="s">
        <v>24</v>
      </c>
      <c r="J20" s="59"/>
      <c r="K20" s="59" t="s">
        <v>26</v>
      </c>
      <c r="L20" s="70">
        <v>3.3</v>
      </c>
      <c r="M20" s="58" t="s">
        <v>15</v>
      </c>
    </row>
    <row r="21" spans="3:15" x14ac:dyDescent="0.2">
      <c r="C21" s="24"/>
      <c r="D21" s="44"/>
      <c r="E21" s="44"/>
      <c r="F21" s="44"/>
      <c r="G21" s="45"/>
      <c r="H21" s="46"/>
      <c r="I21" s="47"/>
      <c r="J21" s="44"/>
      <c r="K21" s="44"/>
      <c r="L21" s="48"/>
      <c r="M21" s="26"/>
    </row>
    <row r="22" spans="3:15" x14ac:dyDescent="0.2">
      <c r="C22" s="27"/>
      <c r="D22" s="71">
        <v>0.58333333333333337</v>
      </c>
      <c r="E22" s="68">
        <v>17.09</v>
      </c>
      <c r="F22" s="69">
        <v>0.83379999999999999</v>
      </c>
      <c r="G22" s="50"/>
      <c r="H22" s="46"/>
      <c r="I22" s="51"/>
      <c r="J22" s="36">
        <f>$E$13 * ((($E$12 *$E22) / ($E$13 + $E22) + LOG(F22, 2.71828))) / (($E$12 * $E$13) / (($E$13 + $E22)) - LOG(F22, 2.71828))</f>
        <v>14.248449374219922</v>
      </c>
      <c r="K22" s="62">
        <f>E22-J22</f>
        <v>2.8415506257800782</v>
      </c>
      <c r="L22" s="52" t="str">
        <f>IF(K22&lt;L$20,"!!","")</f>
        <v>!!</v>
      </c>
      <c r="M22" s="29"/>
    </row>
    <row r="23" spans="3:15" x14ac:dyDescent="0.2">
      <c r="C23" s="27"/>
      <c r="D23" s="71">
        <v>0.625</v>
      </c>
      <c r="E23" s="68">
        <v>16.61</v>
      </c>
      <c r="F23" s="69">
        <v>0.85009999999999997</v>
      </c>
      <c r="G23" s="50"/>
      <c r="H23" s="46"/>
      <c r="I23" s="51"/>
      <c r="J23" s="36">
        <f>$E$13 * ((($E$12 *$E23) / ($E$13 + $E23) + LOG(F23, 2.71828))) / (($E$12 * $E$13) / (($E$13 + $E23)) - LOG(F23, 2.71828))</f>
        <v>14.077485111941261</v>
      </c>
      <c r="K23" s="62">
        <f t="shared" ref="K23:K45" si="0">E23-J23</f>
        <v>2.5325148880587385</v>
      </c>
      <c r="L23" s="52" t="str">
        <f t="shared" ref="L23:L45" si="1">IF(K23&lt;L$20,"!!","")</f>
        <v>!!</v>
      </c>
      <c r="M23" s="29"/>
    </row>
    <row r="24" spans="3:15" x14ac:dyDescent="0.2">
      <c r="C24" s="27"/>
      <c r="D24" s="71">
        <v>0.66666666666666696</v>
      </c>
      <c r="E24" s="68">
        <v>15.39</v>
      </c>
      <c r="F24" s="69">
        <v>0.89490000000000003</v>
      </c>
      <c r="G24" s="50"/>
      <c r="H24" s="46"/>
      <c r="I24" s="51"/>
      <c r="J24" s="36">
        <f t="shared" ref="J24:J45" si="2">$E$13 * ((($E$12 *$E24) / ($E$13 + $E24) + LOG(F24, 2.71828))) / (($E$12 * $E$13) / (($E$13 + $E24)) - LOG(F24, 2.71828))</f>
        <v>13.669240301056725</v>
      </c>
      <c r="K24" s="62">
        <f t="shared" si="0"/>
        <v>1.7207596989432759</v>
      </c>
      <c r="L24" s="52" t="str">
        <f t="shared" si="1"/>
        <v>!!</v>
      </c>
      <c r="M24" s="29"/>
    </row>
    <row r="25" spans="3:15" x14ac:dyDescent="0.2">
      <c r="C25" s="27"/>
      <c r="D25" s="71">
        <v>0.70833333333333304</v>
      </c>
      <c r="E25" s="68">
        <v>14.68</v>
      </c>
      <c r="F25" s="69">
        <v>0.93869999999999998</v>
      </c>
      <c r="G25" s="50"/>
      <c r="H25" s="46"/>
      <c r="I25" s="51"/>
      <c r="J25" s="36">
        <f t="shared" si="2"/>
        <v>13.702281197323217</v>
      </c>
      <c r="K25" s="62">
        <f t="shared" si="0"/>
        <v>0.97771880267678313</v>
      </c>
      <c r="L25" s="52" t="str">
        <f t="shared" si="1"/>
        <v>!!</v>
      </c>
      <c r="M25" s="29"/>
    </row>
    <row r="26" spans="3:15" x14ac:dyDescent="0.2">
      <c r="C26" s="27"/>
      <c r="D26" s="71">
        <v>0.75</v>
      </c>
      <c r="E26" s="68">
        <v>14.26</v>
      </c>
      <c r="F26" s="69">
        <v>0.96130000000000004</v>
      </c>
      <c r="G26" s="50"/>
      <c r="H26" s="46"/>
      <c r="I26" s="51"/>
      <c r="J26" s="36">
        <f t="shared" si="2"/>
        <v>13.651097244077572</v>
      </c>
      <c r="K26" s="62">
        <f t="shared" si="0"/>
        <v>0.60890275592242737</v>
      </c>
      <c r="L26" s="52" t="str">
        <f t="shared" si="1"/>
        <v>!!</v>
      </c>
      <c r="M26" s="29"/>
    </row>
    <row r="27" spans="3:15" x14ac:dyDescent="0.2">
      <c r="C27" s="27"/>
      <c r="D27" s="71">
        <v>0.79166666666666696</v>
      </c>
      <c r="E27" s="68">
        <v>14.1</v>
      </c>
      <c r="F27" s="69">
        <v>0.96279999999999999</v>
      </c>
      <c r="G27" s="50"/>
      <c r="H27" s="46"/>
      <c r="I27" s="51"/>
      <c r="J27" s="36">
        <f t="shared" si="2"/>
        <v>13.515822795430847</v>
      </c>
      <c r="K27" s="62">
        <f t="shared" si="0"/>
        <v>0.58417720456915312</v>
      </c>
      <c r="L27" s="52" t="str">
        <f t="shared" si="1"/>
        <v>!!</v>
      </c>
      <c r="M27" s="29"/>
    </row>
    <row r="28" spans="3:15" x14ac:dyDescent="0.2">
      <c r="C28" s="27"/>
      <c r="D28" s="71">
        <v>0.83333333333333304</v>
      </c>
      <c r="E28" s="68">
        <v>14.26</v>
      </c>
      <c r="F28" s="69">
        <v>0.97430000000000005</v>
      </c>
      <c r="G28" s="50"/>
      <c r="H28" s="46"/>
      <c r="I28" s="51"/>
      <c r="J28" s="36">
        <f t="shared" si="2"/>
        <v>13.85800656652075</v>
      </c>
      <c r="K28" s="62">
        <f t="shared" si="0"/>
        <v>0.40199343347924987</v>
      </c>
      <c r="L28" s="52" t="str">
        <f t="shared" si="1"/>
        <v>!!</v>
      </c>
      <c r="M28" s="29"/>
    </row>
    <row r="29" spans="3:15" x14ac:dyDescent="0.2">
      <c r="C29" s="27"/>
      <c r="D29" s="71">
        <v>0.875</v>
      </c>
      <c r="E29" s="68">
        <v>14.65</v>
      </c>
      <c r="F29" s="69">
        <v>0.94979999999999998</v>
      </c>
      <c r="G29" s="50"/>
      <c r="H29" s="46"/>
      <c r="I29" s="51"/>
      <c r="J29" s="36">
        <f t="shared" si="2"/>
        <v>13.853594581067206</v>
      </c>
      <c r="K29" s="62">
        <f t="shared" si="0"/>
        <v>0.79640541893279426</v>
      </c>
      <c r="L29" s="52" t="str">
        <f t="shared" si="1"/>
        <v>!!</v>
      </c>
      <c r="M29" s="29"/>
    </row>
    <row r="30" spans="3:15" x14ac:dyDescent="0.2">
      <c r="C30" s="27"/>
      <c r="D30" s="71">
        <v>0.91666666666666696</v>
      </c>
      <c r="E30" s="68">
        <v>15.33</v>
      </c>
      <c r="F30" s="69">
        <v>0.89100000000000001</v>
      </c>
      <c r="G30" s="50"/>
      <c r="H30" s="46"/>
      <c r="I30" s="51"/>
      <c r="J30" s="36">
        <f t="shared" si="2"/>
        <v>13.54285453731387</v>
      </c>
      <c r="K30" s="62">
        <f t="shared" si="0"/>
        <v>1.7871454626861301</v>
      </c>
      <c r="L30" s="52" t="str">
        <f t="shared" si="1"/>
        <v>!!</v>
      </c>
      <c r="M30" s="29"/>
    </row>
    <row r="31" spans="3:15" x14ac:dyDescent="0.2">
      <c r="C31" s="27"/>
      <c r="D31" s="71">
        <v>0.95833333333333304</v>
      </c>
      <c r="E31" s="68">
        <v>15.46</v>
      </c>
      <c r="F31" s="69">
        <v>0.87719999999999998</v>
      </c>
      <c r="G31" s="50"/>
      <c r="H31" s="46"/>
      <c r="I31" s="51"/>
      <c r="J31" s="36">
        <f t="shared" si="2"/>
        <v>13.431005739007508</v>
      </c>
      <c r="K31" s="62">
        <f t="shared" si="0"/>
        <v>2.0289942609924925</v>
      </c>
      <c r="L31" s="52" t="str">
        <f t="shared" si="1"/>
        <v>!!</v>
      </c>
      <c r="M31" s="29"/>
    </row>
    <row r="32" spans="3:15" x14ac:dyDescent="0.2">
      <c r="C32" s="27"/>
      <c r="D32" s="71">
        <v>1</v>
      </c>
      <c r="E32" s="68">
        <v>15.67</v>
      </c>
      <c r="F32" s="69">
        <v>0.90190000000000003</v>
      </c>
      <c r="G32" s="50"/>
      <c r="H32" s="46"/>
      <c r="I32" s="51"/>
      <c r="J32" s="36">
        <f t="shared" si="2"/>
        <v>14.065775839989543</v>
      </c>
      <c r="K32" s="62">
        <f t="shared" si="0"/>
        <v>1.6042241600104568</v>
      </c>
      <c r="L32" s="52" t="str">
        <f t="shared" si="1"/>
        <v>!!</v>
      </c>
      <c r="M32" s="29"/>
    </row>
    <row r="33" spans="3:13" x14ac:dyDescent="0.2">
      <c r="C33" s="27"/>
      <c r="D33" s="71">
        <v>1.0416666666666701</v>
      </c>
      <c r="E33" s="68">
        <v>15.82</v>
      </c>
      <c r="F33" s="69">
        <v>0.91720000000000002</v>
      </c>
      <c r="G33" s="50"/>
      <c r="H33" s="46"/>
      <c r="I33" s="51"/>
      <c r="J33" s="36">
        <f t="shared" si="2"/>
        <v>14.474226057525406</v>
      </c>
      <c r="K33" s="62">
        <f t="shared" si="0"/>
        <v>1.3457739424745938</v>
      </c>
      <c r="L33" s="52" t="str">
        <f t="shared" si="1"/>
        <v>!!</v>
      </c>
      <c r="M33" s="29"/>
    </row>
    <row r="34" spans="3:13" x14ac:dyDescent="0.2">
      <c r="C34" s="27"/>
      <c r="D34" s="71">
        <v>1.0833333333333299</v>
      </c>
      <c r="E34" s="68">
        <v>17.57</v>
      </c>
      <c r="F34" s="69">
        <v>0.76919999999999999</v>
      </c>
      <c r="G34" s="50"/>
      <c r="H34" s="46"/>
      <c r="I34" s="51"/>
      <c r="J34" s="36">
        <f t="shared" si="2"/>
        <v>13.472556099955337</v>
      </c>
      <c r="K34" s="62">
        <f t="shared" si="0"/>
        <v>4.097443900044663</v>
      </c>
      <c r="L34" s="52" t="str">
        <f t="shared" si="1"/>
        <v/>
      </c>
      <c r="M34" s="29"/>
    </row>
    <row r="35" spans="3:13" x14ac:dyDescent="0.2">
      <c r="C35" s="27"/>
      <c r="D35" s="71">
        <v>1.125</v>
      </c>
      <c r="E35" s="68">
        <v>18.7</v>
      </c>
      <c r="F35" s="69">
        <v>0.68730000000000002</v>
      </c>
      <c r="G35" s="50"/>
      <c r="H35" s="46"/>
      <c r="I35" s="51"/>
      <c r="J35" s="36">
        <f t="shared" si="2"/>
        <v>12.833873454000649</v>
      </c>
      <c r="K35" s="62">
        <f t="shared" si="0"/>
        <v>5.8661265459993501</v>
      </c>
      <c r="L35" s="52" t="str">
        <f t="shared" si="1"/>
        <v/>
      </c>
      <c r="M35" s="29"/>
    </row>
    <row r="36" spans="3:13" x14ac:dyDescent="0.2">
      <c r="C36" s="27"/>
      <c r="D36" s="71">
        <v>1.1666666666666701</v>
      </c>
      <c r="E36" s="68">
        <v>19.920000000000002</v>
      </c>
      <c r="F36" s="69">
        <v>0.64490000000000003</v>
      </c>
      <c r="G36" s="50"/>
      <c r="H36" s="46"/>
      <c r="I36" s="51"/>
      <c r="J36" s="36">
        <f t="shared" si="2"/>
        <v>13.020744762756987</v>
      </c>
      <c r="K36" s="62">
        <f t="shared" si="0"/>
        <v>6.8992552372430147</v>
      </c>
      <c r="L36" s="52" t="str">
        <f t="shared" si="1"/>
        <v/>
      </c>
      <c r="M36" s="29"/>
    </row>
    <row r="37" spans="3:13" x14ac:dyDescent="0.2">
      <c r="C37" s="27"/>
      <c r="D37" s="71">
        <v>1.2083333333333299</v>
      </c>
      <c r="E37" s="68">
        <v>20.62</v>
      </c>
      <c r="F37" s="69">
        <v>0.61550000000000005</v>
      </c>
      <c r="G37" s="50"/>
      <c r="H37" s="46"/>
      <c r="I37" s="51"/>
      <c r="J37" s="36">
        <f t="shared" si="2"/>
        <v>12.968129044243671</v>
      </c>
      <c r="K37" s="62">
        <f t="shared" si="0"/>
        <v>7.6518709557563298</v>
      </c>
      <c r="L37" s="52" t="str">
        <f t="shared" si="1"/>
        <v/>
      </c>
      <c r="M37" s="29"/>
    </row>
    <row r="38" spans="3:13" x14ac:dyDescent="0.2">
      <c r="C38" s="27"/>
      <c r="D38" s="71">
        <v>1.25</v>
      </c>
      <c r="E38" s="68">
        <v>21.56</v>
      </c>
      <c r="F38" s="69">
        <v>0.57750000000000001</v>
      </c>
      <c r="G38" s="50"/>
      <c r="H38" s="46"/>
      <c r="I38" s="51"/>
      <c r="J38" s="36">
        <f t="shared" si="2"/>
        <v>12.875659902492933</v>
      </c>
      <c r="K38" s="62">
        <f t="shared" si="0"/>
        <v>8.6843400975070661</v>
      </c>
      <c r="L38" s="52" t="str">
        <f t="shared" si="1"/>
        <v/>
      </c>
      <c r="M38" s="29"/>
    </row>
    <row r="39" spans="3:13" x14ac:dyDescent="0.2">
      <c r="C39" s="27"/>
      <c r="D39" s="71">
        <v>1.2916666666666701</v>
      </c>
      <c r="E39" s="68">
        <v>22.28</v>
      </c>
      <c r="F39" s="69">
        <v>0.5423</v>
      </c>
      <c r="G39" s="50"/>
      <c r="H39" s="46"/>
      <c r="I39" s="51"/>
      <c r="J39" s="36">
        <f t="shared" si="2"/>
        <v>12.585602713302301</v>
      </c>
      <c r="K39" s="62">
        <f t="shared" si="0"/>
        <v>9.6943972866977006</v>
      </c>
      <c r="L39" s="52" t="str">
        <f t="shared" si="1"/>
        <v/>
      </c>
      <c r="M39" s="29"/>
    </row>
    <row r="40" spans="3:13" x14ac:dyDescent="0.2">
      <c r="C40" s="27"/>
      <c r="D40" s="71">
        <v>1.3333333333333299</v>
      </c>
      <c r="E40" s="68">
        <v>22.12</v>
      </c>
      <c r="F40" s="69">
        <v>0.53969999999999996</v>
      </c>
      <c r="G40" s="50"/>
      <c r="H40" s="46"/>
      <c r="I40" s="51"/>
      <c r="J40" s="36">
        <f t="shared" si="2"/>
        <v>12.363825719536065</v>
      </c>
      <c r="K40" s="62">
        <f t="shared" si="0"/>
        <v>9.7561742804639362</v>
      </c>
      <c r="L40" s="52" t="str">
        <f t="shared" si="1"/>
        <v/>
      </c>
      <c r="M40" s="29"/>
    </row>
    <row r="41" spans="3:13" x14ac:dyDescent="0.2">
      <c r="C41" s="27"/>
      <c r="D41" s="71">
        <v>1.375</v>
      </c>
      <c r="E41" s="68">
        <v>22.3</v>
      </c>
      <c r="F41" s="69">
        <v>0.52290000000000003</v>
      </c>
      <c r="G41" s="50"/>
      <c r="H41" s="46"/>
      <c r="I41" s="51"/>
      <c r="J41" s="36">
        <f t="shared" si="2"/>
        <v>12.049258415397144</v>
      </c>
      <c r="K41" s="62">
        <f t="shared" si="0"/>
        <v>10.250741584602856</v>
      </c>
      <c r="L41" s="52" t="str">
        <f t="shared" si="1"/>
        <v/>
      </c>
      <c r="M41" s="29"/>
    </row>
    <row r="42" spans="3:13" x14ac:dyDescent="0.2">
      <c r="C42" s="27"/>
      <c r="D42" s="71">
        <v>1.4166666666666701</v>
      </c>
      <c r="E42" s="68">
        <v>22.42</v>
      </c>
      <c r="F42" s="69">
        <v>0.53129999999999999</v>
      </c>
      <c r="G42" s="50"/>
      <c r="H42" s="46"/>
      <c r="I42" s="51"/>
      <c r="J42" s="36">
        <f t="shared" si="2"/>
        <v>12.402836392344099</v>
      </c>
      <c r="K42" s="62">
        <f t="shared" si="0"/>
        <v>10.017163607655903</v>
      </c>
      <c r="L42" s="52" t="str">
        <f t="shared" si="1"/>
        <v/>
      </c>
      <c r="M42" s="29"/>
    </row>
    <row r="43" spans="3:13" x14ac:dyDescent="0.2">
      <c r="C43" s="27"/>
      <c r="D43" s="71">
        <v>1.4583333333333299</v>
      </c>
      <c r="E43" s="68">
        <v>20.92</v>
      </c>
      <c r="F43" s="69">
        <v>0.65739999999999998</v>
      </c>
      <c r="G43" s="50"/>
      <c r="H43" s="46"/>
      <c r="I43" s="51"/>
      <c r="J43" s="36">
        <f t="shared" si="2"/>
        <v>14.265420307069633</v>
      </c>
      <c r="K43" s="62">
        <f t="shared" si="0"/>
        <v>6.6545796929303691</v>
      </c>
      <c r="L43" s="52" t="str">
        <f t="shared" si="1"/>
        <v/>
      </c>
      <c r="M43" s="29"/>
    </row>
    <row r="44" spans="3:13" x14ac:dyDescent="0.2">
      <c r="C44" s="27"/>
      <c r="D44" s="71">
        <v>1.5</v>
      </c>
      <c r="E44" s="68">
        <v>17.600000000000001</v>
      </c>
      <c r="F44" s="69">
        <v>0.7802</v>
      </c>
      <c r="G44" s="50"/>
      <c r="H44" s="46"/>
      <c r="I44" s="51"/>
      <c r="J44" s="36">
        <f t="shared" si="2"/>
        <v>13.720092600378448</v>
      </c>
      <c r="K44" s="62">
        <f t="shared" si="0"/>
        <v>3.879907399621553</v>
      </c>
      <c r="L44" s="52" t="str">
        <f t="shared" si="1"/>
        <v/>
      </c>
      <c r="M44" s="29"/>
    </row>
    <row r="45" spans="3:13" x14ac:dyDescent="0.2">
      <c r="C45" s="27"/>
      <c r="D45" s="71">
        <v>1.5416666666666701</v>
      </c>
      <c r="E45" s="68">
        <v>16.059999999999999</v>
      </c>
      <c r="F45" s="69">
        <v>0.82250000000000001</v>
      </c>
      <c r="G45" s="50"/>
      <c r="H45" s="46"/>
      <c r="I45" s="51"/>
      <c r="J45" s="36">
        <f t="shared" si="2"/>
        <v>13.031609051712561</v>
      </c>
      <c r="K45" s="62">
        <f t="shared" si="0"/>
        <v>3.0283909482874378</v>
      </c>
      <c r="L45" s="52" t="str">
        <f t="shared" si="1"/>
        <v>!!</v>
      </c>
      <c r="M45" s="29"/>
    </row>
    <row r="46" spans="3:13" x14ac:dyDescent="0.2">
      <c r="C46" s="30"/>
      <c r="D46" s="31"/>
      <c r="E46" s="31"/>
      <c r="F46" s="31"/>
      <c r="G46" s="63"/>
      <c r="H46" s="64"/>
      <c r="I46" s="65"/>
      <c r="J46" s="31"/>
      <c r="K46" s="31"/>
      <c r="L46" s="57"/>
      <c r="M46" s="32"/>
    </row>
  </sheetData>
  <sheetProtection sheet="1" objects="1" scenarios="1"/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440EE-BDFA-D340-9EE0-EA7B137A9655}">
  <dimension ref="C5:T46"/>
  <sheetViews>
    <sheetView tabSelected="1" topLeftCell="A3" zoomScale="150" zoomScaleNormal="150" workbookViewId="0">
      <selection activeCell="G11" sqref="G11"/>
    </sheetView>
  </sheetViews>
  <sheetFormatPr baseColWidth="10" defaultRowHeight="16" x14ac:dyDescent="0.2"/>
  <cols>
    <col min="1" max="2" width="2" style="18" customWidth="1"/>
    <col min="3" max="3" width="2.6640625" style="18" customWidth="1"/>
    <col min="4" max="4" width="8" style="18" customWidth="1"/>
    <col min="5" max="6" width="11.83203125" style="18" customWidth="1"/>
    <col min="7" max="7" width="11" style="18" customWidth="1"/>
    <col min="8" max="8" width="8.5" style="22" customWidth="1"/>
    <col min="9" max="9" width="3.1640625" style="18" customWidth="1"/>
    <col min="10" max="10" width="5" style="18" customWidth="1"/>
    <col min="11" max="11" width="2.5" style="18" customWidth="1"/>
    <col min="12" max="12" width="10.1640625" style="18" customWidth="1"/>
    <col min="13" max="13" width="10.6640625" style="18" customWidth="1"/>
    <col min="14" max="14" width="5.6640625" style="22" customWidth="1"/>
    <col min="15" max="15" width="3" style="18" customWidth="1"/>
    <col min="16" max="16" width="11" style="18" customWidth="1"/>
    <col min="17" max="17" width="4.6640625" style="83" customWidth="1"/>
    <col min="18" max="18" width="3.1640625" style="18" customWidth="1"/>
    <col min="19" max="19" width="7.83203125" style="18" customWidth="1"/>
    <col min="20" max="16384" width="10.83203125" style="18"/>
  </cols>
  <sheetData>
    <row r="5" spans="3:18" ht="30" x14ac:dyDescent="0.2">
      <c r="C5" s="67" t="s">
        <v>19</v>
      </c>
    </row>
    <row r="8" spans="3:18" x14ac:dyDescent="0.2">
      <c r="E8" s="18" t="s">
        <v>27</v>
      </c>
    </row>
    <row r="9" spans="3:18" x14ac:dyDescent="0.2">
      <c r="E9" s="18" t="s">
        <v>28</v>
      </c>
    </row>
    <row r="10" spans="3:18" x14ac:dyDescent="0.2">
      <c r="E10" s="20" t="s">
        <v>14</v>
      </c>
      <c r="F10" s="20"/>
      <c r="P10" s="42" t="s">
        <v>6</v>
      </c>
    </row>
    <row r="12" spans="3:18" x14ac:dyDescent="0.2">
      <c r="D12" s="22" t="s">
        <v>0</v>
      </c>
      <c r="E12" s="19">
        <v>17.62</v>
      </c>
      <c r="F12" s="19"/>
    </row>
    <row r="13" spans="3:18" x14ac:dyDescent="0.2">
      <c r="D13" s="22" t="s">
        <v>1</v>
      </c>
      <c r="E13" s="19">
        <v>243.12</v>
      </c>
      <c r="F13" s="19"/>
    </row>
    <row r="15" spans="3:18" ht="7" customHeight="1" x14ac:dyDescent="0.2">
      <c r="C15" s="24"/>
      <c r="D15" s="44"/>
      <c r="E15" s="44"/>
      <c r="F15" s="44"/>
      <c r="G15" s="44"/>
      <c r="H15" s="44"/>
      <c r="I15" s="45"/>
      <c r="J15" s="46"/>
      <c r="K15" s="47"/>
      <c r="L15" s="44"/>
      <c r="M15" s="44"/>
      <c r="N15" s="44"/>
      <c r="O15" s="44"/>
      <c r="P15" s="25"/>
      <c r="Q15" s="84"/>
      <c r="R15" s="26"/>
    </row>
    <row r="16" spans="3:18" x14ac:dyDescent="0.2">
      <c r="C16" s="27"/>
      <c r="D16" s="49" t="s">
        <v>44</v>
      </c>
      <c r="E16" s="49" t="s">
        <v>39</v>
      </c>
      <c r="F16" s="49" t="s">
        <v>40</v>
      </c>
      <c r="G16" s="49" t="s">
        <v>21</v>
      </c>
      <c r="H16" s="49" t="s">
        <v>42</v>
      </c>
      <c r="I16" s="50"/>
      <c r="J16" s="46"/>
      <c r="K16" s="51"/>
      <c r="L16" s="49" t="s">
        <v>43</v>
      </c>
      <c r="M16" s="49" t="s">
        <v>41</v>
      </c>
      <c r="N16" s="49"/>
      <c r="O16" s="49"/>
      <c r="P16" s="49" t="s">
        <v>3</v>
      </c>
      <c r="Q16" s="82"/>
      <c r="R16" s="29"/>
    </row>
    <row r="17" spans="3:20" x14ac:dyDescent="0.2">
      <c r="C17" s="27"/>
      <c r="D17" s="49"/>
      <c r="E17" s="49" t="s">
        <v>15</v>
      </c>
      <c r="F17" s="49" t="s">
        <v>15</v>
      </c>
      <c r="G17" s="49" t="s">
        <v>23</v>
      </c>
      <c r="H17" s="49" t="s">
        <v>23</v>
      </c>
      <c r="I17" s="50"/>
      <c r="J17" s="46"/>
      <c r="K17" s="51"/>
      <c r="L17" s="49" t="s">
        <v>15</v>
      </c>
      <c r="M17" s="49"/>
      <c r="N17" s="49"/>
      <c r="O17" s="49"/>
      <c r="P17" s="49" t="s">
        <v>15</v>
      </c>
      <c r="Q17" s="82"/>
      <c r="R17" s="29"/>
      <c r="T17" s="53"/>
    </row>
    <row r="18" spans="3:20" ht="6" customHeight="1" x14ac:dyDescent="0.2">
      <c r="C18" s="30"/>
      <c r="D18" s="54"/>
      <c r="E18" s="54"/>
      <c r="F18" s="54"/>
      <c r="G18" s="54"/>
      <c r="H18" s="54"/>
      <c r="I18" s="55"/>
      <c r="J18" s="46"/>
      <c r="K18" s="56"/>
      <c r="L18" s="54"/>
      <c r="M18" s="54"/>
      <c r="N18" s="54"/>
      <c r="O18" s="54"/>
      <c r="P18" s="54"/>
      <c r="Q18" s="85"/>
      <c r="R18" s="32"/>
      <c r="T18" s="53"/>
    </row>
    <row r="19" spans="3:20" x14ac:dyDescent="0.2">
      <c r="D19" s="22"/>
      <c r="E19" s="22"/>
      <c r="F19" s="22"/>
      <c r="G19" s="22"/>
      <c r="I19" s="46"/>
      <c r="J19" s="46"/>
      <c r="K19" s="46"/>
      <c r="L19" s="22"/>
      <c r="M19" s="22"/>
      <c r="O19" s="22"/>
      <c r="P19" s="22"/>
    </row>
    <row r="20" spans="3:20" s="58" customFormat="1" x14ac:dyDescent="0.2">
      <c r="C20" s="58" t="s">
        <v>25</v>
      </c>
      <c r="D20" s="59"/>
      <c r="E20" s="59"/>
      <c r="F20" s="59"/>
      <c r="G20" s="59" t="s">
        <v>46</v>
      </c>
      <c r="H20" s="81">
        <v>10</v>
      </c>
      <c r="I20" s="60" t="s">
        <v>23</v>
      </c>
      <c r="J20" s="60"/>
      <c r="K20" s="61" t="s">
        <v>24</v>
      </c>
      <c r="L20" s="59"/>
      <c r="M20" s="59" t="s">
        <v>45</v>
      </c>
      <c r="N20" s="81">
        <v>1</v>
      </c>
      <c r="O20" s="75" t="s">
        <v>15</v>
      </c>
      <c r="P20" s="59" t="s">
        <v>26</v>
      </c>
      <c r="Q20" s="81">
        <v>3.3</v>
      </c>
      <c r="R20" s="75" t="s">
        <v>15</v>
      </c>
    </row>
    <row r="21" spans="3:20" x14ac:dyDescent="0.2">
      <c r="C21" s="24"/>
      <c r="D21" s="44"/>
      <c r="E21" s="44"/>
      <c r="F21" s="44"/>
      <c r="G21" s="44"/>
      <c r="H21" s="44"/>
      <c r="I21" s="45"/>
      <c r="J21" s="46"/>
      <c r="K21" s="47"/>
      <c r="L21" s="44"/>
      <c r="M21" s="44"/>
      <c r="N21" s="44"/>
      <c r="O21" s="44"/>
      <c r="P21" s="44"/>
      <c r="Q21" s="84"/>
      <c r="R21" s="26"/>
    </row>
    <row r="22" spans="3:20" x14ac:dyDescent="0.2">
      <c r="C22" s="27"/>
      <c r="D22" s="71">
        <v>0.58333333333333337</v>
      </c>
      <c r="E22" s="68">
        <v>17.09</v>
      </c>
      <c r="F22" s="68">
        <v>16.16</v>
      </c>
      <c r="G22" s="69">
        <v>0.83379999999999999</v>
      </c>
      <c r="H22" s="86">
        <f>IF((G22 * H$20/100 + G22) &lt; 1,G22 * H$20/100 + G22, 1)</f>
        <v>0.91718</v>
      </c>
      <c r="I22" s="50"/>
      <c r="J22" s="46"/>
      <c r="K22" s="51"/>
      <c r="L22" s="36">
        <f>$E$13 * ((($E$12 *$E22) / ($E$13 + $E22) + LOG(H22, 2.71828))) / (($E$12 * $E$13) / (($E$13 + $E22)) - LOG(H22, 2.71828))</f>
        <v>15.730686259766658</v>
      </c>
      <c r="M22" s="36">
        <f>F22-L22</f>
        <v>0.42931374023334179</v>
      </c>
      <c r="N22" s="82" t="str">
        <f>IF(M22&lt;$N$20,"!!","")</f>
        <v>!!</v>
      </c>
      <c r="O22" s="52"/>
      <c r="P22" s="62">
        <f>E22-L22</f>
        <v>1.3593137402333415</v>
      </c>
      <c r="Q22" s="82" t="str">
        <f>IF(P22&lt;$Q$20,"!!","")</f>
        <v>!!</v>
      </c>
      <c r="R22" s="29"/>
    </row>
    <row r="23" spans="3:20" x14ac:dyDescent="0.2">
      <c r="C23" s="27"/>
      <c r="D23" s="71">
        <v>0.625</v>
      </c>
      <c r="E23" s="68">
        <v>16.61</v>
      </c>
      <c r="F23" s="68">
        <v>15.23</v>
      </c>
      <c r="G23" s="69">
        <v>0.85009999999999997</v>
      </c>
      <c r="H23" s="86">
        <f t="shared" ref="H23:H45" si="0">IF((G23 * H$20/100 + G23) &lt; 1,G23 * H$20/100 + G23, 1)</f>
        <v>0.93511</v>
      </c>
      <c r="I23" s="50"/>
      <c r="J23" s="46"/>
      <c r="K23" s="51"/>
      <c r="L23" s="36">
        <f t="shared" ref="L23:L45" si="1">$E$13 * ((($E$12 *$E23) / ($E$13 + $E23) + LOG(H23, 2.71828))) / (($E$12 * $E$13) / (($E$13 + $E23)) - LOG(H23, 2.71828))</f>
        <v>15.557747753049957</v>
      </c>
      <c r="M23" s="36">
        <f t="shared" ref="M23:M45" si="2">F23-L23</f>
        <v>-0.32774775304995707</v>
      </c>
      <c r="N23" s="82" t="str">
        <f t="shared" ref="N23:N45" si="3">IF(M23&lt;$N$20,"!!","")</f>
        <v>!!</v>
      </c>
      <c r="O23" s="52"/>
      <c r="P23" s="62">
        <f t="shared" ref="P23:P45" si="4">E23-L23</f>
        <v>1.0522522469500419</v>
      </c>
      <c r="Q23" s="82" t="str">
        <f t="shared" ref="Q23:Q45" si="5">IF(P23&lt;Q$20,"!!","")</f>
        <v>!!</v>
      </c>
      <c r="R23" s="29"/>
    </row>
    <row r="24" spans="3:20" x14ac:dyDescent="0.2">
      <c r="C24" s="27"/>
      <c r="D24" s="71">
        <v>0.66666666666666696</v>
      </c>
      <c r="E24" s="68">
        <v>15.39</v>
      </c>
      <c r="F24" s="68">
        <v>15.85</v>
      </c>
      <c r="G24" s="69">
        <v>0.89490000000000003</v>
      </c>
      <c r="H24" s="86">
        <f t="shared" si="0"/>
        <v>0.98438999999999999</v>
      </c>
      <c r="I24" s="50"/>
      <c r="J24" s="46"/>
      <c r="K24" s="51"/>
      <c r="L24" s="36">
        <f t="shared" si="1"/>
        <v>15.144794004885263</v>
      </c>
      <c r="M24" s="36">
        <f t="shared" si="2"/>
        <v>0.70520599511473669</v>
      </c>
      <c r="N24" s="82" t="str">
        <f t="shared" si="3"/>
        <v>!!</v>
      </c>
      <c r="O24" s="52"/>
      <c r="P24" s="62">
        <f t="shared" si="4"/>
        <v>0.24520599511473762</v>
      </c>
      <c r="Q24" s="82" t="str">
        <f t="shared" si="5"/>
        <v>!!</v>
      </c>
      <c r="R24" s="29"/>
    </row>
    <row r="25" spans="3:20" x14ac:dyDescent="0.2">
      <c r="C25" s="27"/>
      <c r="D25" s="71">
        <v>0.70833333333333304</v>
      </c>
      <c r="E25" s="68">
        <v>14.68</v>
      </c>
      <c r="F25" s="68">
        <v>15.57</v>
      </c>
      <c r="G25" s="69">
        <v>0.93869999999999998</v>
      </c>
      <c r="H25" s="86">
        <f t="shared" si="0"/>
        <v>1</v>
      </c>
      <c r="I25" s="50"/>
      <c r="J25" s="46"/>
      <c r="K25" s="51"/>
      <c r="L25" s="36">
        <f t="shared" si="1"/>
        <v>14.68</v>
      </c>
      <c r="M25" s="36">
        <f t="shared" si="2"/>
        <v>0.89000000000000057</v>
      </c>
      <c r="N25" s="82" t="str">
        <f t="shared" si="3"/>
        <v>!!</v>
      </c>
      <c r="O25" s="52"/>
      <c r="P25" s="62">
        <f t="shared" si="4"/>
        <v>0</v>
      </c>
      <c r="Q25" s="82" t="str">
        <f t="shared" si="5"/>
        <v>!!</v>
      </c>
      <c r="R25" s="29"/>
    </row>
    <row r="26" spans="3:20" x14ac:dyDescent="0.2">
      <c r="C26" s="27"/>
      <c r="D26" s="71">
        <v>0.75</v>
      </c>
      <c r="E26" s="68">
        <v>14.26</v>
      </c>
      <c r="F26" s="68">
        <v>14.82</v>
      </c>
      <c r="G26" s="69">
        <v>0.96130000000000004</v>
      </c>
      <c r="H26" s="86">
        <f t="shared" si="0"/>
        <v>1</v>
      </c>
      <c r="I26" s="50"/>
      <c r="J26" s="46"/>
      <c r="K26" s="51"/>
      <c r="L26" s="36">
        <f t="shared" si="1"/>
        <v>14.259999999999998</v>
      </c>
      <c r="M26" s="36">
        <f t="shared" si="2"/>
        <v>0.56000000000000227</v>
      </c>
      <c r="N26" s="82" t="str">
        <f t="shared" si="3"/>
        <v>!!</v>
      </c>
      <c r="O26" s="52"/>
      <c r="P26" s="62">
        <f t="shared" si="4"/>
        <v>0</v>
      </c>
      <c r="Q26" s="82" t="str">
        <f t="shared" si="5"/>
        <v>!!</v>
      </c>
      <c r="R26" s="29"/>
    </row>
    <row r="27" spans="3:20" x14ac:dyDescent="0.2">
      <c r="C27" s="27"/>
      <c r="D27" s="71">
        <v>0.79166666666666696</v>
      </c>
      <c r="E27" s="68">
        <v>14.1</v>
      </c>
      <c r="F27" s="68">
        <v>14.4</v>
      </c>
      <c r="G27" s="69">
        <v>0.96279999999999999</v>
      </c>
      <c r="H27" s="86">
        <f t="shared" si="0"/>
        <v>1</v>
      </c>
      <c r="I27" s="50"/>
      <c r="J27" s="46"/>
      <c r="K27" s="51"/>
      <c r="L27" s="36">
        <f t="shared" si="1"/>
        <v>14.1</v>
      </c>
      <c r="M27" s="36">
        <f t="shared" si="2"/>
        <v>0.30000000000000071</v>
      </c>
      <c r="N27" s="82" t="str">
        <f t="shared" si="3"/>
        <v>!!</v>
      </c>
      <c r="O27" s="52"/>
      <c r="P27" s="62">
        <f t="shared" si="4"/>
        <v>0</v>
      </c>
      <c r="Q27" s="82" t="str">
        <f t="shared" si="5"/>
        <v>!!</v>
      </c>
      <c r="R27" s="29"/>
    </row>
    <row r="28" spans="3:20" x14ac:dyDescent="0.2">
      <c r="C28" s="27"/>
      <c r="D28" s="71">
        <v>0.83333333333333304</v>
      </c>
      <c r="E28" s="68">
        <v>14.26</v>
      </c>
      <c r="F28" s="68">
        <v>14.16</v>
      </c>
      <c r="G28" s="69">
        <v>0.97430000000000005</v>
      </c>
      <c r="H28" s="86">
        <f t="shared" si="0"/>
        <v>1</v>
      </c>
      <c r="I28" s="50"/>
      <c r="J28" s="46"/>
      <c r="K28" s="51"/>
      <c r="L28" s="36">
        <f t="shared" si="1"/>
        <v>14.259999999999998</v>
      </c>
      <c r="M28" s="36">
        <f t="shared" si="2"/>
        <v>-9.9999999999997868E-2</v>
      </c>
      <c r="N28" s="82" t="str">
        <f t="shared" si="3"/>
        <v>!!</v>
      </c>
      <c r="O28" s="52"/>
      <c r="P28" s="62">
        <f t="shared" si="4"/>
        <v>0</v>
      </c>
      <c r="Q28" s="82" t="str">
        <f t="shared" si="5"/>
        <v>!!</v>
      </c>
      <c r="R28" s="29"/>
    </row>
    <row r="29" spans="3:20" x14ac:dyDescent="0.2">
      <c r="C29" s="27"/>
      <c r="D29" s="71">
        <v>0.875</v>
      </c>
      <c r="E29" s="68">
        <v>14.65</v>
      </c>
      <c r="F29" s="68">
        <v>14.06</v>
      </c>
      <c r="G29" s="69">
        <v>0.94979999999999998</v>
      </c>
      <c r="H29" s="86">
        <f t="shared" si="0"/>
        <v>1</v>
      </c>
      <c r="I29" s="50"/>
      <c r="J29" s="46"/>
      <c r="K29" s="51"/>
      <c r="L29" s="36">
        <f t="shared" si="1"/>
        <v>14.650000000000002</v>
      </c>
      <c r="M29" s="36">
        <f t="shared" si="2"/>
        <v>-0.59000000000000163</v>
      </c>
      <c r="N29" s="82" t="str">
        <f t="shared" si="3"/>
        <v>!!</v>
      </c>
      <c r="O29" s="52"/>
      <c r="P29" s="62">
        <f t="shared" si="4"/>
        <v>0</v>
      </c>
      <c r="Q29" s="82" t="str">
        <f t="shared" si="5"/>
        <v>!!</v>
      </c>
      <c r="R29" s="29"/>
    </row>
    <row r="30" spans="3:20" x14ac:dyDescent="0.2">
      <c r="C30" s="27"/>
      <c r="D30" s="71">
        <v>0.91666666666666696</v>
      </c>
      <c r="E30" s="68">
        <v>15.33</v>
      </c>
      <c r="F30" s="68">
        <v>14.15</v>
      </c>
      <c r="G30" s="69">
        <v>0.89100000000000001</v>
      </c>
      <c r="H30" s="86">
        <f t="shared" si="0"/>
        <v>0.98009999999999997</v>
      </c>
      <c r="I30" s="50"/>
      <c r="J30" s="46"/>
      <c r="K30" s="51"/>
      <c r="L30" s="36">
        <f t="shared" si="1"/>
        <v>15.016951962379734</v>
      </c>
      <c r="M30" s="36">
        <f t="shared" si="2"/>
        <v>-0.86695196237973349</v>
      </c>
      <c r="N30" s="82" t="str">
        <f t="shared" si="3"/>
        <v>!!</v>
      </c>
      <c r="O30" s="52"/>
      <c r="P30" s="62">
        <f t="shared" si="4"/>
        <v>0.31304803762026623</v>
      </c>
      <c r="Q30" s="82" t="str">
        <f t="shared" si="5"/>
        <v>!!</v>
      </c>
      <c r="R30" s="29"/>
    </row>
    <row r="31" spans="3:20" x14ac:dyDescent="0.2">
      <c r="C31" s="27"/>
      <c r="D31" s="71">
        <v>0.95833333333333304</v>
      </c>
      <c r="E31" s="68">
        <v>15.46</v>
      </c>
      <c r="F31" s="68">
        <v>14.39</v>
      </c>
      <c r="G31" s="69">
        <v>0.87719999999999998</v>
      </c>
      <c r="H31" s="86">
        <f t="shared" si="0"/>
        <v>0.96492</v>
      </c>
      <c r="I31" s="50"/>
      <c r="J31" s="46"/>
      <c r="K31" s="51"/>
      <c r="L31" s="36">
        <f t="shared" si="1"/>
        <v>14.903814990486579</v>
      </c>
      <c r="M31" s="36">
        <f t="shared" si="2"/>
        <v>-0.51381499048657808</v>
      </c>
      <c r="N31" s="82" t="str">
        <f t="shared" si="3"/>
        <v>!!</v>
      </c>
      <c r="O31" s="52"/>
      <c r="P31" s="62">
        <f t="shared" si="4"/>
        <v>0.5561850095134222</v>
      </c>
      <c r="Q31" s="82" t="str">
        <f t="shared" si="5"/>
        <v>!!</v>
      </c>
      <c r="R31" s="29"/>
    </row>
    <row r="32" spans="3:20" x14ac:dyDescent="0.2">
      <c r="C32" s="27"/>
      <c r="D32" s="71">
        <v>1</v>
      </c>
      <c r="E32" s="68">
        <v>15.67</v>
      </c>
      <c r="F32" s="68">
        <v>14.79</v>
      </c>
      <c r="G32" s="69">
        <v>0.90190000000000003</v>
      </c>
      <c r="H32" s="86">
        <f t="shared" si="0"/>
        <v>0.99209000000000003</v>
      </c>
      <c r="I32" s="50"/>
      <c r="J32" s="46"/>
      <c r="K32" s="51"/>
      <c r="L32" s="36">
        <f t="shared" si="1"/>
        <v>15.545903314326228</v>
      </c>
      <c r="M32" s="36">
        <f t="shared" si="2"/>
        <v>-0.75590331432622904</v>
      </c>
      <c r="N32" s="82" t="str">
        <f t="shared" si="3"/>
        <v>!!</v>
      </c>
      <c r="O32" s="52"/>
      <c r="P32" s="62">
        <f t="shared" si="4"/>
        <v>0.12409668567377174</v>
      </c>
      <c r="Q32" s="82" t="str">
        <f t="shared" si="5"/>
        <v>!!</v>
      </c>
      <c r="R32" s="29"/>
    </row>
    <row r="33" spans="3:18" x14ac:dyDescent="0.2">
      <c r="C33" s="27"/>
      <c r="D33" s="71">
        <v>1.0416666666666701</v>
      </c>
      <c r="E33" s="68">
        <v>15.82</v>
      </c>
      <c r="F33" s="68">
        <v>14.87</v>
      </c>
      <c r="G33" s="69">
        <v>0.91720000000000002</v>
      </c>
      <c r="H33" s="86">
        <f t="shared" si="0"/>
        <v>1</v>
      </c>
      <c r="I33" s="50"/>
      <c r="J33" s="46"/>
      <c r="K33" s="51"/>
      <c r="L33" s="36">
        <f t="shared" si="1"/>
        <v>15.819999999999997</v>
      </c>
      <c r="M33" s="36">
        <f t="shared" si="2"/>
        <v>-0.94999999999999751</v>
      </c>
      <c r="N33" s="82" t="str">
        <f t="shared" si="3"/>
        <v>!!</v>
      </c>
      <c r="O33" s="52"/>
      <c r="P33" s="62">
        <f t="shared" si="4"/>
        <v>0</v>
      </c>
      <c r="Q33" s="82" t="str">
        <f t="shared" si="5"/>
        <v>!!</v>
      </c>
      <c r="R33" s="29"/>
    </row>
    <row r="34" spans="3:18" x14ac:dyDescent="0.2">
      <c r="C34" s="27"/>
      <c r="D34" s="71">
        <v>1.0833333333333299</v>
      </c>
      <c r="E34" s="68">
        <v>17.57</v>
      </c>
      <c r="F34" s="68">
        <v>15</v>
      </c>
      <c r="G34" s="69">
        <v>0.76919999999999999</v>
      </c>
      <c r="H34" s="86">
        <f t="shared" si="0"/>
        <v>0.84611999999999998</v>
      </c>
      <c r="I34" s="50"/>
      <c r="J34" s="46"/>
      <c r="K34" s="51"/>
      <c r="L34" s="36">
        <f t="shared" si="1"/>
        <v>14.945843824905184</v>
      </c>
      <c r="M34" s="36">
        <f t="shared" si="2"/>
        <v>5.415617509481585E-2</v>
      </c>
      <c r="N34" s="82" t="str">
        <f t="shared" si="3"/>
        <v>!!</v>
      </c>
      <c r="O34" s="52"/>
      <c r="P34" s="62">
        <f t="shared" si="4"/>
        <v>2.6241561750948161</v>
      </c>
      <c r="Q34" s="82" t="str">
        <f t="shared" si="5"/>
        <v>!!</v>
      </c>
      <c r="R34" s="29"/>
    </row>
    <row r="35" spans="3:18" x14ac:dyDescent="0.2">
      <c r="C35" s="27"/>
      <c r="D35" s="71">
        <v>1.125</v>
      </c>
      <c r="E35" s="68">
        <v>18.7</v>
      </c>
      <c r="F35" s="68">
        <v>15.09</v>
      </c>
      <c r="G35" s="69">
        <v>0.68730000000000002</v>
      </c>
      <c r="H35" s="86">
        <f t="shared" si="0"/>
        <v>0.75602999999999998</v>
      </c>
      <c r="I35" s="50"/>
      <c r="J35" s="46"/>
      <c r="K35" s="51"/>
      <c r="L35" s="36">
        <f t="shared" si="1"/>
        <v>14.299815056693905</v>
      </c>
      <c r="M35" s="36">
        <f t="shared" si="2"/>
        <v>0.79018494330609457</v>
      </c>
      <c r="N35" s="82" t="str">
        <f t="shared" si="3"/>
        <v>!!</v>
      </c>
      <c r="O35" s="52"/>
      <c r="P35" s="62">
        <f t="shared" si="4"/>
        <v>4.400184943306094</v>
      </c>
      <c r="Q35" s="82" t="str">
        <f t="shared" si="5"/>
        <v/>
      </c>
      <c r="R35" s="29"/>
    </row>
    <row r="36" spans="3:18" x14ac:dyDescent="0.2">
      <c r="C36" s="27"/>
      <c r="D36" s="71">
        <v>1.1666666666666701</v>
      </c>
      <c r="E36" s="68">
        <v>19.920000000000002</v>
      </c>
      <c r="F36" s="68">
        <v>16.14</v>
      </c>
      <c r="G36" s="69">
        <v>0.64490000000000003</v>
      </c>
      <c r="H36" s="86">
        <f t="shared" si="0"/>
        <v>0.70938999999999997</v>
      </c>
      <c r="I36" s="50"/>
      <c r="J36" s="46"/>
      <c r="K36" s="51"/>
      <c r="L36" s="36">
        <f t="shared" si="1"/>
        <v>14.488833846619572</v>
      </c>
      <c r="M36" s="36">
        <f t="shared" si="2"/>
        <v>1.6511661533804283</v>
      </c>
      <c r="N36" s="82" t="str">
        <f t="shared" si="3"/>
        <v/>
      </c>
      <c r="O36" s="52"/>
      <c r="P36" s="62">
        <f t="shared" si="4"/>
        <v>5.4311661533804294</v>
      </c>
      <c r="Q36" s="82" t="str">
        <f t="shared" si="5"/>
        <v/>
      </c>
      <c r="R36" s="29"/>
    </row>
    <row r="37" spans="3:18" x14ac:dyDescent="0.2">
      <c r="C37" s="27"/>
      <c r="D37" s="71">
        <v>1.2083333333333299</v>
      </c>
      <c r="E37" s="68">
        <v>20.62</v>
      </c>
      <c r="F37" s="68">
        <v>16.82</v>
      </c>
      <c r="G37" s="69">
        <v>0.61550000000000005</v>
      </c>
      <c r="H37" s="86">
        <f t="shared" si="0"/>
        <v>0.67705000000000004</v>
      </c>
      <c r="I37" s="50"/>
      <c r="J37" s="46"/>
      <c r="K37" s="51"/>
      <c r="L37" s="36">
        <f t="shared" si="1"/>
        <v>14.435613320748782</v>
      </c>
      <c r="M37" s="36">
        <f t="shared" si="2"/>
        <v>2.3843866792512181</v>
      </c>
      <c r="N37" s="82" t="str">
        <f t="shared" si="3"/>
        <v/>
      </c>
      <c r="O37" s="52"/>
      <c r="P37" s="62">
        <f t="shared" si="4"/>
        <v>6.1843866792512188</v>
      </c>
      <c r="Q37" s="82" t="str">
        <f t="shared" si="5"/>
        <v/>
      </c>
      <c r="R37" s="29"/>
    </row>
    <row r="38" spans="3:18" x14ac:dyDescent="0.2">
      <c r="C38" s="27"/>
      <c r="D38" s="71">
        <v>1.25</v>
      </c>
      <c r="E38" s="68">
        <v>21.56</v>
      </c>
      <c r="F38" s="68">
        <v>17.55</v>
      </c>
      <c r="G38" s="69">
        <v>0.57750000000000001</v>
      </c>
      <c r="H38" s="86">
        <f t="shared" si="0"/>
        <v>0.63524999999999998</v>
      </c>
      <c r="I38" s="50"/>
      <c r="J38" s="46"/>
      <c r="K38" s="51"/>
      <c r="L38" s="36">
        <f t="shared" si="1"/>
        <v>14.342081568014523</v>
      </c>
      <c r="M38" s="36">
        <f t="shared" si="2"/>
        <v>3.2079184319854779</v>
      </c>
      <c r="N38" s="82" t="str">
        <f t="shared" si="3"/>
        <v/>
      </c>
      <c r="O38" s="52"/>
      <c r="P38" s="62">
        <f t="shared" si="4"/>
        <v>7.2179184319854759</v>
      </c>
      <c r="Q38" s="82" t="str">
        <f t="shared" si="5"/>
        <v/>
      </c>
      <c r="R38" s="29"/>
    </row>
    <row r="39" spans="3:18" x14ac:dyDescent="0.2">
      <c r="C39" s="27"/>
      <c r="D39" s="71">
        <v>1.2916666666666701</v>
      </c>
      <c r="E39" s="68">
        <v>22.28</v>
      </c>
      <c r="F39" s="68">
        <v>17.98</v>
      </c>
      <c r="G39" s="69">
        <v>0.5423</v>
      </c>
      <c r="H39" s="86">
        <f t="shared" si="0"/>
        <v>0.59653</v>
      </c>
      <c r="I39" s="50"/>
      <c r="J39" s="46"/>
      <c r="K39" s="51"/>
      <c r="L39" s="36">
        <f t="shared" si="1"/>
        <v>14.048693692156064</v>
      </c>
      <c r="M39" s="36">
        <f t="shared" si="2"/>
        <v>3.9313063078439363</v>
      </c>
      <c r="N39" s="82" t="str">
        <f t="shared" si="3"/>
        <v/>
      </c>
      <c r="O39" s="52"/>
      <c r="P39" s="62">
        <f t="shared" si="4"/>
        <v>8.231306307843937</v>
      </c>
      <c r="Q39" s="82" t="str">
        <f t="shared" si="5"/>
        <v/>
      </c>
      <c r="R39" s="29"/>
    </row>
    <row r="40" spans="3:18" x14ac:dyDescent="0.2">
      <c r="C40" s="27"/>
      <c r="D40" s="71">
        <v>1.3333333333333299</v>
      </c>
      <c r="E40" s="68">
        <v>22.12</v>
      </c>
      <c r="F40" s="68">
        <v>18.54</v>
      </c>
      <c r="G40" s="69">
        <v>0.53969999999999996</v>
      </c>
      <c r="H40" s="86">
        <f t="shared" si="0"/>
        <v>0.59366999999999992</v>
      </c>
      <c r="I40" s="50"/>
      <c r="J40" s="46"/>
      <c r="K40" s="51"/>
      <c r="L40" s="36">
        <f t="shared" si="1"/>
        <v>13.824372632952485</v>
      </c>
      <c r="M40" s="36">
        <f t="shared" si="2"/>
        <v>4.7156273670475137</v>
      </c>
      <c r="N40" s="82" t="str">
        <f t="shared" si="3"/>
        <v/>
      </c>
      <c r="O40" s="52"/>
      <c r="P40" s="62">
        <f t="shared" si="4"/>
        <v>8.2956273670475156</v>
      </c>
      <c r="Q40" s="82" t="str">
        <f t="shared" si="5"/>
        <v/>
      </c>
      <c r="R40" s="29"/>
    </row>
    <row r="41" spans="3:18" x14ac:dyDescent="0.2">
      <c r="C41" s="27"/>
      <c r="D41" s="71">
        <v>1.375</v>
      </c>
      <c r="E41" s="68">
        <v>22.3</v>
      </c>
      <c r="F41" s="68">
        <v>18.96</v>
      </c>
      <c r="G41" s="69">
        <v>0.52290000000000003</v>
      </c>
      <c r="H41" s="86">
        <f t="shared" si="0"/>
        <v>0.57519000000000009</v>
      </c>
      <c r="I41" s="50"/>
      <c r="J41" s="46"/>
      <c r="K41" s="51"/>
      <c r="L41" s="36">
        <f t="shared" si="1"/>
        <v>13.506200658509169</v>
      </c>
      <c r="M41" s="36">
        <f t="shared" si="2"/>
        <v>5.4537993414908321</v>
      </c>
      <c r="N41" s="82" t="str">
        <f t="shared" si="3"/>
        <v/>
      </c>
      <c r="O41" s="52"/>
      <c r="P41" s="62">
        <f t="shared" si="4"/>
        <v>8.793799341490832</v>
      </c>
      <c r="Q41" s="82" t="str">
        <f t="shared" si="5"/>
        <v/>
      </c>
      <c r="R41" s="29"/>
    </row>
    <row r="42" spans="3:18" x14ac:dyDescent="0.2">
      <c r="C42" s="27"/>
      <c r="D42" s="71">
        <v>1.4166666666666701</v>
      </c>
      <c r="E42" s="68">
        <v>22.42</v>
      </c>
      <c r="F42" s="68">
        <v>18.87</v>
      </c>
      <c r="G42" s="69">
        <v>0.53129999999999999</v>
      </c>
      <c r="H42" s="86">
        <f t="shared" si="0"/>
        <v>0.58443000000000001</v>
      </c>
      <c r="I42" s="50"/>
      <c r="J42" s="46"/>
      <c r="K42" s="51"/>
      <c r="L42" s="36">
        <f t="shared" si="1"/>
        <v>13.863830646643752</v>
      </c>
      <c r="M42" s="36">
        <f t="shared" si="2"/>
        <v>5.006169353356249</v>
      </c>
      <c r="N42" s="82" t="str">
        <f t="shared" si="3"/>
        <v/>
      </c>
      <c r="O42" s="52"/>
      <c r="P42" s="62">
        <f t="shared" si="4"/>
        <v>8.5561693533562497</v>
      </c>
      <c r="Q42" s="82" t="str">
        <f t="shared" si="5"/>
        <v/>
      </c>
      <c r="R42" s="29"/>
    </row>
    <row r="43" spans="3:18" x14ac:dyDescent="0.2">
      <c r="C43" s="27"/>
      <c r="D43" s="71">
        <v>1.4583333333333299</v>
      </c>
      <c r="E43" s="68">
        <v>20.92</v>
      </c>
      <c r="F43" s="68">
        <v>18.98</v>
      </c>
      <c r="G43" s="69">
        <v>0.65739999999999998</v>
      </c>
      <c r="H43" s="86">
        <f t="shared" si="0"/>
        <v>0.72314000000000001</v>
      </c>
      <c r="I43" s="50"/>
      <c r="J43" s="46"/>
      <c r="K43" s="51"/>
      <c r="L43" s="36">
        <f t="shared" si="1"/>
        <v>15.747853240095017</v>
      </c>
      <c r="M43" s="36">
        <f t="shared" si="2"/>
        <v>3.2321467599049836</v>
      </c>
      <c r="N43" s="82" t="str">
        <f t="shared" si="3"/>
        <v/>
      </c>
      <c r="O43" s="52"/>
      <c r="P43" s="62">
        <f t="shared" si="4"/>
        <v>5.1721467599049848</v>
      </c>
      <c r="Q43" s="82" t="str">
        <f t="shared" si="5"/>
        <v/>
      </c>
      <c r="R43" s="29"/>
    </row>
    <row r="44" spans="3:18" x14ac:dyDescent="0.2">
      <c r="C44" s="27"/>
      <c r="D44" s="71">
        <v>1.5</v>
      </c>
      <c r="E44" s="68">
        <v>17.600000000000001</v>
      </c>
      <c r="F44" s="68">
        <v>19.05</v>
      </c>
      <c r="G44" s="69">
        <v>0.7802</v>
      </c>
      <c r="H44" s="86">
        <f t="shared" si="0"/>
        <v>0.85821999999999998</v>
      </c>
      <c r="I44" s="50"/>
      <c r="J44" s="46"/>
      <c r="K44" s="51"/>
      <c r="L44" s="36">
        <f t="shared" si="1"/>
        <v>15.196232453350042</v>
      </c>
      <c r="M44" s="36">
        <f t="shared" si="2"/>
        <v>3.8537675466499586</v>
      </c>
      <c r="N44" s="82" t="str">
        <f t="shared" si="3"/>
        <v/>
      </c>
      <c r="O44" s="52"/>
      <c r="P44" s="62">
        <f t="shared" si="4"/>
        <v>2.4037675466499593</v>
      </c>
      <c r="Q44" s="82" t="str">
        <f t="shared" si="5"/>
        <v>!!</v>
      </c>
      <c r="R44" s="29"/>
    </row>
    <row r="45" spans="3:18" x14ac:dyDescent="0.2">
      <c r="C45" s="27"/>
      <c r="D45" s="71">
        <v>1.5416666666666701</v>
      </c>
      <c r="E45" s="68">
        <v>16.059999999999999</v>
      </c>
      <c r="F45" s="68">
        <v>18.16</v>
      </c>
      <c r="G45" s="69">
        <v>0.82250000000000001</v>
      </c>
      <c r="H45" s="86">
        <f t="shared" si="0"/>
        <v>0.90474999999999994</v>
      </c>
      <c r="I45" s="50"/>
      <c r="J45" s="46"/>
      <c r="K45" s="51"/>
      <c r="L45" s="36">
        <f t="shared" si="1"/>
        <v>14.499823034054154</v>
      </c>
      <c r="M45" s="36">
        <f t="shared" si="2"/>
        <v>3.6601769659458459</v>
      </c>
      <c r="N45" s="82" t="str">
        <f t="shared" si="3"/>
        <v/>
      </c>
      <c r="O45" s="52"/>
      <c r="P45" s="62">
        <f t="shared" si="4"/>
        <v>1.5601769659458444</v>
      </c>
      <c r="Q45" s="82" t="str">
        <f t="shared" si="5"/>
        <v>!!</v>
      </c>
      <c r="R45" s="29"/>
    </row>
    <row r="46" spans="3:18" x14ac:dyDescent="0.2">
      <c r="C46" s="30"/>
      <c r="D46" s="31"/>
      <c r="E46" s="31"/>
      <c r="F46" s="31"/>
      <c r="G46" s="31"/>
      <c r="H46" s="54"/>
      <c r="I46" s="63"/>
      <c r="J46" s="64"/>
      <c r="K46" s="65"/>
      <c r="L46" s="31"/>
      <c r="M46" s="31"/>
      <c r="N46" s="54"/>
      <c r="O46" s="31"/>
      <c r="P46" s="31"/>
      <c r="Q46" s="85"/>
      <c r="R46" s="32"/>
    </row>
  </sheetData>
  <sheetProtection sheet="1" objects="1" scenarios="1"/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64301-D264-7E44-BD21-B082209208C0}">
  <dimension ref="C3:F30"/>
  <sheetViews>
    <sheetView zoomScale="150" zoomScaleNormal="150" workbookViewId="0">
      <selection activeCell="R15" sqref="R15"/>
    </sheetView>
  </sheetViews>
  <sheetFormatPr baseColWidth="10" defaultRowHeight="16" x14ac:dyDescent="0.2"/>
  <cols>
    <col min="1" max="2" width="5.6640625" style="78" customWidth="1"/>
    <col min="3" max="6" width="12.6640625" style="78" customWidth="1"/>
    <col min="7" max="16384" width="10.83203125" style="78"/>
  </cols>
  <sheetData>
    <row r="3" spans="3:6" x14ac:dyDescent="0.2">
      <c r="F3" s="79"/>
    </row>
    <row r="4" spans="3:6" x14ac:dyDescent="0.2">
      <c r="F4" s="79"/>
    </row>
    <row r="5" spans="3:6" x14ac:dyDescent="0.2">
      <c r="F5" s="79"/>
    </row>
    <row r="6" spans="3:6" x14ac:dyDescent="0.2">
      <c r="C6" s="78" t="s">
        <v>35</v>
      </c>
      <c r="D6" s="78" t="s">
        <v>38</v>
      </c>
      <c r="E6" s="78" t="s">
        <v>36</v>
      </c>
      <c r="F6" s="78" t="s">
        <v>37</v>
      </c>
    </row>
    <row r="7" spans="3:6" x14ac:dyDescent="0.2">
      <c r="C7" s="72">
        <v>0.58333333333333337</v>
      </c>
      <c r="D7" s="79">
        <v>17.09</v>
      </c>
      <c r="E7" s="80">
        <v>0.83379999999999999</v>
      </c>
      <c r="F7" s="79">
        <v>16.16</v>
      </c>
    </row>
    <row r="8" spans="3:6" x14ac:dyDescent="0.2">
      <c r="C8" s="72">
        <v>0.625</v>
      </c>
      <c r="D8" s="79">
        <v>16.61</v>
      </c>
      <c r="E8" s="80">
        <v>0.85009999999999997</v>
      </c>
      <c r="F8" s="79">
        <v>15.23</v>
      </c>
    </row>
    <row r="9" spans="3:6" x14ac:dyDescent="0.2">
      <c r="C9" s="72">
        <v>0.66666666666666696</v>
      </c>
      <c r="D9" s="79">
        <v>15.39</v>
      </c>
      <c r="E9" s="80">
        <v>0.89490000000000003</v>
      </c>
      <c r="F9" s="79">
        <v>15.85</v>
      </c>
    </row>
    <row r="10" spans="3:6" x14ac:dyDescent="0.2">
      <c r="C10" s="72">
        <v>0.70833333333333304</v>
      </c>
      <c r="D10" s="79">
        <v>14.68</v>
      </c>
      <c r="E10" s="80">
        <v>0.93869999999999998</v>
      </c>
      <c r="F10" s="79">
        <v>15.57</v>
      </c>
    </row>
    <row r="11" spans="3:6" x14ac:dyDescent="0.2">
      <c r="C11" s="72">
        <v>0.75</v>
      </c>
      <c r="D11" s="79">
        <v>14.26</v>
      </c>
      <c r="E11" s="80">
        <v>0.96130000000000004</v>
      </c>
      <c r="F11" s="79">
        <v>14.82</v>
      </c>
    </row>
    <row r="12" spans="3:6" x14ac:dyDescent="0.2">
      <c r="C12" s="72">
        <v>0.79166666666666696</v>
      </c>
      <c r="D12" s="79">
        <v>14.1</v>
      </c>
      <c r="E12" s="80">
        <v>0.96279999999999999</v>
      </c>
      <c r="F12" s="79">
        <v>14.4</v>
      </c>
    </row>
    <row r="13" spans="3:6" x14ac:dyDescent="0.2">
      <c r="C13" s="72">
        <v>0.83333333333333304</v>
      </c>
      <c r="D13" s="79">
        <v>14.26</v>
      </c>
      <c r="E13" s="80">
        <v>0.97430000000000005</v>
      </c>
      <c r="F13" s="79">
        <v>14.16</v>
      </c>
    </row>
    <row r="14" spans="3:6" x14ac:dyDescent="0.2">
      <c r="C14" s="72">
        <v>0.875</v>
      </c>
      <c r="D14" s="79">
        <v>14.65</v>
      </c>
      <c r="E14" s="80">
        <v>0.94979999999999998</v>
      </c>
      <c r="F14" s="79">
        <v>14.06</v>
      </c>
    </row>
    <row r="15" spans="3:6" x14ac:dyDescent="0.2">
      <c r="C15" s="72">
        <v>0.91666666666666696</v>
      </c>
      <c r="D15" s="79">
        <v>15.33</v>
      </c>
      <c r="E15" s="80">
        <v>0.89100000000000001</v>
      </c>
      <c r="F15" s="79">
        <v>14.15</v>
      </c>
    </row>
    <row r="16" spans="3:6" x14ac:dyDescent="0.2">
      <c r="C16" s="72">
        <v>0.95833333333333304</v>
      </c>
      <c r="D16" s="79">
        <v>15.46</v>
      </c>
      <c r="E16" s="80">
        <v>0.87719999999999998</v>
      </c>
      <c r="F16" s="79">
        <v>14.39</v>
      </c>
    </row>
    <row r="17" spans="3:6" x14ac:dyDescent="0.2">
      <c r="C17" s="72">
        <v>1</v>
      </c>
      <c r="D17" s="79">
        <v>15.67</v>
      </c>
      <c r="E17" s="80">
        <v>0.90190000000000003</v>
      </c>
      <c r="F17" s="79">
        <v>14.79</v>
      </c>
    </row>
    <row r="18" spans="3:6" x14ac:dyDescent="0.2">
      <c r="C18" s="72">
        <v>1.0416666666666701</v>
      </c>
      <c r="D18" s="79">
        <v>15.82</v>
      </c>
      <c r="E18" s="80">
        <v>0.91720000000000002</v>
      </c>
      <c r="F18" s="79">
        <v>14.87</v>
      </c>
    </row>
    <row r="19" spans="3:6" x14ac:dyDescent="0.2">
      <c r="C19" s="72">
        <v>1.0833333333333299</v>
      </c>
      <c r="D19" s="79">
        <v>17.57</v>
      </c>
      <c r="E19" s="80">
        <v>0.76919999999999999</v>
      </c>
      <c r="F19" s="79">
        <v>15</v>
      </c>
    </row>
    <row r="20" spans="3:6" x14ac:dyDescent="0.2">
      <c r="C20" s="72">
        <v>1.125</v>
      </c>
      <c r="D20" s="79">
        <v>18.7</v>
      </c>
      <c r="E20" s="80">
        <v>0.68730000000000002</v>
      </c>
      <c r="F20" s="79">
        <v>15.09</v>
      </c>
    </row>
    <row r="21" spans="3:6" x14ac:dyDescent="0.2">
      <c r="C21" s="72">
        <v>1.1666666666666701</v>
      </c>
      <c r="D21" s="79">
        <v>19.920000000000002</v>
      </c>
      <c r="E21" s="80">
        <v>0.64490000000000003</v>
      </c>
      <c r="F21" s="79">
        <v>16.14</v>
      </c>
    </row>
    <row r="22" spans="3:6" x14ac:dyDescent="0.2">
      <c r="C22" s="72">
        <v>1.2083333333333299</v>
      </c>
      <c r="D22" s="79">
        <v>20.62</v>
      </c>
      <c r="E22" s="80">
        <v>0.61550000000000005</v>
      </c>
      <c r="F22" s="79">
        <v>16.82</v>
      </c>
    </row>
    <row r="23" spans="3:6" x14ac:dyDescent="0.2">
      <c r="C23" s="72">
        <v>1.25</v>
      </c>
      <c r="D23" s="79">
        <v>21.56</v>
      </c>
      <c r="E23" s="80">
        <v>0.57750000000000001</v>
      </c>
      <c r="F23" s="79">
        <v>17.55</v>
      </c>
    </row>
    <row r="24" spans="3:6" x14ac:dyDescent="0.2">
      <c r="C24" s="72">
        <v>1.2916666666666701</v>
      </c>
      <c r="D24" s="79">
        <v>22.28</v>
      </c>
      <c r="E24" s="80">
        <v>0.5423</v>
      </c>
      <c r="F24" s="79">
        <v>17.98</v>
      </c>
    </row>
    <row r="25" spans="3:6" x14ac:dyDescent="0.2">
      <c r="C25" s="72">
        <v>1.3333333333333299</v>
      </c>
      <c r="D25" s="79">
        <v>22.12</v>
      </c>
      <c r="E25" s="80">
        <v>0.53969999999999996</v>
      </c>
      <c r="F25" s="79">
        <v>18.54</v>
      </c>
    </row>
    <row r="26" spans="3:6" x14ac:dyDescent="0.2">
      <c r="C26" s="72">
        <v>1.375</v>
      </c>
      <c r="D26" s="79">
        <v>22.3</v>
      </c>
      <c r="E26" s="80">
        <v>0.52290000000000003</v>
      </c>
      <c r="F26" s="79">
        <v>18.96</v>
      </c>
    </row>
    <row r="27" spans="3:6" x14ac:dyDescent="0.2">
      <c r="C27" s="72">
        <v>1.4166666666666701</v>
      </c>
      <c r="D27" s="79">
        <v>22.42</v>
      </c>
      <c r="E27" s="80">
        <v>0.53129999999999999</v>
      </c>
      <c r="F27" s="79">
        <v>18.87</v>
      </c>
    </row>
    <row r="28" spans="3:6" x14ac:dyDescent="0.2">
      <c r="C28" s="72">
        <v>1.4583333333333299</v>
      </c>
      <c r="D28" s="79">
        <v>20.92</v>
      </c>
      <c r="E28" s="80">
        <v>0.65739999999999998</v>
      </c>
      <c r="F28" s="79">
        <v>18.98</v>
      </c>
    </row>
    <row r="29" spans="3:6" x14ac:dyDescent="0.2">
      <c r="C29" s="72">
        <v>1.5</v>
      </c>
      <c r="D29" s="79">
        <v>17.600000000000001</v>
      </c>
      <c r="E29" s="80">
        <v>0.7802</v>
      </c>
      <c r="F29" s="79">
        <v>19.05</v>
      </c>
    </row>
    <row r="30" spans="3:6" x14ac:dyDescent="0.2">
      <c r="C30" s="72">
        <v>1.5416666666666701</v>
      </c>
      <c r="D30" s="79">
        <v>16.059999999999999</v>
      </c>
      <c r="E30" s="80">
        <v>0.82250000000000001</v>
      </c>
      <c r="F30" s="79">
        <v>18.16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Cover</vt:lpstr>
      <vt:lpstr>Dew Point Diagram</vt:lpstr>
      <vt:lpstr>Dew Temperature</vt:lpstr>
      <vt:lpstr>Dew Air Temp Series</vt:lpstr>
      <vt:lpstr>Air Temp Surface Temp Series</vt:lpstr>
      <vt:lpstr>Example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2021-07-20T14:09:16Z</dcterms:created>
  <dcterms:modified xsi:type="dcterms:W3CDTF">2022-06-10T15:15:09Z</dcterms:modified>
</cp:coreProperties>
</file>